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01-1 - Stavební část" sheetId="2" r:id="rId2"/>
    <sheet name="1 - Zdravotně technické i..." sheetId="3" r:id="rId3"/>
    <sheet name="9004.1 - VZT - zařízení I" sheetId="4" r:id="rId4"/>
    <sheet name="9004.2 - VZT - zařízení II" sheetId="5" r:id="rId5"/>
    <sheet name="9004.3 - VZT - zařízení III" sheetId="6" r:id="rId6"/>
    <sheet name="9004.4 - VZT - zařízení IV" sheetId="7" r:id="rId7"/>
    <sheet name="9004.5 - VZT - zařízení V" sheetId="8" r:id="rId8"/>
    <sheet name="9004.6 - VZT - zařízení VI" sheetId="9" r:id="rId9"/>
    <sheet name="3 - Vytápění" sheetId="10" r:id="rId10"/>
    <sheet name="4 - Elektroinstalace - si..." sheetId="11" r:id="rId11"/>
    <sheet name="5 - Elektroinstalace - sl..." sheetId="12" r:id="rId12"/>
    <sheet name="6 - Měření a regulace" sheetId="13" r:id="rId13"/>
    <sheet name="SO02 - Vodovod" sheetId="14" r:id="rId14"/>
    <sheet name="SO03 - Kanalizace" sheetId="15" r:id="rId15"/>
    <sheet name="SO04.1 - Venkovní úpravy" sheetId="16" r:id="rId16"/>
    <sheet name="SO04.2 - Sadové úpravy" sheetId="17" r:id="rId17"/>
    <sheet name="SO04.3 - Oplocení" sheetId="18" r:id="rId18"/>
    <sheet name="SO05 - Veřejné osvětlení" sheetId="19" r:id="rId19"/>
    <sheet name="VON - Vedlejší a ostatní ..." sheetId="20" r:id="rId20"/>
    <sheet name="Pokyny pro vyplnění" sheetId="21" r:id="rId21"/>
  </sheets>
  <definedNames>
    <definedName name="_xlnm.Print_Area" localSheetId="0">'Rekapitulace stavby'!$D$4:$AO$36,'Rekapitulace stavby'!$C$42:$AQ$76</definedName>
    <definedName name="_xlnm._FilterDatabase" localSheetId="1" hidden="1">'SO01-1 - Stavební část'!$C$120:$K$2803</definedName>
    <definedName name="_xlnm.Print_Area" localSheetId="1">'SO01-1 - Stavební část'!$C$4:$J$39,'SO01-1 - Stavební část'!$C$45:$J$102,'SO01-1 - Stavební část'!$C$108:$K$2803</definedName>
    <definedName name="_xlnm._FilterDatabase" localSheetId="2" hidden="1">'1 - Zdravotně technické i...'!$C$94:$K$293</definedName>
    <definedName name="_xlnm.Print_Area" localSheetId="2">'1 - Zdravotně technické i...'!$C$4:$J$41,'1 - Zdravotně technické i...'!$C$47:$J$74,'1 - Zdravotně technické i...'!$C$80:$K$293</definedName>
    <definedName name="_xlnm._FilterDatabase" localSheetId="3" hidden="1">'9004.1 - VZT - zařízení I'!$C$94:$K$133</definedName>
    <definedName name="_xlnm.Print_Area" localSheetId="3">'9004.1 - VZT - zařízení I'!$C$4:$J$43,'9004.1 - VZT - zařízení I'!$C$49:$J$72,'9004.1 - VZT - zařízení I'!$C$78:$K$133</definedName>
    <definedName name="_xlnm._FilterDatabase" localSheetId="4" hidden="1">'9004.2 - VZT - zařízení II'!$C$93:$K$115</definedName>
    <definedName name="_xlnm.Print_Area" localSheetId="4">'9004.2 - VZT - zařízení II'!$C$4:$J$43,'9004.2 - VZT - zařízení II'!$C$49:$J$71,'9004.2 - VZT - zařízení II'!$C$77:$K$115</definedName>
    <definedName name="_xlnm._FilterDatabase" localSheetId="5" hidden="1">'9004.3 - VZT - zařízení III'!$C$93:$K$120</definedName>
    <definedName name="_xlnm.Print_Area" localSheetId="5">'9004.3 - VZT - zařízení III'!$C$4:$J$43,'9004.3 - VZT - zařízení III'!$C$49:$J$71,'9004.3 - VZT - zařízení III'!$C$77:$K$120</definedName>
    <definedName name="_xlnm._FilterDatabase" localSheetId="6" hidden="1">'9004.4 - VZT - zařízení IV'!$C$93:$K$120</definedName>
    <definedName name="_xlnm.Print_Area" localSheetId="6">'9004.4 - VZT - zařízení IV'!$C$4:$J$43,'9004.4 - VZT - zařízení IV'!$C$49:$J$71,'9004.4 - VZT - zařízení IV'!$C$77:$K$120</definedName>
    <definedName name="_xlnm._FilterDatabase" localSheetId="7" hidden="1">'9004.5 - VZT - zařízení V'!$C$93:$K$121</definedName>
    <definedName name="_xlnm.Print_Area" localSheetId="7">'9004.5 - VZT - zařízení V'!$C$4:$J$43,'9004.5 - VZT - zařízení V'!$C$49:$J$71,'9004.5 - VZT - zařízení V'!$C$77:$K$121</definedName>
    <definedName name="_xlnm._FilterDatabase" localSheetId="8" hidden="1">'9004.6 - VZT - zařízení VI'!$C$93:$K$116</definedName>
    <definedName name="_xlnm.Print_Area" localSheetId="8">'9004.6 - VZT - zařízení VI'!$C$4:$J$43,'9004.6 - VZT - zařízení VI'!$C$49:$J$71,'9004.6 - VZT - zařízení VI'!$C$77:$K$116</definedName>
    <definedName name="_xlnm._FilterDatabase" localSheetId="9" hidden="1">'3 - Vytápění'!$C$91:$K$194</definedName>
    <definedName name="_xlnm.Print_Area" localSheetId="9">'3 - Vytápění'!$C$4:$J$41,'3 - Vytápění'!$C$47:$J$71,'3 - Vytápění'!$C$77:$K$194</definedName>
    <definedName name="_xlnm._FilterDatabase" localSheetId="10" hidden="1">'4 - Elektroinstalace - si...'!$C$91:$K$236</definedName>
    <definedName name="_xlnm.Print_Area" localSheetId="10">'4 - Elektroinstalace - si...'!$C$4:$J$41,'4 - Elektroinstalace - si...'!$C$47:$J$71,'4 - Elektroinstalace - si...'!$C$77:$K$236</definedName>
    <definedName name="_xlnm._FilterDatabase" localSheetId="11" hidden="1">'5 - Elektroinstalace - sl...'!$C$93:$K$216</definedName>
    <definedName name="_xlnm.Print_Area" localSheetId="11">'5 - Elektroinstalace - sl...'!$C$4:$J$41,'5 - Elektroinstalace - sl...'!$C$47:$J$73,'5 - Elektroinstalace - sl...'!$C$79:$K$216</definedName>
    <definedName name="_xlnm._FilterDatabase" localSheetId="12" hidden="1">'6 - Měření a regulace'!$C$93:$K$164</definedName>
    <definedName name="_xlnm.Print_Area" localSheetId="12">'6 - Měření a regulace'!$C$4:$J$41,'6 - Měření a regulace'!$C$47:$J$73,'6 - Měření a regulace'!$C$79:$K$164</definedName>
    <definedName name="_xlnm._FilterDatabase" localSheetId="13" hidden="1">'SO02 - Vodovod'!$C$87:$K$173</definedName>
    <definedName name="_xlnm.Print_Area" localSheetId="13">'SO02 - Vodovod'!$C$4:$J$39,'SO02 - Vodovod'!$C$45:$J$69,'SO02 - Vodovod'!$C$75:$K$173</definedName>
    <definedName name="_xlnm._FilterDatabase" localSheetId="14" hidden="1">'SO03 - Kanalizace'!$C$85:$K$200</definedName>
    <definedName name="_xlnm.Print_Area" localSheetId="14">'SO03 - Kanalizace'!$C$4:$J$39,'SO03 - Kanalizace'!$C$45:$J$67,'SO03 - Kanalizace'!$C$73:$K$200</definedName>
    <definedName name="_xlnm._FilterDatabase" localSheetId="15" hidden="1">'SO04.1 - Venkovní úpravy'!$C$86:$K$216</definedName>
    <definedName name="_xlnm.Print_Area" localSheetId="15">'SO04.1 - Venkovní úpravy'!$C$4:$J$39,'SO04.1 - Venkovní úpravy'!$C$45:$J$68,'SO04.1 - Venkovní úpravy'!$C$74:$K$216</definedName>
    <definedName name="_xlnm._FilterDatabase" localSheetId="16" hidden="1">'SO04.2 - Sadové úpravy'!$C$80:$K$105</definedName>
    <definedName name="_xlnm.Print_Area" localSheetId="16">'SO04.2 - Sadové úpravy'!$C$4:$J$39,'SO04.2 - Sadové úpravy'!$C$45:$J$62,'SO04.2 - Sadové úpravy'!$C$68:$K$105</definedName>
    <definedName name="_xlnm._FilterDatabase" localSheetId="17" hidden="1">'SO04.3 - Oplocení'!$C$80:$K$97</definedName>
    <definedName name="_xlnm.Print_Area" localSheetId="17">'SO04.3 - Oplocení'!$C$4:$J$39,'SO04.3 - Oplocení'!$C$45:$J$62,'SO04.3 - Oplocení'!$C$68:$K$97</definedName>
    <definedName name="_xlnm._FilterDatabase" localSheetId="18" hidden="1">'SO05 - Veřejné osvětlení'!$C$83:$K$127</definedName>
    <definedName name="_xlnm.Print_Area" localSheetId="18">'SO05 - Veřejné osvětlení'!$C$4:$J$39,'SO05 - Veřejné osvětlení'!$C$45:$J$65,'SO05 - Veřejné osvětlení'!$C$71:$K$127</definedName>
    <definedName name="_xlnm._FilterDatabase" localSheetId="19" hidden="1">'VON - Vedlejší a ostatní ...'!$C$82:$K$119</definedName>
    <definedName name="_xlnm.Print_Area" localSheetId="19">'VON - Vedlejší a ostatní ...'!$C$4:$J$39,'VON - Vedlejší a ostatní ...'!$C$45:$J$64,'VON - Vedlejší a ostatní ...'!$C$70:$K$119</definedName>
    <definedName name="_xlnm.Print_Area" localSheetId="20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'SO01-1 - Stavební část'!$120:$120</definedName>
    <definedName name="_xlnm.Print_Titles" localSheetId="2">'1 - Zdravotně technické i...'!$94:$94</definedName>
    <definedName name="_xlnm.Print_Titles" localSheetId="3">'9004.1 - VZT - zařízení I'!$94:$94</definedName>
    <definedName name="_xlnm.Print_Titles" localSheetId="4">'9004.2 - VZT - zařízení II'!$93:$93</definedName>
    <definedName name="_xlnm.Print_Titles" localSheetId="5">'9004.3 - VZT - zařízení III'!$93:$93</definedName>
    <definedName name="_xlnm.Print_Titles" localSheetId="6">'9004.4 - VZT - zařízení IV'!$93:$93</definedName>
    <definedName name="_xlnm.Print_Titles" localSheetId="7">'9004.5 - VZT - zařízení V'!$93:$93</definedName>
    <definedName name="_xlnm.Print_Titles" localSheetId="8">'9004.6 - VZT - zařízení VI'!$93:$93</definedName>
    <definedName name="_xlnm.Print_Titles" localSheetId="9">'3 - Vytápění'!$91:$91</definedName>
    <definedName name="_xlnm.Print_Titles" localSheetId="10">'4 - Elektroinstalace - si...'!$91:$91</definedName>
    <definedName name="_xlnm.Print_Titles" localSheetId="11">'5 - Elektroinstalace - sl...'!$93:$93</definedName>
    <definedName name="_xlnm.Print_Titles" localSheetId="12">'6 - Měření a regulace'!$93:$93</definedName>
    <definedName name="_xlnm.Print_Titles" localSheetId="13">'SO02 - Vodovod'!$87:$87</definedName>
    <definedName name="_xlnm.Print_Titles" localSheetId="14">'SO03 - Kanalizace'!$85:$85</definedName>
    <definedName name="_xlnm.Print_Titles" localSheetId="15">'SO04.1 - Venkovní úpravy'!$86:$86</definedName>
    <definedName name="_xlnm.Print_Titles" localSheetId="16">'SO04.2 - Sadové úpravy'!$80:$80</definedName>
    <definedName name="_xlnm.Print_Titles" localSheetId="17">'SO04.3 - Oplocení'!$80:$80</definedName>
    <definedName name="_xlnm.Print_Titles" localSheetId="18">'SO05 - Veřejné osvětlení'!$83:$83</definedName>
    <definedName name="_xlnm.Print_Titles" localSheetId="19">'VON - Vedlejší a ostatní ...'!$82:$82</definedName>
  </definedNames>
  <calcPr fullCalcOnLoad="1"/>
</workbook>
</file>

<file path=xl/sharedStrings.xml><?xml version="1.0" encoding="utf-8"?>
<sst xmlns="http://schemas.openxmlformats.org/spreadsheetml/2006/main" count="46967" uniqueCount="6110">
  <si>
    <t>Export Komplet</t>
  </si>
  <si>
    <t>VZ</t>
  </si>
  <si>
    <t>2.0</t>
  </si>
  <si>
    <t>ZAMOK</t>
  </si>
  <si>
    <t>False</t>
  </si>
  <si>
    <t>{96623a1d-fe05-4f63-8fd2-d86120281e45}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</si>
  <si>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</si>
  <si>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</si>
  <si>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</si>
  <si>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</si>
  <si>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</si>
  <si>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</si>
  <si>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</si>
  <si>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</si>
  <si>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2020-07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</si>
  <si>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</si>
  <si>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</si>
  <si>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VOŠ a SPŠ Žďár nad Sázavou - tělocvična</t>
  </si>
  <si>
    <t>KSO:</t>
  </si>
  <si>
    <t/>
  </si>
  <si>
    <t>CC-CZ:</t>
  </si>
  <si>
    <t>Místo:</t>
  </si>
  <si>
    <t>Žďár nad Sázavou</t>
  </si>
  <si>
    <t>Datum:</t>
  </si>
  <si>
    <t>6. 8. 2020</t>
  </si>
  <si>
    <t>Zadavatel:</t>
  </si>
  <si>
    <t>IČ:</t>
  </si>
  <si>
    <t>Kraj Vysočina</t>
  </si>
  <si>
    <t>DIČ:</t>
  </si>
  <si>
    <t>Uchazeč:</t>
  </si>
  <si>
    <t>Vyplň údaj</t>
  </si>
  <si>
    <t>Projektant:</t>
  </si>
  <si>
    <t>ARTPROJEKT Jihlava</t>
  </si>
  <si>
    <t>True</t>
  </si>
  <si>
    <t>1</t>
  </si>
  <si>
    <t>Zpracovatel:</t>
  </si>
  <si>
    <t>Martin Lang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</si>
  <si>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</si>
  <si>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</si>
  <si>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</si>
  <si>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</si>
  <si>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</si>
  <si>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</si>
  <si>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</si>
  <si>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</si>
  <si>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</si>
  <si>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</si>
  <si>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</si>
  <si>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</si>
  <si>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</si>
  <si>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</si>
  <si>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</si>
  <si>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</si>
  <si>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</si>
  <si>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</si>
  <si>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</si>
  <si>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</si>
  <si>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</si>
  <si>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</si>
  <si>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</si>
  <si>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</si>
  <si>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</si>
  <si>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</si>
  <si>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</si>
  <si>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</si>
  <si>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</si>
  <si>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</si>
  <si>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</si>
  <si>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</si>
  <si>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</si>
  <si>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</si>
  <si>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</si>
  <si>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</si>
  <si>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</si>
  <si>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</si>
  <si>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</si>
  <si>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</si>
  <si>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</si>
  <si>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SO01-1</t>
  </si>
  <si>
    <t>Stavební část</t>
  </si>
  <si>
    <t>STA</t>
  </si>
  <si>
    <t>{90951c46-6a10-479c-8aca-5232a9a695dd}</t>
  </si>
  <si>
    <t>2</t>
  </si>
  <si>
    <t>SO01-2</t>
  </si>
  <si>
    <t>Technika prostředí staveb</t>
  </si>
  <si>
    <t>{0069b5c9-7351-486f-9f2f-adae5bb44abc}</t>
  </si>
  <si>
    <t>Zdravotně technické instalace</t>
  </si>
  <si>
    <t>Soupis</t>
  </si>
  <si>
    <t>{e17a347a-6a62-441f-b15a-9e07bbaa6039}</t>
  </si>
  <si>
    <t>Vzduchotechnika</t>
  </si>
  <si>
    <t>{aa1fd469-ddeb-4a55-a5b0-ff07e24f55e5}</t>
  </si>
  <si>
    <t>9004.1</t>
  </si>
  <si>
    <t>VZT - zařízení I</t>
  </si>
  <si>
    <t>3</t>
  </si>
  <si>
    <t>{746b1241-e13a-45d8-a5bd-0f3ecf351705}</t>
  </si>
  <si>
    <t>9004.2</t>
  </si>
  <si>
    <t>VZT - zařízení II</t>
  </si>
  <si>
    <t>{c0c76945-c530-40db-9216-a291afb62ac6}</t>
  </si>
  <si>
    <t>9004.3</t>
  </si>
  <si>
    <t>VZT - zařízení III</t>
  </si>
  <si>
    <t>{cd1d0541-ffdc-4820-a7cb-b9529ad25510}</t>
  </si>
  <si>
    <t>9004.4</t>
  </si>
  <si>
    <t>VZT - zařízení IV</t>
  </si>
  <si>
    <t>{aca3f93b-61be-4ca6-9193-12b0c6eb94b2}</t>
  </si>
  <si>
    <t>9004.5</t>
  </si>
  <si>
    <t>VZT - zařízení V</t>
  </si>
  <si>
    <t>{11948bbc-eb0e-4310-9f4e-9d3bb0c02733}</t>
  </si>
  <si>
    <t>9004.6</t>
  </si>
  <si>
    <t>VZT - zařízení VI</t>
  </si>
  <si>
    <t>{f2080ecf-22ab-44de-bacf-38a897559fef}</t>
  </si>
  <si>
    <t>Vytápění</t>
  </si>
  <si>
    <t>{076b92be-a7e0-45d2-ab15-8f1d193b6c6e}</t>
  </si>
  <si>
    <t>4</t>
  </si>
  <si>
    <t>Elektroinstalace - silnoproud</t>
  </si>
  <si>
    <t>{21e202a8-a0a3-41b7-bdb9-4fc3cf5da863}</t>
  </si>
  <si>
    <t>5</t>
  </si>
  <si>
    <t>Elektroinstalace - slaboproud</t>
  </si>
  <si>
    <t>{406e16a0-47ab-46e9-a5c5-50b95de0bd81}</t>
  </si>
  <si>
    <t>6</t>
  </si>
  <si>
    <t>Měření a regulace</t>
  </si>
  <si>
    <t>{9e2c2007-480d-45a4-bacb-f743d753f0e4}</t>
  </si>
  <si>
    <t>SO02</t>
  </si>
  <si>
    <t>Vodovod</t>
  </si>
  <si>
    <t>{9e2ac89e-a83f-4f9d-b256-32a13ed9c970}</t>
  </si>
  <si>
    <t>SO03</t>
  </si>
  <si>
    <t>Kanalizace</t>
  </si>
  <si>
    <t>{3543a194-488c-4501-b712-4404bc29086e}</t>
  </si>
  <si>
    <t>SO04.1</t>
  </si>
  <si>
    <t>Venkovní úpravy</t>
  </si>
  <si>
    <t>{27530ede-1b4a-494a-804e-bb01d53a7eaa}</t>
  </si>
  <si>
    <t>SO04.2</t>
  </si>
  <si>
    <t>Sadové úpravy</t>
  </si>
  <si>
    <t>{acd0ab08-a487-48de-94a8-20dea983938d}</t>
  </si>
  <si>
    <t>SO04.3</t>
  </si>
  <si>
    <t>Oplocení</t>
  </si>
  <si>
    <t>{d1c8f250-f51d-4341-80d1-c7d74aa9d2bf}</t>
  </si>
  <si>
    <t>SO05</t>
  </si>
  <si>
    <t>Veřejné osvětlení</t>
  </si>
  <si>
    <t>{603732fd-b544-4f52-81f6-f83d93bba889}</t>
  </si>
  <si>
    <t>VON</t>
  </si>
  <si>
    <t>Vedlejší a ostatní náklady</t>
  </si>
  <si>
    <t>{8b9f9ae7-f4e1-4d4c-aa94-c000faf585d4}</t>
  </si>
  <si>
    <t>KRYCÍ LIST SOUPISU PRACÍ</t>
  </si>
  <si>
    <t>Objekt:</t>
  </si>
  <si>
    <t>SO01-1 -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</si>
  <si>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</si>
  <si>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</si>
  <si>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</si>
  <si>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</si>
  <si>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</si>
  <si>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</si>
  <si>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</si>
  <si>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</si>
  <si>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</si>
  <si>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</si>
  <si>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  61 - Úprava povrchů vnitřních</t>
  </si>
  <si>
    <t xml:space="preserve">      62 - Úprava povrchů vnějších</t>
  </si>
  <si>
    <t xml:space="preserve">      63 - Podlahy a podlahové konstrukce</t>
  </si>
  <si>
    <t xml:space="preserve">      64 - Osazování výplní otvorů</t>
  </si>
  <si>
    <t xml:space="preserve">    9 - Ostatní konstrukce a práce, bourání</t>
  </si>
  <si>
    <t xml:space="preserve">      9-1 - Vnitřní vybavení tělocvičny</t>
  </si>
  <si>
    <t xml:space="preserve">      94 - Lešení a stavební výtahy</t>
  </si>
  <si>
    <t xml:space="preserve">      95 - Různé dokončovací konstrukce a práce pozemních staveb</t>
  </si>
  <si>
    <t xml:space="preserve">      95 - 1 - Záchytné a zádržné systémy</t>
  </si>
  <si>
    <t xml:space="preserve">      96 - Bourání konstrukcí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</si>
  <si>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</si>
  <si>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</si>
  <si>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</si>
  <si>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</si>
  <si>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</si>
  <si>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712-S3 - Skladba střechy S3</t>
  </si>
  <si>
    <t xml:space="preserve">    712-S4 - Skladba střechy S4</t>
  </si>
  <si>
    <t xml:space="preserve">    712-S5 - Skladba střechy S5</t>
  </si>
  <si>
    <t xml:space="preserve">    713 - Izolace tepelné</t>
  </si>
  <si>
    <t xml:space="preserve">    714 - Akustická a protiotřesová opatření</t>
  </si>
  <si>
    <t xml:space="preserve">    725 - Zdravotechnika - zařizovací předměty</t>
  </si>
  <si>
    <t xml:space="preserve">    761 - Konstrukce prosvětlovací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</si>
  <si>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</si>
  <si>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</si>
  <si>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</si>
  <si>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</si>
  <si>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</si>
  <si>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767-1 - HW sety dveří</t>
  </si>
  <si>
    <t xml:space="preserve">    768 - Vnější výplně otvorů - okna, dveře, vrata</t>
  </si>
  <si>
    <t xml:space="preserve">    771 - Podlahy z dlaždic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</si>
  <si>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</si>
  <si>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</si>
  <si>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</si>
  <si>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</si>
  <si>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</si>
  <si>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</si>
  <si>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</si>
  <si>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</si>
  <si>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</si>
  <si>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</si>
  <si>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</si>
  <si>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</si>
  <si>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</si>
  <si>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</si>
  <si>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</si>
  <si>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</si>
  <si>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</si>
  <si>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</si>
  <si>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</si>
  <si>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</si>
  <si>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</si>
  <si>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</si>
  <si>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</si>
  <si>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</si>
  <si>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121151123</t>
  </si>
  <si>
    <t>Sejmutí ornice strojně při souvislé ploše přes 500 m2, tl. vrstvy do 200 mm</t>
  </si>
  <si>
    <t>m2</t>
  </si>
  <si>
    <t>CS ÚRS 2020 01</t>
  </si>
  <si>
    <t>-1430248929</t>
  </si>
  <si>
    <t>122251105</t>
  </si>
  <si>
    <t>Odkopávky a prokopávky nezapažené strojně v hornině třídy těžitelnosti I skupiny 3 přes 500 do 1 000 m3</t>
  </si>
  <si>
    <t>m3</t>
  </si>
  <si>
    <t>2058442025</t>
  </si>
  <si>
    <t>VV</t>
  </si>
  <si>
    <t>(0,80*8,50*48,80+0,50*14,80*27,00+0,50*32,50*10,00+1,00*9,20*27,00)*1,05</t>
  </si>
  <si>
    <t>Součet</t>
  </si>
  <si>
    <t>132251102</t>
  </si>
  <si>
    <t>Hloubení nezapažených rýh šířky do 800 mm strojně s urovnáním dna do předepsaného profilu a spádu v hornině třídy těžitelnosti I skupiny 3 přes 20 do 50 m3</t>
  </si>
  <si>
    <t>219058037</t>
  </si>
  <si>
    <t>0,25*1,00*(27,92+26,44+9,00+6,30+6,30+9,34+9,58)*1,05</t>
  </si>
  <si>
    <t>0,85*0,50*(6,37+8,104+7,75)*1,05</t>
  </si>
  <si>
    <t>"základy prefa" 0,30*0,25*(8,90+46,90+10,15+21,35+30,80)*1,05</t>
  </si>
  <si>
    <t>0,85*0,40*(3,30+1,764+2,07)*1,05</t>
  </si>
  <si>
    <t>"základ schodiště" 1,00*0,50*2,30*1,05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</si>
  <si>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</si>
  <si>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</si>
  <si>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509792613</t>
  </si>
  <si>
    <t>2750,00*0,20+989,667+47,878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</si>
  <si>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</si>
  <si>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</si>
  <si>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-1365654721</t>
  </si>
  <si>
    <t>15887,545*5</t>
  </si>
  <si>
    <t>162751137</t>
  </si>
  <si>
    <t>Vodorovné přemístění výkopku nebo sypaniny po suchu na obvyklém dopravním prostředku, bez naložení výkopku, avšak se složením bez rozhrnutí z horniny třídy těžitelnosti II na vzdálenost skupiny 4 a 5 na vzdálenost přes 9 000 do 10 000 m</t>
  </si>
  <si>
    <t>-1807362889</t>
  </si>
  <si>
    <t>objem vrtů</t>
  </si>
  <si>
    <t>58,24+133,002+56,266+127,235</t>
  </si>
  <si>
    <t>7</t>
  </si>
  <si>
    <t>162751139</t>
  </si>
  <si>
    <t>Vodorovné přemístění výkopku nebo sypaniny po suchu na obvyklém dopravním prostředku, bez naložení výkopku, avšak se složením bez rozhrnutí z horniny třídy těžitelnosti II na vzdálenost skupiny 4 a 5 na vzdálenost Příplatek k ceně za každých dalších i započatých 1 000 m</t>
  </si>
  <si>
    <t>-426073773</t>
  </si>
  <si>
    <t>374,743*5</t>
  </si>
  <si>
    <t>8</t>
  </si>
  <si>
    <t>167151101</t>
  </si>
  <si>
    <t>Nakládání, skládání a překládání neulehlého výkopku nebo sypaniny strojně nakládání, množství do 100 m3, z horniny třídy těžitelnosti I, skupiny 1 až 3</t>
  </si>
  <si>
    <t>2017581809</t>
  </si>
  <si>
    <t>9</t>
  </si>
  <si>
    <t>167151102</t>
  </si>
  <si>
    <t>Nakládání, skládání a překládání neulehlého výkopku nebo sypaniny strojně nakládání, množství do 100 m3, z horniny třídy těžitelnosti II, skupiny 4 a 5</t>
  </si>
  <si>
    <t>1626997884</t>
  </si>
  <si>
    <t>10</t>
  </si>
  <si>
    <t>171201221</t>
  </si>
  <si>
    <t>Poplatek za uložení stavebního odpadu na skládce (skládkovné) zeminy a kamení zatříděného do Katalogu odpadů pod kódem 17 05 04</t>
  </si>
  <si>
    <t>t</t>
  </si>
  <si>
    <t>-982446093</t>
  </si>
  <si>
    <t>1962,288*1,8</t>
  </si>
  <si>
    <t>11</t>
  </si>
  <si>
    <t>171251201</t>
  </si>
  <si>
    <t>Uložení sypaniny na skládky nebo meziskládky bez hutnění s upravením uložené sypaniny do předepsaného tvaru</t>
  </si>
  <si>
    <t>-727994524</t>
  </si>
  <si>
    <t>2750,00*0,20+989,667+47,878+374,743</t>
  </si>
  <si>
    <t>Zakládání</t>
  </si>
  <si>
    <t>12</t>
  </si>
  <si>
    <t>226114112</t>
  </si>
  <si>
    <t>Velkoprofilové vrty náběrovým vrtáním svislé nezapažené průměru přes 1250 do 1500 mm, v hl od 0 do 5 m v hornině tř. II</t>
  </si>
  <si>
    <t>m</t>
  </si>
  <si>
    <t>383470326</t>
  </si>
  <si>
    <t>"Hlavice H36-65" 1,25*30</t>
  </si>
  <si>
    <t>"Hlavice H66" 1,25*1</t>
  </si>
  <si>
    <t>13</t>
  </si>
  <si>
    <t>226114312</t>
  </si>
  <si>
    <t>Velkoprofilové vrty náběrovým vrtáním svislé nezapažené průměru přes 1500 do 2050 mm, v hl od 0 do 5 m v hornině tř. II</t>
  </si>
  <si>
    <t>1535183043</t>
  </si>
  <si>
    <t>"Hlavice H1-3" 1,80*3</t>
  </si>
  <si>
    <t>"Hlavice H4-10" 1,80*7</t>
  </si>
  <si>
    <t>"Hlavice H11-18" 1,80*8</t>
  </si>
  <si>
    <t>"Hlavice H19-23" 1,80*5</t>
  </si>
  <si>
    <t>"Hlavice H24-26" 1,80*3</t>
  </si>
  <si>
    <t>"Hlavice H27-28" 1,80*2</t>
  </si>
  <si>
    <t>"Hlavice H29-35" 1,80*7</t>
  </si>
  <si>
    <t>14</t>
  </si>
  <si>
    <t>226212212</t>
  </si>
  <si>
    <t>Velkoprofilové vrty náběrovým vrtáním svislé zapažené ocelovými pažnicemi průměru přes 550 do 650 mm, v hl od 0 do 10 m v hornině tř. II</t>
  </si>
  <si>
    <t>434330788</t>
  </si>
  <si>
    <t>"P38-66" 6,00*29</t>
  </si>
  <si>
    <t>"P67" 6,50*1</t>
  </si>
  <si>
    <t>226213212</t>
  </si>
  <si>
    <t>Velkoprofilové vrty náběrovým vrtáním svislé zapažené ocelovými pažnicemi průměru přes 850 do 1050 mm, v hl od 0 do 10 m v hornině tř. II</t>
  </si>
  <si>
    <t>529195593</t>
  </si>
  <si>
    <t>"P1-3" 5,50*3</t>
  </si>
  <si>
    <t>"P4-6" 5,50*3</t>
  </si>
  <si>
    <t>"P7-10" 5,00*4</t>
  </si>
  <si>
    <t>"P11-14" 5,50*4</t>
  </si>
  <si>
    <t>"P15-23" 5,00*9</t>
  </si>
  <si>
    <t>"P24-26" 5,50*3</t>
  </si>
  <si>
    <t>"P27-28" 6,00*2</t>
  </si>
  <si>
    <t>"P29-32" 6,00*4</t>
  </si>
  <si>
    <t>"P33-35" 5,50*3</t>
  </si>
  <si>
    <t>"P36-37" 5,50*2</t>
  </si>
  <si>
    <t>16</t>
  </si>
  <si>
    <t>227211113</t>
  </si>
  <si>
    <t>Odpažení velkoprofilových vrtů průměru přes 550 do 650 mm</t>
  </si>
  <si>
    <t>-1977273671</t>
  </si>
  <si>
    <t>17</t>
  </si>
  <si>
    <t>227211115</t>
  </si>
  <si>
    <t>Odpažení velkoprofilových vrtů průměru přes 650 do 1050 mm</t>
  </si>
  <si>
    <t>-1873451536</t>
  </si>
  <si>
    <t>18</t>
  </si>
  <si>
    <t>231112114</t>
  </si>
  <si>
    <t>Zřízení výplně pilot bez vytažení pažnic nezapažených nebo zapažených bentonitovou suspenzí svislých z betonu železového, v hl od 0 do 10 m, při průměru piloty přes 1250 do 1500 mm</t>
  </si>
  <si>
    <t>-99267333</t>
  </si>
  <si>
    <t>19</t>
  </si>
  <si>
    <t>M</t>
  </si>
  <si>
    <t>58932937</t>
  </si>
  <si>
    <t>beton C 25/30 XF1XA1 kamenivo frakce 0/22</t>
  </si>
  <si>
    <t>969888613</t>
  </si>
  <si>
    <t>38,750*pi*1,35*1,35/4*1,05</t>
  </si>
  <si>
    <t>20</t>
  </si>
  <si>
    <t>231112115</t>
  </si>
  <si>
    <t>Zřízení výplně pilot bez vytažení pažnic nezapažených nebo zapažených bentonitovou suspenzí svislých z betonu železového, v hl od 0 do 10 m, při průměru piloty přes 1500 do 2400 mm</t>
  </si>
  <si>
    <t>673475508</t>
  </si>
  <si>
    <t>63,00</t>
  </si>
  <si>
    <t>492337250</t>
  </si>
  <si>
    <t>63,00*pi*1,6*1,6/4*1,05</t>
  </si>
  <si>
    <t>22</t>
  </si>
  <si>
    <t>231212112</t>
  </si>
  <si>
    <t>Zřízení výplně pilot zapažených s vytažením pažnic z vrtu svislých z betonu železového, v hl od 0 do 10 m, při průměru piloty přes 450 do 650 mm</t>
  </si>
  <si>
    <t>2007673847</t>
  </si>
  <si>
    <t>23</t>
  </si>
  <si>
    <t>501061232</t>
  </si>
  <si>
    <t>"P38-66" 6,00*29*pi*0,63*0,63/4</t>
  </si>
  <si>
    <t>"P67" 6,50*1*pi*0,63*0,63/4</t>
  </si>
  <si>
    <t>24</t>
  </si>
  <si>
    <t>231212113</t>
  </si>
  <si>
    <t>Zřízení výplně pilot zapažených s vytažením pažnic z vrtu svislých z betonu železového, v hl od 0 do 10 m, při průměru piloty přes 650 do 1250 mm</t>
  </si>
  <si>
    <t>-2111317351</t>
  </si>
  <si>
    <t>25</t>
  </si>
  <si>
    <t>1093741235</t>
  </si>
  <si>
    <t>200,00*pi*0,90*0,90/4</t>
  </si>
  <si>
    <t>26</t>
  </si>
  <si>
    <t>231611114</t>
  </si>
  <si>
    <t>Výztuž pilot betonovaných do země z oceli 10 505 (R)</t>
  </si>
  <si>
    <t>-112975817</t>
  </si>
  <si>
    <t>viz.výkres statiky č.311</t>
  </si>
  <si>
    <t>19423*1,05*1/1000</t>
  </si>
  <si>
    <t>27</t>
  </si>
  <si>
    <t>271532211</t>
  </si>
  <si>
    <t>Podsyp pod základové konstrukce se zhutněním a urovnáním povrchu z kameniva hrubého, frakce 32 - 63 mm</t>
  </si>
  <si>
    <t>-1645450921</t>
  </si>
  <si>
    <t>0,50*(1243,80+225,95+196,96)</t>
  </si>
  <si>
    <t>28</t>
  </si>
  <si>
    <t>271532212</t>
  </si>
  <si>
    <t>Podsyp pod základové konstrukce se zhutněním a urovnáním povrchu z kameniva hrubého, frakce 16 - 32 mm</t>
  </si>
  <si>
    <t>-1691626144</t>
  </si>
  <si>
    <t>pod desku</t>
  </si>
  <si>
    <t>0,10*(1243,80+225,95+196,96)*1,05</t>
  </si>
  <si>
    <t>pod základovou patou</t>
  </si>
  <si>
    <t>0,50*91,00*1,05</t>
  </si>
  <si>
    <t>29</t>
  </si>
  <si>
    <t>273321411</t>
  </si>
  <si>
    <t>Základy z betonu železového (bez výztuže) desky z betonu bez zvláštních nároků na prostředí tř. C 20/25</t>
  </si>
  <si>
    <t>1828535732</t>
  </si>
  <si>
    <t>0,15*1720,30</t>
  </si>
  <si>
    <t>30</t>
  </si>
  <si>
    <t>273351121</t>
  </si>
  <si>
    <t>Bednění základů desek zřízení</t>
  </si>
  <si>
    <t>-2136981322</t>
  </si>
  <si>
    <t>0,50*213,195</t>
  </si>
  <si>
    <t>31</t>
  </si>
  <si>
    <t>273351122</t>
  </si>
  <si>
    <t>Bednění základů desek odstranění</t>
  </si>
  <si>
    <t>1737182630</t>
  </si>
  <si>
    <t>32</t>
  </si>
  <si>
    <t>273362021</t>
  </si>
  <si>
    <t>Výztuž základů desek ze svařovaných sítí z drátů typu KARI</t>
  </si>
  <si>
    <t>-1648496243</t>
  </si>
  <si>
    <t>kari síť 100/100-6</t>
  </si>
  <si>
    <t>1720,30*4,44*1,25*1/1000</t>
  </si>
  <si>
    <t>33</t>
  </si>
  <si>
    <t>274125001</t>
  </si>
  <si>
    <t>Montáž základových pasů ze železobetonu hmotnosti do 1 t</t>
  </si>
  <si>
    <t>kus</t>
  </si>
  <si>
    <t>-1943440020</t>
  </si>
  <si>
    <t>"ZP1.1" 1</t>
  </si>
  <si>
    <t>"ZP1.2" 1</t>
  </si>
  <si>
    <t>"ZP1.4" 1</t>
  </si>
  <si>
    <t>"ZP3.2" 1</t>
  </si>
  <si>
    <t>"ZP3.9" 1</t>
  </si>
  <si>
    <t>"ZP3.12" 1</t>
  </si>
  <si>
    <t>"ZP3.13" 1</t>
  </si>
  <si>
    <t>34</t>
  </si>
  <si>
    <t>274125002</t>
  </si>
  <si>
    <t>Montáž základových pasů ze železobetonu hmotnosti přes 1 do 4 t</t>
  </si>
  <si>
    <t>1475674662</t>
  </si>
  <si>
    <t>"ZP1.3" 1</t>
  </si>
  <si>
    <t>"ZP1.5" 1</t>
  </si>
  <si>
    <t>"ZP1.6" 1</t>
  </si>
  <si>
    <t>"ZP2.1" 2</t>
  </si>
  <si>
    <t>"ZP2.2" 4</t>
  </si>
  <si>
    <t>"ZP3.1" 1</t>
  </si>
  <si>
    <t>"ZP3.3" 2</t>
  </si>
  <si>
    <t>"ZP3.4" 4</t>
  </si>
  <si>
    <t>"ZP3.5" 1</t>
  </si>
  <si>
    <t>"ZP3.6" 1</t>
  </si>
  <si>
    <t>"ZP3.7" 1</t>
  </si>
  <si>
    <t>"ZP3.8" 1</t>
  </si>
  <si>
    <t>"ZP3.10" 1</t>
  </si>
  <si>
    <t>"ZP3.11" 1</t>
  </si>
  <si>
    <t>"ZP3.14" 1</t>
  </si>
  <si>
    <t>"ZP4.1" 3</t>
  </si>
  <si>
    <t>"ZP4.2" 1</t>
  </si>
  <si>
    <t>"ZP4.3" 1</t>
  </si>
  <si>
    <t>"ZP4.4" 1</t>
  </si>
  <si>
    <t>"ZP5.1" 1</t>
  </si>
  <si>
    <t>"ZP5.2" 5</t>
  </si>
  <si>
    <t>"ZP5.3" 1</t>
  </si>
  <si>
    <t>"ZP6.1" 2</t>
  </si>
  <si>
    <t>"ZP6.2" 1</t>
  </si>
  <si>
    <t>"ZP6.3" 1</t>
  </si>
  <si>
    <t>"ZP6.4" 1</t>
  </si>
  <si>
    <t>"ZP6.5" 1</t>
  </si>
  <si>
    <t>"ZP6.6" 1</t>
  </si>
  <si>
    <t>"ZP6.7" 1</t>
  </si>
  <si>
    <t>"ZP6.8" 1</t>
  </si>
  <si>
    <t>"ZP7.2" 1</t>
  </si>
  <si>
    <t>"ZP7.4" 1</t>
  </si>
  <si>
    <t>35</t>
  </si>
  <si>
    <t>274125003</t>
  </si>
  <si>
    <t>Montáž základových pasů ze železobetonu hmotnosti přes 4 do 7 t</t>
  </si>
  <si>
    <t>-1388708886</t>
  </si>
  <si>
    <t>"ZP7.1" 1</t>
  </si>
  <si>
    <t>"ZP7.3" 1</t>
  </si>
  <si>
    <t>"ZP7.5" 2</t>
  </si>
  <si>
    <t>36</t>
  </si>
  <si>
    <t>PREFA ZP1</t>
  </si>
  <si>
    <t>Základový práh prefa ŽB C30/37 rozměr 200x600mm</t>
  </si>
  <si>
    <t>-189915119</t>
  </si>
  <si>
    <t>označení ZP1</t>
  </si>
  <si>
    <t>1*2,011+1*3,25+1*3,65+1*1,08+1*4,50+1*4,25</t>
  </si>
  <si>
    <t>37</t>
  </si>
  <si>
    <t>PREFA ZP2</t>
  </si>
  <si>
    <t>Základový práh prefa ŽB C30/37 rozměr 400x550mm</t>
  </si>
  <si>
    <t>-439407190</t>
  </si>
  <si>
    <t>označení ZP2</t>
  </si>
  <si>
    <t>2*3,45+4*4,00</t>
  </si>
  <si>
    <t>38</t>
  </si>
  <si>
    <t>PREFA ZP3</t>
  </si>
  <si>
    <t>Základový práh prefa ŽB C30/37 rozměr 300x600mm</t>
  </si>
  <si>
    <t>-624702490</t>
  </si>
  <si>
    <t>označení ZP3</t>
  </si>
  <si>
    <t>1*3,53+1*2,20+2*3,60+4*4,10+1*4,75+1*2,85+1*3,95+1*3,85+1*0,815+1*2,85+1*2,40+1*1,87+1*2,09+1*5,35</t>
  </si>
  <si>
    <t>39</t>
  </si>
  <si>
    <t>PREFA ZP4</t>
  </si>
  <si>
    <t>Základový práh prefa ŽB C30/37 rozměr 200x900mm</t>
  </si>
  <si>
    <t>870954666</t>
  </si>
  <si>
    <t>označení ZP4</t>
  </si>
  <si>
    <t>3*4,50+1*4,00+1*4,67+1*4,67</t>
  </si>
  <si>
    <t>40</t>
  </si>
  <si>
    <t>PREFA ZP5</t>
  </si>
  <si>
    <t>Základový práh prefa ŽB C30/37 rozměr 200x1050mm</t>
  </si>
  <si>
    <t>-244844094</t>
  </si>
  <si>
    <t>označení ZP5</t>
  </si>
  <si>
    <t>1*4,87+5*4,50+1*4,50</t>
  </si>
  <si>
    <t>41</t>
  </si>
  <si>
    <t>PREFA ZP6</t>
  </si>
  <si>
    <t>Základový práh prefa ŽB C30/37 rozměr 200x1450mm</t>
  </si>
  <si>
    <t>-1156107554</t>
  </si>
  <si>
    <t>označení ZP6</t>
  </si>
  <si>
    <t>2*4,50+1*4,25+1*4,50+1*4,30+1*3,75+1*5,30+1*4,87+1*4,87</t>
  </si>
  <si>
    <t>42</t>
  </si>
  <si>
    <t>PREFA ZP7</t>
  </si>
  <si>
    <t>Základový práh prefa ŽB C30/37 rozměr 200x1850mm</t>
  </si>
  <si>
    <t>598916972</t>
  </si>
  <si>
    <t>označení ZP7</t>
  </si>
  <si>
    <t>1*5,30+1*4,25+1*4,87+1*4,30+2*4,50</t>
  </si>
  <si>
    <t>43</t>
  </si>
  <si>
    <t>274321511</t>
  </si>
  <si>
    <t>Základy z betonu železového (bez výztuže) pasy z betonu bez zvláštních nároků na prostředí tř. C 25/30</t>
  </si>
  <si>
    <t>995928020</t>
  </si>
  <si>
    <t>0,50*1,00*2,30*1,05</t>
  </si>
  <si>
    <t>44</t>
  </si>
  <si>
    <t>274351121</t>
  </si>
  <si>
    <t>Bednění základů pasů rovné zřízení</t>
  </si>
  <si>
    <t>-570787677</t>
  </si>
  <si>
    <t>0,40*2*(0,50+6,37+8,104+7,75)</t>
  </si>
  <si>
    <t>45</t>
  </si>
  <si>
    <t>274351122</t>
  </si>
  <si>
    <t>Bednění základů pasů rovné odstranění</t>
  </si>
  <si>
    <t>-1839143891</t>
  </si>
  <si>
    <t>46</t>
  </si>
  <si>
    <t>274361821</t>
  </si>
  <si>
    <t>Výztuž základů pasů z betonářské oceli 10 505 (R) nebo BSt 500</t>
  </si>
  <si>
    <t>1985329706</t>
  </si>
  <si>
    <t>47</t>
  </si>
  <si>
    <t>275313611</t>
  </si>
  <si>
    <t>Základy z betonu prostého patky a bloky z betonu kamenem neprokládaného tř. C 16/20</t>
  </si>
  <si>
    <t>-2009550952</t>
  </si>
  <si>
    <t>1,06*1,06*0,60*6+1,06*1,95*0,60*2</t>
  </si>
  <si>
    <t>48</t>
  </si>
  <si>
    <t>275351121</t>
  </si>
  <si>
    <t>Bednění základů patek zřízení</t>
  </si>
  <si>
    <t>1719618221</t>
  </si>
  <si>
    <t>0,40*(4*1,06*6+2*(1,06+0,95))+10*4*0,65*0,50</t>
  </si>
  <si>
    <t>49</t>
  </si>
  <si>
    <t>275351122</t>
  </si>
  <si>
    <t>Bednění základů patek odstranění</t>
  </si>
  <si>
    <t>1006961962</t>
  </si>
  <si>
    <t>50</t>
  </si>
  <si>
    <t>279113141</t>
  </si>
  <si>
    <t>Základové zdi z tvárnic ztraceného bednění včetně výplně z betonu bez zvláštních nároků na vliv prostředí třídy C 20/25, tloušťky zdiva 150 mm</t>
  </si>
  <si>
    <t>-290504590</t>
  </si>
  <si>
    <t>šachta</t>
  </si>
  <si>
    <t>1,80*2*(2,00+2,30)</t>
  </si>
  <si>
    <t>51</t>
  </si>
  <si>
    <t>279113144</t>
  </si>
  <si>
    <t>Základové zdi z tvárnic ztraceného bednění včetně výplně z betonu bez zvláštních nároků na vliv prostředí třídy C 20/25, tloušťky zdiva přes 250 do 300 mm</t>
  </si>
  <si>
    <t>117739835</t>
  </si>
  <si>
    <t>52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</si>
  <si>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</si>
  <si>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</si>
  <si>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-1086279058</t>
  </si>
  <si>
    <t>1,80*2*(2,00+2,30)*4,00*1,25*1/1000</t>
  </si>
  <si>
    <t>Svislé a kompletní konstrukce</t>
  </si>
  <si>
    <t>53</t>
  </si>
  <si>
    <t>310231055</t>
  </si>
  <si>
    <t>Zazdívka otvorů ve zdivu nadzákladovém děrovanými cihlami plochy přes 1 m2 do 4 m2 přes P10 do P15, tl. zdiva 300 mm</t>
  </si>
  <si>
    <t>413443927</t>
  </si>
  <si>
    <t>zazdívka oken ve stávající budově</t>
  </si>
  <si>
    <t>"1.np" 1,17*2,00*5+1,17*1,60*4</t>
  </si>
  <si>
    <t>"2.np" 1,17*2,20*4</t>
  </si>
  <si>
    <t>54</t>
  </si>
  <si>
    <t>311235151</t>
  </si>
  <si>
    <t>Zdivo jednovrstvé z cihel děrovaných broušených na celoplošnou tenkovrstvou maltu, pevnost cihel do P10, tl. zdiva 300 mm</t>
  </si>
  <si>
    <t>-664990424</t>
  </si>
  <si>
    <t>1.np</t>
  </si>
  <si>
    <t>3,25*(7,60+28,00-6*0,40+17,70-4*0,40+8,00+8,00+6,30)</t>
  </si>
  <si>
    <t>-1*(3,70*0,70+2,20*0,70+2,35*0,70+1,10*0,70+1,60*0,70+2,35*0,70+2,55*0,70+1,40*0,70+1,30*0,70)</t>
  </si>
  <si>
    <t>-1*(2,65*0,70+2,10*0,70+1,85*0,70+0,85*0,70+0,95*0,70+4,75*3,25+1,10*0,70+1*2+2,70*0,70+2,85*0,70+1,00*2,05)</t>
  </si>
  <si>
    <t>13,00</t>
  </si>
  <si>
    <t>2.np</t>
  </si>
  <si>
    <t>3,15*(3,50+7,90+28,00-6*0,40+17,70-4*0,80+8,00+8,00+6,30)</t>
  </si>
  <si>
    <t>-1*(3,305*3,15+3,70*0,70+2,20*0,70+3,60*0,70+1,60*0,70+2,35*0,70+4,10*1,40*3)</t>
  </si>
  <si>
    <t>-1*(4,75*3,15+1,10*0,70+3,95*0,70+2,65*0,70+1,90*2,05)</t>
  </si>
  <si>
    <t>schodiště</t>
  </si>
  <si>
    <t>7,30</t>
  </si>
  <si>
    <t>atika</t>
  </si>
  <si>
    <t>0,50*127,344</t>
  </si>
  <si>
    <t>55</t>
  </si>
  <si>
    <t>317168022</t>
  </si>
  <si>
    <t>Překlady keramické ploché osazené do maltového lože, výšky překladu 71 mm šířky 145 mm, délky 1250 mm</t>
  </si>
  <si>
    <t>-661887760</t>
  </si>
  <si>
    <t>56</t>
  </si>
  <si>
    <t>317168023</t>
  </si>
  <si>
    <t>Překlady keramické ploché osazené do maltového lože, výšky překladu 71 mm šířky 145 mm, délky 1500 mm</t>
  </si>
  <si>
    <t>1398704977</t>
  </si>
  <si>
    <t>57</t>
  </si>
  <si>
    <t>317168052</t>
  </si>
  <si>
    <t>Překlady keramické vysoké osazené do maltového lože, šířky překladu 70 mm výšky 238 mm, délky 1250 mm</t>
  </si>
  <si>
    <t>1654399302</t>
  </si>
  <si>
    <t>58</t>
  </si>
  <si>
    <t>317168056</t>
  </si>
  <si>
    <t>Překlady keramické vysoké osazené do maltového lože, šířky překladu 70 mm výšky 238 mm, délky 2250 mm</t>
  </si>
  <si>
    <t>259765300</t>
  </si>
  <si>
    <t>59</t>
  </si>
  <si>
    <t>317234410</t>
  </si>
  <si>
    <t>Vyzdívka mezi nosníky cihlami pálenými na maltu cementovou</t>
  </si>
  <si>
    <t>-1265452096</t>
  </si>
  <si>
    <t>průchod</t>
  </si>
  <si>
    <t>"1.np" 1,50*0,25*0,60</t>
  </si>
  <si>
    <t>"2.np" 2,50*0,25*0,60</t>
  </si>
  <si>
    <t>60</t>
  </si>
  <si>
    <t>317941121</t>
  </si>
  <si>
    <t>Osazování ocelových válcovaných nosníků na zdivu I nebo IE nebo U nebo UE nebo L do č. 12 nebo výšky do 120 mm</t>
  </si>
  <si>
    <t>1068508195</t>
  </si>
  <si>
    <t>L 60x60x6mm</t>
  </si>
  <si>
    <t>(0,80*52+1,00*16+1,00*18)*5,49*1/1000</t>
  </si>
  <si>
    <t>L 80x80x8mm</t>
  </si>
  <si>
    <t>1,50*8*9,63*1/1000</t>
  </si>
  <si>
    <t>61</t>
  </si>
  <si>
    <t>13010424</t>
  </si>
  <si>
    <t>úhelník ocelový rovnostranný jakost 11 375 60x60x6mm</t>
  </si>
  <si>
    <t>1763242891</t>
  </si>
  <si>
    <t>0,415*1,1 'Přepočtené koeficientem množství</t>
  </si>
  <si>
    <t>62</t>
  </si>
  <si>
    <t>13010434</t>
  </si>
  <si>
    <t>úhelník ocelový rovnostranný jakost 11 375 80x80x8mm</t>
  </si>
  <si>
    <t>-1832920876</t>
  </si>
  <si>
    <t>0,116*1,1 'Přepočtené koeficientem množství</t>
  </si>
  <si>
    <t>63</t>
  </si>
  <si>
    <t>317944323</t>
  </si>
  <si>
    <t>Válcované nosníky dodatečně osazované do připravených otvorů bez zazdění hlav č. 14 až 22</t>
  </si>
  <si>
    <t>2016241402</t>
  </si>
  <si>
    <t>"1.np - Ič.120" 1,50*4*11,10*1/1000</t>
  </si>
  <si>
    <t>"2.np - Ič.140" 2,50*4*14,40*1/1000</t>
  </si>
  <si>
    <t>64</t>
  </si>
  <si>
    <t>331124211</t>
  </si>
  <si>
    <t>Montáž sloupů v kompletu s patkou ze železobetonu hmotnosti do 5 t</t>
  </si>
  <si>
    <t>-794976486</t>
  </si>
  <si>
    <t>montáž prefa bude ztížena v části navazující dvoupodlažní části</t>
  </si>
  <si>
    <t>"S3.1" 20</t>
  </si>
  <si>
    <t>"S3.2" 6</t>
  </si>
  <si>
    <t>"S3.3" 1</t>
  </si>
  <si>
    <t>"S3.4" 1</t>
  </si>
  <si>
    <t>"S3.5" 2</t>
  </si>
  <si>
    <t>"S4.1" 1</t>
  </si>
  <si>
    <t>"S5.0" 15</t>
  </si>
  <si>
    <t>65</t>
  </si>
  <si>
    <t>331124213</t>
  </si>
  <si>
    <t>Montáž sloupů v kompletu s patkou ze železobetonu hmotnosti přes 7,5 do 10 t</t>
  </si>
  <si>
    <t>-411157753</t>
  </si>
  <si>
    <t>"S1.4" 1</t>
  </si>
  <si>
    <t>"S1.5" 1</t>
  </si>
  <si>
    <t>"S1.6" 2</t>
  </si>
  <si>
    <t>"S1.7" 3</t>
  </si>
  <si>
    <t>"S1.8" 1</t>
  </si>
  <si>
    <t>"S1.9" 1</t>
  </si>
  <si>
    <t>"S1.10" 6</t>
  </si>
  <si>
    <t>"S1.11" 3</t>
  </si>
  <si>
    <t>"S1.12" 1</t>
  </si>
  <si>
    <t>"S1.13" 2</t>
  </si>
  <si>
    <t>"S1.14" 1</t>
  </si>
  <si>
    <t>"S2.1" 1</t>
  </si>
  <si>
    <t>"S2.2" 1</t>
  </si>
  <si>
    <t>"S2.3" 1</t>
  </si>
  <si>
    <t>"S2.4" 1</t>
  </si>
  <si>
    <t>"S2.5" 1</t>
  </si>
  <si>
    <t>"S2.6" 2</t>
  </si>
  <si>
    <t>"S2.7" 2</t>
  </si>
  <si>
    <t>"S2.8" 1</t>
  </si>
  <si>
    <t>66</t>
  </si>
  <si>
    <t>331124214</t>
  </si>
  <si>
    <t>Montáž sloupů v kompletu s patkou ze železobetonu hmotnosti přes 10 do 15 t</t>
  </si>
  <si>
    <t>-171610706</t>
  </si>
  <si>
    <t>"S1.1" 1</t>
  </si>
  <si>
    <t>"S1.2" 1</t>
  </si>
  <si>
    <t>"S1.3" 1</t>
  </si>
  <si>
    <t>67</t>
  </si>
  <si>
    <t>PREFA S1</t>
  </si>
  <si>
    <t>Dodávka prefa ŽB sloupu C30/37 rozměr 600x500mm</t>
  </si>
  <si>
    <t>301372270</t>
  </si>
  <si>
    <t>ozn.sloupu S1</t>
  </si>
  <si>
    <t>1*13,25+1*13,25+1*13,25+1*12,25+1*12,85+2*12,85+3*11,95+1*11,95+1*12,45+6*12,45+3*11,95+1*11,95+2*12,85+1*12,85</t>
  </si>
  <si>
    <t>68</t>
  </si>
  <si>
    <t>PREFA S2</t>
  </si>
  <si>
    <t>Dodávka prefa ŽB sloupu C30/37 rozměr 500x500mm</t>
  </si>
  <si>
    <t>1164909315</t>
  </si>
  <si>
    <t>označení S2</t>
  </si>
  <si>
    <t>1*13,40+1*13,62+1*13,84+1*13,22+1*13,00+2*12,10+2*12,32+1*12,54</t>
  </si>
  <si>
    <t>69</t>
  </si>
  <si>
    <t>PREFA S3</t>
  </si>
  <si>
    <t>Dodávka prefa ŽB sloupu C30/37 rozměr 400x400mm</t>
  </si>
  <si>
    <t>-1889067620</t>
  </si>
  <si>
    <t>ozn.S3</t>
  </si>
  <si>
    <t>20*4,15+6*7,565+1*7,565+1*7,565+2*4,05</t>
  </si>
  <si>
    <t>70</t>
  </si>
  <si>
    <t>PREFA S4</t>
  </si>
  <si>
    <t>Dodávka prefa ŽB sloupu C30/37 rozměr 300x300mm</t>
  </si>
  <si>
    <t>-35604331</t>
  </si>
  <si>
    <t>označení S4</t>
  </si>
  <si>
    <t>1*4,15</t>
  </si>
  <si>
    <t>71</t>
  </si>
  <si>
    <t>PREFA S50</t>
  </si>
  <si>
    <t>Dodávka prefa ŽB sloupu C30/37 rozměr 400/400mm</t>
  </si>
  <si>
    <t>-1743562147</t>
  </si>
  <si>
    <t>označení S50</t>
  </si>
  <si>
    <t>15*2,915</t>
  </si>
  <si>
    <t>72</t>
  </si>
  <si>
    <t>342123511</t>
  </si>
  <si>
    <t>Montáž dílců obvodových stěn ze železobetonu se svařovanými spoji, hmotnosti do 1,5 t, v budovách výšky do 12 m</t>
  </si>
  <si>
    <t>-803448868</t>
  </si>
  <si>
    <t>"PS1.5" 5</t>
  </si>
  <si>
    <t>"PS1.6" 1</t>
  </si>
  <si>
    <t>"PS1.7" 1</t>
  </si>
  <si>
    <t>"PS1.8" 1</t>
  </si>
  <si>
    <t>"PS1.9" 2</t>
  </si>
  <si>
    <t>"PS1.10" 2</t>
  </si>
  <si>
    <t>"PS1.12" 2</t>
  </si>
  <si>
    <t>"PS1.15" 1</t>
  </si>
  <si>
    <t>"PS1.21" 1</t>
  </si>
  <si>
    <t>"PS1.22" 1</t>
  </si>
  <si>
    <t>"PS3.1" 20</t>
  </si>
  <si>
    <t>"PS3.2" 6</t>
  </si>
  <si>
    <t>"PS3.3" 4</t>
  </si>
  <si>
    <t>"PS3.4" 1</t>
  </si>
  <si>
    <t>"PS3.5" 1</t>
  </si>
  <si>
    <t>"PS3.6" 2</t>
  </si>
  <si>
    <t>"PS4.1" 6</t>
  </si>
  <si>
    <t>"PS4.2" 8</t>
  </si>
  <si>
    <t>"PS4.3" 2</t>
  </si>
  <si>
    <t>"PS4.4" 1</t>
  </si>
  <si>
    <t>"PS4.5" 1</t>
  </si>
  <si>
    <t>"PS4.6" 2</t>
  </si>
  <si>
    <t>"PS4.7" 1</t>
  </si>
  <si>
    <t>"PS4.8" 1</t>
  </si>
  <si>
    <t>"PS4.9" 1</t>
  </si>
  <si>
    <t>"PS6.1" 4</t>
  </si>
  <si>
    <t>"PS6.2" 2</t>
  </si>
  <si>
    <t>"PS8.1" 4</t>
  </si>
  <si>
    <t>"PS8.2" 2</t>
  </si>
  <si>
    <t>"PS10.1" 1</t>
  </si>
  <si>
    <t>"PS10.2" 1</t>
  </si>
  <si>
    <t>"W1.1" 2</t>
  </si>
  <si>
    <t>"W1.2" 1</t>
  </si>
  <si>
    <t>"W1.3" 1</t>
  </si>
  <si>
    <t>"W50.1" 2</t>
  </si>
  <si>
    <t>73</t>
  </si>
  <si>
    <t>59330370.1</t>
  </si>
  <si>
    <t>panel stěnový nosný ŽB montovaných hal tl.120mm</t>
  </si>
  <si>
    <t>-791102811</t>
  </si>
  <si>
    <t>"PS1.5" 5*0,72*1,50</t>
  </si>
  <si>
    <t>"PS1.6" 1*1,885*1,50</t>
  </si>
  <si>
    <t>"PS1.7" 1*2,67*1,50</t>
  </si>
  <si>
    <t>"PS1.8" 1*0,50*1,50</t>
  </si>
  <si>
    <t>"PS1.9" 2*1,30*1,50</t>
  </si>
  <si>
    <t>"PS1.10" 2*1,55*1,50</t>
  </si>
  <si>
    <t>"PS1.12" 2*2,20*1,50</t>
  </si>
  <si>
    <t>"PS1.15" 1*4,50*1,50</t>
  </si>
  <si>
    <t>"PS1.21" 1*4,50*1,50</t>
  </si>
  <si>
    <t>"PS1.22" 1*4,50*1,50</t>
  </si>
  <si>
    <t>"PS3.1" 20*4,50*0,85</t>
  </si>
  <si>
    <t>"PS3.2" 6*4,75*0,85</t>
  </si>
  <si>
    <t>"PS3.3" 4*4,42*0,85</t>
  </si>
  <si>
    <t>"PS3.4" 1*5,30*0,85</t>
  </si>
  <si>
    <t>"PS3.5" 1*0,72*0,85</t>
  </si>
  <si>
    <t>"PS3.6" 2*4,50*0,85</t>
  </si>
  <si>
    <t>"PS4.1" 6*4,50*0,70</t>
  </si>
  <si>
    <t>"PS4.2" 8*4,75*0,70</t>
  </si>
  <si>
    <t>"PS4.3" 2*4,42*0,70</t>
  </si>
  <si>
    <t>"PS4.4" 1*5,30*0,70</t>
  </si>
  <si>
    <t>"PS4.5" 1*0,72*0,70</t>
  </si>
  <si>
    <t>"PS4.6" 2*1,28*0,70</t>
  </si>
  <si>
    <t>"PS4.7" 1*2,16*0,70</t>
  </si>
  <si>
    <t>"PS4.8" 1*0,58*0,70</t>
  </si>
  <si>
    <t>"PS4.9" 1*0,48*0,70</t>
  </si>
  <si>
    <t>"PS6.1" 4*4,50*1,05</t>
  </si>
  <si>
    <t>"PS6.2" 2*4,42*1,05</t>
  </si>
  <si>
    <t>"PS8.1" 4*4,50*0,685</t>
  </si>
  <si>
    <t>"PS8.2" 2*4,42*0,685</t>
  </si>
  <si>
    <t>"PS10.1" 1*4,73*0,80</t>
  </si>
  <si>
    <t>"PS10.2" 1*5,21*0,80</t>
  </si>
  <si>
    <t>74</t>
  </si>
  <si>
    <t>59330370.2</t>
  </si>
  <si>
    <t>panel stěnový nosný ŽB montovaných hal tl.200mm</t>
  </si>
  <si>
    <t>689015288</t>
  </si>
  <si>
    <t>"W1.1" 2*1,72*1,20</t>
  </si>
  <si>
    <t>"W1.2" 1*1,72*1,10</t>
  </si>
  <si>
    <t>"W1.3" 1*1,08*1,10</t>
  </si>
  <si>
    <t>"W50.1" 2*2,915*1,20</t>
  </si>
  <si>
    <t>75</t>
  </si>
  <si>
    <t>342123521</t>
  </si>
  <si>
    <t>Montáž dílců obvodových stěn ze železobetonu se svařovanými spoji, hmotnosti přes 1,5 do 3,0 t, v budovách výšky do 12 m</t>
  </si>
  <si>
    <t>-1221789530</t>
  </si>
  <si>
    <t>"PS1.1" 100</t>
  </si>
  <si>
    <t>"PS1.2" 25</t>
  </si>
  <si>
    <t>"PS1.3" 10</t>
  </si>
  <si>
    <t>"PS1.4" 5</t>
  </si>
  <si>
    <t>"PS1.11" 2</t>
  </si>
  <si>
    <t>"PS1.13" 2</t>
  </si>
  <si>
    <t>"PS1.14" 2</t>
  </si>
  <si>
    <t>"PS1.16" 1</t>
  </si>
  <si>
    <t>"PS1.17" 1</t>
  </si>
  <si>
    <t>"PS1.18" 1</t>
  </si>
  <si>
    <t>"PS1.19" 1</t>
  </si>
  <si>
    <t>"PS1.20" 2</t>
  </si>
  <si>
    <t>"PS2.1" 20</t>
  </si>
  <si>
    <t>"PS2.3" 4</t>
  </si>
  <si>
    <t>"PS2.4" 2</t>
  </si>
  <si>
    <t>"PS5.1" 2</t>
  </si>
  <si>
    <t>"PS7.1" 2</t>
  </si>
  <si>
    <t>"PS7.2" 1</t>
  </si>
  <si>
    <t>"PS9.1" 1</t>
  </si>
  <si>
    <t>"PS9.2" 2</t>
  </si>
  <si>
    <t>"PS9.3" 1</t>
  </si>
  <si>
    <t>"PS11.1" 1</t>
  </si>
  <si>
    <t>"PS11.2" 1</t>
  </si>
  <si>
    <t>"PS12.1" 1</t>
  </si>
  <si>
    <t>"PS12.2" 1</t>
  </si>
  <si>
    <t>76</t>
  </si>
  <si>
    <t>1968549618</t>
  </si>
  <si>
    <t>"PS1.1" 100*4,50*1,50</t>
  </si>
  <si>
    <t>"PS1.2" 25*4,75*1,50</t>
  </si>
  <si>
    <t>"PS1.3" 10*4,60*1,50</t>
  </si>
  <si>
    <t>"PS1.4" 5*5,30*1,50</t>
  </si>
  <si>
    <t>"PS1.11" 2*4,82*1,50</t>
  </si>
  <si>
    <t>"PS1.13" 2*4,73*1,50</t>
  </si>
  <si>
    <t>"PS1.14" 2*5,21*1,50</t>
  </si>
  <si>
    <t>"PS1.16" 1*4,87*1,50</t>
  </si>
  <si>
    <t>"PS1.17" 1*4,75*1,50</t>
  </si>
  <si>
    <t>"PS1.18" 1*4,75*1,915</t>
  </si>
  <si>
    <t>"PS1.19" 1*2,475*1,70</t>
  </si>
  <si>
    <t>"PS1.20" 2*4,82*1,50</t>
  </si>
  <si>
    <t>"PS2.1" 20*4,50*2,15</t>
  </si>
  <si>
    <t>"PS2.3" 4*4,42*2,15</t>
  </si>
  <si>
    <t>"PS2.4" 2*4,50*2,15</t>
  </si>
  <si>
    <t>"PS5.1" 2*4,50*1,35</t>
  </si>
  <si>
    <t>"PS7.1" 2*4,42*1,865</t>
  </si>
  <si>
    <t>"PS7.2" 1*4,75*1,865</t>
  </si>
  <si>
    <t>"PS9.1" 1*5,30*1,545</t>
  </si>
  <si>
    <t>"PS9.2" 2*4,75*1,545</t>
  </si>
  <si>
    <t>"PS9.3" 1*5,30*1,545</t>
  </si>
  <si>
    <t>"PS11.1" 1*4,73*1,20</t>
  </si>
  <si>
    <t>"PS11.2" 1*5,21*1,20</t>
  </si>
  <si>
    <t>"PS12.1" 1*4,73*1,085</t>
  </si>
  <si>
    <t>"PS12.2" 1*5,21*1,085</t>
  </si>
  <si>
    <t>77</t>
  </si>
  <si>
    <t>342123531</t>
  </si>
  <si>
    <t>Montáž dílců obvodových stěn ze železobetonu se svařovanými spoji, hmotnosti přes 3,0 do 5,5 t, v budovách výšky do 12 m</t>
  </si>
  <si>
    <t>-1286270656</t>
  </si>
  <si>
    <t>"PS2.2" 4</t>
  </si>
  <si>
    <t>78</t>
  </si>
  <si>
    <t>1324063887</t>
  </si>
  <si>
    <t>"PS2.2" 4*4,75*2,15</t>
  </si>
  <si>
    <t>79</t>
  </si>
  <si>
    <t>342244201</t>
  </si>
  <si>
    <t>Příčky jednoduché z cihel děrovaných broušených, na tenkovrstvou maltu, pevnost cihel do P15, tl. příčky 80 mm</t>
  </si>
  <si>
    <t>600089742</t>
  </si>
  <si>
    <t>3,25*(2*5,60+1,50*2+4,90)+4,00</t>
  </si>
  <si>
    <t>-0,70*1,97*4</t>
  </si>
  <si>
    <t>3,15*1,50</t>
  </si>
  <si>
    <t>-0,80*1,97</t>
  </si>
  <si>
    <t>80</t>
  </si>
  <si>
    <t>342244221</t>
  </si>
  <si>
    <t>Příčky jednoduché z cihel děrovaných broušených, na tenkovrstvou maltu, pevnost cihel do P15, tl. příčky 140 mm</t>
  </si>
  <si>
    <t>489491612</t>
  </si>
  <si>
    <t>3,25*(1,83+5,60*10+1,83+3,60+4,10*5+6,15+10,10+5,60*2+2,40+3,75+2,40+4,00+3,70+0,50)</t>
  </si>
  <si>
    <t>-0,90*1,97*13-0,80*1,97*9</t>
  </si>
  <si>
    <t>3,25*(2*0,50+1,80)</t>
  </si>
  <si>
    <t>21,00</t>
  </si>
  <si>
    <t>3,15*(7,60+5,20+3,90+7,60+10,10+6,15+12,60+1,60+5,40)</t>
  </si>
  <si>
    <t>-1,80*1,97*3-0,90*1,97*3</t>
  </si>
  <si>
    <t>0,90*(1,50+2,50)</t>
  </si>
  <si>
    <t>10,00</t>
  </si>
  <si>
    <t>81</t>
  </si>
  <si>
    <t>346244354</t>
  </si>
  <si>
    <t>Obezdívka koupelnových van ploch rovných z přesných pórobetonových tvárnic, na tenké maltové lože, tl. 100 mm</t>
  </si>
  <si>
    <t>-1678105266</t>
  </si>
  <si>
    <t>obezdívky</t>
  </si>
  <si>
    <t>1,90+3,10*3+0,90*1,20*2+1,90*1,10*2</t>
  </si>
  <si>
    <t>82</t>
  </si>
  <si>
    <t>346244371</t>
  </si>
  <si>
    <t>Zazdívka rýh, potrubí, nik (výklenků) nebo kapes z pálených cihel na maltu tl. 140 mm</t>
  </si>
  <si>
    <t>-1930850661</t>
  </si>
  <si>
    <t>potrubí kanalizace 1.np</t>
  </si>
  <si>
    <t>0,15*3,00</t>
  </si>
  <si>
    <t>83</t>
  </si>
  <si>
    <t>346244381</t>
  </si>
  <si>
    <t>Plentování ocelových válcovaných nosníků jednostranné cihlami na maltu, výška stojiny do 200 mm</t>
  </si>
  <si>
    <t>-221123085</t>
  </si>
  <si>
    <t>"1.np - Ič180" 1,50*2*0,18</t>
  </si>
  <si>
    <t>"2.np - Ič.200" 2,50*2*0,20</t>
  </si>
  <si>
    <t>84</t>
  </si>
  <si>
    <t>346244821</t>
  </si>
  <si>
    <t>Přizdívky izolační a ochranné z cihel pálených na maltu MC-10 včetně vytvoření požlábku v ohybu izolace vodorovné na svislou, se zatřenou cementovou omítkou z malty min. MC 10 tl. 20 mm pod izolaci z cihel plných dl. 290 mm, P 10 až P 20 tl. 140 mm</t>
  </si>
  <si>
    <t>1296518824</t>
  </si>
  <si>
    <t>Vodorovné konstrukce</t>
  </si>
  <si>
    <t>85</t>
  </si>
  <si>
    <t>411121221</t>
  </si>
  <si>
    <t>Montáž prefabrikovaných železobetonových stropů se zalitím spár, včetně podpěrné konstrukce, na cementovou maltu ze stropních desek, šířky do 600 mm a délky do 900 mm</t>
  </si>
  <si>
    <t>-295512825</t>
  </si>
  <si>
    <t>86</t>
  </si>
  <si>
    <t>59341744</t>
  </si>
  <si>
    <t>deska stropní plná PZD 590x290x90mm, 5kN/m2</t>
  </si>
  <si>
    <t>259828210</t>
  </si>
  <si>
    <t>87</t>
  </si>
  <si>
    <t>411121232</t>
  </si>
  <si>
    <t>Montáž prefabrikovaných železobetonových stropů se zalitím spár, včetně podpěrné konstrukce, na cementovou maltu ze stropních desek, šířky do 600 mm a délky přes 900 do 1800 mm</t>
  </si>
  <si>
    <t>1194696214</t>
  </si>
  <si>
    <t>88</t>
  </si>
  <si>
    <t>59341219</t>
  </si>
  <si>
    <t>deska stropní plná PZD 1500x300x90mm</t>
  </si>
  <si>
    <t>-273318384</t>
  </si>
  <si>
    <t>89</t>
  </si>
  <si>
    <t>411135001</t>
  </si>
  <si>
    <t>Montáž stropních panelů z předpjatého betonu bez závěsných háků, hmotnosti do 1,5 t</t>
  </si>
  <si>
    <t>-824595592</t>
  </si>
  <si>
    <t>"PP1.1A" 31</t>
  </si>
  <si>
    <t>"PP1.3B" 1</t>
  </si>
  <si>
    <t>"PP1.3C" 1</t>
  </si>
  <si>
    <t>"PP1.4A" 1</t>
  </si>
  <si>
    <t>"PP1.4B" 1</t>
  </si>
  <si>
    <t>"PP1.5B" 2</t>
  </si>
  <si>
    <t>"PP1.6B" 1</t>
  </si>
  <si>
    <t>"PP1.7A" 4</t>
  </si>
  <si>
    <t>"PP1.7B" 1</t>
  </si>
  <si>
    <t>"PP1.7C" 1</t>
  </si>
  <si>
    <t>"PP5.1C" 1</t>
  </si>
  <si>
    <t>"PP5.1D" 1</t>
  </si>
  <si>
    <t>"PP5.1F" 2</t>
  </si>
  <si>
    <t>"PP5.2B" 2</t>
  </si>
  <si>
    <t>"PP5.2C" 3</t>
  </si>
  <si>
    <t>"PP5.3B" 1</t>
  </si>
  <si>
    <t>"PP5.3C" 3</t>
  </si>
  <si>
    <t>"PP5.4A" 3</t>
  </si>
  <si>
    <t>"PP5.4B" 1</t>
  </si>
  <si>
    <t>"PP5.4C" 2</t>
  </si>
  <si>
    <t>"PP5.5A" 1</t>
  </si>
  <si>
    <t>"PP5.5B" 1</t>
  </si>
  <si>
    <t>"PP5.6B" 1</t>
  </si>
  <si>
    <t>"PP5.7B" 1</t>
  </si>
  <si>
    <t>"PP5.7C" 1</t>
  </si>
  <si>
    <t>"PP5.7D" 2</t>
  </si>
  <si>
    <t>"PP5.8A" 1</t>
  </si>
  <si>
    <t>"PP5.8B" 2</t>
  </si>
  <si>
    <t>"PP5.8C" 2</t>
  </si>
  <si>
    <t>"PP5.8D" 2</t>
  </si>
  <si>
    <t>"PP5.8E" 2</t>
  </si>
  <si>
    <t>90</t>
  </si>
  <si>
    <t>411135002</t>
  </si>
  <si>
    <t>Montáž stropních panelů z předpjatého betonu bez závěsných háků, hmotnosti přes 1,5 do 3 t</t>
  </si>
  <si>
    <t>483599088</t>
  </si>
  <si>
    <t>"PP1.2A" 23</t>
  </si>
  <si>
    <t>"PP1.3A" 7</t>
  </si>
  <si>
    <t>"PP1.6A" 4</t>
  </si>
  <si>
    <t>"PP5.1E" 2</t>
  </si>
  <si>
    <t>"PP5.2A" 5</t>
  </si>
  <si>
    <t>"PP5.3A" 5</t>
  </si>
  <si>
    <t>"PP5.7A" 2</t>
  </si>
  <si>
    <t>91</t>
  </si>
  <si>
    <t>411135003</t>
  </si>
  <si>
    <t>Montáž stropních panelů z předpjatého betonu bez závěsných háků, hmotnosti přes 3 do 5 t</t>
  </si>
  <si>
    <t>283807262</t>
  </si>
  <si>
    <t>"PP5.1A" 16</t>
  </si>
  <si>
    <t>"PP5.1B" 1</t>
  </si>
  <si>
    <t>92</t>
  </si>
  <si>
    <t>59346863.1</t>
  </si>
  <si>
    <t>panel stropní předpjatý 1000x1190x250mm, počet lan 10 + 2</t>
  </si>
  <si>
    <t>1195040919</t>
  </si>
  <si>
    <t>viz.výkres č.304</t>
  </si>
  <si>
    <t>31*1,90*1,20+23*5,20*1,20+7*5,10*1,20+1*5,10*0,60+1*5,10*0,34</t>
  </si>
  <si>
    <t>1*1,411*1,20+1*1,411*0,80+2*2,139*0,82+4*3,85*1,20+1*3,85*0,60+4*3,50*1,20+1*3,50*0,895+1*3,50*0,535</t>
  </si>
  <si>
    <t>93</t>
  </si>
  <si>
    <t>59346866.1</t>
  </si>
  <si>
    <t>panel stropní předpjatý 1000x1190x320mm, počet lan 10 + 2</t>
  </si>
  <si>
    <t>-121148023</t>
  </si>
  <si>
    <t>viz.výkres č.305</t>
  </si>
  <si>
    <t>16*7,65*1,20+1*7,60*1,20+1*1,41*1,20+1*1,19*1,20+2*7,60*1,00+2*7,60*0,565</t>
  </si>
  <si>
    <t>5*4,75*1,20+2*1,475*1,20+3*4,75*0,57+5*5,10*1,20+1*4,08*0,82+3*5,10*0,745</t>
  </si>
  <si>
    <t>3*2,70*1,20+1*2,70*0,60+2*2,70*0,54+1*1,411*1,20+1*1,411*0,80</t>
  </si>
  <si>
    <t>1*2,139*0,82+2*3,85*1,20+1*1,20*1,20+1*3,85*0,60+2*3,85*0,54</t>
  </si>
  <si>
    <t>1*3,50*1,20+2*1,00*1,20+2*3,50*0,54+2*3,50*0,34+2*3,50*0,325</t>
  </si>
  <si>
    <t>94</t>
  </si>
  <si>
    <t>411321414</t>
  </si>
  <si>
    <t>Stropy z betonu železového (bez výztuže) stropů deskových, plochých střech, desek balkonových, desek hřibových stropů včetně hlavic hřibových sloupů tř. C 25/30</t>
  </si>
  <si>
    <t>-1406273558</t>
  </si>
  <si>
    <t>dobetonávky stropu ozn.D1</t>
  </si>
  <si>
    <t>(12,298+26,173)*0,12</t>
  </si>
  <si>
    <t>95</t>
  </si>
  <si>
    <t>411351011</t>
  </si>
  <si>
    <t>Bednění stropních konstrukcí - bez podpěrné konstrukce desek tloušťky stropní desky přes 5 do 25 cm zřízení</t>
  </si>
  <si>
    <t>-749336859</t>
  </si>
  <si>
    <t>12,298+26,173</t>
  </si>
  <si>
    <t>96</t>
  </si>
  <si>
    <t>411351012</t>
  </si>
  <si>
    <t>Bednění stropních konstrukcí - bez podpěrné konstrukce desek tloušťky stropní desky přes 5 do 25 cm odstranění</t>
  </si>
  <si>
    <t>-243581250</t>
  </si>
  <si>
    <t>97</t>
  </si>
  <si>
    <t>411354311</t>
  </si>
  <si>
    <t>Podpěrná konstrukce stropů - desek, kleneb a skořepin výška podepření do 4 m tloušťka stropu přes 5 do 15 cm zřízení</t>
  </si>
  <si>
    <t>-1824154666</t>
  </si>
  <si>
    <t>98</t>
  </si>
  <si>
    <t>411354312</t>
  </si>
  <si>
    <t>Podpěrná konstrukce stropů - desek, kleneb a skořepin výška podepření do 4 m tloušťka stropu přes 5 do 15 cm odstranění</t>
  </si>
  <si>
    <t>-1707835831</t>
  </si>
  <si>
    <t>99</t>
  </si>
  <si>
    <t>413125011</t>
  </si>
  <si>
    <t>Montáž tyčových dílců - trámů, průvlaků a ztužidel ze železobetonu nebo předpjatého betonu se svařovanými spoji do 1,5 t</t>
  </si>
  <si>
    <t>-102341115</t>
  </si>
  <si>
    <t>"R5.1" 1</t>
  </si>
  <si>
    <t>"R7.4" 1</t>
  </si>
  <si>
    <t>"Z1.2" 1</t>
  </si>
  <si>
    <t>"Z1.3" 2</t>
  </si>
  <si>
    <t>"Z1.5" 1</t>
  </si>
  <si>
    <t>"Z2.1" 1</t>
  </si>
  <si>
    <t>"R54.1" 1</t>
  </si>
  <si>
    <t>"Z50.2" 1</t>
  </si>
  <si>
    <t>"Z50.3" 1</t>
  </si>
  <si>
    <t>"Z50.4" 2</t>
  </si>
  <si>
    <t>"Z50.6" 1</t>
  </si>
  <si>
    <t>"Z52.1" 30</t>
  </si>
  <si>
    <t>"Z52.2" 4</t>
  </si>
  <si>
    <t>"Z52.3" 2</t>
  </si>
  <si>
    <t>100</t>
  </si>
  <si>
    <t>413125012</t>
  </si>
  <si>
    <t>Montáž tyčových dílců - trámů, průvlaků a ztužidel ze železobetonu nebo předpjatého betonu se svařovanými spoji přes 1,5 do 3 t</t>
  </si>
  <si>
    <t>1151912780</t>
  </si>
  <si>
    <t>"R1.5" 1</t>
  </si>
  <si>
    <t>"R2.1" 1</t>
  </si>
  <si>
    <t>"R2.2" 2</t>
  </si>
  <si>
    <t>"R5.2" 1</t>
  </si>
  <si>
    <t>"R6.1" 1</t>
  </si>
  <si>
    <t>"R6.2" 2</t>
  </si>
  <si>
    <t>"R6.3" 4</t>
  </si>
  <si>
    <t>"R6.4" 1</t>
  </si>
  <si>
    <t>"R6.5" 1</t>
  </si>
  <si>
    <t>"R7.2" 1</t>
  </si>
  <si>
    <t>"Z1.1" 1</t>
  </si>
  <si>
    <t>"Z1.4" 2</t>
  </si>
  <si>
    <t>"R50.1" 1</t>
  </si>
  <si>
    <t>"R50.2" 2</t>
  </si>
  <si>
    <t>"R50.3" 4</t>
  </si>
  <si>
    <t>"R51.1" 1</t>
  </si>
  <si>
    <t>"R51.2" 1</t>
  </si>
  <si>
    <t>"R51.3" 4</t>
  </si>
  <si>
    <t>"R51.4" 1</t>
  </si>
  <si>
    <t>"R51.5" 1</t>
  </si>
  <si>
    <t>"R52.5" 1</t>
  </si>
  <si>
    <t>"R54.2" 1</t>
  </si>
  <si>
    <t xml:space="preserve">"Z50.1" 1 </t>
  </si>
  <si>
    <t>"Z50.5" 2</t>
  </si>
  <si>
    <t>101</t>
  </si>
  <si>
    <t>413125013</t>
  </si>
  <si>
    <t>Montáž tyčových dílců - trámů, průvlaků a ztužidel ze železobetonu nebo předpjatého betonu se svařovanými spoji přes 3 do 5 t</t>
  </si>
  <si>
    <t>1209326292</t>
  </si>
  <si>
    <t>"R1.1" 1</t>
  </si>
  <si>
    <t>"R1.2" 2</t>
  </si>
  <si>
    <t>"R1.3" 4</t>
  </si>
  <si>
    <t>"R1.4" 1</t>
  </si>
  <si>
    <t>"R2.3" 4</t>
  </si>
  <si>
    <t>"R3.1" 1</t>
  </si>
  <si>
    <t>"R6.6" 1</t>
  </si>
  <si>
    <t>"R7.1" 1</t>
  </si>
  <si>
    <t>"R7.3" 1</t>
  </si>
  <si>
    <t>"R51.6" 1</t>
  </si>
  <si>
    <t>"Z51.1" 1</t>
  </si>
  <si>
    <t>102</t>
  </si>
  <si>
    <t>413125014</t>
  </si>
  <si>
    <t>Montáž tyčových dílců - trámů, průvlaků a ztužidel ze železobetonu nebo předpjatého betonu se svařovanými spoji přes 5 do 7 t</t>
  </si>
  <si>
    <t>151741501</t>
  </si>
  <si>
    <t>"R1.6" 2</t>
  </si>
  <si>
    <t>"R3.2" 1</t>
  </si>
  <si>
    <t>"Z2.2" 1</t>
  </si>
  <si>
    <t>"R52.1" 1</t>
  </si>
  <si>
    <t>"R52.2" 1</t>
  </si>
  <si>
    <t>"R52.3" 1</t>
  </si>
  <si>
    <t>"R52.4" 1</t>
  </si>
  <si>
    <t>"R52.6" 1</t>
  </si>
  <si>
    <t>103</t>
  </si>
  <si>
    <t>413125016</t>
  </si>
  <si>
    <t>Montáž tyčových dílců - trámů, průvlaků a ztužidel ze železobetonu nebo předpjatého betonu se svařovanými spoji přes 10 do 15 t</t>
  </si>
  <si>
    <t>204990943</t>
  </si>
  <si>
    <t>"R4.1" 1</t>
  </si>
  <si>
    <t>"R53.1" 1</t>
  </si>
  <si>
    <t>104</t>
  </si>
  <si>
    <t>PREFA R1</t>
  </si>
  <si>
    <t>Dodávka prefa ŽB průvlak C30/37 rozměr 800x500mm</t>
  </si>
  <si>
    <t>-132948922</t>
  </si>
  <si>
    <t>označení R1</t>
  </si>
  <si>
    <t>1*4,018+2*4,00+4*4,50+1*5,15+1*3,25+2*8,00</t>
  </si>
  <si>
    <t>105</t>
  </si>
  <si>
    <t>PREFA R2</t>
  </si>
  <si>
    <t>Dodávka prefa ŽB průvlak C30/37 rozměr 650x500mm</t>
  </si>
  <si>
    <t>-1959302243</t>
  </si>
  <si>
    <t>označení R2</t>
  </si>
  <si>
    <t>1*4,156+2*3,45+4*4,00</t>
  </si>
  <si>
    <t>106</t>
  </si>
  <si>
    <t>PREFA R3</t>
  </si>
  <si>
    <t>Dodávka prefa ŽB průvlak C30/37 rozměr 800x600mm</t>
  </si>
  <si>
    <t>-1845973570</t>
  </si>
  <si>
    <t>označení R3</t>
  </si>
  <si>
    <t>1*4,85+1*5,211</t>
  </si>
  <si>
    <t>107</t>
  </si>
  <si>
    <t>PREFA R4</t>
  </si>
  <si>
    <t>Dodávka prefa ŽB průvlak C30/37 rozměr 850x500mm</t>
  </si>
  <si>
    <t>-1970569621</t>
  </si>
  <si>
    <t>označení R4</t>
  </si>
  <si>
    <t>1*8,00</t>
  </si>
  <si>
    <t>108</t>
  </si>
  <si>
    <t>PREFA R5</t>
  </si>
  <si>
    <t>Dodávka prefa ŽB průvlak C30/37 rozměr 600x500mm</t>
  </si>
  <si>
    <t>-1389440787</t>
  </si>
  <si>
    <t>označení R5</t>
  </si>
  <si>
    <t>1*2,00+1*3,85</t>
  </si>
  <si>
    <t>109</t>
  </si>
  <si>
    <t>PREFA R6</t>
  </si>
  <si>
    <t>Dodávka prefa ŽB průvlak C30/37 rozměr 550x500mm</t>
  </si>
  <si>
    <t>228358523</t>
  </si>
  <si>
    <t>označení R6</t>
  </si>
  <si>
    <t>1*2,707+2*3,60+4*4,10+1*3,80+1*4,73+1*5,211</t>
  </si>
  <si>
    <t>označení R7</t>
  </si>
  <si>
    <t>1*5,20+1*2,93+1*5,20+1*2,35</t>
  </si>
  <si>
    <t>110</t>
  </si>
  <si>
    <t>PREFA Z1</t>
  </si>
  <si>
    <t>Dodávka prefa ŽB ztužidlo C30/37 rozměr 300x500mm</t>
  </si>
  <si>
    <t>-1116793081</t>
  </si>
  <si>
    <t>označení Z1</t>
  </si>
  <si>
    <t>1*4,75+1*3,85+2*3,50+2*5,10+1*2,139</t>
  </si>
  <si>
    <t>111</t>
  </si>
  <si>
    <t>Prefa Z2</t>
  </si>
  <si>
    <t>Dodávka prefa ŽB ztužidlo C30/37 rozměr 550x500mm</t>
  </si>
  <si>
    <t>1993452727</t>
  </si>
  <si>
    <t>označení Z2</t>
  </si>
  <si>
    <t>1*1,936+1*5,298</t>
  </si>
  <si>
    <t>112</t>
  </si>
  <si>
    <t>PREFA R50</t>
  </si>
  <si>
    <t>-722186749</t>
  </si>
  <si>
    <t>označení R50</t>
  </si>
  <si>
    <t>113</t>
  </si>
  <si>
    <t>PREFA R51</t>
  </si>
  <si>
    <t>307595290</t>
  </si>
  <si>
    <t>označení R51</t>
  </si>
  <si>
    <t>1*2,907+1*4,00+4*4,50+1*3,50+1*3,53+1*6,561</t>
  </si>
  <si>
    <t>114</t>
  </si>
  <si>
    <t>PREFA R52</t>
  </si>
  <si>
    <t>-135626533</t>
  </si>
  <si>
    <t>označení R52</t>
  </si>
  <si>
    <t>1*8,00+1*8,00+1*8,00+1*8,00+1*3,35+1*6,861</t>
  </si>
  <si>
    <t>115</t>
  </si>
  <si>
    <t>PREFA R53</t>
  </si>
  <si>
    <t>-344161001</t>
  </si>
  <si>
    <t>označení R53</t>
  </si>
  <si>
    <t>116</t>
  </si>
  <si>
    <t>PREFA R54</t>
  </si>
  <si>
    <t>173265973</t>
  </si>
  <si>
    <t>označení R54</t>
  </si>
  <si>
    <t>117</t>
  </si>
  <si>
    <t>PREFA Z50</t>
  </si>
  <si>
    <t>-1343758595</t>
  </si>
  <si>
    <t>označení Z50</t>
  </si>
  <si>
    <t>1*4,75+1*2,70+1*3,85+2*3,50+2*5,10+1*2,139</t>
  </si>
  <si>
    <t>118</t>
  </si>
  <si>
    <t>PREFA Z51</t>
  </si>
  <si>
    <t>Dodávka prefa ŽB průvlak C30/37 rozměr 450x500mm</t>
  </si>
  <si>
    <t>-614812976</t>
  </si>
  <si>
    <t>označení Z51</t>
  </si>
  <si>
    <t>1*7,743</t>
  </si>
  <si>
    <t>119</t>
  </si>
  <si>
    <t>PREFA Z52</t>
  </si>
  <si>
    <t>Dodávka prefa ŽB průvlak C30/37 rozměr 300x400mm</t>
  </si>
  <si>
    <t>-323277078</t>
  </si>
  <si>
    <t>označení Z52</t>
  </si>
  <si>
    <t>30*4,00+4*3,45+2*4,70</t>
  </si>
  <si>
    <t>120</t>
  </si>
  <si>
    <t>413941121</t>
  </si>
  <si>
    <t>Osazování ocelových válcovaných nosníků ve stropech I nebo IE nebo U nebo UE nebo L do č.12 nebo výšky do 120 mm</t>
  </si>
  <si>
    <t>271480122</t>
  </si>
  <si>
    <t>"L100x100x8" 38,20*1/1000</t>
  </si>
  <si>
    <t>"L120x120x10" (18,20+360,40)*1/1000</t>
  </si>
  <si>
    <t>"I120" 66,60*1/1000</t>
  </si>
  <si>
    <t>"šachta UPE120" (2*1,40+2*0,70)*12,10*1/1000</t>
  </si>
  <si>
    <t>121</t>
  </si>
  <si>
    <t>13010714</t>
  </si>
  <si>
    <t>ocel profilová IPN 120 jakost 11 375</t>
  </si>
  <si>
    <t>-1596528586</t>
  </si>
  <si>
    <t>0,064*1,1 'Přepočtené koeficientem množství</t>
  </si>
  <si>
    <t>122</t>
  </si>
  <si>
    <t>13010930</t>
  </si>
  <si>
    <t>ocel profilová UPE 120 jakost 11 375</t>
  </si>
  <si>
    <t>1551300767</t>
  </si>
  <si>
    <t>0,051*1,1 'Přepočtené koeficientem množství</t>
  </si>
  <si>
    <t>123</t>
  </si>
  <si>
    <t>13010440</t>
  </si>
  <si>
    <t>úhelník ocelový rovnostranný jakost 11 375 100x100x8mm</t>
  </si>
  <si>
    <t>-1340836413</t>
  </si>
  <si>
    <t>0,038*1,1 'Přepočtené koeficientem množství</t>
  </si>
  <si>
    <t>124</t>
  </si>
  <si>
    <t>13010444</t>
  </si>
  <si>
    <t>úhelník ocelový rovnostranný jakost 11 375 120x120x10mm</t>
  </si>
  <si>
    <t>1141280332</t>
  </si>
  <si>
    <t>0,379*1,1 'Přepočtené koeficientem množství</t>
  </si>
  <si>
    <t>125</t>
  </si>
  <si>
    <t>413941123</t>
  </si>
  <si>
    <t>Osazování ocelových válcovaných nosníků ve stropech I nebo IE nebo U nebo UE nebo L č. 14 až 22 nebo výšky do 220 mm</t>
  </si>
  <si>
    <t>-199725288</t>
  </si>
  <si>
    <t>"IPE160" (165,90+110,60)*1/1000</t>
  </si>
  <si>
    <t>"IPE200" (233,00+42,60+105,30+228,50+92,40)*1/1000</t>
  </si>
  <si>
    <t>"I140" 138,20*1/1000</t>
  </si>
  <si>
    <t>126</t>
  </si>
  <si>
    <t>13010748</t>
  </si>
  <si>
    <t>ocel profilová IPE 160 jakost 11 375</t>
  </si>
  <si>
    <t>-1545758263</t>
  </si>
  <si>
    <t>0,277*1,1 'Přepočtené koeficientem množství</t>
  </si>
  <si>
    <t>127</t>
  </si>
  <si>
    <t>13010752</t>
  </si>
  <si>
    <t>ocel profilová IPE 200 jakost 11 375</t>
  </si>
  <si>
    <t>311088408</t>
  </si>
  <si>
    <t>0,702*1,1 'Přepočtené koeficientem množství</t>
  </si>
  <si>
    <t>128</t>
  </si>
  <si>
    <t>13010716</t>
  </si>
  <si>
    <t>ocel profilová IPN 140 jakost 11 375</t>
  </si>
  <si>
    <t>1864893706</t>
  </si>
  <si>
    <t>0,138*1,1 'Přepočtené koeficientem množství</t>
  </si>
  <si>
    <t>129</t>
  </si>
  <si>
    <t>413941125</t>
  </si>
  <si>
    <t>Osazování ocelových válcovaných nosníků ve stropech I nebo IE nebo U nebo UE nebo L č. 24 a výše nebo výšky přes 220 mm</t>
  </si>
  <si>
    <t>1088360987</t>
  </si>
  <si>
    <t>"UPE270" 1070,10*1/1000</t>
  </si>
  <si>
    <t>"IPE270" 823,10*1/1000</t>
  </si>
  <si>
    <t>130</t>
  </si>
  <si>
    <t>13010758</t>
  </si>
  <si>
    <t>ocel profilová IPE 270 jakost 11 375</t>
  </si>
  <si>
    <t>-1226654582</t>
  </si>
  <si>
    <t>0,823*1,1 'Přepočtené koeficientem množství</t>
  </si>
  <si>
    <t>131</t>
  </si>
  <si>
    <t>13011028</t>
  </si>
  <si>
    <t>ocel profilová UPE 270 jakost 11 375</t>
  </si>
  <si>
    <t>944619555</t>
  </si>
  <si>
    <t>1,07*1,1 'Přepočtené koeficientem množství</t>
  </si>
  <si>
    <t>132</t>
  </si>
  <si>
    <t>417321414</t>
  </si>
  <si>
    <t>Ztužující pásy a věnce z betonu železového (bez výztuže) tř. C 20/25</t>
  </si>
  <si>
    <t>1549614003</t>
  </si>
  <si>
    <t>zdivo zábradlí</t>
  </si>
  <si>
    <t>0,15*0,25*(1,50+2,50)</t>
  </si>
  <si>
    <t>0,15*0,30*127,344</t>
  </si>
  <si>
    <t>133</t>
  </si>
  <si>
    <t>417351115</t>
  </si>
  <si>
    <t>Bednění bočnic ztužujících pásů a věnců včetně vzpěr zřízení</t>
  </si>
  <si>
    <t>904884625</t>
  </si>
  <si>
    <t>2*0,50*(1,50+2,50)</t>
  </si>
  <si>
    <t>2*0,50*127,344</t>
  </si>
  <si>
    <t>134</t>
  </si>
  <si>
    <t>417351116</t>
  </si>
  <si>
    <t>Bednění bočnic ztužujících pásů a věnců včetně vzpěr odstranění</t>
  </si>
  <si>
    <t>632754802</t>
  </si>
  <si>
    <t>135</t>
  </si>
  <si>
    <t>417361821</t>
  </si>
  <si>
    <t>Výztuž ztužujících pásů a věnců z betonářské oceli 10 505 (R) nebo BSt 500</t>
  </si>
  <si>
    <t>-529232153</t>
  </si>
  <si>
    <t>130 kg/m3</t>
  </si>
  <si>
    <t>5,88*130,00*1/1000</t>
  </si>
  <si>
    <t>136</t>
  </si>
  <si>
    <t>431125011</t>
  </si>
  <si>
    <t>Montáž podestových panelů se svařovanými spoji, hmotnosti do 2 t</t>
  </si>
  <si>
    <t>1296773773</t>
  </si>
  <si>
    <t>"PZD1.1" 1</t>
  </si>
  <si>
    <t>"PZD1.2" 1</t>
  </si>
  <si>
    <t>137</t>
  </si>
  <si>
    <t>PREFA SCHP</t>
  </si>
  <si>
    <t>Dodávka strop.panel plný C30/37 tl.200mm</t>
  </si>
  <si>
    <t>1902746973</t>
  </si>
  <si>
    <t>"PZD1.1" 1*2,50*1,10</t>
  </si>
  <si>
    <t>"PZD1.2" 1*2,70*1,10</t>
  </si>
  <si>
    <t>138</t>
  </si>
  <si>
    <t>435125012</t>
  </si>
  <si>
    <t>Montáž schodišťových ramen se svařovanými spoji, hmotnosti přes 2 do 5 t</t>
  </si>
  <si>
    <t>-639045833</t>
  </si>
  <si>
    <t>"HR1.1" 1</t>
  </si>
  <si>
    <t>"HR1.2" 1</t>
  </si>
  <si>
    <t>139</t>
  </si>
  <si>
    <t>PREFA SCH</t>
  </si>
  <si>
    <t>Dodávka schodišťové rameno C30/37 š.1150mm, tl.297mm</t>
  </si>
  <si>
    <t>-1722036811</t>
  </si>
  <si>
    <t>1*3,90+1*3,85</t>
  </si>
  <si>
    <t>Úpravy povrchů, podlahy a osazování výplní</t>
  </si>
  <si>
    <t>Úprava povrchů vnitřních</t>
  </si>
  <si>
    <t>140</t>
  </si>
  <si>
    <t>611142001</t>
  </si>
  <si>
    <t>Potažení vnitřních ploch pletivem v ploše nebo pruzích, na plném podkladu sklovláknitým vtlačením do tmelu stropů</t>
  </si>
  <si>
    <t>617898130</t>
  </si>
  <si>
    <t>"1.np - Ič180" 1,50*(2*0,18+0,60)</t>
  </si>
  <si>
    <t>"2.np - Ič.200" 2,50*(2*0,20+0,60)</t>
  </si>
  <si>
    <t>141</t>
  </si>
  <si>
    <t>611321141</t>
  </si>
  <si>
    <t>Omítka vápenocementová vnitřních ploch nanášená ručně dvouvrstvá, tloušťky jádrové omítky do 10 mm a tloušťky štuku do 3 mm štuková vodorovných konstrukcí stropů rovných</t>
  </si>
  <si>
    <t>-330053190</t>
  </si>
  <si>
    <t>zázemí</t>
  </si>
  <si>
    <t>23,49+49,75+14,00+17,36+14,00+14,00+17,36+15,40+63,21+11,10+4,32+4,22+15,40+1,95+1,95+2,23+15,40+13,23+43,86+19,33+2,86+2,86</t>
  </si>
  <si>
    <t>68,78+131,20+20,73+18,02+41,36+70,73+18,45+18,36+2,25+10,25</t>
  </si>
  <si>
    <t>142</t>
  </si>
  <si>
    <t>611321145</t>
  </si>
  <si>
    <t>Omítka vápenocementová vnitřních ploch nanášená ručně dvouvrstvá, tloušťky jádrové omítky do 10 mm a tloušťky štuku do 3 mm štuková schodišťových konstrukcí stropů, stěn, ramen nebo nosníků</t>
  </si>
  <si>
    <t>-2020584877</t>
  </si>
  <si>
    <t>1,10*2,50+2*1,15*3,60+0,20*2*3,60</t>
  </si>
  <si>
    <t>143</t>
  </si>
  <si>
    <t>612321121</t>
  </si>
  <si>
    <t>Omítka vápenocementová vnitřních ploch nanášená ručně jednovrstvá, tloušťky do 10 mm hladká svislých konstrukcí stěn</t>
  </si>
  <si>
    <t>917763231</t>
  </si>
  <si>
    <t>viz.plocha obkladu</t>
  </si>
  <si>
    <t>264,916</t>
  </si>
  <si>
    <t>144</t>
  </si>
  <si>
    <t>612321141</t>
  </si>
  <si>
    <t>Omítka vápenocementová vnitřních ploch nanášená ručně dvouvrstvá, tloušťky jádrové omítky do 10 mm a tloušťky štuku do 3 mm štuková svislých konstrukcí stěn</t>
  </si>
  <si>
    <t>-1403786468</t>
  </si>
  <si>
    <t>"101" (8,30+2,45+0,20*3+7,40+0,30+3,60+0,60)*3,00-3,30*3,00+0,50*2*3,00-3,70*0,70+0,30*(3,70+2*0,70)-2,20*0,70+0,30*(2,20+2*0,70)-0,90*1,97</t>
  </si>
  <si>
    <t>"102" 2*(1,85+25,80)*3,00-0,90*1,97*4-0,80*1,97*4-1,80*1,97*2</t>
  </si>
  <si>
    <t>"103" 2*(5,60+2,50)*3,00-2,35*0,70+0,30*(2,35+2*0,70)-0,90*1,97*2</t>
  </si>
  <si>
    <t>"104" 2*(5,60+3,10+0,15+0,30)*3,00-0,90*1,97*2-1,10*0,70+0,30*(1,10+2*0,70)-1,60*0,70+0,30*(1,60+2*0,70)</t>
  </si>
  <si>
    <t>"105" 2*(5,60+2,65)*3,00-0,90*1,97*2-2,35*0,70+0,30*(2,35+2*0,70)</t>
  </si>
  <si>
    <t>"106" 2*(5,60+2,50)*3,00-0,80*1,97*2-2,55*0,70+0,30*(2,55+2*0,70)</t>
  </si>
  <si>
    <t>"107" 2*(5,60+3,10+0,40+0,30)*3,00-2*0,80*1,97-1,40*0,70+0,30*(1,40+2*0,70)-1,30*0,70+0,30*(1,30+2*0,70)</t>
  </si>
  <si>
    <t>"108" 2*(5,60+2,50)*3,00-2*0,80*1,97-2,65*0,70+0,30*(2,65+2*0,70)</t>
  </si>
  <si>
    <t>"109" 2*(5,60+2,50)*3,00-2*0,80*1,97-2,10*0,70+0,30*(2,10+2*0,70)</t>
  </si>
  <si>
    <t>"110" 2*(5,60+3,10+0,40+0,30)*3,00-2*0,80*1,97-1,85*0,70+0,30*(1,85+2*0,70)-0,85*0,70+0,30*(0,85+2*0,70)</t>
  </si>
  <si>
    <t>"111" 2*(5,60+2,75)*3,00-2*0,80*1,97-0,95*0,70+0,30*(0,95+2*0,70)</t>
  </si>
  <si>
    <t>"112" 2*(5,33+5,70+2*0,30+2*0,40+0,15)*3,00-3*0,90*1,97-4,75*3,00+0,30*2*3,00</t>
  </si>
  <si>
    <t>"113" 2*(3,10+3,75+0,15)*3,00-0,90*1,97-1,10*0,70*2+0,30*2*(1,10+2*0,70)*2</t>
  </si>
  <si>
    <t>"114" 2*(2,40+1,80)*3,00-0,90*1,97</t>
  </si>
  <si>
    <t>"115" 2*(2,40+1,80+0,30)*3,00-0,90*1,97</t>
  </si>
  <si>
    <t>"116" 2*(5,60+2,70)*3,00-0,90*1,97-0,70*1,97-2,70*0,70+0,30*(2,70+2*0,70)</t>
  </si>
  <si>
    <t>"117" 2*(1,65+1,10)*3,00-0,70*1,97-0,90*0,70+0,30*(0,90+2*0,70)</t>
  </si>
  <si>
    <t>"118" 2*(1,65+1,10)*3,00-0,70*1,97-1,10*0,70+0,30*(1,10+2*0,70)</t>
  </si>
  <si>
    <t>"119" 2*(1,00+1,30)*3,00-0,80*1,97</t>
  </si>
  <si>
    <t>"120" 2*(5,60+2,615+0,30+0,15)*3,00-0,90*1,97-0,70*1,97-0,65*0,70+0,30*(0,65+2*0,70)</t>
  </si>
  <si>
    <t>"121" 2*(6,15+2,20)*3,00-0,90*1,97</t>
  </si>
  <si>
    <t>"122" (2*(5,55+7,30)+2*(0,40+0,45)+4*0,40+2*0,57)*3,00-1,80*2,50-3,25*0,70+0,30*(3,25+2*0,70)-2,85*0,70+0,30*(2,85+2*0,70)</t>
  </si>
  <si>
    <t>"125" 2*(1,65+11,715)*3,00-7*0,90*1,97-0,80*1,97</t>
  </si>
  <si>
    <t>"126" 2*(2,60+1,10)*3,00-2*0,70*1,97</t>
  </si>
  <si>
    <t>"127" 2*(2,60+1,10)*3,00-2*0,70*1,97</t>
  </si>
  <si>
    <t>"201" (8,10+8,38+7,70+9,80+2*0,60+2*2*0,15)*3,00-3,305*3,00+0,50*2*3,00-3,70*0,70+0,30*(3,70+2*0,70)-2,20*0,70+0,30*(2,20+2*0,70)</t>
  </si>
  <si>
    <t>-3,60*0,70+0,30*(3,60+2*0,70)-1,60*0,70+0,30*(1,60+2*0,70)</t>
  </si>
  <si>
    <t>"202" 2*(7,58+19,90+3*0,40)*3,00-1,80*1,97*2-0,90*1,97-2,35*0,70+0,30*(2,35+2*0,70)-4,10*1,40*3+0,30*(4,10+2*1,40)*3</t>
  </si>
  <si>
    <t>-2,15*1,865+0,15*(2,15+2*1,865)-2*4,00*1,865+2*0,15*(4,00+2*1,865)-2,30*1,865+0,15*(2,30+2*1,865)</t>
  </si>
  <si>
    <t>"203" 2*(7,40+4,90)*3,00-1,80*1,97*2-3*0,90*1,97-4,75*3,00+0,30*2*3,00</t>
  </si>
  <si>
    <t>0,90*(1,50+2,50)*2</t>
  </si>
  <si>
    <t>"204" 2*(6,15+3,00+0,30)*3,00-0,90*1,97-1,72*0,70+0,30*(1,72+2*0,70)</t>
  </si>
  <si>
    <t>"205" 2*(6,15+6,50+2*0,30)*3,00-0,90*1,97-2,85*0,70+0,30*(2,85+2*0,30)-1,38*0,70+0,30*(1,38+2*0,70)+2*3,00*4*0,40</t>
  </si>
  <si>
    <t>"206" 2*(5,75+12,515+3*0,15+3*0,40)*3,00-1,80*1,97-1,10*0,70+0,30*(1,10+2*0,70)-3,95*0,70+0,30*(3,95+2*0,70)-2,85*0,70+0,30*(2,85+2*0,70)</t>
  </si>
  <si>
    <t>"207" 2*(1,50+10,915)*3,00-0,90*1,97-1,80*1,97-0,80*1,97</t>
  </si>
  <si>
    <t>"208" 2*(5,10+3,75)*3,00-0,90*1,97</t>
  </si>
  <si>
    <t>"209" 2*2*1,50*3,00-0,80*1,97</t>
  </si>
  <si>
    <t>odpočet obkladů</t>
  </si>
  <si>
    <t>-264,916</t>
  </si>
  <si>
    <t>145</t>
  </si>
  <si>
    <t>612325205</t>
  </si>
  <si>
    <t>Vápenocementová omítka jednotlivých malých ploch hrubá na stěnách, plochy jednotlivě přes 1,0 do 4 m2</t>
  </si>
  <si>
    <t>-1848903879</t>
  </si>
  <si>
    <t>zazdívka oken</t>
  </si>
  <si>
    <t>"1.np" 9</t>
  </si>
  <si>
    <t>"2.np" 4</t>
  </si>
  <si>
    <t>146</t>
  </si>
  <si>
    <t>612325302</t>
  </si>
  <si>
    <t>Vápenocementová omítka ostění nebo nadpraží štuková</t>
  </si>
  <si>
    <t>-1328109624</t>
  </si>
  <si>
    <t>po vybouraných oknech</t>
  </si>
  <si>
    <t>"1.np" 0,30*(2*(1,17+2,00)*5+2*(1,17+1,60)*4)</t>
  </si>
  <si>
    <t>"2.np" 0,30*4*2*(1,17+2,20)</t>
  </si>
  <si>
    <t>průchody</t>
  </si>
  <si>
    <t>"1.np" 0,60*(1,00+2*2,05)+0,30*(1,60+2*2,05)</t>
  </si>
  <si>
    <t>"2.np" 0,60*(1,90+2*2,05)+0,30*(2,50+2*2,05)</t>
  </si>
  <si>
    <t>147</t>
  </si>
  <si>
    <t>619991001</t>
  </si>
  <si>
    <t>Zakrytí vnitřních ploch před znečištěním včetně pozdějšího odkrytí podlah fólií přilepenou lepící páskou</t>
  </si>
  <si>
    <t>1868312101</t>
  </si>
  <si>
    <t>podlahy v dotčených prostorech stávající budovy</t>
  </si>
  <si>
    <t>"1.np" 27,20+50,75+25,37</t>
  </si>
  <si>
    <t>"2.np" 77,00</t>
  </si>
  <si>
    <t>Úprava povrchů vnějších</t>
  </si>
  <si>
    <t>148</t>
  </si>
  <si>
    <t>622321141</t>
  </si>
  <si>
    <t>Omítka vápenocementová vnějších ploch nanášená ručně dvouvrstvá, tloušťky jádrové omítky do 15 mm a tloušťky štuku do 3 mm štuková stěn</t>
  </si>
  <si>
    <t>-89674990</t>
  </si>
  <si>
    <t>stávající budova po zazděných oknech</t>
  </si>
  <si>
    <t>"1.np" 1,50*2,30*1+1,50*1,90*1</t>
  </si>
  <si>
    <t>"2.np" 1,50*2,50*1</t>
  </si>
  <si>
    <t>plocha zdiva</t>
  </si>
  <si>
    <t>431,84</t>
  </si>
  <si>
    <t>Podlahy a podlahové konstrukce</t>
  </si>
  <si>
    <t>149</t>
  </si>
  <si>
    <t>631312141</t>
  </si>
  <si>
    <t>Doplnění dosavadních mazanin prostým betonem s dodáním hmot, bez potěru, plochy jednotlivě rýh v dosavadních mazaninách</t>
  </si>
  <si>
    <t>411570568</t>
  </si>
  <si>
    <t>"1.np" 0,60*1,00*0,10</t>
  </si>
  <si>
    <t>"2.np" 0,60*1,90*0,10</t>
  </si>
  <si>
    <t>150</t>
  </si>
  <si>
    <t>632451254</t>
  </si>
  <si>
    <t>Potěr cementový samonivelační litý tř. C 30, tl. přes 45 do 50 mm</t>
  </si>
  <si>
    <t>-51390533</t>
  </si>
  <si>
    <t>tl.75mm</t>
  </si>
  <si>
    <t>"C1" 288,912</t>
  </si>
  <si>
    <t>"C2" 20,99</t>
  </si>
  <si>
    <t>"C3" 13,23</t>
  </si>
  <si>
    <t>"C4" 52,08</t>
  </si>
  <si>
    <t>"R2" 7,40</t>
  </si>
  <si>
    <t>Mezisoučet</t>
  </si>
  <si>
    <t>tl.55mm</t>
  </si>
  <si>
    <t>"C5" 249,50</t>
  </si>
  <si>
    <t>"C6" 2,34</t>
  </si>
  <si>
    <t>"C7" 8,00</t>
  </si>
  <si>
    <t>tl.76mm</t>
  </si>
  <si>
    <t>"A1" 1190,688</t>
  </si>
  <si>
    <t>tl.80mm</t>
  </si>
  <si>
    <t>"A2" 89,476</t>
  </si>
  <si>
    <t>tl.56mm</t>
  </si>
  <si>
    <t>"A3" 140,05</t>
  </si>
  <si>
    <t>tl.65mm</t>
  </si>
  <si>
    <t>"R1" 5,80</t>
  </si>
  <si>
    <t>tl.55-105mm</t>
  </si>
  <si>
    <t>"C7" 1,00</t>
  </si>
  <si>
    <t>151</t>
  </si>
  <si>
    <t>632451293</t>
  </si>
  <si>
    <t>Potěr cementový samonivelační litý Příplatek k cenám za každých dalších i započatých 5 mm tloušťky přes 50 mm tř. C 30</t>
  </si>
  <si>
    <t>487127564</t>
  </si>
  <si>
    <t>"C1" 288,912*5</t>
  </si>
  <si>
    <t>"C2" 20,99*5</t>
  </si>
  <si>
    <t>"C3" 13,23*5</t>
  </si>
  <si>
    <t>"C4" 52,08*5</t>
  </si>
  <si>
    <t>"R2" 7,40*5</t>
  </si>
  <si>
    <t>"A1" 1190,688*6</t>
  </si>
  <si>
    <t>"A2" 89,476*6</t>
  </si>
  <si>
    <t>"A3" 140,05*2</t>
  </si>
  <si>
    <t>"R1" 5,80*3</t>
  </si>
  <si>
    <t>"C7" 1,00*6</t>
  </si>
  <si>
    <t>152</t>
  </si>
  <si>
    <t>632451437</t>
  </si>
  <si>
    <t>Potěr pískocementový běžný tl. přes 20 do 30 mm tř. C 30</t>
  </si>
  <si>
    <t>239603418</t>
  </si>
  <si>
    <t>153</t>
  </si>
  <si>
    <t>635211121</t>
  </si>
  <si>
    <t>Násyp lehký pod podlahy s udusáním a urovnáním povrchu z keramzitu</t>
  </si>
  <si>
    <t>1691155983</t>
  </si>
  <si>
    <t>(12,298+26,173)*0,05</t>
  </si>
  <si>
    <t>Osazování výplní otvorů</t>
  </si>
  <si>
    <t>154</t>
  </si>
  <si>
    <t>642942611</t>
  </si>
  <si>
    <t>Osazování zárubní nebo rámů kovových dveřních lisovaných nebo z úhelníků bez dveřních křídel na montážní pěnu, plochy otvoru do 2,5 m2</t>
  </si>
  <si>
    <t>176832763</t>
  </si>
  <si>
    <t>"ozn.300" 5+2</t>
  </si>
  <si>
    <t>"ozn.303" 2</t>
  </si>
  <si>
    <t>"ozn.304" 3+3</t>
  </si>
  <si>
    <t>"ozn.305" 2+2</t>
  </si>
  <si>
    <t>"ozn.306" 1+3</t>
  </si>
  <si>
    <t>155</t>
  </si>
  <si>
    <t>55331415.1</t>
  </si>
  <si>
    <t>zárubeň ocelová pro běžné zdění a pórobeton se stínovou drážkou 150 levá/pravá 900</t>
  </si>
  <si>
    <t>-1539855559</t>
  </si>
  <si>
    <t>včt.povrchové úpravy</t>
  </si>
  <si>
    <t>156</t>
  </si>
  <si>
    <t>55331414.1</t>
  </si>
  <si>
    <t>zárubeň ocelová pro běžné zdění a pórobeton se stínovou drážkou 150 levá/pravá 800</t>
  </si>
  <si>
    <t>-528828177</t>
  </si>
  <si>
    <t>157</t>
  </si>
  <si>
    <t>55331413.1</t>
  </si>
  <si>
    <t>zárubeň ocelová pro běžné zdění a pórobeton se stínovou drážkou 150 levá/pravá 700</t>
  </si>
  <si>
    <t>-61063986</t>
  </si>
  <si>
    <t>158</t>
  </si>
  <si>
    <t>642942721</t>
  </si>
  <si>
    <t>Osazování zárubní nebo rámů kovových dveřních lisovaných nebo z úhelníků bez dveřních křídel na montážní pěnu, plochy otvoru přes 2,5 do 4,5 m2</t>
  </si>
  <si>
    <t>560613510</t>
  </si>
  <si>
    <t>"ozn.311" 1</t>
  </si>
  <si>
    <t>"ozn.313a" 1</t>
  </si>
  <si>
    <t>159</t>
  </si>
  <si>
    <t>55331427.1</t>
  </si>
  <si>
    <t>zárubeň ocelová pro běžné zdění a pórobeton se stínovou drážkou 150 dvoukřídlá 1800</t>
  </si>
  <si>
    <t>1299809202</t>
  </si>
  <si>
    <t>160</t>
  </si>
  <si>
    <t>55331411.1</t>
  </si>
  <si>
    <t>zárubeň ocelová pro běžné zdění a pórobeton se stínovou drážkou 125 dvoukřídlá 1600/2050mm</t>
  </si>
  <si>
    <t>-1068212996</t>
  </si>
  <si>
    <t>161</t>
  </si>
  <si>
    <t>642945111</t>
  </si>
  <si>
    <t>Osazování ocelových zárubní protipožárních nebo protiplynových dveří do vynechaného otvoru, s obetonováním, dveří jednokřídlových do 2,5 m2</t>
  </si>
  <si>
    <t>-341788575</t>
  </si>
  <si>
    <t>"ozn.301" 2+1</t>
  </si>
  <si>
    <t>"ozn.302" 1+4</t>
  </si>
  <si>
    <t>"ozn.307" 1</t>
  </si>
  <si>
    <t>162</t>
  </si>
  <si>
    <t>55331415.p1</t>
  </si>
  <si>
    <t>zárubeň ocelová pro běžné zdění a pórobeton se stínovou drážkou 150 levá/pravá 900 PO</t>
  </si>
  <si>
    <t>-277409790</t>
  </si>
  <si>
    <t>163</t>
  </si>
  <si>
    <t>55331415.p2</t>
  </si>
  <si>
    <t>zárubeň ocelová pro běžné zdění a pórobeton se stínovou drážkou 600 levá/pravá 900 PO</t>
  </si>
  <si>
    <t>2139620648</t>
  </si>
  <si>
    <t>164</t>
  </si>
  <si>
    <t>642945112</t>
  </si>
  <si>
    <t>Osazování ocelových zárubní protipožárních nebo protiplynových dveří do vynechaného otvoru, s obetonováním, dveří dvoukřídlových přes 2,5 do 6,5 m2</t>
  </si>
  <si>
    <t>-467558693</t>
  </si>
  <si>
    <t>"ozn.308" 2</t>
  </si>
  <si>
    <t>"ozn.309" 1</t>
  </si>
  <si>
    <t>"ozn.310" 1</t>
  </si>
  <si>
    <t>"ozn.312" 1</t>
  </si>
  <si>
    <t>"ozn.313" 1</t>
  </si>
  <si>
    <t>165</t>
  </si>
  <si>
    <t>55331411.p1</t>
  </si>
  <si>
    <t>zárubeň ocelová pro běžné zdění a pórobeton se stínovou drážkou 125 dvoukřídlá 1800 PO</t>
  </si>
  <si>
    <t>-1602428836</t>
  </si>
  <si>
    <t>166</t>
  </si>
  <si>
    <t>55331427.p1</t>
  </si>
  <si>
    <t>zárubeň ocelová pro běžné zdění a pórobeton se stínovou drážkou 150 dvoukřídlá 1800 PO</t>
  </si>
  <si>
    <t>249165473</t>
  </si>
  <si>
    <t>167</t>
  </si>
  <si>
    <t>55331411.p2</t>
  </si>
  <si>
    <t>zárubeň ocelová pro běžné zdění a pórobeton se stínovou drážkou 125 dvoukřídlá 1800/2500 PO</t>
  </si>
  <si>
    <t>-570641953</t>
  </si>
  <si>
    <t>168</t>
  </si>
  <si>
    <t>55331427.p2</t>
  </si>
  <si>
    <t>zárubeň ocelová pro běžné zdění a pórobeton se stínovou drážkou 600 dvoukřídlá 1800 PO</t>
  </si>
  <si>
    <t>744270269</t>
  </si>
  <si>
    <t>Ostatní konstrukce a práce, bourání</t>
  </si>
  <si>
    <t>9-1</t>
  </si>
  <si>
    <t>Vnitřní vybavení tělocvičny</t>
  </si>
  <si>
    <t>169</t>
  </si>
  <si>
    <t>959900102</t>
  </si>
  <si>
    <t>Dodávka a montáž žebřina tělocvičná 2900x950mm, 16 příček, bočnice smrk 140mm, příčky buk, kotevní a upevňovací materiál - specifikace dle tabulek PSV ozn.102</t>
  </si>
  <si>
    <t>64833</t>
  </si>
  <si>
    <t>170</t>
  </si>
  <si>
    <t>959900103</t>
  </si>
  <si>
    <t>Dodávka a montáž basketbalová kce pevná, vyložení 300mm, konstrukce jekl, povrch.úprava komaxit, průhledná basketbalová deska 120x90cm, sklopný koš, síťka, kotevní a upevňovací materiál - specifikace dle tabulek PSV ozn.103</t>
  </si>
  <si>
    <t>1187497100</t>
  </si>
  <si>
    <t>171</t>
  </si>
  <si>
    <t>959900104</t>
  </si>
  <si>
    <t>Dodávka a montáž basketalová kce el.sklopná pod strop, el.rozvaděč, pom.kce z jeklů 100/100-3, basket.deska průledná 180x105cm basket.koš, montážní a kotevní materiál - specifikace dle tabulek PSV ozn.104</t>
  </si>
  <si>
    <t>-133360112</t>
  </si>
  <si>
    <t>172</t>
  </si>
  <si>
    <t>959900105</t>
  </si>
  <si>
    <t>Dodávka a montáž souprava volejbalových sloupků interiér pr.102mm, povrch.úprava komaxit, objímky, pouzdra, napínací mechanizmus, zemní pouzdra, kotevní a montážní materiál - specifikace dle tabulek PSV ozn.105</t>
  </si>
  <si>
    <t>-1132212449</t>
  </si>
  <si>
    <t>173</t>
  </si>
  <si>
    <t>959900106</t>
  </si>
  <si>
    <t>Dodávka a montáž souprava tenisových sloupků pr.102mm, povrch.úprava komaxit, napínací mechanizmus, výška sloupku 1090mm, objímky, zemní pouzdra, kotevní a montážní materiál - specifikace dle tabulek PSV ozn.106</t>
  </si>
  <si>
    <t>-1938874647</t>
  </si>
  <si>
    <t>174</t>
  </si>
  <si>
    <t>959900107</t>
  </si>
  <si>
    <t>Dodávka a montáž opona pro předělění tělocvičny, el.ovládaná, rozměr 22,00x8,50m (do 2,20m neprůhledná), el.rozvaděč, nosná kce s navíjecím mechanismem kotvení a vazníky, kotevní a montážní materiál - specifikace dle tabulek PSV ozn.107</t>
  </si>
  <si>
    <t>-785930677</t>
  </si>
  <si>
    <t>175</t>
  </si>
  <si>
    <t>959900108</t>
  </si>
  <si>
    <t>Dodávka a montáž LED časomíra do sportovní haly 200x180cm, napájení 230V, útočné časy pro basketbal 40x30cm, sirény, ovládací zařízení, kotevní a montážní materiál - specifikace dle tabulek PSV ozn.108</t>
  </si>
  <si>
    <t>446598918</t>
  </si>
  <si>
    <t>176</t>
  </si>
  <si>
    <t>959900109</t>
  </si>
  <si>
    <t>Dodávka a montáž souprava ochranných sítí za branky (na štítové zdi),mat.polyamid oko 40x40mm tl.2mm, bílá rozměr 14,00x6,50m (souprava 2ks), kotevní a montážní materiál - specifikace dle tabulek PSV ozn.109</t>
  </si>
  <si>
    <t>-1194638299</t>
  </si>
  <si>
    <t>177</t>
  </si>
  <si>
    <t>959900113</t>
  </si>
  <si>
    <t>Dodávka a montáž lezecké stěny do prostoeu mč.1.24, rozměr délka 24bm, výška 9,3-9,8m, přesah 4m - provedení dle tabulek PSV ozn.113</t>
  </si>
  <si>
    <t>-1385403272</t>
  </si>
  <si>
    <t>Lešení a stavební výtahy</t>
  </si>
  <si>
    <t>178</t>
  </si>
  <si>
    <t>941221112</t>
  </si>
  <si>
    <t>Montáž lešení řadového rámového těžkého pracovního s podlahami s provozním zatížením tř. 4 do 300 kg/m2 šířky tř. SW09 přes 0,9 do 1,2 m, výšky přes 10 do 25 m</t>
  </si>
  <si>
    <t>-54904331</t>
  </si>
  <si>
    <t>65,00+490,00</t>
  </si>
  <si>
    <t>510,00</t>
  </si>
  <si>
    <t>620,00</t>
  </si>
  <si>
    <t>18,00+499,00</t>
  </si>
  <si>
    <t>179</t>
  </si>
  <si>
    <t>941221211</t>
  </si>
  <si>
    <t>Montáž lešení řadového rámového těžkého pracovního s podlahami s provozním zatížením tř. 4 do 300 kg/m2 Příplatek za první a každý další den použití lešení k ceně -1111 nebo -1112</t>
  </si>
  <si>
    <t>-1835769540</t>
  </si>
  <si>
    <t>pronájem 70 dní</t>
  </si>
  <si>
    <t>2202,000*70</t>
  </si>
  <si>
    <t>180</t>
  </si>
  <si>
    <t>941221812</t>
  </si>
  <si>
    <t>Demontáž lešení řadového rámového těžkého pracovního s provozním zatížením tř. 4 do 300 kg/m2 šířky tř. SW09 přes 0,9 do 1,2 m, výšky přes 10 do 25 m</t>
  </si>
  <si>
    <t>1418944865</t>
  </si>
  <si>
    <t>181</t>
  </si>
  <si>
    <t>944511111</t>
  </si>
  <si>
    <t>Montáž ochranné sítě zavěšené na konstrukci lešení z textilie z umělých vláken</t>
  </si>
  <si>
    <t>1668514171</t>
  </si>
  <si>
    <t>182</t>
  </si>
  <si>
    <t>944511211</t>
  </si>
  <si>
    <t>Montáž ochranné sítě Příplatek za první a každý další den použití sítě k ceně -1111</t>
  </si>
  <si>
    <t>-2046495662</t>
  </si>
  <si>
    <t>183</t>
  </si>
  <si>
    <t>944511811</t>
  </si>
  <si>
    <t>Demontáž ochranné sítě zavěšené na konstrukci lešení z textilie z umělých vláken</t>
  </si>
  <si>
    <t>-887717584</t>
  </si>
  <si>
    <t>184</t>
  </si>
  <si>
    <t>946112121</t>
  </si>
  <si>
    <t>Montáž pojízdných věží trubkových nebo dílcových s maximálním zatížením podlahy do 200 kg/m2 šířky přes 0,9 do 1,6 m, délky do 3,2 m, výšky přes 9,6 m do 10,6 m</t>
  </si>
  <si>
    <t>1081578343</t>
  </si>
  <si>
    <t>pro nátěr stěn, podhledy a akustické obklady v tělocvičně a prostoru lezecké stěny</t>
  </si>
  <si>
    <t>185</t>
  </si>
  <si>
    <t>946112221</t>
  </si>
  <si>
    <t>Montáž pojízdných věží trubkových nebo dílcových s maximálním zatížením podlahy do 200 kg/m2 Příplatek za první a každý další den použití pojízdného lešení k ceně -2121</t>
  </si>
  <si>
    <t>-157683356</t>
  </si>
  <si>
    <t>3*70</t>
  </si>
  <si>
    <t>186</t>
  </si>
  <si>
    <t>946112821</t>
  </si>
  <si>
    <t>Demontáž pojízdných věží trubkových nebo dílcových s maximálním zatížením podlahy do 200 kg/m2 šířky přes 0,9 do 1,6 m, délky do 3,2 m, výšky přes 9,6 m do 10,6 m</t>
  </si>
  <si>
    <t>-1316189688</t>
  </si>
  <si>
    <t>187</t>
  </si>
  <si>
    <t>949101111</t>
  </si>
  <si>
    <t>Lešení pomocné pracovní pro objekty pozemních staveb pro zatížení do 150 kg/m2, o výšce lešeňové podlahy do 1,9 m</t>
  </si>
  <si>
    <t>-123945409</t>
  </si>
  <si>
    <t>pro st.úpravy ve stáv.budově</t>
  </si>
  <si>
    <t>"1.np" 1,50*(3,50+3,50+2,00+3,50+3,50+2,00)</t>
  </si>
  <si>
    <t>"2.np" 1,50*(3,00+7,50)</t>
  </si>
  <si>
    <t>188</t>
  </si>
  <si>
    <t>935113112</t>
  </si>
  <si>
    <t>Osazení odvodňovacího žlabu s krycím roštem polymerbetonového šířky přes 200 mm</t>
  </si>
  <si>
    <t>631024797</t>
  </si>
  <si>
    <t>dle tabulek PSV ozn.324</t>
  </si>
  <si>
    <t>1,00*6</t>
  </si>
  <si>
    <t>189</t>
  </si>
  <si>
    <t>82021</t>
  </si>
  <si>
    <t>rohožka 1000x500, mříž, oka 30x10, vč. rámu H=30, ZN, svislý odtok DN100</t>
  </si>
  <si>
    <t>vlastní</t>
  </si>
  <si>
    <t>2138286554</t>
  </si>
  <si>
    <t>provedení dle tabulek PSV ozn.324</t>
  </si>
  <si>
    <t>Různé dokončovací konstrukce a práce pozemních staveb</t>
  </si>
  <si>
    <t>190</t>
  </si>
  <si>
    <t>95 R_001</t>
  </si>
  <si>
    <t>Utěsnění prostupů vč.doplnění stropní ŽB konstrukcí po osazení instalací úpro tl.stropu 200-300 mm, velikost prostupu do 0,25 m2</t>
  </si>
  <si>
    <t>-1818379320</t>
  </si>
  <si>
    <t>"VZT/5" 2</t>
  </si>
  <si>
    <t>"VZT/9" 2</t>
  </si>
  <si>
    <t>"VZT/17" 2</t>
  </si>
  <si>
    <t>"VZT/27" 2</t>
  </si>
  <si>
    <t>"ZT/1" 4</t>
  </si>
  <si>
    <t>"ZT/2" 4</t>
  </si>
  <si>
    <t>191</t>
  </si>
  <si>
    <t>95 R_003</t>
  </si>
  <si>
    <t>Utěsnění prostupů vč.doplnění svislých konstrukcí ŽB nebo zděných tl.150 mm po osazení instalací, velikost prostupu do 0,25 m2</t>
  </si>
  <si>
    <t>-1808462905</t>
  </si>
  <si>
    <t>"VZT/1" 2</t>
  </si>
  <si>
    <t>"VZT/2" 3</t>
  </si>
  <si>
    <t>"VZT/3" 6</t>
  </si>
  <si>
    <t>"VZT/4" 8</t>
  </si>
  <si>
    <t>"VZT/6" 1</t>
  </si>
  <si>
    <t>"VZT/7" 6</t>
  </si>
  <si>
    <t>"VZT/10" 3</t>
  </si>
  <si>
    <t>"VZT/11" 2</t>
  </si>
  <si>
    <t>"VZT/12" 1</t>
  </si>
  <si>
    <t>"VZT/13" 5</t>
  </si>
  <si>
    <t>"VZT/14" 5</t>
  </si>
  <si>
    <t>"VZT/15" 2</t>
  </si>
  <si>
    <t>"VZT/16" 3</t>
  </si>
  <si>
    <t>"VZT/19" 3</t>
  </si>
  <si>
    <t>"VZT/21" 3</t>
  </si>
  <si>
    <t>"VZT/26" 1</t>
  </si>
  <si>
    <t>"VZT/28" 1</t>
  </si>
  <si>
    <t>"UT/3" 1</t>
  </si>
  <si>
    <t>"UT/4" 2</t>
  </si>
  <si>
    <t>192</t>
  </si>
  <si>
    <t>95 R_004</t>
  </si>
  <si>
    <t>Utěsnění prostupů vč.doplnění svislých konstrukcí ŽB nebo zděných tl.150 mm po osazení instalací, velikost prostupu přes 0,25 m2 do 0,50 m2</t>
  </si>
  <si>
    <t>1675602738</t>
  </si>
  <si>
    <t>"VZT/20" 2</t>
  </si>
  <si>
    <t>"VZT/24" 2</t>
  </si>
  <si>
    <t>"VZT/25" 2</t>
  </si>
  <si>
    <t>"ZT/3" 2</t>
  </si>
  <si>
    <t>193</t>
  </si>
  <si>
    <t>95 R_005</t>
  </si>
  <si>
    <t>Utěsnění prostupů vč.doplnění svislých konstrukcí ŽB nebo zděných tl.150 mm po osazení instalací, velikost prostupu přes 0,50 m2 do 1,00 m2</t>
  </si>
  <si>
    <t>369142881</t>
  </si>
  <si>
    <t>"VZT/23" 1</t>
  </si>
  <si>
    <t>"UT/5" 1</t>
  </si>
  <si>
    <t>194</t>
  </si>
  <si>
    <t>95 R_0051</t>
  </si>
  <si>
    <t>Utěsnění prostupů vč.doplnění svislých konstrukcí ŽB nebo zděných tl.150 mm po osazení instalací, velikost prostupu přes 1,00 m2</t>
  </si>
  <si>
    <t>-848322460</t>
  </si>
  <si>
    <t>"VZT/22" 1,10*1,00*1</t>
  </si>
  <si>
    <t>195</t>
  </si>
  <si>
    <t>612135101</t>
  </si>
  <si>
    <t>Hrubá výplň rýh maltou jakékoli šířky rýhy ve stěnách</t>
  </si>
  <si>
    <t>-1478179803</t>
  </si>
  <si>
    <t>"VZT/8" 0,15*3,80*1</t>
  </si>
  <si>
    <t>"VZT/18" 0,20*0,80*1</t>
  </si>
  <si>
    <t>"UT/2" 0,150*3,20*13</t>
  </si>
  <si>
    <t>196</t>
  </si>
  <si>
    <t>952901111</t>
  </si>
  <si>
    <t>Vyčištění budov nebo objektů před předáním do užívání budov bytové nebo občanské výstavby, světlé výšky podlaží do 4 m</t>
  </si>
  <si>
    <t>-1761980514</t>
  </si>
  <si>
    <t>197</t>
  </si>
  <si>
    <t>952901114</t>
  </si>
  <si>
    <t>Vyčištění budov nebo objektů před předáním do užívání budov bytové nebo občanské výstavby, světlé výšky podlaží přes 4 m</t>
  </si>
  <si>
    <t>-1455297492</t>
  </si>
  <si>
    <t>tělocvična</t>
  </si>
  <si>
    <t>1190,02+45,40</t>
  </si>
  <si>
    <t>198</t>
  </si>
  <si>
    <t>953942421</t>
  </si>
  <si>
    <t>Osazování drobných kovových předmětů se zalitím maltou cementovou, do vysekaných kapes nebo připravených otvorů ocelového čtvercového rámu velikosti do 1000x1000 mm, s podlitím rámu</t>
  </si>
  <si>
    <t>1831139708</t>
  </si>
  <si>
    <t>"ozn.325" 1</t>
  </si>
  <si>
    <t>199</t>
  </si>
  <si>
    <t>PSV325</t>
  </si>
  <si>
    <t>Kryt šachet pro volitelnou výplň, poklop pro nabetonávku, materiál pozink tl.3mm, ploché těsnění, rozměr 746x746mm - provedení dle tabulek PSV ozn.325</t>
  </si>
  <si>
    <t>-1416007819</t>
  </si>
  <si>
    <t>200</t>
  </si>
  <si>
    <t>953943211</t>
  </si>
  <si>
    <t>Osazování drobných kovových předmětů kotvených do stěny hasicího přístroje</t>
  </si>
  <si>
    <t>-648168819</t>
  </si>
  <si>
    <t>"ozn.110" 16</t>
  </si>
  <si>
    <t>"ozn.111" 1</t>
  </si>
  <si>
    <t>201</t>
  </si>
  <si>
    <t>44932114</t>
  </si>
  <si>
    <t>přístroj hasicí ruční práškový PG 6 LE</t>
  </si>
  <si>
    <t>-1954406475</t>
  </si>
  <si>
    <t>202</t>
  </si>
  <si>
    <t>44932211.1</t>
  </si>
  <si>
    <t>přístroj hasicí ruční sněhový S6</t>
  </si>
  <si>
    <t>339556539</t>
  </si>
  <si>
    <t>203</t>
  </si>
  <si>
    <t>953943211p</t>
  </si>
  <si>
    <t>Dodávka a montáž fotluminiscenční štítky dle specifikace PBŘ - ozn.112</t>
  </si>
  <si>
    <t>2001836411</t>
  </si>
  <si>
    <t>204</t>
  </si>
  <si>
    <t>953946111</t>
  </si>
  <si>
    <t>Montáž atypických ocelových konstrukcí profilů hmotnosti do 13 kg/m, hmotnosti konstrukce do 1 t</t>
  </si>
  <si>
    <t>-502781124</t>
  </si>
  <si>
    <t>střecha tělocvičny</t>
  </si>
  <si>
    <t>(6817,60+346,30)*1/1000</t>
  </si>
  <si>
    <t>205</t>
  </si>
  <si>
    <t>13611220</t>
  </si>
  <si>
    <t>plech ocelový hladký jakost S235JR tl 6mm tabule</t>
  </si>
  <si>
    <t>-1832318728</t>
  </si>
  <si>
    <t>(414,50+19,60)*1,1*1/1000</t>
  </si>
  <si>
    <t>206</t>
  </si>
  <si>
    <t>13611232</t>
  </si>
  <si>
    <t>plech ocelový hladký jakost S235JR tl 12mm tabule</t>
  </si>
  <si>
    <t>634133302</t>
  </si>
  <si>
    <t>(1177,50+810,1)*1,1*1/1000</t>
  </si>
  <si>
    <t>207</t>
  </si>
  <si>
    <t>13010019</t>
  </si>
  <si>
    <t>tyč ocelová kruhová jakost 11 375 D 30mm</t>
  </si>
  <si>
    <t>-2088081984</t>
  </si>
  <si>
    <t>1137,50*1,1*1/1000</t>
  </si>
  <si>
    <t>208</t>
  </si>
  <si>
    <t>13010932</t>
  </si>
  <si>
    <t>ocel profilová UPE 140 jakost 11 375</t>
  </si>
  <si>
    <t>317894008</t>
  </si>
  <si>
    <t>104,80*1,1*1/1000</t>
  </si>
  <si>
    <t>209</t>
  </si>
  <si>
    <t>13010528</t>
  </si>
  <si>
    <t>úhelník ocelový nerovnostranný jakost 11 375 120x80x8mm</t>
  </si>
  <si>
    <t>-704776300</t>
  </si>
  <si>
    <t>(1247,30+604,60)*1,1*1/1000</t>
  </si>
  <si>
    <t>210</t>
  </si>
  <si>
    <t>-1139666454</t>
  </si>
  <si>
    <t>69,30*1,1*1/1000</t>
  </si>
  <si>
    <t>211</t>
  </si>
  <si>
    <t>14550160</t>
  </si>
  <si>
    <t>profil ocelový obdélníkový svařovaný 70x50x4mm</t>
  </si>
  <si>
    <t>-989662294</t>
  </si>
  <si>
    <t>295,20*1,1*1/1000</t>
  </si>
  <si>
    <t>212</t>
  </si>
  <si>
    <t>31197017</t>
  </si>
  <si>
    <t>tyč závitová Zn bílý DIN 975 8.8 M30</t>
  </si>
  <si>
    <t>1818951750</t>
  </si>
  <si>
    <t>213</t>
  </si>
  <si>
    <t>31197009</t>
  </si>
  <si>
    <t>tyč závitová Zn bílý DIN 975 8.8 M20</t>
  </si>
  <si>
    <t>1027295196</t>
  </si>
  <si>
    <t>51,20+5,50</t>
  </si>
  <si>
    <t>214</t>
  </si>
  <si>
    <t>31197006</t>
  </si>
  <si>
    <t>tyč závitová Pz 4.6 M16</t>
  </si>
  <si>
    <t>2080330579</t>
  </si>
  <si>
    <t>52,00+166,50+4,86</t>
  </si>
  <si>
    <t>215</t>
  </si>
  <si>
    <t>953961115</t>
  </si>
  <si>
    <t>Kotvy chemické s vyvrtáním otvoru do betonu, železobetonu nebo tvrdého kamene tmel, velikost M 20, hloubka 170 mm</t>
  </si>
  <si>
    <t>-382249014</t>
  </si>
  <si>
    <t>216</t>
  </si>
  <si>
    <t>953965141</t>
  </si>
  <si>
    <t>Kotvy chemické s vyvrtáním otvoru kotevní šrouby pro chemické kotvy, velikost M 20, délka 240 mm</t>
  </si>
  <si>
    <t>-1865429547</t>
  </si>
  <si>
    <t>95 - 1</t>
  </si>
  <si>
    <t>Záchytné a zádržné systémy</t>
  </si>
  <si>
    <t>217</t>
  </si>
  <si>
    <t>95 - 1 R_001</t>
  </si>
  <si>
    <t>Montáž kotevního systému</t>
  </si>
  <si>
    <t>1114440011</t>
  </si>
  <si>
    <t>P</t>
  </si>
  <si>
    <t>Poznámka k položce:
cena stanovena na základě průzkumu trhu - dle ceníků volně dostupných na internetu</t>
  </si>
  <si>
    <t>218</t>
  </si>
  <si>
    <t>95 - 1 R_002</t>
  </si>
  <si>
    <t>Certifikovaný záchytný a zádržný systém proti pádu z výšky a do hloubky - provedení dle tabulek PSv ozn.114</t>
  </si>
  <si>
    <t>210185626</t>
  </si>
  <si>
    <t>Certifikované záchytné a zádržné systémy proti pádu z výšky a do hloubky. Záchytný a zádržný systém s poddajným kotvicím vedením z nerezového lana, ko</t>
  </si>
  <si>
    <t xml:space="preserve">- Nerezový kotvicí bod pro ploché střechy. Průměr sloupku 16 mm. </t>
  </si>
  <si>
    <t>Kotvicí body vhodné jako mezilehlé body v systémech s permanentním nerezovým lanem,</t>
  </si>
  <si>
    <t>jako samostatné kotvicí body a body v systémech s dočasným textilním lanem (tzv. „montážním“ lanem).</t>
  </si>
  <si>
    <t xml:space="preserve">- Nerezový kotvicí bod pro ploché střechy.  </t>
  </si>
  <si>
    <t xml:space="preserve">Kotvicí body vhodné i jako koncové, rohové a zlomové body v systémech s permanentním nerezovým lanem. </t>
  </si>
  <si>
    <t>Celkem 206 bm</t>
  </si>
  <si>
    <t>219</t>
  </si>
  <si>
    <t>95 - 1 R_004</t>
  </si>
  <si>
    <t>Revize a předání do užívání</t>
  </si>
  <si>
    <t>-1882340141</t>
  </si>
  <si>
    <t>Bourání konstrukcí</t>
  </si>
  <si>
    <t>220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</si>
  <si>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</si>
  <si>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</si>
  <si>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-2032595150</t>
  </si>
  <si>
    <t>"1.np" 2*0,60*2,05</t>
  </si>
  <si>
    <t>"2.np" 2*0,60*2,05</t>
  </si>
  <si>
    <t>221</t>
  </si>
  <si>
    <t>968082016</t>
  </si>
  <si>
    <t>Vybourání plastových rámů oken s křídly, dveřních zárubní, vrat rámu oken s křídly, plochy přes 1 do 2 m2</t>
  </si>
  <si>
    <t>-1408850808</t>
  </si>
  <si>
    <t>vybourání oken ve stávající budově</t>
  </si>
  <si>
    <t>"1.np" 1,17*1,60*4</t>
  </si>
  <si>
    <t>222</t>
  </si>
  <si>
    <t>968082017</t>
  </si>
  <si>
    <t>Vybourání plastových rámů oken s křídly, dveřních zárubní, vrat rámu oken s křídly, plochy přes 2 do 4 m2</t>
  </si>
  <si>
    <t>-1000341622</t>
  </si>
  <si>
    <t>"1.np" 1,17*2,00*5</t>
  </si>
  <si>
    <t>223</t>
  </si>
  <si>
    <t>971033651</t>
  </si>
  <si>
    <t>Vybourání otvorů ve zdivu základovém nebo nadzákladovém z cihel, tvárnic, příčkovek z cihel pálených na maltu vápennou nebo vápenocementovou plochy do 4 m2, tl. do 600 mm</t>
  </si>
  <si>
    <t>-687075234</t>
  </si>
  <si>
    <t xml:space="preserve">průchod </t>
  </si>
  <si>
    <t>"1.np" 0,60*1,00*2,05</t>
  </si>
  <si>
    <t>"2.np" 0,60*1,90*2,05</t>
  </si>
  <si>
    <t>224</t>
  </si>
  <si>
    <t>974031666</t>
  </si>
  <si>
    <t>Vysekání rýh ve zdivu cihelném na maltu vápennou nebo vápenocementovou pro vtahování nosníků do zdí, před vybouráním otvoru do hl. 150 mm, při v. nosníku do 250 mm</t>
  </si>
  <si>
    <t>91615880</t>
  </si>
  <si>
    <t>"1.np" 5*1,50</t>
  </si>
  <si>
    <t>"2.np" 5*2,50</t>
  </si>
  <si>
    <t>225</t>
  </si>
  <si>
    <t>975043111</t>
  </si>
  <si>
    <t>Jednořadové podchycení stropů pro osazení nosníků dřevěnou výztuhou v. podchycení do 3,5 m, a při zatížení hmotností do 750 kg/m</t>
  </si>
  <si>
    <t>-2143372981</t>
  </si>
  <si>
    <t>"1.np" 3,00</t>
  </si>
  <si>
    <t>"2.np" 5,00</t>
  </si>
  <si>
    <t>226</t>
  </si>
  <si>
    <t>977151124</t>
  </si>
  <si>
    <t>Jádrové vrty diamantovými korunkami do stavebních materiálů (železobetonu, betonu, cihel, obkladů, dlažeb, kamene) průměru přes 150 do 180 mm</t>
  </si>
  <si>
    <t>416048323</t>
  </si>
  <si>
    <t>"VZT/10" 0,15*3</t>
  </si>
  <si>
    <t>227</t>
  </si>
  <si>
    <t>977151125</t>
  </si>
  <si>
    <t>Jádrové vrty diamantovými korunkami do stavebních materiálů (železobetonu, betonu, cihel, obkladů, dlažeb, kamene) průměru přes 180 do 200 mm</t>
  </si>
  <si>
    <t>1361535705</t>
  </si>
  <si>
    <t>"VZT/9" 0,25*2</t>
  </si>
  <si>
    <t>"VZT/14" 0,10*5</t>
  </si>
  <si>
    <t>"VZT/16" 0,12*3</t>
  </si>
  <si>
    <t>"VZT/19" 0,265*3</t>
  </si>
  <si>
    <t>228</t>
  </si>
  <si>
    <t>977151128</t>
  </si>
  <si>
    <t>Jádrové vrty diamantovými korunkami do stavebních materiálů (železobetonu, betonu, cihel, obkladů, dlažeb, kamene) průměru přes 250 do 300 mm</t>
  </si>
  <si>
    <t>1682302961</t>
  </si>
  <si>
    <t>"VZT/17" 0,25*2</t>
  </si>
  <si>
    <t>"VZT/27" 0,265*2</t>
  </si>
  <si>
    <t>"ZT/1" 0,25*4</t>
  </si>
  <si>
    <t>"ZT/2" 0,265*4</t>
  </si>
  <si>
    <t>229</t>
  </si>
  <si>
    <t>977151131</t>
  </si>
  <si>
    <t>Jádrové vrty diamantovými korunkami do stavebních materiálů (železobetonu, betonu, cihel, obkladů, dlažeb, kamene) průměru přes 350 do 400 mm</t>
  </si>
  <si>
    <t>-590828566</t>
  </si>
  <si>
    <t>"VZT/26" 0,12*1</t>
  </si>
  <si>
    <t>230</t>
  </si>
  <si>
    <t>977151133</t>
  </si>
  <si>
    <t>Jádrové vrty diamantovými korunkami do stavebních materiálů (železobetonu, betonu, cihel, obkladů, dlažeb, kamene) průměru přes 450 do 500 mm</t>
  </si>
  <si>
    <t>17531081</t>
  </si>
  <si>
    <t>"VZT/5" 0,25*2</t>
  </si>
  <si>
    <t>231</t>
  </si>
  <si>
    <t>977151135</t>
  </si>
  <si>
    <t>Jádrové vrty diamantovými korunkami do stavebních materiálů (železobetonu, betonu, cihel, obkladů, dlažeb, kamene) průměru přes 600 do 850 mm</t>
  </si>
  <si>
    <t>-446054435</t>
  </si>
  <si>
    <t>"VZT/20" 0,265*2</t>
  </si>
  <si>
    <t>"VZT/23" 0,265*1</t>
  </si>
  <si>
    <t>"VZT/25" 0,12*2</t>
  </si>
  <si>
    <t>232</t>
  </si>
  <si>
    <t>974031164</t>
  </si>
  <si>
    <t>Vysekání rýh ve zdivu cihelném na maltu vápennou nebo vápenocementovou do hl. 150 mm a šířky do 150 mm</t>
  </si>
  <si>
    <t>380752741</t>
  </si>
  <si>
    <t>"VZT/8" 3,80*1</t>
  </si>
  <si>
    <t>233</t>
  </si>
  <si>
    <t>974031165</t>
  </si>
  <si>
    <t>Vysekání rýh ve zdivu cihelném na maltu vápennou nebo vápenocementovou do hl. 150 mm a šířky do 200 mm</t>
  </si>
  <si>
    <t>-1733299734</t>
  </si>
  <si>
    <t>"VZT/18" 0,80*1</t>
  </si>
  <si>
    <t>234</t>
  </si>
  <si>
    <t>974031154</t>
  </si>
  <si>
    <t>Vysekání rýh ve zdivu cihelném na maltu vápennou nebo vápenocementovou do hl. 100 mm a šířky do 150 mm</t>
  </si>
  <si>
    <t>371130056</t>
  </si>
  <si>
    <t>"UT/2" 3,20*13</t>
  </si>
  <si>
    <t>235</t>
  </si>
  <si>
    <t>973031151</t>
  </si>
  <si>
    <t>Vysekání výklenků nebo kapes ve zdivu z cihel na maltu vápennou nebo vápenocementovou výklenků, pohledové plochy přes 0,25 m2</t>
  </si>
  <si>
    <t>368447553</t>
  </si>
  <si>
    <t>niky</t>
  </si>
  <si>
    <t>"UT/1" 1,20*0,20*1,20</t>
  </si>
  <si>
    <t>"UT/5" 0,70*0,15*0,80</t>
  </si>
  <si>
    <t>236</t>
  </si>
  <si>
    <t>971033331</t>
  </si>
  <si>
    <t>Vybourání otvorů ve zdivu základovém nebo nadzákladovém z cihel, tvárnic, příčkovek z cihel pálených na maltu vápennou nebo vápenocementovou plochy do 0,09 m2, tl. do 150 mm</t>
  </si>
  <si>
    <t>-1129376624</t>
  </si>
  <si>
    <t>237</t>
  </si>
  <si>
    <t>971033431</t>
  </si>
  <si>
    <t>Vybourání otvorů ve zdivu základovém nebo nadzákladovém z cihel, tvárnic, příčkovek z cihel pálených na maltu vápennou nebo vápenocementovou plochy do 0,25 m2, tl. do 150 mm</t>
  </si>
  <si>
    <t>1583265072</t>
  </si>
  <si>
    <t>238</t>
  </si>
  <si>
    <t>971033531</t>
  </si>
  <si>
    <t>Vybourání otvorů ve zdivu základovém nebo nadzákladovém z cihel, tvárnic, příčkovek z cihel pálených na maltu vápennou nebo vápenocementovou plochy do 1 m2, tl. do 150 mm</t>
  </si>
  <si>
    <t>1272713280</t>
  </si>
  <si>
    <t>"VZT/24" 0,80*0,60*2</t>
  </si>
  <si>
    <t>239</t>
  </si>
  <si>
    <t>971052431</t>
  </si>
  <si>
    <t>Vybourání a prorážení otvorů v železobetonových příčkách a zdech základových nebo nadzákladových, plochy do 0,25 m2, tl. do 150 mm</t>
  </si>
  <si>
    <t>293228214</t>
  </si>
  <si>
    <t>240</t>
  </si>
  <si>
    <t>971052531</t>
  </si>
  <si>
    <t>Vybourání a prorážení otvorů v železobetonových příčkách a zdech základových nebo nadzákladových, plochy do 1 m2, tl. do 150 mm</t>
  </si>
  <si>
    <t>742348851</t>
  </si>
  <si>
    <t>"ZT/3" 0,80*0,35*2</t>
  </si>
  <si>
    <t>997</t>
  </si>
  <si>
    <t>Přesun sutě</t>
  </si>
  <si>
    <t>241</t>
  </si>
  <si>
    <t>997013213</t>
  </si>
  <si>
    <t>Vnitrostaveništní doprava suti a vybouraných hmot vodorovně do 50 m svisle ručně pro budovy a haly výšky přes 9 do 12 m</t>
  </si>
  <si>
    <t>-2028711768</t>
  </si>
  <si>
    <t>242</t>
  </si>
  <si>
    <t>997013501</t>
  </si>
  <si>
    <t>Odvoz suti a vybouraných hmot na skládku nebo meziskládku se složením, na vzdálenost do 1 km</t>
  </si>
  <si>
    <t>-1319567055</t>
  </si>
  <si>
    <t>243</t>
  </si>
  <si>
    <t>997013511</t>
  </si>
  <si>
    <t>Odvoz suti a vybouraných hmot z meziskládky na skládku s naložením a se složením, na vzdálenost do 1 km</t>
  </si>
  <si>
    <t>957836447</t>
  </si>
  <si>
    <t>17,366*15 'Přepočtené koeficientem množství</t>
  </si>
  <si>
    <t>244</t>
  </si>
  <si>
    <t>997013631</t>
  </si>
  <si>
    <t>Poplatek za uložení stavebního odpadu na skládce (skládkovné) směsného stavebního a demoličního zatříděného do Katalogu odpadů pod kódem 17 09 04</t>
  </si>
  <si>
    <t>300675321</t>
  </si>
  <si>
    <t>998</t>
  </si>
  <si>
    <t>Přesun hmot</t>
  </si>
  <si>
    <t>245</t>
  </si>
  <si>
    <t>998012102</t>
  </si>
  <si>
    <t>Přesun hmot pro budovy občanské výstavby, bydlení, výrobu a služby s nosnou svislou konstrukcí monolitickou betonovou tyčovou s vyzdívaným obvodovým pláštěm vodorovná dopravní vzdálenost do 100 m pro budovy výšky přes 6 do 12 m</t>
  </si>
  <si>
    <t>1302319146</t>
  </si>
  <si>
    <t>PSV</t>
  </si>
  <si>
    <t>Práce a dodávky PSV</t>
  </si>
  <si>
    <t>711</t>
  </si>
  <si>
    <t>Izolace proti vodě, vlhkosti a plynům</t>
  </si>
  <si>
    <t>246</t>
  </si>
  <si>
    <t>711111002</t>
  </si>
  <si>
    <t>Provedení izolace proti zemní vlhkosti natěradly a tmely za studena na ploše vodorovné V nátěrem lakem asfaltovým</t>
  </si>
  <si>
    <t>-776065748</t>
  </si>
  <si>
    <t>247</t>
  </si>
  <si>
    <t>11163152</t>
  </si>
  <si>
    <t>lak hydroizolační asfaltový</t>
  </si>
  <si>
    <t>1072619838</t>
  </si>
  <si>
    <t>1720,3*0,00035 'Přepočtené koeficientem množství</t>
  </si>
  <si>
    <t>248</t>
  </si>
  <si>
    <t>711112002</t>
  </si>
  <si>
    <t>Provedení izolace proti zemní vlhkosti natěradly a tmely za studena na ploše svislé S nátěrem lakem asfaltovým</t>
  </si>
  <si>
    <t>869251270</t>
  </si>
  <si>
    <t>210,00+0,51*4*1,06*6+0,51*2*(1,06+1,95)*2+1,80*2*(2,00+2,30)</t>
  </si>
  <si>
    <t>249</t>
  </si>
  <si>
    <t>1032239638</t>
  </si>
  <si>
    <t>244,595*0,00045 'Přepočtené koeficientem množství</t>
  </si>
  <si>
    <t>250</t>
  </si>
  <si>
    <t>711141559</t>
  </si>
  <si>
    <t>Provedení izolace proti zemní vlhkosti pásy přitavením NAIP na ploše vodorovné V</t>
  </si>
  <si>
    <t>1993371421</t>
  </si>
  <si>
    <t>251</t>
  </si>
  <si>
    <t>62853004</t>
  </si>
  <si>
    <t>pás asfaltový natavitelný modifikovaný SBS tl 4,0mm s vložkou ze skleněné tkaniny a spalitelnou PE fólií nebo jemnozrnný minerálním posypem na horním povrchu</t>
  </si>
  <si>
    <t>46555982</t>
  </si>
  <si>
    <t>1720,3*1,15 'Přepočtené koeficientem množství</t>
  </si>
  <si>
    <t>252</t>
  </si>
  <si>
    <t>711142559</t>
  </si>
  <si>
    <t>Provedení izolace proti zemní vlhkosti pásy přitavením NAIP na ploše svislé S</t>
  </si>
  <si>
    <t>-1931741805</t>
  </si>
  <si>
    <t>253</t>
  </si>
  <si>
    <t>1985027413</t>
  </si>
  <si>
    <t>244,595*1,2 'Přepočtené koeficientem množství</t>
  </si>
  <si>
    <t>254</t>
  </si>
  <si>
    <t>711745567</t>
  </si>
  <si>
    <t>Provedení detailů pásy přitavením spojů obrácených nebo zpětných se zesílením rš 500 mm NAIP</t>
  </si>
  <si>
    <t>1520167950</t>
  </si>
  <si>
    <t>255</t>
  </si>
  <si>
    <t>1661287458</t>
  </si>
  <si>
    <t>213,195*0,6 'Přepočtené koeficientem množství</t>
  </si>
  <si>
    <t>256</t>
  </si>
  <si>
    <t>998711102</t>
  </si>
  <si>
    <t>Přesun hmot pro izolace proti vodě, vlhkosti a plynům stanovený z hmotnosti přesunovaného materiálu vodorovná dopravní vzdálenost do 50 m v objektech výšky přes 6 do 12 m</t>
  </si>
  <si>
    <t>832489372</t>
  </si>
  <si>
    <t>712</t>
  </si>
  <si>
    <t>Povlakové krytiny</t>
  </si>
  <si>
    <t>257</t>
  </si>
  <si>
    <t>712363115</t>
  </si>
  <si>
    <t>Provedení povlakové krytiny střech plochých do 10° fólií ostatní činnosti při pokládání hydroizolačních fólií (materiál ve specifikaci) zaizolování prostupů střešní rovinou kruhový průřez, průměr do 300 mm</t>
  </si>
  <si>
    <t>-228484874</t>
  </si>
  <si>
    <t>"ozn.209" 3+2</t>
  </si>
  <si>
    <t>258</t>
  </si>
  <si>
    <t>28342013</t>
  </si>
  <si>
    <t>manžeta těsnící pro prostupy hydroizolací z PVC uzavřená kruhová vnitřní průměr 90-114</t>
  </si>
  <si>
    <t>479480877</t>
  </si>
  <si>
    <t>259</t>
  </si>
  <si>
    <t>28342014</t>
  </si>
  <si>
    <t>manžeta těsnící pro prostupy hydroizolací z PVC uzavřená kruhová vnitřní průměr 120-180</t>
  </si>
  <si>
    <t>-1297981406</t>
  </si>
  <si>
    <t>260</t>
  </si>
  <si>
    <t>712363117</t>
  </si>
  <si>
    <t>Provedení povlakové krytiny střech plochých do 10° fólií ostatní činnosti při pokládání hydroizolačních fólií (materiál ve specifikaci) zaizolování prostupů střešní rovinou kruhový průřez, průměr přes 500 mm do 1000 mm</t>
  </si>
  <si>
    <t>206710546</t>
  </si>
  <si>
    <t>"ozn.209" 2+1</t>
  </si>
  <si>
    <t>261</t>
  </si>
  <si>
    <t>28322058</t>
  </si>
  <si>
    <t>fólie hydroizolační střešní mPVC nevyztužená, určená na detaily tl 1,5mm</t>
  </si>
  <si>
    <t>-1889396165</t>
  </si>
  <si>
    <t>3*2,2 'Přepočtené koeficientem množství</t>
  </si>
  <si>
    <t>262</t>
  </si>
  <si>
    <t>712363352</t>
  </si>
  <si>
    <t>Povlakové krytiny střech plochých do 10° z tvarovaných poplastovaných lišt pro mPVC vnitřní koutová lišta rš 100 mm</t>
  </si>
  <si>
    <t>1471461428</t>
  </si>
  <si>
    <t>"ozn.200" 609,26</t>
  </si>
  <si>
    <t>263</t>
  </si>
  <si>
    <t>712363353</t>
  </si>
  <si>
    <t>Povlakové krytiny střech plochých do 10° z tvarovaných poplastovaných lišt pro mPVC vnější koutová lišta rš 100 mm</t>
  </si>
  <si>
    <t>516991297</t>
  </si>
  <si>
    <t>"ozn.201" 241,90</t>
  </si>
  <si>
    <t>264</t>
  </si>
  <si>
    <t>712363354</t>
  </si>
  <si>
    <t>Povlakové krytiny střech plochých do 10° z tvarovaných poplastovaných lišt pro mPVC stěnová lišta vyhnutá rš 71 mm</t>
  </si>
  <si>
    <t>957249007</t>
  </si>
  <si>
    <t>"ozn.202" 341,36</t>
  </si>
  <si>
    <t>265</t>
  </si>
  <si>
    <t>998712102</t>
  </si>
  <si>
    <t>Přesun hmot pro povlakové krytiny stanovený z hmotnosti přesunovaného materiálu vodorovná dopravní vzdálenost do 50 m v objektech výšky přes 6 do 12 m</t>
  </si>
  <si>
    <t>67306090</t>
  </si>
  <si>
    <t>712-S3</t>
  </si>
  <si>
    <t>Skladba střechy S3</t>
  </si>
  <si>
    <t>266</t>
  </si>
  <si>
    <t>712331111</t>
  </si>
  <si>
    <t>Provedení povlakové krytiny střech plochých do 10° pásy na sucho podkladní samolepící asfaltový pás</t>
  </si>
  <si>
    <t>-1509121812</t>
  </si>
  <si>
    <t>1314,53+0,50*157,559</t>
  </si>
  <si>
    <t>267</t>
  </si>
  <si>
    <t>62856002</t>
  </si>
  <si>
    <t>pás asfaltový samolepicí modifikovaný SBS tl 3mm s hliníkové fólie, hliníkové fólie s textilií se  spalitelnou fólií nebo jemnozrnný minerálním posypem nebo textilií na horním povrchu</t>
  </si>
  <si>
    <t>349758671</t>
  </si>
  <si>
    <t>1393,31*1,15 'Přepočtené koeficientem množství</t>
  </si>
  <si>
    <t>268</t>
  </si>
  <si>
    <t>713141136</t>
  </si>
  <si>
    <t>Montáž tepelné izolace střech plochých rohožemi, pásy, deskami, dílci, bloky (izolační materiál ve specifikaci) přilepenými za studena nízkoexpanzní (PUR) pěnou</t>
  </si>
  <si>
    <t>1578693876</t>
  </si>
  <si>
    <t>tep.izolace PIR tl.160mm</t>
  </si>
  <si>
    <t>1245,22</t>
  </si>
  <si>
    <t>269</t>
  </si>
  <si>
    <t>28376520</t>
  </si>
  <si>
    <t>deska izolační PIR s oboustrannou kompozitní fólií s hliníkovou vložkou 1200x2400x160mm</t>
  </si>
  <si>
    <t>1775691098</t>
  </si>
  <si>
    <t>1245,22*1,02 'Přepočtené koeficientem množství</t>
  </si>
  <si>
    <t>270</t>
  </si>
  <si>
    <t>713141336</t>
  </si>
  <si>
    <t>Montáž tepelné izolace střech plochých spádovými klíny v ploše přilepenými za studena nízkoexpanzní (PUR) pěnou</t>
  </si>
  <si>
    <t>1596632870</t>
  </si>
  <si>
    <t>271</t>
  </si>
  <si>
    <t>28376142</t>
  </si>
  <si>
    <t>klín izolační z pěnového polystyrenu EPS 150 spádový</t>
  </si>
  <si>
    <t>203198301</t>
  </si>
  <si>
    <t>1314,530*0,08</t>
  </si>
  <si>
    <t>272</t>
  </si>
  <si>
    <t>713141358</t>
  </si>
  <si>
    <t>Montáž tepelné izolace střech plochých spádovými klíny na zhlaví atiky šířky do 500 mm mechanicky ukotvenými šrouby</t>
  </si>
  <si>
    <t>1811408420</t>
  </si>
  <si>
    <t>157,559*2</t>
  </si>
  <si>
    <t>273</t>
  </si>
  <si>
    <t>1034331139</t>
  </si>
  <si>
    <t>157,559*0,50*0,05</t>
  </si>
  <si>
    <t>274</t>
  </si>
  <si>
    <t>28376105</t>
  </si>
  <si>
    <t>klín izolační z XPS spádový</t>
  </si>
  <si>
    <t>-900312209</t>
  </si>
  <si>
    <t>275</t>
  </si>
  <si>
    <t>762361312</t>
  </si>
  <si>
    <t>Konstrukční vrstva pod klempířské prvky pro oplechování horních ploch zdí a nadezdívek (atik) z desek dřevoštěpkových šroubovaných do podkladu, tloušťky desky 22 mm</t>
  </si>
  <si>
    <t>171998339</t>
  </si>
  <si>
    <t>157,559*0,50*2</t>
  </si>
  <si>
    <t>276</t>
  </si>
  <si>
    <t>60726248</t>
  </si>
  <si>
    <t>deska dřevoštěpková OSB 3 ostrá hrana nebroušená tl 22mm</t>
  </si>
  <si>
    <t>2023037984</t>
  </si>
  <si>
    <t>277</t>
  </si>
  <si>
    <t>60621148</t>
  </si>
  <si>
    <t>překližka vodovzdorná hladká/hladká bříza tl 18mm</t>
  </si>
  <si>
    <t>-1539355542</t>
  </si>
  <si>
    <t>278</t>
  </si>
  <si>
    <t>713131143</t>
  </si>
  <si>
    <t>Montáž tepelné izolace stěn rohožemi, pásy, deskami, dílci, bloky (izolační materiál ve specifikaci) lepením celoplošně s mechanickým kotvením</t>
  </si>
  <si>
    <t>-1086647623</t>
  </si>
  <si>
    <t>157,559*0,50</t>
  </si>
  <si>
    <t>279</t>
  </si>
  <si>
    <t>28376445</t>
  </si>
  <si>
    <t>deska z polystyrénu XPS, hrana rovná a strukturovaný povrch 300kPa tl 140mm</t>
  </si>
  <si>
    <t>-1593413201</t>
  </si>
  <si>
    <t>78,78*1,05 'Přepočtené koeficientem množství</t>
  </si>
  <si>
    <t>280</t>
  </si>
  <si>
    <t>712391171</t>
  </si>
  <si>
    <t>Provedení povlakové krytiny střech plochých do 10° -ostatní práce provedení vrstvy textilní podkladní</t>
  </si>
  <si>
    <t>427851148</t>
  </si>
  <si>
    <t>281</t>
  </si>
  <si>
    <t>69311068</t>
  </si>
  <si>
    <t>geotextilie netkaná separační, ochranná, filtrační, drenážní PP 300g/m2</t>
  </si>
  <si>
    <t>-1386249995</t>
  </si>
  <si>
    <t>1314,53*1,15 'Přepočtené koeficientem množství</t>
  </si>
  <si>
    <t>282</t>
  </si>
  <si>
    <t>712831101</t>
  </si>
  <si>
    <t>Provedení povlakové krytiny střech samostatným vytažením izolačního povlaku pásy na sucho na konstrukce převyšující úroveň střechy, AIP, NAIP nebo tkaninou</t>
  </si>
  <si>
    <t>-1322163112</t>
  </si>
  <si>
    <t>283</t>
  </si>
  <si>
    <t>-612207516</t>
  </si>
  <si>
    <t>78,78*1,2 'Přepočtené koeficientem množství</t>
  </si>
  <si>
    <t>284</t>
  </si>
  <si>
    <t>712363613</t>
  </si>
  <si>
    <t xml:space="preserve">Provedení povlakové krytiny střech plochých do 10° s mechanicky kotvenou izolací včetně položení fólie a horkovzdušného svaření tl. tepelné izolace přes 240 mm budovy výšky do 18 m, kotvené do trapézového plechu nebo do dřeva </t>
  </si>
  <si>
    <t>-572632492</t>
  </si>
  <si>
    <t>285</t>
  </si>
  <si>
    <t>28322012</t>
  </si>
  <si>
    <t>fólie hydroizolační střešní mPVC mechanicky kotvená tl 1,5mm šedá</t>
  </si>
  <si>
    <t>-1014386566</t>
  </si>
  <si>
    <t>286</t>
  </si>
  <si>
    <t>712861705</t>
  </si>
  <si>
    <t>Provedení povlakové krytiny střech samostatným vytažením izolačního povlaku fólií na konstrukce převyšující úroveň střechy, přilepenou se svařovanými spoji</t>
  </si>
  <si>
    <t>104584094</t>
  </si>
  <si>
    <t>287</t>
  </si>
  <si>
    <t>1665903931</t>
  </si>
  <si>
    <t>288</t>
  </si>
  <si>
    <t>712998202</t>
  </si>
  <si>
    <t>Provedení povlakové krytiny střech - ostatní práce montáž odvodňovacího prvku nouzového atikového přepadu z PVC na dešťovou vodu DN 125</t>
  </si>
  <si>
    <t>838296596</t>
  </si>
  <si>
    <t>289</t>
  </si>
  <si>
    <t>28342773</t>
  </si>
  <si>
    <t>přepad bezpečnostní atikový DN 125 s manžetou pro hydroizolaci z PVC-P</t>
  </si>
  <si>
    <t>1250567617</t>
  </si>
  <si>
    <t>290</t>
  </si>
  <si>
    <t>1108779583</t>
  </si>
  <si>
    <t>712-S4</t>
  </si>
  <si>
    <t>Skladba střechy S4</t>
  </si>
  <si>
    <t>291</t>
  </si>
  <si>
    <t>1029863776</t>
  </si>
  <si>
    <t>449,54+127,344*0,65</t>
  </si>
  <si>
    <t>292</t>
  </si>
  <si>
    <t>-1033854733</t>
  </si>
  <si>
    <t>532,314*1,15 'Přepočtené koeficientem množství</t>
  </si>
  <si>
    <t>293</t>
  </si>
  <si>
    <t>-294913558</t>
  </si>
  <si>
    <t>tep.izolace EPS tl.100mm</t>
  </si>
  <si>
    <t>388,68</t>
  </si>
  <si>
    <t>tep.izolace EPS tl.60mm</t>
  </si>
  <si>
    <t>294</t>
  </si>
  <si>
    <t>28375914</t>
  </si>
  <si>
    <t>deska EPS 150 do plochých střech a podlah λ=0,035 tl 100mm</t>
  </si>
  <si>
    <t>582866507</t>
  </si>
  <si>
    <t>388,68*1,02 'Přepočtené koeficientem množství</t>
  </si>
  <si>
    <t>295</t>
  </si>
  <si>
    <t>28375910</t>
  </si>
  <si>
    <t>deska EPS 150 do plochých střech a podlah λ=0,035 tl 60mm</t>
  </si>
  <si>
    <t>-1906645021</t>
  </si>
  <si>
    <t>296</t>
  </si>
  <si>
    <t>1385100800</t>
  </si>
  <si>
    <t>297</t>
  </si>
  <si>
    <t>2060465798</t>
  </si>
  <si>
    <t>388,68*0,08</t>
  </si>
  <si>
    <t>298</t>
  </si>
  <si>
    <t>1899779737</t>
  </si>
  <si>
    <t>299</t>
  </si>
  <si>
    <t>1991727968</t>
  </si>
  <si>
    <t>127,344*0,50*0,05</t>
  </si>
  <si>
    <t>300</t>
  </si>
  <si>
    <t>1150295550</t>
  </si>
  <si>
    <t>127,344*0,50</t>
  </si>
  <si>
    <t>301</t>
  </si>
  <si>
    <t>1673409249</t>
  </si>
  <si>
    <t>302</t>
  </si>
  <si>
    <t>854245459</t>
  </si>
  <si>
    <t>303</t>
  </si>
  <si>
    <t>-2131641377</t>
  </si>
  <si>
    <t>127,344*0,50+35,00*0,91</t>
  </si>
  <si>
    <t>304</t>
  </si>
  <si>
    <t>-568129910</t>
  </si>
  <si>
    <t>95,522*1,05 'Přepočtené koeficientem množství</t>
  </si>
  <si>
    <t>305</t>
  </si>
  <si>
    <t>-894811527</t>
  </si>
  <si>
    <t>306</t>
  </si>
  <si>
    <t>1361593654</t>
  </si>
  <si>
    <t>449,54*1,15 'Přepočtené koeficientem množství</t>
  </si>
  <si>
    <t>307</t>
  </si>
  <si>
    <t>1170513353</t>
  </si>
  <si>
    <t>127,344*0,65*2</t>
  </si>
  <si>
    <t>308</t>
  </si>
  <si>
    <t>1828017998</t>
  </si>
  <si>
    <t>165,547*1,2 'Přepočtené koeficientem množství</t>
  </si>
  <si>
    <t>309</t>
  </si>
  <si>
    <t>712361705</t>
  </si>
  <si>
    <t>Provedení povlakové krytiny střech plochých do 10° fólií lepená se svařovanými spoji</t>
  </si>
  <si>
    <t>1030797309</t>
  </si>
  <si>
    <t>310</t>
  </si>
  <si>
    <t>28343012</t>
  </si>
  <si>
    <t>fólie hydroizolační střešní mPVC určená ke stabilizaci přitížením a do vegetačních střech tl 1,5mm</t>
  </si>
  <si>
    <t>-1682077915</t>
  </si>
  <si>
    <t>449,54*1,02 'Přepočtené koeficientem množství</t>
  </si>
  <si>
    <t>311</t>
  </si>
  <si>
    <t>-238108722</t>
  </si>
  <si>
    <t>127,344*0,65</t>
  </si>
  <si>
    <t>312</t>
  </si>
  <si>
    <t>-1291079964</t>
  </si>
  <si>
    <t>82,774*1,02 'Přepočtené koeficientem množství</t>
  </si>
  <si>
    <t>313</t>
  </si>
  <si>
    <t>712391172</t>
  </si>
  <si>
    <t>Provedení povlakové krytiny střech plochých do 10° -ostatní práce provedení vrstvy textilní ochranné</t>
  </si>
  <si>
    <t>-39724724</t>
  </si>
  <si>
    <t>314</t>
  </si>
  <si>
    <t>496393958</t>
  </si>
  <si>
    <t>315</t>
  </si>
  <si>
    <t>935691337</t>
  </si>
  <si>
    <t>316</t>
  </si>
  <si>
    <t>-195882355</t>
  </si>
  <si>
    <t>317</t>
  </si>
  <si>
    <t>712771333</t>
  </si>
  <si>
    <t>Provedení hydroakumulační vrstvy vegetační střechy z plastových nopových fólií s perforací, kladených volně s přesahem, sklon střechy do 5°</t>
  </si>
  <si>
    <t>-328616153</t>
  </si>
  <si>
    <t>318</t>
  </si>
  <si>
    <t>28323141</t>
  </si>
  <si>
    <t>fólie profilovaná (nopová) drenážní HDPE s výškou nopů 15mm</t>
  </si>
  <si>
    <t>1139627506</t>
  </si>
  <si>
    <t>449,54*1,1 'Přepočtené koeficientem množství</t>
  </si>
  <si>
    <t>319</t>
  </si>
  <si>
    <t>712771271</t>
  </si>
  <si>
    <t>Provedení filtrační vrstvy vegetační střechy z textilií kladených volně s přesahem, sklon střechy do 5°</t>
  </si>
  <si>
    <t>-1922219274</t>
  </si>
  <si>
    <t>320</t>
  </si>
  <si>
    <t>69311060</t>
  </si>
  <si>
    <t>geotextilie netkaná separační, ochranná, filtrační, drenážní PP 200g/m2</t>
  </si>
  <si>
    <t>231329442</t>
  </si>
  <si>
    <t>321</t>
  </si>
  <si>
    <t>712771401</t>
  </si>
  <si>
    <t>Provedení vegetační vrstvy vegetační střechy ze substrátu, tloušťky do 100 mm, sklon střechy do 5°</t>
  </si>
  <si>
    <t>1820578867</t>
  </si>
  <si>
    <t>322</t>
  </si>
  <si>
    <t>10321225</t>
  </si>
  <si>
    <t>substrát vegetačních střech extenzivní s nízkým obsahem organické složky</t>
  </si>
  <si>
    <t>1824726907</t>
  </si>
  <si>
    <t>449,54*0,1 'Přepočtené koeficientem množství</t>
  </si>
  <si>
    <t>323</t>
  </si>
  <si>
    <t>712771511</t>
  </si>
  <si>
    <t>Založení vegetace vegetační střechy suchým výsevem řízků, sklon střechy do 5°</t>
  </si>
  <si>
    <t>1985398920</t>
  </si>
  <si>
    <t>324</t>
  </si>
  <si>
    <t>00572621</t>
  </si>
  <si>
    <t>řízky rozchodníků pro vegetační střechy směs druhů</t>
  </si>
  <si>
    <t>kg</t>
  </si>
  <si>
    <t>646741682</t>
  </si>
  <si>
    <t>449,54*0,05 'Přepočtené koeficientem množství</t>
  </si>
  <si>
    <t>325</t>
  </si>
  <si>
    <t>2097471659</t>
  </si>
  <si>
    <t>712-S5</t>
  </si>
  <si>
    <t>Skladba střechy S5</t>
  </si>
  <si>
    <t>326</t>
  </si>
  <si>
    <t>1592177587</t>
  </si>
  <si>
    <t>327</t>
  </si>
  <si>
    <t>190050190</t>
  </si>
  <si>
    <t>30,98*0,20</t>
  </si>
  <si>
    <t>328</t>
  </si>
  <si>
    <t>1188279681</t>
  </si>
  <si>
    <t>0,66*(8,30+3,75)</t>
  </si>
  <si>
    <t>329</t>
  </si>
  <si>
    <t>-2019168721</t>
  </si>
  <si>
    <t>7,953*1,05 'Přepočtené koeficientem množství</t>
  </si>
  <si>
    <t>330</t>
  </si>
  <si>
    <t>-2059913991</t>
  </si>
  <si>
    <t>331</t>
  </si>
  <si>
    <t>952510618</t>
  </si>
  <si>
    <t>30,98*1,15 'Přepočtené koeficientem množství</t>
  </si>
  <si>
    <t>332</t>
  </si>
  <si>
    <t>6494246</t>
  </si>
  <si>
    <t>333</t>
  </si>
  <si>
    <t>-1778284651</t>
  </si>
  <si>
    <t>7,953*1,2 'Přepočtené koeficientem množství</t>
  </si>
  <si>
    <t>334</t>
  </si>
  <si>
    <t>1481763287</t>
  </si>
  <si>
    <t>335</t>
  </si>
  <si>
    <t>-1783083262</t>
  </si>
  <si>
    <t>336</t>
  </si>
  <si>
    <t>2060766041</t>
  </si>
  <si>
    <t>337</t>
  </si>
  <si>
    <t>712963705</t>
  </si>
  <si>
    <t>Provedení povlakové krytiny střech fóliemi - ostatní práce překrytí spár fólií PVC přilepenou nebo přivařenou k podkladu rš 500 nebo 600 mm</t>
  </si>
  <si>
    <t>1166541998</t>
  </si>
  <si>
    <t>napojení na stávající střechu</t>
  </si>
  <si>
    <t>8,30</t>
  </si>
  <si>
    <t>338</t>
  </si>
  <si>
    <t>-1396529741</t>
  </si>
  <si>
    <t>339</t>
  </si>
  <si>
    <t>712363359</t>
  </si>
  <si>
    <t>Povlakové krytiny střech plochých do 10° z tvarovaných poplastovaných lišt pro mPVC závětrná lišta rš 300 mm</t>
  </si>
  <si>
    <t>2085243430</t>
  </si>
  <si>
    <t>340</t>
  </si>
  <si>
    <t>1964852333</t>
  </si>
  <si>
    <t>3,75+8,30</t>
  </si>
  <si>
    <t>341</t>
  </si>
  <si>
    <t>762332923</t>
  </si>
  <si>
    <t>Vázané konstrukce krovů doplnění části střešní vazby z hranolů, nebo hranolků (materiál v ceně), průřezové plochy přes 224 do 288 cm2</t>
  </si>
  <si>
    <t>866414961</t>
  </si>
  <si>
    <t>zhotovení okraje střechy, trámky kotvené do stávající krokve</t>
  </si>
  <si>
    <t>2*3,75</t>
  </si>
  <si>
    <t>342</t>
  </si>
  <si>
    <t>1557915715</t>
  </si>
  <si>
    <t>713</t>
  </si>
  <si>
    <t>Izolace tepelné</t>
  </si>
  <si>
    <t>343</t>
  </si>
  <si>
    <t>713121111</t>
  </si>
  <si>
    <t>Montáž tepelné izolace podlah rohožemi, pásy, deskami, dílci, bloky (izolační materiál ve specifikaci) kladenými volně jednovrstvá</t>
  </si>
  <si>
    <t>1659254445</t>
  </si>
  <si>
    <t>EPS 200 tl.40mm</t>
  </si>
  <si>
    <t>"C8" 1,00</t>
  </si>
  <si>
    <t>EPS 200 tl.90mm</t>
  </si>
  <si>
    <t>EPS 200 tl.100mm</t>
  </si>
  <si>
    <t>Kročejová izolace EPS tl.40mm</t>
  </si>
  <si>
    <t>Kročejová izolace EPS tl.20mm</t>
  </si>
  <si>
    <t>344</t>
  </si>
  <si>
    <t>28375920</t>
  </si>
  <si>
    <t>deska EPS 200 do plochých střech a podlah λ=0,034 tl 40mm</t>
  </si>
  <si>
    <t>1952490805</t>
  </si>
  <si>
    <t>252,84*1,02 'Přepočtené koeficientem množství</t>
  </si>
  <si>
    <t>345</t>
  </si>
  <si>
    <t>28375925</t>
  </si>
  <si>
    <t>deska EPS 200 do plochých střech a podlah λ=0,034 tl 90mm</t>
  </si>
  <si>
    <t>1841765072</t>
  </si>
  <si>
    <t>8*1,02 'Přepočtené koeficientem množství</t>
  </si>
  <si>
    <t>346</t>
  </si>
  <si>
    <t>28375926</t>
  </si>
  <si>
    <t>deska EPS 200 do plochých střech a podlah λ=0,034 tl 100mm</t>
  </si>
  <si>
    <t>1463386416</t>
  </si>
  <si>
    <t>1190,688*1,02 'Přepočtené koeficientem množství</t>
  </si>
  <si>
    <t>347</t>
  </si>
  <si>
    <t>28376551</t>
  </si>
  <si>
    <t>deska polystyrénová pro snížení kročejového hluku (max. zatížení 4 kN/m2) tl 20mm</t>
  </si>
  <si>
    <t>1030627509</t>
  </si>
  <si>
    <t>140,05*1,02 'Přepočtené koeficientem množství</t>
  </si>
  <si>
    <t>348</t>
  </si>
  <si>
    <t>28376554</t>
  </si>
  <si>
    <t>deska polystyrénová pro snížení kročejového hluku (max. zatížení 4 kN/m2) tl 40mm</t>
  </si>
  <si>
    <t>-926807988</t>
  </si>
  <si>
    <t>260,84*1,02 'Přepočtené koeficientem množství</t>
  </si>
  <si>
    <t>349</t>
  </si>
  <si>
    <t>713121121</t>
  </si>
  <si>
    <t>Montáž tepelné izolace podlah rohožemi, pásy, deskami, dílci, bloky (izolační materiál ve specifikaci) kladenými volně dvouvrstvá</t>
  </si>
  <si>
    <t>-115565083</t>
  </si>
  <si>
    <t>EPS200 tl.160 (2x80mm)</t>
  </si>
  <si>
    <t>350</t>
  </si>
  <si>
    <t>28375924</t>
  </si>
  <si>
    <t>deska EPS 200 do plochých střech a podlah λ=0,034 tl 80mm</t>
  </si>
  <si>
    <t>-254043868</t>
  </si>
  <si>
    <t>477,888*2,04 'Přepočtené koeficientem množství</t>
  </si>
  <si>
    <t>351</t>
  </si>
  <si>
    <t>713121211</t>
  </si>
  <si>
    <t>Montáž tepelné izolace podlah okrajovými pásky kladenými volně</t>
  </si>
  <si>
    <t>2042923147</t>
  </si>
  <si>
    <t>skladba C1</t>
  </si>
  <si>
    <t>"101" 8,30+2,45+0,20*3+7,40+0,30+3,60+0,60</t>
  </si>
  <si>
    <t>"102" 2*(1,85+25,80)</t>
  </si>
  <si>
    <t>"103" 2*(5,60+2,50)</t>
  </si>
  <si>
    <t>"105" 2*(5,60+2,65)</t>
  </si>
  <si>
    <t>"106" 2*(5,60+2,50)</t>
  </si>
  <si>
    <t>"108" 2*(5,60+2,50)</t>
  </si>
  <si>
    <t>"109" 2*(5,60+2,50)</t>
  </si>
  <si>
    <t>"111" 2*(5,60+2,75)</t>
  </si>
  <si>
    <t>"112" 2*(5,33+5,70+2*0,30+2*0,40+0,15)</t>
  </si>
  <si>
    <t>"113" 2*(3,10+3,75+0,15)</t>
  </si>
  <si>
    <t>"116" 2*(5,60+2,70)</t>
  </si>
  <si>
    <t>"120" 2*(5,60+2,615+0,30+0,15)</t>
  </si>
  <si>
    <t>"125" 2*(1,65+11,715)</t>
  </si>
  <si>
    <t>skladba C2</t>
  </si>
  <si>
    <t>"114" 2*(2,40+1,80)</t>
  </si>
  <si>
    <t>"115" 2*(2,40+1,80+0,30)</t>
  </si>
  <si>
    <t>"117" 2*(1,65+1,10)</t>
  </si>
  <si>
    <t>"118" 2*(1,65+1,10)</t>
  </si>
  <si>
    <t>"119" 2*(1,00+1,30)</t>
  </si>
  <si>
    <t>"126" 2*(2,60+1,10)</t>
  </si>
  <si>
    <t>"127" 2*(2,60+1,10)</t>
  </si>
  <si>
    <t>skladba C3</t>
  </si>
  <si>
    <t>"121" 2*(6,15+2,20)</t>
  </si>
  <si>
    <t>skladba C4</t>
  </si>
  <si>
    <t>"104" 2*(5,60+3,10+0,15+0,30)</t>
  </si>
  <si>
    <t>"107" 2*(5,60+3,10+0,40+0,30)</t>
  </si>
  <si>
    <t>"110" 2*(5,60+3,10+0,40+0,30)</t>
  </si>
  <si>
    <t>skladba C5, C7, C8</t>
  </si>
  <si>
    <t>"202" 2*(7,58+19,90+3*0,40)</t>
  </si>
  <si>
    <t>"203" 2*(7,40+4,90)</t>
  </si>
  <si>
    <t>"204" 2*(6,15+3,00+0,30)</t>
  </si>
  <si>
    <t>"205" 2*(6,15+6,50+2*0,30)</t>
  </si>
  <si>
    <t>"207" 2*(1,50+10,915)</t>
  </si>
  <si>
    <t>"208" 2*(5,10+3,75)</t>
  </si>
  <si>
    <t>skladba C6</t>
  </si>
  <si>
    <t>"209" 2*2*1,50</t>
  </si>
  <si>
    <t>skladba A1</t>
  </si>
  <si>
    <t>"123" 2*(45,845+26,60)+2*0,50*10+2*0,60*18</t>
  </si>
  <si>
    <t>skladba A2</t>
  </si>
  <si>
    <t>"122" 2*(5,55+7,30)+2*(0,40+0,45)+4*0,40+2*0,57</t>
  </si>
  <si>
    <t>"124" 2*(9,50+5,18+0,60)</t>
  </si>
  <si>
    <t>skladba A3</t>
  </si>
  <si>
    <t>"201" 8,10+8,38+7,70+9,80+2*0,60+2*2*0,15</t>
  </si>
  <si>
    <t>"206" 2*(5,75+12,515+3*0,15+3*0,40)</t>
  </si>
  <si>
    <t>352</t>
  </si>
  <si>
    <t>63140274</t>
  </si>
  <si>
    <t>pásek okrajový izolační minerální plovoucích podlah š 120mm tl 12mm</t>
  </si>
  <si>
    <t>1225563994</t>
  </si>
  <si>
    <t>885,46*1,03 'Přepočtené koeficientem množství</t>
  </si>
  <si>
    <t>353</t>
  </si>
  <si>
    <t>-1690989822</t>
  </si>
  <si>
    <t>izolace soklu</t>
  </si>
  <si>
    <t>210,00</t>
  </si>
  <si>
    <t>354</t>
  </si>
  <si>
    <t>-1191309781</t>
  </si>
  <si>
    <t>210*1,05 'Přepočtené koeficientem množství</t>
  </si>
  <si>
    <t>355</t>
  </si>
  <si>
    <t>713131143.1</t>
  </si>
  <si>
    <t>Montáž tepelné izolace stěn rohožemi, pásy, deskami, dílci, bloky (izolační materiál ve specifikaci) s mechanickým kotvením</t>
  </si>
  <si>
    <t>594279893</t>
  </si>
  <si>
    <t>izolace fasády</t>
  </si>
  <si>
    <t>1912,00</t>
  </si>
  <si>
    <t>356</t>
  </si>
  <si>
    <t>63148211</t>
  </si>
  <si>
    <t>deska tepelně izolační minerální provětrávaných fasád λ=0,030-0,32  tl 150mm</t>
  </si>
  <si>
    <t>2050978453</t>
  </si>
  <si>
    <t>1912*1,05 'Přepočtené koeficientem množství</t>
  </si>
  <si>
    <t>357</t>
  </si>
  <si>
    <t>713131161</t>
  </si>
  <si>
    <t>Montáž tepelné izolace stěn rohožemi, pásy, deskami, dílci, bloky (izolační materiál ve specifikaci) připevněné sponkami parotěsná reflexní, tloušťka izolace do 5 mm</t>
  </si>
  <si>
    <t>-1070284860</t>
  </si>
  <si>
    <t>montáž větrozábrany - paropropustné folie</t>
  </si>
  <si>
    <t>358</t>
  </si>
  <si>
    <t>28329031</t>
  </si>
  <si>
    <t>fólie kontaktní difuzně propustná pro doplňkovou hydroizolační vrstvu, monolitická dvouvrstvá PES/PR 270g/m2, integrovaná samolepící páska</t>
  </si>
  <si>
    <t>-359272655</t>
  </si>
  <si>
    <t>359</t>
  </si>
  <si>
    <t>713191132</t>
  </si>
  <si>
    <t>Montáž tepelné izolace stavebních konstrukcí - doplňky a konstrukční součásti podlah, stropů vrchem nebo střech překrytím fólií separační z PE</t>
  </si>
  <si>
    <t>-1804037824</t>
  </si>
  <si>
    <t xml:space="preserve">skladba C1 </t>
  </si>
  <si>
    <t>288,912</t>
  </si>
  <si>
    <t xml:space="preserve">skladba C2 </t>
  </si>
  <si>
    <t>20,99</t>
  </si>
  <si>
    <t>13,23</t>
  </si>
  <si>
    <t>52,08</t>
  </si>
  <si>
    <t>skladba C5</t>
  </si>
  <si>
    <t>249,50</t>
  </si>
  <si>
    <t>2,34</t>
  </si>
  <si>
    <t>skladba C7</t>
  </si>
  <si>
    <t>1,00</t>
  </si>
  <si>
    <t>skladba C8</t>
  </si>
  <si>
    <t>8,00</t>
  </si>
  <si>
    <t>1190,688</t>
  </si>
  <si>
    <t>89,476</t>
  </si>
  <si>
    <t>140,05</t>
  </si>
  <si>
    <t>skladba R1</t>
  </si>
  <si>
    <t>5,80</t>
  </si>
  <si>
    <t>skladba R2</t>
  </si>
  <si>
    <t>7,40</t>
  </si>
  <si>
    <t>360</t>
  </si>
  <si>
    <t>28329042</t>
  </si>
  <si>
    <t>fólie PE separační či ochranná tl 0,2mm</t>
  </si>
  <si>
    <t>-486916610</t>
  </si>
  <si>
    <t>2069,466*1,1 'Přepočtené koeficientem množství</t>
  </si>
  <si>
    <t>361</t>
  </si>
  <si>
    <t>998713102</t>
  </si>
  <si>
    <t>Přesun hmot pro izolace tepelné stanovený z hmotnosti přesunovaného materiálu vodorovná dopravní vzdálenost do 50 m v objektech výšky přes 6 m do 12 m</t>
  </si>
  <si>
    <t>1567114799</t>
  </si>
  <si>
    <t>714</t>
  </si>
  <si>
    <t>Akustická a protiotřesová opatření</t>
  </si>
  <si>
    <t>362</t>
  </si>
  <si>
    <t>714111201</t>
  </si>
  <si>
    <t>Montáž akustických obkladů pohltivých z dřevěných panelů bez podkladového roštu se zdůrazněnými spárami vloženou lištou</t>
  </si>
  <si>
    <t>652914660</t>
  </si>
  <si>
    <t>mč.124</t>
  </si>
  <si>
    <t>3,00*(3,53*2+3,50*6+3,84*2)*2</t>
  </si>
  <si>
    <t>363</t>
  </si>
  <si>
    <t>714ao1</t>
  </si>
  <si>
    <t>Akustický dřevovláknitý obklad tl.25mm</t>
  </si>
  <si>
    <t>555685520</t>
  </si>
  <si>
    <t>214,44*1,05 'Přepočtené koeficientem množství</t>
  </si>
  <si>
    <t>364</t>
  </si>
  <si>
    <t>714121511</t>
  </si>
  <si>
    <t xml:space="preserve">Podkladový rošt profil CD+UD </t>
  </si>
  <si>
    <t>-62634552</t>
  </si>
  <si>
    <t>365</t>
  </si>
  <si>
    <t>998714102</t>
  </si>
  <si>
    <t>Přesun hmot pro akustická a protiotřesová opatření stanovený z hmotnosti přesunovaného materiálu vodorovná dopravní vzdálenost do 50 m v objektech výšky přes 6 do 12 m</t>
  </si>
  <si>
    <t>2051111733</t>
  </si>
  <si>
    <t>725</t>
  </si>
  <si>
    <t>Zdravotechnika - zařizovací předměty</t>
  </si>
  <si>
    <t>366</t>
  </si>
  <si>
    <t>725291641.1</t>
  </si>
  <si>
    <t>Doplňky zařízení koupelen a záchodů nerezové madlo sprchové 600 x 500 mm</t>
  </si>
  <si>
    <t>soubor</t>
  </si>
  <si>
    <t>1839526060</t>
  </si>
  <si>
    <t>"ozn.101" 1</t>
  </si>
  <si>
    <t>367</t>
  </si>
  <si>
    <t>725291642</t>
  </si>
  <si>
    <t>Doplňky zařízení koupelen a záchodů nerezové sedačky do sprchy</t>
  </si>
  <si>
    <t>-475703921</t>
  </si>
  <si>
    <t>368</t>
  </si>
  <si>
    <t>725291703.1</t>
  </si>
  <si>
    <t>Doplňky zařízení koupelen a záchodů nerezová madla rovná, délky 500 mm</t>
  </si>
  <si>
    <t>804614870</t>
  </si>
  <si>
    <t>"ozn.100" 1,00*2</t>
  </si>
  <si>
    <t>"ozn.100" 1,00</t>
  </si>
  <si>
    <t>369</t>
  </si>
  <si>
    <t>725291711.1</t>
  </si>
  <si>
    <t>Doplňky zařízení koupelen a záchodů nerezová madla krakorcová, délky 550 mm</t>
  </si>
  <si>
    <t>1987041980</t>
  </si>
  <si>
    <t>370</t>
  </si>
  <si>
    <t>725291722.1</t>
  </si>
  <si>
    <t>Doplňky zařízení koupelen a záchodů nerezová madla krakorcová sklopná, délky 834 mm</t>
  </si>
  <si>
    <t>-651938260</t>
  </si>
  <si>
    <t>371</t>
  </si>
  <si>
    <t>998725102</t>
  </si>
  <si>
    <t>Přesun hmot pro zařizovací předměty stanovený z hmotnosti přesunovaného materiálu vodorovná dopravní vzdálenost do 50 m v objektech výšky přes 6 do 12 m</t>
  </si>
  <si>
    <t>953542571</t>
  </si>
  <si>
    <t>761</t>
  </si>
  <si>
    <t>Konstrukce prosvětlovací</t>
  </si>
  <si>
    <t>372</t>
  </si>
  <si>
    <t>761114113</t>
  </si>
  <si>
    <t>Stěny a příčky ze skleněných tvárnic zděné rozměr 190 x 190 x 100 mm bezbarvé lesklé dezén vlna</t>
  </si>
  <si>
    <t>-1237560511</t>
  </si>
  <si>
    <t>1,63*3,00+2,03*3,00+0,85*6,40</t>
  </si>
  <si>
    <t>373</t>
  </si>
  <si>
    <t>998761102</t>
  </si>
  <si>
    <t>Přesun hmot pro konstrukce sklobetonové stanovený z hmotnosti přesunovaného materiálu vodorovná dopravní vzdálenost do 50 m v objektech výšky přes 6 do 12 m</t>
  </si>
  <si>
    <t>-591290394</t>
  </si>
  <si>
    <t>762</t>
  </si>
  <si>
    <t>Konstrukce tesařské</t>
  </si>
  <si>
    <t>374</t>
  </si>
  <si>
    <t>762085103</t>
  </si>
  <si>
    <t>Práce společné pro tesařské konstrukce montáž ocelových spojovacích prostředků (materiál ve specifikaci) kotevních želez příložek, patek, táhel</t>
  </si>
  <si>
    <t>868469102</t>
  </si>
  <si>
    <t>trámové botky</t>
  </si>
  <si>
    <t>"U6" 44</t>
  </si>
  <si>
    <t>"U7" 4</t>
  </si>
  <si>
    <t>"K1" 72</t>
  </si>
  <si>
    <t>"K2" 8</t>
  </si>
  <si>
    <t>"K3" 64</t>
  </si>
  <si>
    <t>"K5" 32</t>
  </si>
  <si>
    <t>375</t>
  </si>
  <si>
    <t>54825064.1</t>
  </si>
  <si>
    <t>kování tesařské trámová botka-třmen dělený P/L 40x140x80x2,0mm</t>
  </si>
  <si>
    <t>-305950591</t>
  </si>
  <si>
    <t>376</t>
  </si>
  <si>
    <t>54825064.2</t>
  </si>
  <si>
    <t>-396405253</t>
  </si>
  <si>
    <t>"k2" 8</t>
  </si>
  <si>
    <t>377</t>
  </si>
  <si>
    <t>54825313</t>
  </si>
  <si>
    <t>kování tesařské trámová botka-třmen typ1 120x160x2,0mm</t>
  </si>
  <si>
    <t>1151489051</t>
  </si>
  <si>
    <t>"k4" 64</t>
  </si>
  <si>
    <t>378</t>
  </si>
  <si>
    <t>-1358240469</t>
  </si>
  <si>
    <t>ozn.K5</t>
  </si>
  <si>
    <t>32*0,20*0,10*48,00*1,1*1/1000</t>
  </si>
  <si>
    <t>379</t>
  </si>
  <si>
    <t>762085113</t>
  </si>
  <si>
    <t>Práce společné pro tesařské konstrukce montáž ocelových spojovacích prostředků (materiál ve specifikaci) svorníků, šroubů délky přes 300 do 450 mm</t>
  </si>
  <si>
    <t>-716129549</t>
  </si>
  <si>
    <t>380</t>
  </si>
  <si>
    <t>VGZ9500</t>
  </si>
  <si>
    <t>Šroub konstrukční, samořezný, zápustná hlava, válcovitá, torx 40, rozměr 9 x 500, zinek bílý, vosk</t>
  </si>
  <si>
    <t>-2102682762</t>
  </si>
  <si>
    <t>381</t>
  </si>
  <si>
    <t>762342214</t>
  </si>
  <si>
    <t>Bednění a laťování montáž laťování střech jednoduchých sklonu do 60° při osové vzdálenosti latí přes 150 do 360 mm</t>
  </si>
  <si>
    <t>481769286</t>
  </si>
  <si>
    <t>382</t>
  </si>
  <si>
    <t>60514114</t>
  </si>
  <si>
    <t>řezivo jehličnaté lať impregnovaná dl 4 m</t>
  </si>
  <si>
    <t>1206344291</t>
  </si>
  <si>
    <t>383</t>
  </si>
  <si>
    <t>762342441</t>
  </si>
  <si>
    <t>Bednění a laťování montáž lišt trojúhelníkových nebo kontralatí</t>
  </si>
  <si>
    <t>-848169089</t>
  </si>
  <si>
    <t>9*26,10</t>
  </si>
  <si>
    <t>384</t>
  </si>
  <si>
    <t>-1540364879</t>
  </si>
  <si>
    <t>385</t>
  </si>
  <si>
    <t>763732212.1</t>
  </si>
  <si>
    <t>Montáž střešní konstrukce do 10 m výšky římsy opláštění střechy, štítů, říms, dýmníků a světlíkových obrub z vazníků plnostěnných, konstrukční délky nad 18 m</t>
  </si>
  <si>
    <t>-1669776574</t>
  </si>
  <si>
    <t>montáž vazníků VA1</t>
  </si>
  <si>
    <t>386</t>
  </si>
  <si>
    <t>61223110</t>
  </si>
  <si>
    <t>hranol konstrukční BSH vrstvený lepený nepohledový</t>
  </si>
  <si>
    <t>-141878170</t>
  </si>
  <si>
    <t>387</t>
  </si>
  <si>
    <t>762332133</t>
  </si>
  <si>
    <t>Montáž vázaných konstrukcí krovů střech pultových, sedlových, valbových, stanových čtvercového nebo obdélníkového půdorysu, z řeziva hraněného průřezové plochy přes 224 do 288 cm2</t>
  </si>
  <si>
    <t>2069130822</t>
  </si>
  <si>
    <t>obruba světlíku O2</t>
  </si>
  <si>
    <t>2*4,26</t>
  </si>
  <si>
    <t>nosník podhledu podélný P2.1</t>
  </si>
  <si>
    <t>32*4,26</t>
  </si>
  <si>
    <t>388</t>
  </si>
  <si>
    <t>762332134</t>
  </si>
  <si>
    <t>Montáž vázaných konstrukcí krovů střech pultových, sedlových, valbových, stanových čtvercového nebo obdélníkového půdorysu, z řeziva hraněného průřezové plochy přes 288 do 450 cm2</t>
  </si>
  <si>
    <t>1190840058</t>
  </si>
  <si>
    <t>Ztužidla ZT1.1, ZT1.2, ZT1.3</t>
  </si>
  <si>
    <t>56*4,26+14*4,13+4*4,05</t>
  </si>
  <si>
    <t>obruby světlíků O1.1, O1.2</t>
  </si>
  <si>
    <t>14*4,26+8*4,13</t>
  </si>
  <si>
    <t>nosník podhledu u světlíku P1.1, P1.2, P1.4</t>
  </si>
  <si>
    <t>24*4,26+12*4,13+4*4,00</t>
  </si>
  <si>
    <t>389</t>
  </si>
  <si>
    <t>762332135</t>
  </si>
  <si>
    <t>Montáž vázaných konstrukcí krovů střech pultových, sedlových, valbových, stanových čtvercového nebo obdélníkového půdorysu, z řeziva hraněného průřezové plochy přes 450 cm2</t>
  </si>
  <si>
    <t>-620078906</t>
  </si>
  <si>
    <t>štítové průvlaky VA2.1, VA2.2, VA2.3</t>
  </si>
  <si>
    <t>8*4,50+4*4,05+2*5,30</t>
  </si>
  <si>
    <t>vazník přístavku VA3</t>
  </si>
  <si>
    <t>2*5,30</t>
  </si>
  <si>
    <t>ztužidlo ZT2.1, ZT2.2</t>
  </si>
  <si>
    <t>8*4,26+4*4,13</t>
  </si>
  <si>
    <t>nosník podhledu P1.3</t>
  </si>
  <si>
    <t>4*2,82</t>
  </si>
  <si>
    <t>390</t>
  </si>
  <si>
    <t>762395000</t>
  </si>
  <si>
    <t>Spojovací prostředky krovů, bednění a laťování, nadstřešních konstrukcí svory, prkna, hřebíky, pásová ocel, vruty</t>
  </si>
  <si>
    <t>1013945015</t>
  </si>
  <si>
    <t>121,706+10,423+13,40+0,75</t>
  </si>
  <si>
    <t>391</t>
  </si>
  <si>
    <t>-1726266311</t>
  </si>
  <si>
    <t>ostatní prvky krovu mimo hlavního sedlového vazníku</t>
  </si>
  <si>
    <t>37,519</t>
  </si>
  <si>
    <t>392</t>
  </si>
  <si>
    <t>762512245</t>
  </si>
  <si>
    <t>Podlahové konstrukce podkladové montáž z desek dřevotřískových, dřevoštěpkových nebo cementotřískových na podklad dřevěný šroubováním</t>
  </si>
  <si>
    <t>37433053</t>
  </si>
  <si>
    <t>393</t>
  </si>
  <si>
    <t>60621153</t>
  </si>
  <si>
    <t>překližka vodovzdorná protiskl/hladká bříza tl 18mm</t>
  </si>
  <si>
    <t>1151180389</t>
  </si>
  <si>
    <t>1330,738*1,08 'Přepočtené koeficientem množství</t>
  </si>
  <si>
    <t>394</t>
  </si>
  <si>
    <t>762512261</t>
  </si>
  <si>
    <t>Podlahové konstrukce podkladové montáž roštu podkladového</t>
  </si>
  <si>
    <t>-1721124252</t>
  </si>
  <si>
    <t>1190,688*2,00+1190,688*3,30</t>
  </si>
  <si>
    <t>140,05*2,00+140,05*3,30</t>
  </si>
  <si>
    <t>395</t>
  </si>
  <si>
    <t>-956615602</t>
  </si>
  <si>
    <t>7052,911*0,15*1,1</t>
  </si>
  <si>
    <t>396</t>
  </si>
  <si>
    <t>775591191</t>
  </si>
  <si>
    <t>Ostatní prvky pro plovoucí podlahy montáž podložky vyrovnávací a tlumící</t>
  </si>
  <si>
    <t>-1507068984</t>
  </si>
  <si>
    <t>v rastru osově po 500mm</t>
  </si>
  <si>
    <t>1190,688*2*0,25</t>
  </si>
  <si>
    <t>140,05*2*0,25</t>
  </si>
  <si>
    <t>397</t>
  </si>
  <si>
    <t>775-gp</t>
  </si>
  <si>
    <t>Gumová podložka tl.10mm</t>
  </si>
  <si>
    <t>1287158498</t>
  </si>
  <si>
    <t>398</t>
  </si>
  <si>
    <t>998762102</t>
  </si>
  <si>
    <t>Přesun hmot pro konstrukce tesařské stanovený z hmotnosti přesunovaného materiálu vodorovná dopravní vzdálenost do 50 m v objektech výšky přes 6 do 12 m</t>
  </si>
  <si>
    <t>1400766063</t>
  </si>
  <si>
    <t>763</t>
  </si>
  <si>
    <t>Konstrukce suché výstavby</t>
  </si>
  <si>
    <t>399</t>
  </si>
  <si>
    <t>763131411</t>
  </si>
  <si>
    <t>Podhled ze sádrokartonových desek dvouvrstvá zavěšená spodní konstrukce z ocelových profilů CD, UD jednoduše opláštěná deskou standardní A, tl. 12,5 mm, bez izolace</t>
  </si>
  <si>
    <t>1469951855</t>
  </si>
  <si>
    <t>parametry a provedení dle ozn.P1</t>
  </si>
  <si>
    <t>"102" 8,16+8,30</t>
  </si>
  <si>
    <t>"112" 10,40</t>
  </si>
  <si>
    <t>"202" 32,10</t>
  </si>
  <si>
    <t>"203" 10,20</t>
  </si>
  <si>
    <t>"207" 6,25</t>
  </si>
  <si>
    <t>parametry a provedení dle ozn.P3</t>
  </si>
  <si>
    <t>"101" 23,49</t>
  </si>
  <si>
    <t>"202" 9,10</t>
  </si>
  <si>
    <t>"206" 31,13</t>
  </si>
  <si>
    <t>400</t>
  </si>
  <si>
    <t>763131491.1</t>
  </si>
  <si>
    <t>Stropní akustický podhled kazetový dřevovláknitý vel.kazet 1200x600mm spodní kce profil CD+UD</t>
  </si>
  <si>
    <t>709356585</t>
  </si>
  <si>
    <t>parametry a provedení dle ozn.PA</t>
  </si>
  <si>
    <t>"123" 1190,02</t>
  </si>
  <si>
    <t>"201" 68,78</t>
  </si>
  <si>
    <t>"206" 39,60</t>
  </si>
  <si>
    <t>401</t>
  </si>
  <si>
    <t>763135102.1</t>
  </si>
  <si>
    <t>Montáž sádrokartonového podhledu kazetového demontovatelného, velikosti kazet 600x600/1200 mm včetně zavěšené nosné konstrukce skrytý rastr</t>
  </si>
  <si>
    <t>-172273513</t>
  </si>
  <si>
    <t>parametry a provedení dle P1</t>
  </si>
  <si>
    <t>"102" 49,75-8,16-8,30</t>
  </si>
  <si>
    <t>"112" 63,21-10,40</t>
  </si>
  <si>
    <t>"202" 131,20-32,10-9,10</t>
  </si>
  <si>
    <t>"203" 35,40-10,20</t>
  </si>
  <si>
    <t>"207" 18,45-6,25</t>
  </si>
  <si>
    <t>parametry a provedení dle ozn.P2</t>
  </si>
  <si>
    <t>"103" 14,00</t>
  </si>
  <si>
    <t>"104" 17,36</t>
  </si>
  <si>
    <t>"105" 14,84</t>
  </si>
  <si>
    <t>"106" 14,00</t>
  </si>
  <si>
    <t>"107" 17,36</t>
  </si>
  <si>
    <t>"108" 14,00</t>
  </si>
  <si>
    <t>"109" 14,00</t>
  </si>
  <si>
    <t>"110" 17,36</t>
  </si>
  <si>
    <t>"111" 15,40</t>
  </si>
  <si>
    <t>"113" 11,10</t>
  </si>
  <si>
    <t>"114" 4,32</t>
  </si>
  <si>
    <t>"115" 4,22</t>
  </si>
  <si>
    <t>"116" 15,40</t>
  </si>
  <si>
    <t>"117" 1,95</t>
  </si>
  <si>
    <t>"118" 1,95</t>
  </si>
  <si>
    <t>"119" 2,23</t>
  </si>
  <si>
    <t>"120" 15,40</t>
  </si>
  <si>
    <t>"126" 2,86</t>
  </si>
  <si>
    <t>"127" 2,86</t>
  </si>
  <si>
    <t>402</t>
  </si>
  <si>
    <t>59036035</t>
  </si>
  <si>
    <t>panel akustický skrytý nosný rastr bílá tl 20mm</t>
  </si>
  <si>
    <t>1731088971</t>
  </si>
  <si>
    <t>414,11*1,05 'Přepočtené koeficientem množství</t>
  </si>
  <si>
    <t>403</t>
  </si>
  <si>
    <t>763164541</t>
  </si>
  <si>
    <t>Obklad konstrukcí sádrokartonovými deskami včetně ochranných úhelníků ve tvaru L rozvinuté šíře přes 0,4 do 0,8 m, opláštěný deskou impregnovanou H2, tl. 12,5 mm</t>
  </si>
  <si>
    <t>-457281115</t>
  </si>
  <si>
    <t>3,15*(3+5)</t>
  </si>
  <si>
    <t>404</t>
  </si>
  <si>
    <t>763164561</t>
  </si>
  <si>
    <t>Obklad konstrukcí sádrokartonovými deskami včetně ochranných úhelníků ve tvaru L rozvinuté šíře přes 0,8 m, opláštěný deskou impregnovanou H2, tl. 12,5 mm</t>
  </si>
  <si>
    <t>-466866801</t>
  </si>
  <si>
    <t>1,10*3,25*(16+17)</t>
  </si>
  <si>
    <t>405</t>
  </si>
  <si>
    <t>763164661</t>
  </si>
  <si>
    <t>Obklad konstrukcí sádrokartonovými deskami včetně ochranných úhelníků ve tvaru U rozvinuté šíře přes 1,2 m, opláštěný deskou impregnovanou H2, tl. 12,5 mm</t>
  </si>
  <si>
    <t>655882747</t>
  </si>
  <si>
    <t>1,65*3,25*(1+1)</t>
  </si>
  <si>
    <t>406</t>
  </si>
  <si>
    <t>763411116</t>
  </si>
  <si>
    <t>Sanitární příčky vhodné do mokrého prostředí dělící z kompaktních desek tl. 13 mm</t>
  </si>
  <si>
    <t>430885376</t>
  </si>
  <si>
    <t>"ozn.73" 2,00*(1,60+0,95)*3</t>
  </si>
  <si>
    <t>"ozn.74" 2,00*(1,60+0,95)*3</t>
  </si>
  <si>
    <t>"ozn.75" 2,00*1,00*5</t>
  </si>
  <si>
    <t>"ozn.76" 2,00*1,0*6</t>
  </si>
  <si>
    <t>407</t>
  </si>
  <si>
    <t>763411126</t>
  </si>
  <si>
    <t>Sanitární příčky vhodné do mokrého prostředí dveře vnitřní do sanitárních příček šířky do 800 mm, výšky do 2 000 mm z kompaktních desek včetně nerezového kování tl. 13 mm</t>
  </si>
  <si>
    <t>-774270625</t>
  </si>
  <si>
    <t>"ozn.73" 1,00*3</t>
  </si>
  <si>
    <t>"ozn.74" 1,00*3</t>
  </si>
  <si>
    <t>408</t>
  </si>
  <si>
    <t>998763102</t>
  </si>
  <si>
    <t>Přesun hmot pro dřevostavby stanovený z hmotnosti přesunovaného materiálu vodorovná dopravní vzdálenost do 50 m v objektech výšky přes 12 do 24 m</t>
  </si>
  <si>
    <t>1458725547</t>
  </si>
  <si>
    <t>764</t>
  </si>
  <si>
    <t>Konstrukce klempířské</t>
  </si>
  <si>
    <t>409</t>
  </si>
  <si>
    <t>764002851</t>
  </si>
  <si>
    <t>Demontáž klempířských konstrukcí oplechování parapetů do suti</t>
  </si>
  <si>
    <t>-1036099558</t>
  </si>
  <si>
    <t>"1.np" 1,17*9</t>
  </si>
  <si>
    <t>"2.np" 1,17*4</t>
  </si>
  <si>
    <t>410</t>
  </si>
  <si>
    <t>764212635</t>
  </si>
  <si>
    <t>Oplechování střešních prvků z pozinkovaného plechu s povrchovou úpravou štítu závětrnou lištou rš 400 mm</t>
  </si>
  <si>
    <t>16429848</t>
  </si>
  <si>
    <t>"ozn.204" 5,00</t>
  </si>
  <si>
    <t>411</t>
  </si>
  <si>
    <t>764215604</t>
  </si>
  <si>
    <t>Oplechování horních ploch zdí a nadezdívek (atik) z pozinkovaného plechu s povrchovou úpravou celoplošně lepené rš 330 mm</t>
  </si>
  <si>
    <t>-509814976</t>
  </si>
  <si>
    <t>"ozn.203" 236,80</t>
  </si>
  <si>
    <t>412</t>
  </si>
  <si>
    <t>764218604</t>
  </si>
  <si>
    <t>Oplechování říms a ozdobných prvků z pozinkovaného plechu s povrchovou úpravou rovných, bez rohů mechanicky kotvené rš 330 mm</t>
  </si>
  <si>
    <t>-1644581409</t>
  </si>
  <si>
    <t>"ozn.206" 1,20</t>
  </si>
  <si>
    <t>413</t>
  </si>
  <si>
    <t>764218605</t>
  </si>
  <si>
    <t>Oplechování říms a ozdobných prvků z pozinkovaného plechu s povrchovou úpravou rovných, bez rohů mechanicky kotvené rš 400 mm</t>
  </si>
  <si>
    <t>-835817883</t>
  </si>
  <si>
    <t>"ozn.207" 45,00</t>
  </si>
  <si>
    <t>414</t>
  </si>
  <si>
    <t>764218607</t>
  </si>
  <si>
    <t>Oplechování říms a ozdobných prvků z pozinkovaného plechu s povrchovou úpravou rovných, bez rohů mechanicky kotvené rš 670 mm</t>
  </si>
  <si>
    <t>-898970786</t>
  </si>
  <si>
    <t>"ozn.208" 192,00</t>
  </si>
  <si>
    <t>415</t>
  </si>
  <si>
    <t>764311604</t>
  </si>
  <si>
    <t>Lemování zdí z pozinkovaného plechu s povrchovou úpravou boční nebo horní rovné, střech s krytinou prejzovou nebo vlnitou rš 330 mm</t>
  </si>
  <si>
    <t>1782993418</t>
  </si>
  <si>
    <t>"ozn.205" 19,00</t>
  </si>
  <si>
    <t>416</t>
  </si>
  <si>
    <t>998764102</t>
  </si>
  <si>
    <t>Přesun hmot pro konstrukce klempířské stanovený z hmotnosti přesunovaného materiálu vodorovná dopravní vzdálenost do 50 m v objektech výšky přes 6 do 12 m</t>
  </si>
  <si>
    <t>31914122</t>
  </si>
  <si>
    <t>766</t>
  </si>
  <si>
    <t>Konstrukce truhlářské</t>
  </si>
  <si>
    <t>417</t>
  </si>
  <si>
    <t>766211200</t>
  </si>
  <si>
    <t>Montáž madel schodišťových dřevěných průběžných</t>
  </si>
  <si>
    <t>-1336076814</t>
  </si>
  <si>
    <t>"ozn.329" 3,675*1</t>
  </si>
  <si>
    <t>"ozn.330" 3,675*1</t>
  </si>
  <si>
    <t>418</t>
  </si>
  <si>
    <t>PSV329330</t>
  </si>
  <si>
    <t>Madlo bukové 50x100mm povrchová úprava</t>
  </si>
  <si>
    <t>720827337</t>
  </si>
  <si>
    <t>specifikace dle tabulek PSV</t>
  </si>
  <si>
    <t>419</t>
  </si>
  <si>
    <t>766436312</t>
  </si>
  <si>
    <t>Montáž obložení sloupů nebo pilířů plochy přes 5 m2 panely obkladovými z měkkého dřeva, plochy přes 0,60 do 1,50 m2</t>
  </si>
  <si>
    <t>870162632</t>
  </si>
  <si>
    <t>"ozn.70" 17,93*6</t>
  </si>
  <si>
    <t>"ozn.71" 21,05*12</t>
  </si>
  <si>
    <t>"ozn.72" 14,12*4</t>
  </si>
  <si>
    <t>"ozn.77" 17,93*1</t>
  </si>
  <si>
    <t>420</t>
  </si>
  <si>
    <t>60623495.1</t>
  </si>
  <si>
    <t>překližka smrk tl 24mm jakost II.</t>
  </si>
  <si>
    <t>238294875</t>
  </si>
  <si>
    <t>434,59*1,05 'Přepočtené koeficientem množství</t>
  </si>
  <si>
    <t>421</t>
  </si>
  <si>
    <t>766437311</t>
  </si>
  <si>
    <t>Montáž obložení sloupů nebo pilířů rošt podkladový</t>
  </si>
  <si>
    <t>1929703670</t>
  </si>
  <si>
    <t>"ozn.70" 55,20*6</t>
  </si>
  <si>
    <t>"ozn.71" 64,20*12</t>
  </si>
  <si>
    <t>"ozn.72" 45,20*4</t>
  </si>
  <si>
    <t>"ozn.77" 55,20*1</t>
  </si>
  <si>
    <t>422</t>
  </si>
  <si>
    <t>60514112</t>
  </si>
  <si>
    <t>řezivo jehličnaté lať surová dl 4m</t>
  </si>
  <si>
    <t>1995886432</t>
  </si>
  <si>
    <t>1337,600*0,05*0,06*1,1</t>
  </si>
  <si>
    <t>423</t>
  </si>
  <si>
    <t>766441821</t>
  </si>
  <si>
    <t>Demontáž parapetních desek dřevěných nebo plastových šířky do 300 mm délky přes 1 m</t>
  </si>
  <si>
    <t>-929522890</t>
  </si>
  <si>
    <t>424</t>
  </si>
  <si>
    <t>766694112</t>
  </si>
  <si>
    <t>Montáž ostatních truhlářských konstrukcí parapetních desek dřevěných nebo plastových šířky do 300 mm, délky přes 1000 do 1600 mm</t>
  </si>
  <si>
    <t>164304162</t>
  </si>
  <si>
    <t>"ozn.79" 1</t>
  </si>
  <si>
    <t>425</t>
  </si>
  <si>
    <t>60516100</t>
  </si>
  <si>
    <t>řezivo smrkové sušené tl 30mm</t>
  </si>
  <si>
    <t>-1478933818</t>
  </si>
  <si>
    <t>1,35*0,18*0,03*1,1</t>
  </si>
  <si>
    <t>426</t>
  </si>
  <si>
    <t>766694113</t>
  </si>
  <si>
    <t>Montáž ostatních truhlářských konstrukcí parapetních desek dřevěných nebo plastových šířky do 300 mm, délky přes 1600 do 2600 mm</t>
  </si>
  <si>
    <t>-1917717855</t>
  </si>
  <si>
    <t>"ozn.80" 1</t>
  </si>
  <si>
    <t>427</t>
  </si>
  <si>
    <t>-409297269</t>
  </si>
  <si>
    <t>2,28*0,18*0,03</t>
  </si>
  <si>
    <t>428</t>
  </si>
  <si>
    <t>766694114</t>
  </si>
  <si>
    <t>Montáž ostatních truhlářských konstrukcí parapetních desek dřevěných nebo plastových šířky do 300 mm, délky přes 2600 mm</t>
  </si>
  <si>
    <t>1949527520</t>
  </si>
  <si>
    <t>"ozn.78" 13,00</t>
  </si>
  <si>
    <t>429</t>
  </si>
  <si>
    <t>-67575337</t>
  </si>
  <si>
    <t>13,00*0,15*0,03*1,1</t>
  </si>
  <si>
    <t>430</t>
  </si>
  <si>
    <t>766900081</t>
  </si>
  <si>
    <t>Dodávka a montáž dřevěná lavička v tělocvičně 3500x690x450mm, smrkové řezivo překližka smrková dýha tl.24mm, povrch.úprava dekorační vosk - specifikace dle tabulek PSV ozn.81</t>
  </si>
  <si>
    <t>550018223</t>
  </si>
  <si>
    <t>431</t>
  </si>
  <si>
    <t>766900082</t>
  </si>
  <si>
    <t>Dodávka a montáž dřevěná lavička v tělocvičně 3840x690x450mm, smrkové řezivo překližka smrková dýha tl.24mm, povrch.úprava dekorační vosk - specifikace dle tabulek PSV ozn.82</t>
  </si>
  <si>
    <t>21427943</t>
  </si>
  <si>
    <t>432</t>
  </si>
  <si>
    <t>998766102</t>
  </si>
  <si>
    <t>Přesun hmot pro konstrukce truhlářské stanovený z hmotnosti přesunovaného materiálu vodorovná dopravní vzdálenost do 50 m v objektech výšky přes 6 do 12 m</t>
  </si>
  <si>
    <t>-37757260</t>
  </si>
  <si>
    <t>767</t>
  </si>
  <si>
    <t>Konstrukce zámečnické</t>
  </si>
  <si>
    <t>433</t>
  </si>
  <si>
    <t>767122111</t>
  </si>
  <si>
    <t>Montáž stěn a příček s výplní drátěnou sítí spojených šroubováním</t>
  </si>
  <si>
    <t>569118647</t>
  </si>
  <si>
    <t>montáž nerezové treláže pro poínavou zeleň</t>
  </si>
  <si>
    <t>"ozn.400" 354,60</t>
  </si>
  <si>
    <t>434</t>
  </si>
  <si>
    <t>PSV400</t>
  </si>
  <si>
    <t>Nerezová treláž pro popínavou zeleň - síť nerez oko 200x200mm lanko pr.2mm, kotvení a doplňková lanka - provedení dle tabulek PSV ozn.400</t>
  </si>
  <si>
    <t>-207320179</t>
  </si>
  <si>
    <t>435</t>
  </si>
  <si>
    <t>767163101</t>
  </si>
  <si>
    <t>Montáž kompletního kovového zábradlí přímého z dílců v rovině (na rovné ploše) kotveného do zdiva nebo lehčeného betonu</t>
  </si>
  <si>
    <t>-1759973069</t>
  </si>
  <si>
    <t>"ozn.334" 2,40</t>
  </si>
  <si>
    <t>436</t>
  </si>
  <si>
    <t>55342286</t>
  </si>
  <si>
    <t>zábradlí celoskleněné s nerezovým madlem kotvené na puky</t>
  </si>
  <si>
    <t>-627795737</t>
  </si>
  <si>
    <t>437</t>
  </si>
  <si>
    <t>767311310</t>
  </si>
  <si>
    <t>Montáž světlíků sedlových podélných nebo příčných (housenkových) se zasklením, rozpětí 1800 mm</t>
  </si>
  <si>
    <t>1690571327</t>
  </si>
  <si>
    <t>"ozn.47" 5,16*2</t>
  </si>
  <si>
    <t>"ozn.48" 2,66*5</t>
  </si>
  <si>
    <t>"ozn.49" 1,96*1</t>
  </si>
  <si>
    <t>438</t>
  </si>
  <si>
    <t>PSV47</t>
  </si>
  <si>
    <t>Obloukový světlík 5000x1360mm, systémové hliníkové profily, podsada z PZ plechu tl.2,00mm, zasklení polykarbonítové desky tl.25mm - specifikace dle tabulek PSV ozn.47</t>
  </si>
  <si>
    <t>1083927603</t>
  </si>
  <si>
    <t>439</t>
  </si>
  <si>
    <t>PSV48</t>
  </si>
  <si>
    <t>Obloukový světlík 2660x1360mm, systémové hliníkové profily, podsada z PZ plechu tl.2,00mm, zasklení polykarbonítové desky tl.25mm - specifikace dle tabulek PSV ozn.48</t>
  </si>
  <si>
    <t>425452359</t>
  </si>
  <si>
    <t>440</t>
  </si>
  <si>
    <t>PSV49</t>
  </si>
  <si>
    <t>Otevíravý světlík pro odvod kouře (kouřová klapka) otevírání kouřovým hlásičem, rozměr 1360x1960mm, systémové hliníkové profily, podsada PZ plech tl.2,00mm, polykarbonátové desky tl.25mm - specifikace dle tabulek PSV ozn.49</t>
  </si>
  <si>
    <t>1753474419</t>
  </si>
  <si>
    <t>441</t>
  </si>
  <si>
    <t>767311320</t>
  </si>
  <si>
    <t>Montáž světlíků sedlových podélných nebo příčných (housenkových) se zasklením, rozpětí 2400 mm</t>
  </si>
  <si>
    <t>-533616344</t>
  </si>
  <si>
    <t>"ozn.41" 4,29*2</t>
  </si>
  <si>
    <t>"ozn.42" 4,29*4</t>
  </si>
  <si>
    <t>"ozn.43" 4,42*2</t>
  </si>
  <si>
    <t>"ozn.44" 4,42*4</t>
  </si>
  <si>
    <t>"ozn.45" 8,92*1</t>
  </si>
  <si>
    <t>"ozn.46" 8,92*2</t>
  </si>
  <si>
    <t>442</t>
  </si>
  <si>
    <t>PSV41</t>
  </si>
  <si>
    <t>Obloukový světlík s otevírací klapkou 4290x2360mm, systémové hliníkové profily, podsada z PZ plechu tl.2,00mm, zasklení polykarbonítové desky tl.25mm - specifikace dle tabulek PSV ozn.41</t>
  </si>
  <si>
    <t>735012154</t>
  </si>
  <si>
    <t>443</t>
  </si>
  <si>
    <t>PSV42</t>
  </si>
  <si>
    <t>Obloukový světlík 4290x2360mm, systémové hliníkové profily, podsada z PZ plechu tl.2,00mm, zasklení polykarbonítové desky tl.25mm - specifikace dle tabulek PSV ozn.42</t>
  </si>
  <si>
    <t>263863007</t>
  </si>
  <si>
    <t>444</t>
  </si>
  <si>
    <t>PSV43</t>
  </si>
  <si>
    <t>Obloukový světlík s otevírací klapkou 4420x2360mm, systémové hliníkové profily, podsada z PZ plechu tl.2,00mm, zasklení polykarbonítové desky tl.25mm - specifikace dle tabulek PSV ozn.43</t>
  </si>
  <si>
    <t>1382212020</t>
  </si>
  <si>
    <t>445</t>
  </si>
  <si>
    <t>PSV44</t>
  </si>
  <si>
    <t>Obloukový světlík 4420x2360mm, systémové hliníkové profily, podsada z PZ plechu tl.2,00mm, zasklení polykarbonítové desky tl.25mm - specifikace dle tabulek PSV ozn.44</t>
  </si>
  <si>
    <t>1715992634</t>
  </si>
  <si>
    <t>446</t>
  </si>
  <si>
    <t>PSV45</t>
  </si>
  <si>
    <t>Obloukový světlík s otevírací klapkou 8920x2360mm, systémové hliníkové profily, podsada z PZ plechu tl.2,00mm, zasklení polykarbonítové desky tl.25mm - specifikace dle tabulek PSV ozn.45</t>
  </si>
  <si>
    <t>-1376738573</t>
  </si>
  <si>
    <t>447</t>
  </si>
  <si>
    <t>PSV46</t>
  </si>
  <si>
    <t>Obloukový světlík 8920x2360mm, systémové hliníkové profily, podsada z PZ plechu tl.2,00mm, zasklení polykarbonítové desky tl.25mm - specifikace dle tabulek PSV ozn.46</t>
  </si>
  <si>
    <t>1997967379</t>
  </si>
  <si>
    <t>448</t>
  </si>
  <si>
    <t>767312121</t>
  </si>
  <si>
    <t>Montáž světlíků sedlových čel ke světlíkům se zasklením, rozpětí 1800 mm</t>
  </si>
  <si>
    <t>833216715</t>
  </si>
  <si>
    <t>"ozn.47" 2*2</t>
  </si>
  <si>
    <t>"ozn.48" 5*2</t>
  </si>
  <si>
    <t>"ozn.49" 1*2</t>
  </si>
  <si>
    <t>449</t>
  </si>
  <si>
    <t>767312122</t>
  </si>
  <si>
    <t>Montáž světlíků sedlových čel ke světlíkům se zasklením, rozpětí 2400 mm</t>
  </si>
  <si>
    <t>2045107666</t>
  </si>
  <si>
    <t>"ozn.41" 2*2</t>
  </si>
  <si>
    <t>"ozn.42" 4*2</t>
  </si>
  <si>
    <t>"ozn.43" 2*2</t>
  </si>
  <si>
    <t>"ozn.44" 4*2</t>
  </si>
  <si>
    <t>"ozn.45" 1*2</t>
  </si>
  <si>
    <t>"ozn.46" 2*2</t>
  </si>
  <si>
    <t>450</t>
  </si>
  <si>
    <t>767391112</t>
  </si>
  <si>
    <t>Montáž krytiny z tvarovaných plechů trapézových nebo vlnitých, uchyceným šroubováním</t>
  </si>
  <si>
    <t>1706249303</t>
  </si>
  <si>
    <t>skladba S3</t>
  </si>
  <si>
    <t>1314,53</t>
  </si>
  <si>
    <t>451</t>
  </si>
  <si>
    <t>15484353</t>
  </si>
  <si>
    <t>plech trapézový 150/280 PES 25µm tl 0,75mm</t>
  </si>
  <si>
    <t>-1709907313</t>
  </si>
  <si>
    <t>1314,53*1,1 'Přepočtené koeficientem množství</t>
  </si>
  <si>
    <t>452</t>
  </si>
  <si>
    <t>767415122</t>
  </si>
  <si>
    <t>Montáž vnějšího obkladu skládaného pláště plechem tvarovaným výšky budovy přes 6 do 12 m, uchyceným šroubováním</t>
  </si>
  <si>
    <t>537132560</t>
  </si>
  <si>
    <t>453</t>
  </si>
  <si>
    <t>767-kmf</t>
  </si>
  <si>
    <t>Dodávka nosné kce včt.kotvení pro obvodový plášť</t>
  </si>
  <si>
    <t>1110484384</t>
  </si>
  <si>
    <t>454</t>
  </si>
  <si>
    <t>767-fo1</t>
  </si>
  <si>
    <t>Dodávka titanzinkové horizontální panely včt.doplňkových lišt (parpetní, lemování ostění apod.), dekor bright rolled</t>
  </si>
  <si>
    <t>-1517528395</t>
  </si>
  <si>
    <t>455</t>
  </si>
  <si>
    <t>767-fo2</t>
  </si>
  <si>
    <t>Dodávka titanzinkové horizontální panely š.200 a 300mm včt.doplňkových lišt (parpaetní, lemování ostění apod.), dekor graphite grey</t>
  </si>
  <si>
    <t>1754481409</t>
  </si>
  <si>
    <t>456</t>
  </si>
  <si>
    <t>767426201</t>
  </si>
  <si>
    <t>Montáž kovových fasádních slunolamů horizontálních</t>
  </si>
  <si>
    <t>81078220</t>
  </si>
  <si>
    <t>přesné provedení dle tabulek PSV:</t>
  </si>
  <si>
    <t>"ozn.314" 0,75*3,135*1</t>
  </si>
  <si>
    <t>"ozn.315" 0,75*2,845*1</t>
  </si>
  <si>
    <t>"ozn.316" 1,00*2,02*1</t>
  </si>
  <si>
    <t>"ozn.317" 0,75*(23,57+14,12)*1</t>
  </si>
  <si>
    <t>"ozn.318" 0,75*(32,57+14,12)*1</t>
  </si>
  <si>
    <t>"ozn.319" 0,75*(5,10+25,60)*1</t>
  </si>
  <si>
    <t>"ozn.320" 0,75*8,81*1</t>
  </si>
  <si>
    <t>457</t>
  </si>
  <si>
    <t>767900339</t>
  </si>
  <si>
    <t>Dodávka venkovní horizontální slunolam s pevnými hliníkovými lamelami vyložení do 750mm, konzole délky do 1000mm, kotvení, povrchová úprava, lamela rozměr 25/150mm</t>
  </si>
  <si>
    <t>2137998995</t>
  </si>
  <si>
    <t xml:space="preserve">Poznámka k položce:
cena byla určena odborným odhadem zpracovatele projektové dokumentace na základě jeho odborné způsobilosti a dříve realizovaných obdobných zakázek nebo na základě průzkumu trhu </t>
  </si>
  <si>
    <t>458</t>
  </si>
  <si>
    <t>767900340</t>
  </si>
  <si>
    <t>Dodávka venkovní horizontální slunolam s pevnými hliníkovými lamelami vyložení do 1000mm, konzole délky do 1250mm, kotvení, povrchová úprava, lamela rozměr 25/150mm</t>
  </si>
  <si>
    <t>-298800523</t>
  </si>
  <si>
    <t>459</t>
  </si>
  <si>
    <t>767426202</t>
  </si>
  <si>
    <t>Montáž kovových fasádních slunolamů vertikálních</t>
  </si>
  <si>
    <t>-1405798902</t>
  </si>
  <si>
    <t>"ozn.321" 8,81*0,70*1</t>
  </si>
  <si>
    <t>"ozn.322" (4,65+27,30)*0,75*1</t>
  </si>
  <si>
    <t>460</t>
  </si>
  <si>
    <t>767900339.1</t>
  </si>
  <si>
    <t>Dodávka venkovní vertikální slunolam s pevnými hliníkovými lamelami vyložení do 750mm, konzole délky do 1000mm, kotvení, povrchová úprava, lamela rozměr 25/150mm</t>
  </si>
  <si>
    <t>604999768</t>
  </si>
  <si>
    <t>461</t>
  </si>
  <si>
    <t>767531111</t>
  </si>
  <si>
    <t>Montáž vstupních čistících zón z rohoží kovových nebo plastových</t>
  </si>
  <si>
    <t>-1528399459</t>
  </si>
  <si>
    <t>462</t>
  </si>
  <si>
    <t>69752030</t>
  </si>
  <si>
    <t>rohož vstupní provedení hliník nebo mosaz/gumové vlnovky/</t>
  </si>
  <si>
    <t>-1376305603</t>
  </si>
  <si>
    <t>5,8*1,1 'Přepočtené koeficientem množství</t>
  </si>
  <si>
    <t>463</t>
  </si>
  <si>
    <t>767531121</t>
  </si>
  <si>
    <t>Montáž vstupních čistících zón z rohoží osazení rámu mosazného nebo hliníkového zapuštěného z L profilů</t>
  </si>
  <si>
    <t>1121680739</t>
  </si>
  <si>
    <t>11,60</t>
  </si>
  <si>
    <t>464</t>
  </si>
  <si>
    <t>69752160</t>
  </si>
  <si>
    <t>rám pro zapuštění profil L-30/30 25/25 20/30 15/30-Al</t>
  </si>
  <si>
    <t>2116503226</t>
  </si>
  <si>
    <t>11,6*1,1 'Přepočtené koeficientem množství</t>
  </si>
  <si>
    <t>465</t>
  </si>
  <si>
    <t>767640311</t>
  </si>
  <si>
    <t>Montáž dveří ocelových vnitřních jednokřídlových</t>
  </si>
  <si>
    <t>-1836255709</t>
  </si>
  <si>
    <t>466</t>
  </si>
  <si>
    <t>55341156.1</t>
  </si>
  <si>
    <t>dveře ocelové vnitřní 1křídlé 900x1970mm - specifikace dle tabulek PSV ozn.300</t>
  </si>
  <si>
    <t>-716163018</t>
  </si>
  <si>
    <t>467</t>
  </si>
  <si>
    <t>55341156.2</t>
  </si>
  <si>
    <t>dveře ocelové interiérové 1křídlé 900x1970mm - specifikace dle tabulek PSV ozn.303</t>
  </si>
  <si>
    <t>-487755098</t>
  </si>
  <si>
    <t>468</t>
  </si>
  <si>
    <t>55341155.1</t>
  </si>
  <si>
    <t>dveře ocelové vnitřní 1křídlé 800x1970mm, samozavírač - specifikace dle tabulek PSV ozn.304</t>
  </si>
  <si>
    <t>248634217</t>
  </si>
  <si>
    <t>469</t>
  </si>
  <si>
    <t>55341155.2</t>
  </si>
  <si>
    <t>dveře ocelové interiérové 1křídlé 800x1970mm - specifikace dle tabulek PSV ozn.305</t>
  </si>
  <si>
    <t>57601739</t>
  </si>
  <si>
    <t>470</t>
  </si>
  <si>
    <t>55341154.1</t>
  </si>
  <si>
    <t>dveře ocelové interierové 1křídlé 700x1970mm - specifikace dle tabulek PSV ozn.306</t>
  </si>
  <si>
    <t>-2105103469</t>
  </si>
  <si>
    <t>471</t>
  </si>
  <si>
    <t>767640322</t>
  </si>
  <si>
    <t>Montáž dveří ocelových vnitřních dvoukřídlových</t>
  </si>
  <si>
    <t>1133455236</t>
  </si>
  <si>
    <t>472</t>
  </si>
  <si>
    <t>55341160.1</t>
  </si>
  <si>
    <t>dveře ocelové interiérové 2křídlé 1800x1970mm - specifikace dle tabulek PSV ozn.311</t>
  </si>
  <si>
    <t>-110783622</t>
  </si>
  <si>
    <t>473</t>
  </si>
  <si>
    <t>55341161.1</t>
  </si>
  <si>
    <t>dveře ocelové interiérové 2křídlé 1600x2050mm - specifikace dle tabulek PSV ozn.313a</t>
  </si>
  <si>
    <t>-954806222</t>
  </si>
  <si>
    <t>474</t>
  </si>
  <si>
    <t>767646510</t>
  </si>
  <si>
    <t>Montáž dveří ocelových protipožárních uzávěrů jednokřídlových</t>
  </si>
  <si>
    <t>-677374945</t>
  </si>
  <si>
    <t>475</t>
  </si>
  <si>
    <t>55341156.p1</t>
  </si>
  <si>
    <t>dveře ocelové interiérové EI15-DP1 1křídlé 900x1970mm - specifikace dle tabulek PSV ozn.301</t>
  </si>
  <si>
    <t>-543799894</t>
  </si>
  <si>
    <t>476</t>
  </si>
  <si>
    <t>55341156.p2</t>
  </si>
  <si>
    <t>dveře ocelové interiérové EI15-DP1 1křídlé 900x1970mm - specifikace dle tabulek PSV ozn.302</t>
  </si>
  <si>
    <t>-420999180</t>
  </si>
  <si>
    <t>477</t>
  </si>
  <si>
    <t>55341156.p3</t>
  </si>
  <si>
    <t>dveře ocelové interiérové EI15-DP1 1křídlé 900x1970mm - specifikace dle tabulek PSV ozn.307</t>
  </si>
  <si>
    <t>1859656700</t>
  </si>
  <si>
    <t>478</t>
  </si>
  <si>
    <t>767646521</t>
  </si>
  <si>
    <t>Montáž dveří ocelových protipožárních uzávěrů dvoukřídlových, výšky do 1970 mm</t>
  </si>
  <si>
    <t>-758247483</t>
  </si>
  <si>
    <t>479</t>
  </si>
  <si>
    <t>55341160.p1</t>
  </si>
  <si>
    <t>dveře ocelové interiérové EW15-DP1 2křídlé 1800x1970mm - specifikace dle tabulek PSV ozn.308</t>
  </si>
  <si>
    <t>-1897126100</t>
  </si>
  <si>
    <t>480</t>
  </si>
  <si>
    <t>55341160.p2</t>
  </si>
  <si>
    <t>dveře ocelové interiérové EI15-DP1 2křídlé 1800x1970mm - specifikace dle tabulek PSV ozn.309</t>
  </si>
  <si>
    <t>273475181</t>
  </si>
  <si>
    <t>481</t>
  </si>
  <si>
    <t>55341160.p3</t>
  </si>
  <si>
    <t>dveře ocelové interiérové EI15-DP1 2křídlé 1800x1970mm - specifikace dle tabulek PSV ozn.312</t>
  </si>
  <si>
    <t>623766038</t>
  </si>
  <si>
    <t>482</t>
  </si>
  <si>
    <t>55341160.p4</t>
  </si>
  <si>
    <t>dveře ocelové interiérové EI30-DP1 2křídlé 1800x1970mm - specifikace dle tabulek PSV ozn.313</t>
  </si>
  <si>
    <t>-1782258135</t>
  </si>
  <si>
    <t>483</t>
  </si>
  <si>
    <t>767646523</t>
  </si>
  <si>
    <t>Montáž dveří ocelových protipožárních uzávěrů dvoukřídlových, výšky přes 2200 do 2400 mm</t>
  </si>
  <si>
    <t>943282380</t>
  </si>
  <si>
    <t>484</t>
  </si>
  <si>
    <t>55341162.p1</t>
  </si>
  <si>
    <t>dveře ocelové interiérové EW30-DP1 2křídlé 1800x2500mm - specifikace dle tabulek PSV ozn.310</t>
  </si>
  <si>
    <t>668384718</t>
  </si>
  <si>
    <t>485</t>
  </si>
  <si>
    <t>767832121</t>
  </si>
  <si>
    <t>Montáž venkovních požárních žebříků do betonu se suchovodem</t>
  </si>
  <si>
    <t>-703473575</t>
  </si>
  <si>
    <t>"ozn.336" 5,061</t>
  </si>
  <si>
    <t>486</t>
  </si>
  <si>
    <t>44983001</t>
  </si>
  <si>
    <t>žebřík venkovní se suchovodem v provedení žárový Zn</t>
  </si>
  <si>
    <t>-58060688</t>
  </si>
  <si>
    <t>včt.ochranného koše</t>
  </si>
  <si>
    <t>provedení dle tabulek PSV ozn.336</t>
  </si>
  <si>
    <t>5,061</t>
  </si>
  <si>
    <t>487</t>
  </si>
  <si>
    <t>767832122</t>
  </si>
  <si>
    <t>Montáž venkovních požárních žebříků do betonu bez suchovodu</t>
  </si>
  <si>
    <t>1425526249</t>
  </si>
  <si>
    <t>"ozn.335" 3,384</t>
  </si>
  <si>
    <t>488</t>
  </si>
  <si>
    <t>44983000</t>
  </si>
  <si>
    <t>žebřík venkovní bez suchovodu v provedení žárový Zn</t>
  </si>
  <si>
    <t>-77824498</t>
  </si>
  <si>
    <t>489</t>
  </si>
  <si>
    <t>767995111</t>
  </si>
  <si>
    <t>Montáž ostatních atypických zámečnických konstrukcí hmotnosti do 5 kg</t>
  </si>
  <si>
    <t>788677780</t>
  </si>
  <si>
    <t>"ozn.323" 0,50*316</t>
  </si>
  <si>
    <t>"ozn.326" 3,10*6</t>
  </si>
  <si>
    <t>opláštění stěnovými panely - kotvení</t>
  </si>
  <si>
    <t>2540,50</t>
  </si>
  <si>
    <t>490</t>
  </si>
  <si>
    <t>PSV323</t>
  </si>
  <si>
    <t>Kotvení atikové překližky - L úhelník 200x250x5mm š.100mm, žárový zinek, nerz.kotva pr.12mm, vrat.šroub pr.12mm - provedení dle tabulek PSV ozn.323</t>
  </si>
  <si>
    <t>-1552027272</t>
  </si>
  <si>
    <t>491</t>
  </si>
  <si>
    <t>PSV326</t>
  </si>
  <si>
    <t>Ocelová stupadla kotvená do zdiva - ocelová tyčovina pr.20mm, nátěr šedá - provedení dle tabulek PSV ozn.326</t>
  </si>
  <si>
    <t>-867404090</t>
  </si>
  <si>
    <t>492</t>
  </si>
  <si>
    <t>13611228</t>
  </si>
  <si>
    <t>plech ocelový hladký jakost S235JR tl 10mm tabule</t>
  </si>
  <si>
    <t>624242754</t>
  </si>
  <si>
    <t>kotvení</t>
  </si>
  <si>
    <t>(612,30+353,30+353,30+47,10+0,40+94,20+2,30+70,70+117,80+23,60)*1,1*1/1000</t>
  </si>
  <si>
    <t>493</t>
  </si>
  <si>
    <t>13010432</t>
  </si>
  <si>
    <t>úhelník ocelový rovnostranný jakost 11 375 80x80x6mm</t>
  </si>
  <si>
    <t>1459408737</t>
  </si>
  <si>
    <t>(81,90+57,80)*1,1*1/1000</t>
  </si>
  <si>
    <t>494</t>
  </si>
  <si>
    <t>13010516</t>
  </si>
  <si>
    <t>úhelník ocelový nerovnostranný jakost 11 375 80x60x8mm</t>
  </si>
  <si>
    <t>-1442255163</t>
  </si>
  <si>
    <t>312,80*1,1*1/1000</t>
  </si>
  <si>
    <t>495</t>
  </si>
  <si>
    <t>13010246</t>
  </si>
  <si>
    <t>tyč ocelová plochá jakost 11 375 60x10mm</t>
  </si>
  <si>
    <t>1151324390</t>
  </si>
  <si>
    <t>18,80*1,1*1/1000</t>
  </si>
  <si>
    <t>496</t>
  </si>
  <si>
    <t>13010268</t>
  </si>
  <si>
    <t>tyč ocelová plochá jakost 11 375 80x6mm</t>
  </si>
  <si>
    <t>1256178998</t>
  </si>
  <si>
    <t>24,50*1,1*1/1000</t>
  </si>
  <si>
    <t>497</t>
  </si>
  <si>
    <t>13010322</t>
  </si>
  <si>
    <t>tyč ocelová plochá jakost 11 375 160x8mm</t>
  </si>
  <si>
    <t>57794867</t>
  </si>
  <si>
    <t>5,00*1,1*1/1000</t>
  </si>
  <si>
    <t>498</t>
  </si>
  <si>
    <t>13021015</t>
  </si>
  <si>
    <t>tyč ocelová žebírková jakost BSt 500S výztuž do betonu D 16mm</t>
  </si>
  <si>
    <t>2114472813</t>
  </si>
  <si>
    <t>12,60*1,1*1/1000</t>
  </si>
  <si>
    <t>499</t>
  </si>
  <si>
    <t>14011026</t>
  </si>
  <si>
    <t>trubka ocelová bezešvá hladká jakost 11 353 51x3,2mm</t>
  </si>
  <si>
    <t>1223118292</t>
  </si>
  <si>
    <t xml:space="preserve">kotvení </t>
  </si>
  <si>
    <t>17,30*1,1*1/1000</t>
  </si>
  <si>
    <t>500</t>
  </si>
  <si>
    <t>55283933</t>
  </si>
  <si>
    <t>trubka ocelová bezešvá přesná jakost 11 353 22x2,5mm</t>
  </si>
  <si>
    <t>-135659402</t>
  </si>
  <si>
    <t>3,80*1,1*1/1000</t>
  </si>
  <si>
    <t>501</t>
  </si>
  <si>
    <t>767995114</t>
  </si>
  <si>
    <t>Montáž ostatních atypických zámečnických konstrukcí hmotnosti přes 20 do 50 kg</t>
  </si>
  <si>
    <t>631752305</t>
  </si>
  <si>
    <t>"ozn.327" 44,00*4</t>
  </si>
  <si>
    <t>"ozn.329" 18,50*1</t>
  </si>
  <si>
    <t>"ozn.330" 18,50*1</t>
  </si>
  <si>
    <t>502</t>
  </si>
  <si>
    <t>PSV327</t>
  </si>
  <si>
    <t>Kryt topení demontovatelný rozměr 1050x1050mm, děrovaný plech tl.1mm, praporkový jekl 70x34x55mm, povrchová úprava - provedení dle tabulek PSV ozn.327</t>
  </si>
  <si>
    <t>237948955</t>
  </si>
  <si>
    <t>503</t>
  </si>
  <si>
    <t>PSV330329</t>
  </si>
  <si>
    <t>Madlo pro interiérové schodiště jekl 40x50, kotvení pás.40x10, nátěr, kotvy délka 3675mm</t>
  </si>
  <si>
    <t>-132372501</t>
  </si>
  <si>
    <t xml:space="preserve">provedení dle tabulek PSV </t>
  </si>
  <si>
    <t>"ozn.329" 1</t>
  </si>
  <si>
    <t>"ozn.330" 1</t>
  </si>
  <si>
    <t>504</t>
  </si>
  <si>
    <t>767995115</t>
  </si>
  <si>
    <t>Montáž ostatních atypických zámečnických konstrukcí hmotnosti přes 50 do 100 kg</t>
  </si>
  <si>
    <t>-889085454</t>
  </si>
  <si>
    <t>"ozn.328" 89,00*1</t>
  </si>
  <si>
    <t>"ozn.331" 60,10*2</t>
  </si>
  <si>
    <t>"ozn.333" 58,62*2</t>
  </si>
  <si>
    <t>505</t>
  </si>
  <si>
    <t>PSV328</t>
  </si>
  <si>
    <t>Kryt otopného tělesa 3500x1200x350mm demontovatelný, praporkový jekl 70x34x55mm, pozinkovaný děrovaný plech tl.1mm, povrchová úprava - provedení dle tabulek PSV ozn.328</t>
  </si>
  <si>
    <t>875430110</t>
  </si>
  <si>
    <t>506</t>
  </si>
  <si>
    <t>PSV331</t>
  </si>
  <si>
    <t>Pomocná kce UPE140 délka 3250mm, kotevní plotna P8, kotvení chemická kotva, povrch.úprava nátěr (hmotnost cca 60kg) - specifikace dle tabulek PSV ozn.331</t>
  </si>
  <si>
    <t>-49672501</t>
  </si>
  <si>
    <t>507</t>
  </si>
  <si>
    <t>PSV333</t>
  </si>
  <si>
    <t>Pomocná kce UPE140 délka 3150mm, kotevní plotna P8, kotvení chemická kotva, povrch.úprava nátěr (hmotnost cca 58kg) - specifikace dle tabulek PSV ozn.333</t>
  </si>
  <si>
    <t>1527841296</t>
  </si>
  <si>
    <t>508</t>
  </si>
  <si>
    <t>767995116</t>
  </si>
  <si>
    <t>Montáž ostatních atypických zámečnických konstrukcí hmotnosti přes 100 do 250 kg</t>
  </si>
  <si>
    <t>-1191403964</t>
  </si>
  <si>
    <t>"ozn.332" 110,42*6</t>
  </si>
  <si>
    <t>509</t>
  </si>
  <si>
    <t>PSV332</t>
  </si>
  <si>
    <t>Pomocná kce UPE140 délka 6650mm, kotevní plotna P8, kotvení chemická kotva, povrch.úprava nátěr (hmotnost cca 110kg) - specifikace dle tabulek PSV ozn.332</t>
  </si>
  <si>
    <t>503766288</t>
  </si>
  <si>
    <t>510</t>
  </si>
  <si>
    <t>998767102</t>
  </si>
  <si>
    <t>Přesun hmot pro zámečnické konstrukce stanovený z hmotnosti přesunovaného materiálu vodorovná dopravní vzdálenost do 50 m v objektech výšky přes 6 do 12 m</t>
  </si>
  <si>
    <t>1708601182</t>
  </si>
  <si>
    <t>767-1</t>
  </si>
  <si>
    <t>HW sety dveří</t>
  </si>
  <si>
    <t>511</t>
  </si>
  <si>
    <t>HW set 1.0</t>
  </si>
  <si>
    <t>HW set dveří ozn.1.0</t>
  </si>
  <si>
    <t>-1093183328</t>
  </si>
  <si>
    <t>skladba setu viz. samostatná příloha rozpočtu</t>
  </si>
  <si>
    <t>512</t>
  </si>
  <si>
    <t>HW set 2.0</t>
  </si>
  <si>
    <t>HW set dveří ozn.2.0</t>
  </si>
  <si>
    <t>1481618161</t>
  </si>
  <si>
    <t>1+1</t>
  </si>
  <si>
    <t>513</t>
  </si>
  <si>
    <t>HW set 3.0</t>
  </si>
  <si>
    <t>HW set dveří ozn.3.0</t>
  </si>
  <si>
    <t>-637309738</t>
  </si>
  <si>
    <t>514</t>
  </si>
  <si>
    <t>HW set 4.0</t>
  </si>
  <si>
    <t>HW set dveří ozn.4.0</t>
  </si>
  <si>
    <t>779172913</t>
  </si>
  <si>
    <t>2+6+4+4</t>
  </si>
  <si>
    <t>515</t>
  </si>
  <si>
    <t>HW set 5.0</t>
  </si>
  <si>
    <t>HW set dveří ozn.5.0</t>
  </si>
  <si>
    <t>1130114674</t>
  </si>
  <si>
    <t>4+2</t>
  </si>
  <si>
    <t>516</t>
  </si>
  <si>
    <t>HW set 6.0</t>
  </si>
  <si>
    <t>HW set dveří ozn.6.0</t>
  </si>
  <si>
    <t>-1532947392</t>
  </si>
  <si>
    <t>2+1+1+1</t>
  </si>
  <si>
    <t>517</t>
  </si>
  <si>
    <t>HW set 7.0</t>
  </si>
  <si>
    <t>HW set dveří ozn.7.0</t>
  </si>
  <si>
    <t>70806995</t>
  </si>
  <si>
    <t>518</t>
  </si>
  <si>
    <t>HW set 8.0</t>
  </si>
  <si>
    <t>HW set dveří ozn.8.0</t>
  </si>
  <si>
    <t>1098616585</t>
  </si>
  <si>
    <t>519</t>
  </si>
  <si>
    <t>HW set 9.0</t>
  </si>
  <si>
    <t>HW set dveří ozn.9.0</t>
  </si>
  <si>
    <t>-412733226</t>
  </si>
  <si>
    <t>5+1</t>
  </si>
  <si>
    <t>520</t>
  </si>
  <si>
    <t>HW set 10.0</t>
  </si>
  <si>
    <t>HW set dveří ozn.10.0</t>
  </si>
  <si>
    <t>1111090481</t>
  </si>
  <si>
    <t>768</t>
  </si>
  <si>
    <t>Vnější výplně otvorů - okna, dveře, vrata</t>
  </si>
  <si>
    <t>521</t>
  </si>
  <si>
    <t>766629613</t>
  </si>
  <si>
    <t>Předsazená montáž otvorových výplní oken kotvením do profilu z recyklované pěny tepelně izolovaného nosného, šířky vyložení 90 mm</t>
  </si>
  <si>
    <t>-362949780</t>
  </si>
  <si>
    <t>522</t>
  </si>
  <si>
    <t>768100101</t>
  </si>
  <si>
    <t>Lištování po obvodu AL lištou oboustranné (včt.dodání lišty)</t>
  </si>
  <si>
    <t>-931361780</t>
  </si>
  <si>
    <t>523</t>
  </si>
  <si>
    <t>766629415</t>
  </si>
  <si>
    <t>Montáž oken dřevěných Příplatek k cenám za tepelnou izolaci mezi ostěním a rámem okna při rovném ostění fólií, připojovací spára tl. do 70 mm</t>
  </si>
  <si>
    <t>-1832878975</t>
  </si>
  <si>
    <t>524</t>
  </si>
  <si>
    <t>766629214</t>
  </si>
  <si>
    <t>Montáž oken dřevěných Příplatek k cenám za tepelnou izolaci mezi ostěním a rámem okna při rovném ostění, připojovací spára tl. do 15 mm, páska</t>
  </si>
  <si>
    <t>1983954331</t>
  </si>
  <si>
    <t>525</t>
  </si>
  <si>
    <t>768100102</t>
  </si>
  <si>
    <t>Montáž AL fasády</t>
  </si>
  <si>
    <t>1904098580</t>
  </si>
  <si>
    <t>526</t>
  </si>
  <si>
    <t>768100103</t>
  </si>
  <si>
    <t>Montáž Al okenních a fixních prvků do 10m2</t>
  </si>
  <si>
    <t>-2038846239</t>
  </si>
  <si>
    <t>527</t>
  </si>
  <si>
    <t>768100104</t>
  </si>
  <si>
    <t>Montáž pákového ovladače na ostění</t>
  </si>
  <si>
    <t>-1930385445</t>
  </si>
  <si>
    <t>528</t>
  </si>
  <si>
    <t>768100105</t>
  </si>
  <si>
    <t>1124487036</t>
  </si>
  <si>
    <t>529</t>
  </si>
  <si>
    <t>768100106</t>
  </si>
  <si>
    <t>Manipulační technika pro nadrozměrné pozice a skla</t>
  </si>
  <si>
    <t>-2134887888</t>
  </si>
  <si>
    <t>530</t>
  </si>
  <si>
    <t>PSV01</t>
  </si>
  <si>
    <t>Venkovní hliníková prosklená fasádas pevným zasklením a otevíravými dveřmi, rozměr 3430x6165mm, RAL1019, Uw=0,85W/m2K, kotevní a montážní materiál - specifikace dle tabulek PSV ozn.01</t>
  </si>
  <si>
    <t>422343971</t>
  </si>
  <si>
    <t>531</t>
  </si>
  <si>
    <t>PSV02A</t>
  </si>
  <si>
    <t>Okno venkovní hliníkové dvoudílné sklopné, povrch RAL1019, rozměr 3700/700mm, Uw=0,85W/m2K, interiérový parapet, doplňky pásky,  kotevní a montážní materiál - specifikace dle tabulek PSV ozn.02A</t>
  </si>
  <si>
    <t>1106043323</t>
  </si>
  <si>
    <t>532</t>
  </si>
  <si>
    <t>PSV02B</t>
  </si>
  <si>
    <t>Okno venkovní hliníkové dvoudílné sklopné, povrch RAL1019, rozměr 3700/700mm, Uw=0,85W/m2K, interiérový parapet, doplňky pásky,  kotevní a montážní materiál - specifikace dle tabulek PSV ozn.02B</t>
  </si>
  <si>
    <t>59340746</t>
  </si>
  <si>
    <t>533</t>
  </si>
  <si>
    <t>PSV03A</t>
  </si>
  <si>
    <t>Okno venkovní hliníkové jednodílné sklopné, povrch RAL1019, rozměr 2200/700mm, Uw=0,85W/m2K, interiérový parapet, doplňky pásky,  kotevní a montážní materiál - specifikace dle tabulek PSV ozn.03A</t>
  </si>
  <si>
    <t>1920106147</t>
  </si>
  <si>
    <t>534</t>
  </si>
  <si>
    <t>PSV03B</t>
  </si>
  <si>
    <t>Okno venkovní hliníkové jednodílné sklopné, povrch RAL1019, rozměr 2200/700mm, Uw=0,85W/m2K, interiérový parapet, doplňky pásky,  kotevní a montážní materiál - specifikace dle tabulek PSV ozn.03B</t>
  </si>
  <si>
    <t>-71114453</t>
  </si>
  <si>
    <t>535</t>
  </si>
  <si>
    <t>PSV04A</t>
  </si>
  <si>
    <t>Okno venkovní hliníkové jednodílné sklopné, povrch RAL1019, rozměr 2350/700mm, Uw=0,85W/m2K, interiérový parapet, doplňky pásky,  kotevní a montážní materiál - specifikace dle tabulek PSV ozn.04A</t>
  </si>
  <si>
    <t>-656005208</t>
  </si>
  <si>
    <t>536</t>
  </si>
  <si>
    <t>PSV04B</t>
  </si>
  <si>
    <t>Okno venkovní hliníkové jednodílné sklopné, povrch RAL1019, rozměr 2350/700mm, Uw=0,85W/m2K, interiérový parapet, doplňky pásky,  kotevní a montážní materiál - specifikace dle tabulek PSV ozn.04B</t>
  </si>
  <si>
    <t>1600913883</t>
  </si>
  <si>
    <t>537</t>
  </si>
  <si>
    <t>PSV05</t>
  </si>
  <si>
    <t>Okno venkovní hliníkové dvoudílné sklopné, povrch RAL1019, rozměr 2550/700mm, Uw=0,85W/m2K, interiérový parapet, doplňky pásky,  kotevní a montážní materiál - specifikace dle tabulek PSV ozn.05</t>
  </si>
  <si>
    <t>1505045366</t>
  </si>
  <si>
    <t>538</t>
  </si>
  <si>
    <t>PSV06</t>
  </si>
  <si>
    <t>Okno venkovní hliníkové jednodílné sklopné, povrch RAL1019, rozměr 2100/700mm, Uw=0,85W/m2K, interiérový parapet, doplňky pásky,  kotevní a montážní materiál - specifikace dle tabulek PSV ozn.06</t>
  </si>
  <si>
    <t>-382265229</t>
  </si>
  <si>
    <t>539</t>
  </si>
  <si>
    <t>PSV07</t>
  </si>
  <si>
    <t>Okno venkovní hliníkové jednodílné sklopné, povrch RAL1019, rozměr 850/700mm, Uw=0,85W/m2K, interiérový parapet, doplňky pásky,  kotevní a montážní materiál - specifikace dle tabulek PSV ozn.07</t>
  </si>
  <si>
    <t>1121863880</t>
  </si>
  <si>
    <t>540</t>
  </si>
  <si>
    <t>PSV08A</t>
  </si>
  <si>
    <t>Okno venkovní hliníkové jednodílné sklopné, povrch RAL1019, rozměr 1100/700mm, Uw=0,85W/m2K, interiérový parapet, doplňky pásky,  kotevní a montážní materiál - specifikace dle tabulek PSV ozn.08A</t>
  </si>
  <si>
    <t>2106143263</t>
  </si>
  <si>
    <t>541</t>
  </si>
  <si>
    <t>PSV08B</t>
  </si>
  <si>
    <t>Okno venkovní hliníkové jednodílné sklopné, povrch RAL1019, rozměr 1100/700mm, Uw=0,85W/m2K, interiérový parapet, doplňky pásky,  kotevní a montážní materiál - specifikace dle tabulek PSV ozn.08B</t>
  </si>
  <si>
    <t>669542398</t>
  </si>
  <si>
    <t>542</t>
  </si>
  <si>
    <t>PSV09</t>
  </si>
  <si>
    <t>Okno venkovní hliníkové jednodílné sklopné, povrch RAL1019, rozměr 1100/700mm, Uw=0,85W/m2K, interiérový parapet, doplňky pásky,  kotevní a montážní materiál - specifikace dle tabulek PSV ozn.09</t>
  </si>
  <si>
    <t>589375445</t>
  </si>
  <si>
    <t>543</t>
  </si>
  <si>
    <t>PSV10</t>
  </si>
  <si>
    <t>Okno venkovní hliníkové jednodílné sklopné, povrch RAL1019, rozměr 1400/700mm, Uw=0,85W/m2K, interiérový parapet, doplňky pásky,  kotevní a montážní materiál - specifikace dle tabulek PSV ozn.10</t>
  </si>
  <si>
    <t>-1719036912</t>
  </si>
  <si>
    <t>544</t>
  </si>
  <si>
    <t>PSV11A</t>
  </si>
  <si>
    <t>Okno venkovní hliníkové jednodílné sklopné, povrch RAL1019, rozměr 1600/700mm, Uw=0,85W/m2K, interiérový parapet, doplňky pásky,  kotevní a montážní materiál - specifikace dle tabulek PSV ozn.11A</t>
  </si>
  <si>
    <t>962207416</t>
  </si>
  <si>
    <t>545</t>
  </si>
  <si>
    <t>PSV11B</t>
  </si>
  <si>
    <t>Okno venkovní hliníkové jednodílné sklopné, povrch RAL1019, rozměr 1600/700mm, Uw=0,85W/m2K, interiérový parapet, doplňky pásky,  kotevní a montážní materiál - specifikace dle tabulek PSV ozn.11B</t>
  </si>
  <si>
    <t>691813980</t>
  </si>
  <si>
    <t>546</t>
  </si>
  <si>
    <t>PSV12</t>
  </si>
  <si>
    <t>Okno venkovní hliníkové jednodílné sklopné, povrch RAL1019, rozměr 1300/700mm, Uw=0,85W/m2K, interiérový parapet, doplňky pásky,  kotevní a montážní materiál - specifikace dle tabulek PSV ozn.12</t>
  </si>
  <si>
    <t>161063365</t>
  </si>
  <si>
    <t>547</t>
  </si>
  <si>
    <t>PSV13</t>
  </si>
  <si>
    <t>Okno venkovní hliníkové jednodílné sklopné, povrch RAL1019, rozměr 1850/700mm, Uw=0,85W/m2K, interiérový parapet, doplňky pásky,  kotevní a montážní materiál - specifikace dle tabulek PSV ozn.13</t>
  </si>
  <si>
    <t>1179085809</t>
  </si>
  <si>
    <t>548</t>
  </si>
  <si>
    <t>PSV14</t>
  </si>
  <si>
    <t>Okno venkovní hliníkové jednodílné sklopné, povrch RAL1019, rozměr 950/700mm, Uw=0,85W/m2K, interiérový parapet, doplňky pásky,  kotevní a montážní materiál - specifikace dle tabulek PSV ozn.14</t>
  </si>
  <si>
    <t>141568022</t>
  </si>
  <si>
    <t>549</t>
  </si>
  <si>
    <t>PSV15</t>
  </si>
  <si>
    <t>Okno venkovní hliníkové dvoudílné sklopné, povrch RAL1019, rozměr 2700/700mm, Uw=0,85W/m2K, interiérový parapet, doplňky pásky,  kotevní a montážní materiál - specifikace dle tabulek PSV ozn.15</t>
  </si>
  <si>
    <t>-31093319</t>
  </si>
  <si>
    <t>550</t>
  </si>
  <si>
    <t>PSV16</t>
  </si>
  <si>
    <t>Okno venkovní hliníkové trojdílné sklopné, povrch RAL1019, rozměr 2850/700mm, Uw=0,85W/m2K, interiérový parapet, doplňky pásky,  kotevní a montážní materiál - specifikace dle tabulek PSV ozn.16</t>
  </si>
  <si>
    <t>362955870</t>
  </si>
  <si>
    <t>551</t>
  </si>
  <si>
    <t>PSV17</t>
  </si>
  <si>
    <t>Okno venkovní hliníkové dvoudílné sklopné, povrch RAL1019, rozměr 2850/700mm, Uw=0,85W/m2K, interiérový parapet, doplňky pásky,  kotevní a montážní materiál - specifikace dle tabulek PSV ozn.17</t>
  </si>
  <si>
    <t>-320954476</t>
  </si>
  <si>
    <t>552</t>
  </si>
  <si>
    <t>PSV18</t>
  </si>
  <si>
    <t>Okno venkovní hliníkové dvoudílné sklopné, povrch RAL1019, rozměr 2850/700mm, Uw=0,85W/m2K, interiérový parapet, doplňky pásky,  kotevní a montážní materiál - specifikace dle tabulek PSV ozn.18</t>
  </si>
  <si>
    <t>-687472490</t>
  </si>
  <si>
    <t>553</t>
  </si>
  <si>
    <t>PSV19</t>
  </si>
  <si>
    <t>Okno venkovní hliníkové dvoudílné sklopné, povrch RAL1019, rozměr 3250/700mm, Uw=0,85W/m2K, interiérový parapet, doplňky pásky,  kotevní a montážní materiál - specifikace dle tabulek PSV ozn.19</t>
  </si>
  <si>
    <t>1325356227</t>
  </si>
  <si>
    <t>554</t>
  </si>
  <si>
    <t>PSV20</t>
  </si>
  <si>
    <t>Venkovní hliníková prosklená fasádas pevným zasklením a otevíravými dveřmi, rozměr 4750x6165mm, RAL1019, Uw=0,85W/m2K, kotevní a montážní materiál - specifikace dle tabulek PSV ozn.20</t>
  </si>
  <si>
    <t>1916438529</t>
  </si>
  <si>
    <t>555</t>
  </si>
  <si>
    <t>PSV21</t>
  </si>
  <si>
    <t>Venkovní hliníková prosklená fasádas pevným zasklením, rozměr 4580x9050mm, RAL1019, Uw=0,85W/m2K, kotevní a montážní materiál - specifikace dle tabulek PSV ozn.21</t>
  </si>
  <si>
    <t>-977515466</t>
  </si>
  <si>
    <t>556</t>
  </si>
  <si>
    <t>PSV22</t>
  </si>
  <si>
    <t>Dveře venkovní hliníkové dvoukřídlé povrch RAL1019, rozměr 2245/2350mm, Uw=0,85 W/m2K kotevní a montážní materiál - specifikace dle tabulek PSV ozn.22</t>
  </si>
  <si>
    <t>2018890026</t>
  </si>
  <si>
    <t>557</t>
  </si>
  <si>
    <t>PSV23</t>
  </si>
  <si>
    <t>Okno venkovní hliníkové dvoudílné sklopné, povrch RAL1019, rozměr 3600/700mm, Uw=0,85W/m2K, interiérový parapet, doplňky pásky,  kotevní a montážní materiál - specifikace dle tabulek PSV ozn.23</t>
  </si>
  <si>
    <t>1020608704</t>
  </si>
  <si>
    <t>558</t>
  </si>
  <si>
    <t>PSV24</t>
  </si>
  <si>
    <t>Okno venkovní hliníkové dvoudílné sklopné, povrch RAL1019, rozměr 4100/1400mm, Uw=0,85W/m2K, interiérový parapet, doplňky pásky,  kotevní a montážní materiál - specifikace dle tabulek PSV ozn.24</t>
  </si>
  <si>
    <t>440317873</t>
  </si>
  <si>
    <t>559</t>
  </si>
  <si>
    <t>PSV25</t>
  </si>
  <si>
    <t>Okno venkovní hliníkové trojdílné sklopné, povrch RAL1019, rozměr 3950/700mm, Uw=0,85W/m2K, interiérový parapet, doplňky pásky,  kotevní a montážní materiál - specifikace dle tabulek PSV ozn.25</t>
  </si>
  <si>
    <t>1886380513</t>
  </si>
  <si>
    <t>560</t>
  </si>
  <si>
    <t>PSV26A</t>
  </si>
  <si>
    <t>Okno venkovní hliníkové dvoudílné sklopné, povrch RAL1019, rozměr 3500/700mm, Uw=0,85W/m2K, interiérový parapet, doplňky pásky,  kotevní a montážní materiál - specifikace dle tabulek PSV ozn.26A</t>
  </si>
  <si>
    <t>766839759</t>
  </si>
  <si>
    <t>561</t>
  </si>
  <si>
    <t>PSV26B</t>
  </si>
  <si>
    <t>Okno venkovní hliníkové dvoudílné sklopné, povrch RAL1019, rozměr 3500/700mm, Uw=0,85W/m2K, interiérový parapet, doplňky pásky,  kotevní a montážní materiál - specifikace dle tabulek PSV ozn.26B</t>
  </si>
  <si>
    <t>-41293095</t>
  </si>
  <si>
    <t>v ceně tohoto prvku je započítáno ovládání pro prvky ozn.26A až 30</t>
  </si>
  <si>
    <t>562</t>
  </si>
  <si>
    <t>PSV27</t>
  </si>
  <si>
    <t>Okno venkovní hliníkové dvoudílné sklopné, povrch RAL1019, rozměr 35300/700mm, Uw=0,85W/m2K, interiérový parapet, doplňky pásky,  kotevní a montážní materiál - specifikace dle tabulek PSV ozn.27</t>
  </si>
  <si>
    <t>1206203519</t>
  </si>
  <si>
    <t>563</t>
  </si>
  <si>
    <t>PSV28A</t>
  </si>
  <si>
    <t>Okno venkovní hliníkové dvoudílné sklopné, povrch RAL1019, rozměr 3840/700mm, Uw=0,85W/m2K, interiérový parapet, doplňky pásky,  kotevní a montážní materiál - specifikace dle tabulek PSV ozn.28A</t>
  </si>
  <si>
    <t>-1936802740</t>
  </si>
  <si>
    <t>564</t>
  </si>
  <si>
    <t>PSV28B</t>
  </si>
  <si>
    <t>Okno venkovní hliníkové dvoudílné sklopné, povrch RAL1019, rozměr 3840/700mm, Uw=0,85W/m2K, interiérový parapet, doplňky pásky,  kotevní a montážní materiál - specifikace dle tabulek PSV ozn.28B</t>
  </si>
  <si>
    <t>893969608</t>
  </si>
  <si>
    <t>565</t>
  </si>
  <si>
    <t>PSV29A</t>
  </si>
  <si>
    <t>Okno venkovní hliníkové dvoudílné sklopné, povrch RAL1019, rozměr 4000/700mm, Uw=0,85W/m2K, interiérový parapet, doplňky pásky,  kotevní a montážní materiál - specifikace dle tabulek PSV ozn.29A</t>
  </si>
  <si>
    <t>-128161570</t>
  </si>
  <si>
    <t>566</t>
  </si>
  <si>
    <t>PSV29B</t>
  </si>
  <si>
    <t>Okno venkovní hliníkové dvoudílné sklopné, povrch RAL1019, rozměr 4000/700mm, Uw=0,85W/m2K, interiérový parapet, doplňky pásky,  kotevní a montážní materiál - specifikace dle tabulek PSV ozn.29B</t>
  </si>
  <si>
    <t>49216179</t>
  </si>
  <si>
    <t>567</t>
  </si>
  <si>
    <t>PSV30</t>
  </si>
  <si>
    <t>Okno venkovní hliníkové dvoudílné sklopné, povrch RAL1019, rozměr 3360/700mm, Uw=0,85W/m2K, interiérový parapet, doplňky pásky,  kotevní a montážní materiál - specifikace dle tabulek PSV ozn.30</t>
  </si>
  <si>
    <t>-1374660024</t>
  </si>
  <si>
    <t>568</t>
  </si>
  <si>
    <t>PSV31</t>
  </si>
  <si>
    <t>Meziokenní panel venkovní hliníkový, povrch RAL1019, rozměr 480+458/700mm, Uw=0,85W/m2K, plná výplň, pásky, doplňky kotevní a montážní materiál - specifikace dle tabulek PSV ozn.31</t>
  </si>
  <si>
    <t>501293182</t>
  </si>
  <si>
    <t>569</t>
  </si>
  <si>
    <t>PSV32</t>
  </si>
  <si>
    <t>Meziokenní panel venkovní hliníkový, povrch RAL1019, rozměr 400/700mm, Uw=0,85W/m2K, plná výplň, pásky, doplňky kotevní a montážní materiál - specifikace dle tabulek PSV ozn.32</t>
  </si>
  <si>
    <t>314076624</t>
  </si>
  <si>
    <t>570</t>
  </si>
  <si>
    <t>PSV33</t>
  </si>
  <si>
    <t>Meziokenní panel venkovní hliníkový, povrch RAL1019, rozměr 450/700mm, Uw=0,85W/m2K, plná výplň, pásky, doplňky kotevní a montážní materiál - specifikace dle tabulek PSV ozn.33</t>
  </si>
  <si>
    <t>1874794563</t>
  </si>
  <si>
    <t>571</t>
  </si>
  <si>
    <t>PSV34</t>
  </si>
  <si>
    <t>Meziokenní panel venkovní hliníkový, povrch RAL1019, rozměr 400/1450mm, Uw=0,85W/m2K, plná výplň, pásky, doplňky kotevní a montážní materiál - specifikace dle tabulek PSV ozn.34</t>
  </si>
  <si>
    <t>1457251308</t>
  </si>
  <si>
    <t>572</t>
  </si>
  <si>
    <t>PSV35</t>
  </si>
  <si>
    <t>Meziokenní panel venkovní hliníkový, povrch RAL1019, rozměr 150/700mm, Uw=0,85W/m2K, plná výplň, pásky, doplňky kotevní a montážní materiál - specifikace dle tabulek PSV ozn.35</t>
  </si>
  <si>
    <t>-299374838</t>
  </si>
  <si>
    <t>573</t>
  </si>
  <si>
    <t>PSV36</t>
  </si>
  <si>
    <t>Meziokenní panel venkovní hliníkový, povrch RAL1019, rozměr 550/700mm, Uw=0,85W/m2K, plná výplň, pásky, doplňky kotevní a montážní materiál - specifikace dle tabulek PSV ozn.36</t>
  </si>
  <si>
    <t>7884118</t>
  </si>
  <si>
    <t>574</t>
  </si>
  <si>
    <t>PSV37</t>
  </si>
  <si>
    <t>Meziokenní panel venkovní hliníkový, povrch RAL1019, rozměr 500/700mm, Uw=0,85W/m2K, plná výplň, pásky, doplňky kotevní a montážní materiál - specifikace dle tabulek PSV ozn.37</t>
  </si>
  <si>
    <t>833405609</t>
  </si>
  <si>
    <t>575</t>
  </si>
  <si>
    <t>PSV38</t>
  </si>
  <si>
    <t>Meziokenní panel venkovní hliníkový, povrch RAL1019, rozměr 1000/700mm, Uw=0,85W/m2K, plná výplň, pásky, doplňky kotevní a montážní materiál - specifikace dle tabulek PSV ozn.38</t>
  </si>
  <si>
    <t>943208444</t>
  </si>
  <si>
    <t>576</t>
  </si>
  <si>
    <t>PSV39</t>
  </si>
  <si>
    <t>Meziokenní panel venkovní hliníkový, povrch RAL1019, rozměr 660/700mm, Uw=0,85W/m2K, plná výplň, pásky, doplňky kotevní a montážní materiál - specifikace dle tabulek PSV ozn.39</t>
  </si>
  <si>
    <t>773905639</t>
  </si>
  <si>
    <t>577</t>
  </si>
  <si>
    <t>PSV40</t>
  </si>
  <si>
    <t>Meziokenní panel venkovní hliníkový, povrch RAL1019, rozměr 1080+880/700mm, Uw=0,85W/m2K, plná výplň, pásky, doplňky kotevní a montážní materiál - specifikace dle tabulek PSV ozn.40</t>
  </si>
  <si>
    <t>-408402106</t>
  </si>
  <si>
    <t>771</t>
  </si>
  <si>
    <t>Podlahy z dlaždic</t>
  </si>
  <si>
    <t>578</t>
  </si>
  <si>
    <t>771111011</t>
  </si>
  <si>
    <t>Příprava podkladu před provedením dlažby vysátí podlah</t>
  </si>
  <si>
    <t>-165601531</t>
  </si>
  <si>
    <t>"102" 49,75+0,15*(0,90*4+0,80*4)+0,12*1,80*2</t>
  </si>
  <si>
    <t>"103" 14,00+0,15*0,90</t>
  </si>
  <si>
    <t>"105" 14,84+0,15*0,90</t>
  </si>
  <si>
    <t>"106" 14,00+0,15*0,80</t>
  </si>
  <si>
    <t>"108" 14,00+0,15*0,80</t>
  </si>
  <si>
    <t>"109" 14,00+0,15*0,80</t>
  </si>
  <si>
    <t>"111" 15,40+0,15*0,80</t>
  </si>
  <si>
    <t>"112" 63,21+0,30*4,75</t>
  </si>
  <si>
    <t>"113" 11,10+0,15*0,90</t>
  </si>
  <si>
    <t>"125" 19,33+0,15*(0,90*6+0,80)+0,30*1,00</t>
  </si>
  <si>
    <t>"114" 4,32+0,15*0,90</t>
  </si>
  <si>
    <t>"115" 4,22+0,15*0,90</t>
  </si>
  <si>
    <t>"119" 2,23+0,15*0,80</t>
  </si>
  <si>
    <t>"126" 2,86+0,15*0,70</t>
  </si>
  <si>
    <t>"127" 2,86+0,15*0,70</t>
  </si>
  <si>
    <t>"121" 13,23</t>
  </si>
  <si>
    <t>"202" 131,20+0,15*1,80</t>
  </si>
  <si>
    <t>"203" 20,73+0,15*0,90*2</t>
  </si>
  <si>
    <t>"204" 18,02</t>
  </si>
  <si>
    <t>"205" 41,36</t>
  </si>
  <si>
    <t>"207" 18,45+0,15*0,90+0,30*1,90</t>
  </si>
  <si>
    <t>"208" 18,36+0,15*0,90</t>
  </si>
  <si>
    <t>"209" 2,25+0,10*0,90</t>
  </si>
  <si>
    <t>579</t>
  </si>
  <si>
    <t>771121011</t>
  </si>
  <si>
    <t>Příprava podkladu před provedením dlažby nátěr penetrační na podlahu</t>
  </si>
  <si>
    <t>1943645583</t>
  </si>
  <si>
    <t>580</t>
  </si>
  <si>
    <t>771161011</t>
  </si>
  <si>
    <t>Příprava podkladu před provedením dlažby montáž profilu dilatační spáry v rovině dlažby</t>
  </si>
  <si>
    <t>332387742</t>
  </si>
  <si>
    <t>581</t>
  </si>
  <si>
    <t>59054164</t>
  </si>
  <si>
    <t>profil dilatační s bočními díly nerez tl 10mm</t>
  </si>
  <si>
    <t>70028063</t>
  </si>
  <si>
    <t>225*1,1 'Přepočtené koeficientem množství</t>
  </si>
  <si>
    <t>582</t>
  </si>
  <si>
    <t>771274113</t>
  </si>
  <si>
    <t>Montáž obkladů schodišť z dlaždic keramických lepených flexibilním lepidlem stupnic hladkých, šířky přes 250 do 300 mm</t>
  </si>
  <si>
    <t>-1636105290</t>
  </si>
  <si>
    <t>skladba S1</t>
  </si>
  <si>
    <t>2*11*1,25</t>
  </si>
  <si>
    <t>583</t>
  </si>
  <si>
    <t>59761340</t>
  </si>
  <si>
    <t>schodová tvarovka šířky 400mm</t>
  </si>
  <si>
    <t>-1360983565</t>
  </si>
  <si>
    <t>27,5*1,4 'Přepočtené koeficientem množství</t>
  </si>
  <si>
    <t>584</t>
  </si>
  <si>
    <t>771274232</t>
  </si>
  <si>
    <t>Montáž obkladů schodišť z dlaždic keramických lepených flexibilním lepidlem podstupnic hladkých, výšky přes 150 do 200 mm</t>
  </si>
  <si>
    <t>858939809</t>
  </si>
  <si>
    <t>585</t>
  </si>
  <si>
    <t>59761370</t>
  </si>
  <si>
    <t>dlažba velkoformátová keramická slinutá přes 0,5 do 2 ks/m2</t>
  </si>
  <si>
    <t>-1585764514</t>
  </si>
  <si>
    <t>27,5*0,3 'Přepočtené koeficientem množství</t>
  </si>
  <si>
    <t>586</t>
  </si>
  <si>
    <t>771474112</t>
  </si>
  <si>
    <t>Montáž soklů z dlaždic keramických lepených flexibilním lepidlem rovných, výšky přes 65 do 90 mm</t>
  </si>
  <si>
    <t>-265872100</t>
  </si>
  <si>
    <t>doplnění soklu - průchod</t>
  </si>
  <si>
    <t>"1.np" 2*0,60</t>
  </si>
  <si>
    <t>"2.np" 2*0,60</t>
  </si>
  <si>
    <t>587</t>
  </si>
  <si>
    <t>59761003</t>
  </si>
  <si>
    <t>dlažba keramická hutná hladká do interiéru přes 9 do 12ks/m2</t>
  </si>
  <si>
    <t>2066207053</t>
  </si>
  <si>
    <t>2,4*0,15 'Přepočtené koeficientem množství</t>
  </si>
  <si>
    <t>588</t>
  </si>
  <si>
    <t>-1229547042</t>
  </si>
  <si>
    <t>"101" 8,30+2,45+0,20*3+7,40+0,30+3,60+0,60-0,90-0,30</t>
  </si>
  <si>
    <t>"102" 2*(1,85+25,80)-0,90*4-0,80*4-1,80*2</t>
  </si>
  <si>
    <t>"103" 2*(5,60+2,50)-2*0,90</t>
  </si>
  <si>
    <t>"105" 2*(5,60+2,65)-2*0,90</t>
  </si>
  <si>
    <t>"106" 2*(5,60+2,50)-2*0,80</t>
  </si>
  <si>
    <t>"108" 2*(5,60+2,50)-2*0,80</t>
  </si>
  <si>
    <t>"109" 2*(5,60+2,50)-2*0,80</t>
  </si>
  <si>
    <t>"111" 2*(5,60+2,75)-2*0,80</t>
  </si>
  <si>
    <t>"112" 2*(5,33+5,70+2*0,30+2*0,40+0,15)-4,75+2*0,30-3*0,90</t>
  </si>
  <si>
    <t>"113" 2*(3,10+3,75+0,15)-0,90</t>
  </si>
  <si>
    <t>"116" 2*(5,60+2,70)-0,90-0,70</t>
  </si>
  <si>
    <t>"120" 2*(5,60+2,615+0,30+0,15)-0,90-0,70</t>
  </si>
  <si>
    <t>"125" 2*(1,65+11,715)-0,90*6-0,80-1,00+2*0,30</t>
  </si>
  <si>
    <t>skladba C5 (C7, C8)</t>
  </si>
  <si>
    <t>"202" 2*(7,58+19,90+3*0,40)-2*1,80-0,90</t>
  </si>
  <si>
    <t>"203" 2*(7,40+4,90)-2*1,80-3*0,90</t>
  </si>
  <si>
    <t>"204" 2*(6,15+3,00+0,30)-0,90</t>
  </si>
  <si>
    <t>"205" 2*(6,15+6,50+2*0,30)-0,90</t>
  </si>
  <si>
    <t>"207" 2*(1,50+10,915)-0,90-0,80-1,90+2*0,30</t>
  </si>
  <si>
    <t>"208" 2*(5,10+3,75)-0,90</t>
  </si>
  <si>
    <t>589</t>
  </si>
  <si>
    <t>59761338</t>
  </si>
  <si>
    <t>sokl-dlažba keramická slinutá hladká do interiéru i exteriéru 445x85mm</t>
  </si>
  <si>
    <t>-122413188</t>
  </si>
  <si>
    <t>390,61</t>
  </si>
  <si>
    <t>390,61*2,5 'Přepočtené koeficientem množství</t>
  </si>
  <si>
    <t>590</t>
  </si>
  <si>
    <t>771474132</t>
  </si>
  <si>
    <t>Montáž soklů z dlaždic keramických lepených flexibilním lepidlem schodišťových stupňovitých, výšky přes 65 do 90 mm</t>
  </si>
  <si>
    <t>1904711192</t>
  </si>
  <si>
    <t>(0,155+0,30)*2*2*11</t>
  </si>
  <si>
    <t>591</t>
  </si>
  <si>
    <t>-161135330</t>
  </si>
  <si>
    <t>20,02*2,5 'Přepočtené koeficientem množství</t>
  </si>
  <si>
    <t>592</t>
  </si>
  <si>
    <t>771573913</t>
  </si>
  <si>
    <t>Opravy podlah z dlaždic keramických lepených při velikosti dlaždic přes 9 do 12 ks/m2</t>
  </si>
  <si>
    <t>1055141085</t>
  </si>
  <si>
    <t>doplnění dlažby - průchody</t>
  </si>
  <si>
    <t>"1.np" 0,60*1,00*12</t>
  </si>
  <si>
    <t>"2.np" 0,60*1,90*12</t>
  </si>
  <si>
    <t>593</t>
  </si>
  <si>
    <t>-1703478235</t>
  </si>
  <si>
    <t>20,88*0,15 'Přepočtené koeficientem množství</t>
  </si>
  <si>
    <t>594</t>
  </si>
  <si>
    <t>771574153</t>
  </si>
  <si>
    <t>Montáž podlah z dlaždic keramických lepených flexibilním lepidlem velkoformátových hladkých přes 2 do 4 ks/m2</t>
  </si>
  <si>
    <t>-1140004134</t>
  </si>
  <si>
    <t>2,75</t>
  </si>
  <si>
    <t>595</t>
  </si>
  <si>
    <t>59761008</t>
  </si>
  <si>
    <t>dlažba velkoformátová keramická slinutá hladká do interiéru i exteriéru přes 2 do 4ks/m2</t>
  </si>
  <si>
    <t>-1385405810</t>
  </si>
  <si>
    <t>638,802*1,15 'Přepočtené koeficientem množství</t>
  </si>
  <si>
    <t>596</t>
  </si>
  <si>
    <t>771591112</t>
  </si>
  <si>
    <t>Izolace podlahy pod dlažbu nátěrem nebo stěrkou ve dvou vrstvách</t>
  </si>
  <si>
    <t>726537469</t>
  </si>
  <si>
    <t>1,15*2*11*(0,155+0,30)</t>
  </si>
  <si>
    <t>597</t>
  </si>
  <si>
    <t>771591115</t>
  </si>
  <si>
    <t>Podlahy - dokončovací práce spárování silikonem</t>
  </si>
  <si>
    <t>2079413792</t>
  </si>
  <si>
    <t>276,37+47,80+16,70+55,90+169,89+6,00+4,70+20,02</t>
  </si>
  <si>
    <t>598</t>
  </si>
  <si>
    <t>771591121</t>
  </si>
  <si>
    <t>Podlahy - dokončovací práce separační provazec do pružných spar, průměru 4 mm</t>
  </si>
  <si>
    <t>-1272463405</t>
  </si>
  <si>
    <t>599</t>
  </si>
  <si>
    <t>771591232</t>
  </si>
  <si>
    <t>Izolace podlahy pod dlažbu těsnícími izolačními pásy pro styčné nebo dilatační spáry</t>
  </si>
  <si>
    <t>926695605</t>
  </si>
  <si>
    <t>1,15*2*11</t>
  </si>
  <si>
    <t>600</t>
  </si>
  <si>
    <t>771591264</t>
  </si>
  <si>
    <t>Izolace podlahy pod dlažbu těsnícími izolačními pásy mezi podlahou a stěnu</t>
  </si>
  <si>
    <t>-1775864610</t>
  </si>
  <si>
    <t>C2+C3+C4+C6</t>
  </si>
  <si>
    <t>47,80+16,70+55,90+6,00</t>
  </si>
  <si>
    <t>601</t>
  </si>
  <si>
    <t>998771102</t>
  </si>
  <si>
    <t>Přesun hmot pro podlahy z dlaždic stanovený z hmotnosti přesunovaného materiálu vodorovná dopravní vzdálenost do 50 m v objektech výšky přes 6 do 12 m</t>
  </si>
  <si>
    <t>1462074660</t>
  </si>
  <si>
    <t>776</t>
  </si>
  <si>
    <t>Podlahy povlakové</t>
  </si>
  <si>
    <t>602</t>
  </si>
  <si>
    <t>776111112</t>
  </si>
  <si>
    <t>Příprava podkladu broušení podlah nového podkladu betonového</t>
  </si>
  <si>
    <t>-457572799</t>
  </si>
  <si>
    <t>603</t>
  </si>
  <si>
    <t>776111311</t>
  </si>
  <si>
    <t>Příprava podkladu vysátí podlah</t>
  </si>
  <si>
    <t>-366678292</t>
  </si>
  <si>
    <t>604</t>
  </si>
  <si>
    <t>776121111</t>
  </si>
  <si>
    <t>Příprava podkladu penetrace vodou ředitelná na savý podklad (válečkováním) ředěná v poměru 1:3 podlah</t>
  </si>
  <si>
    <t>-1979748144</t>
  </si>
  <si>
    <t>605</t>
  </si>
  <si>
    <t>776141113</t>
  </si>
  <si>
    <t>Příprava podkladu vyrovnání samonivelační stěrkou podlah min.pevnosti 20 MPa, tloušťky přes 5 do 8 mm</t>
  </si>
  <si>
    <t>-611942328</t>
  </si>
  <si>
    <t>606</t>
  </si>
  <si>
    <t>776211131</t>
  </si>
  <si>
    <t>Montáž textilních podlahovin lepením pásů tkaných</t>
  </si>
  <si>
    <t>-653509634</t>
  </si>
  <si>
    <t>kobercová čistící zóna</t>
  </si>
  <si>
    <t>607</t>
  </si>
  <si>
    <t>69752121</t>
  </si>
  <si>
    <t>koberec čistící zóna, střižená smyčka, vlákno PA Econyl, 920g/m2, zátěž 33, Bfl-S1, záda vinyl</t>
  </si>
  <si>
    <t>-1286838863</t>
  </si>
  <si>
    <t>Poznámka k položce:
provedení dle skladby R2</t>
  </si>
  <si>
    <t>7,4*1,1 'Přepočtené koeficientem množství</t>
  </si>
  <si>
    <t>608</t>
  </si>
  <si>
    <t>998776102</t>
  </si>
  <si>
    <t>Přesun hmot pro podlahy povlakové stanovený z hmotnosti přesunovaného materiálu vodorovná dopravní vzdálenost do 50 m v objektech výšky přes 6 do 12 m</t>
  </si>
  <si>
    <t>1329045313</t>
  </si>
  <si>
    <t>777</t>
  </si>
  <si>
    <t>Podlahy lité</t>
  </si>
  <si>
    <t>609</t>
  </si>
  <si>
    <t>579211126.1</t>
  </si>
  <si>
    <t>Venkovní lité pryžové povrchy na betonový podklad jednovrstvé tloušťky 13 mm s impregnací podkladu, prováděné strojně plochy přes 300 m2 dvě barvy (střed a výběhy) ostatní</t>
  </si>
  <si>
    <t>27201439</t>
  </si>
  <si>
    <t>"123" 1190,02+3*0,12*1,80</t>
  </si>
  <si>
    <t>"122" 43,86</t>
  </si>
  <si>
    <t>"124" 45,40+0,12*1,80</t>
  </si>
  <si>
    <t>"201" 68,78+0,15*1,80</t>
  </si>
  <si>
    <t>"206" 70,73+0,15*1,80</t>
  </si>
  <si>
    <t>610</t>
  </si>
  <si>
    <t>775413320</t>
  </si>
  <si>
    <t>Montáž podlahového soklíku nebo lišty obvodové (soklové) dřevěné bez základního nátěru soklíku ze dřeva tvrdého nebo měkkého, v přírodní barvě připevněného vruty, s přetmelením</t>
  </si>
  <si>
    <t>-1379707168</t>
  </si>
  <si>
    <t>"A1" 176,49</t>
  </si>
  <si>
    <t>"A2" 60,70</t>
  </si>
  <si>
    <t>"A3" 75,61</t>
  </si>
  <si>
    <t>611</t>
  </si>
  <si>
    <t>61418101</t>
  </si>
  <si>
    <t>lišta podlahová dřevěná dub 15x35mm</t>
  </si>
  <si>
    <t>-1837638494</t>
  </si>
  <si>
    <t>612</t>
  </si>
  <si>
    <t>775429121</t>
  </si>
  <si>
    <t>Montáž lišty přechodové (vyrovnávací) připevněné vruty</t>
  </si>
  <si>
    <t>1865597555</t>
  </si>
  <si>
    <t>3*1,80+2*1,80+0,90</t>
  </si>
  <si>
    <t>613</t>
  </si>
  <si>
    <t>55343120</t>
  </si>
  <si>
    <t>profil přechodový Al vrtaný 30mm stříbro</t>
  </si>
  <si>
    <t>-1350101942</t>
  </si>
  <si>
    <t>9,9*1,1 'Přepočtené koeficientem množství</t>
  </si>
  <si>
    <t>614</t>
  </si>
  <si>
    <t>998777102</t>
  </si>
  <si>
    <t>Přesun hmot pro podlahy lité stanovený z hmotnosti přesunovaného materiálu vodorovná dopravní vzdálenost do 50 m v objektech výšky přes 6 do 12 m</t>
  </si>
  <si>
    <t>456612094</t>
  </si>
  <si>
    <t>781</t>
  </si>
  <si>
    <t>Dokončovací práce - obklady</t>
  </si>
  <si>
    <t>615</t>
  </si>
  <si>
    <t>781121011</t>
  </si>
  <si>
    <t>Příprava podkladu před provedením obkladu nátěr penetrační na stěnu</t>
  </si>
  <si>
    <t>-2087489201</t>
  </si>
  <si>
    <t>"114" 2*(2,40+1,80)*2,40-0,9*1,97</t>
  </si>
  <si>
    <t>"115" 2*(2,40+1,80+0,30)*2,40-0,90*1,97</t>
  </si>
  <si>
    <t>"117" 2*(1,65+1,10)*2,40-0,70*1,97</t>
  </si>
  <si>
    <t>"118" 2*(1,65+1,10)*2,40-0,70*1,97</t>
  </si>
  <si>
    <t>"119" 2*(1,00+1,30)*2,40-0,80*1,97</t>
  </si>
  <si>
    <t>"126" 2*(2,60+1,10)*2,40-0,70*1,97</t>
  </si>
  <si>
    <t>"127" 2*(2,60+1,10)*2,40-0,70*1,97</t>
  </si>
  <si>
    <t>"121" 2*(6,15+2,20)*1,50-0,90*1,50</t>
  </si>
  <si>
    <t>"104" 2*(5,60+3,10+0,15+0,30)*2,40-2*0,90*1,97</t>
  </si>
  <si>
    <t>"107" 2*(5,60+3,10+0,40+0,30)*2,40-2*0,80*1,97</t>
  </si>
  <si>
    <t>"110" 2*(5,60+3,10+0,40+0,30)*2,40-2*0,80*1,97</t>
  </si>
  <si>
    <t>"209" 2*2*1,50*2,40-0,80*1,97</t>
  </si>
  <si>
    <t>obklad parapetu</t>
  </si>
  <si>
    <t>0,30*(1,10+1,60)+0,30*(1,40+1,30)+0,30*(1,85+0,85)+0,30*0,80+0,30*1,10</t>
  </si>
  <si>
    <t>616</t>
  </si>
  <si>
    <t>781131112</t>
  </si>
  <si>
    <t>Izolace stěny pod obklad izolace nátěrem nebo stěrkou ve dvou vrstvách</t>
  </si>
  <si>
    <t>1772134630</t>
  </si>
  <si>
    <t>617</t>
  </si>
  <si>
    <t>781131232</t>
  </si>
  <si>
    <t>Izolace stěny pod obklad izolace těsnícími izolačními pásy pro styčné nebo dilatační spáry</t>
  </si>
  <si>
    <t>1640139626</t>
  </si>
  <si>
    <t>57,70+171,40</t>
  </si>
  <si>
    <t>618</t>
  </si>
  <si>
    <t>781474154</t>
  </si>
  <si>
    <t>Montáž obkladů vnitřních stěn z dlaždic keramických lepených flexibilním lepidlem velkoformátových hladkých přes 4 do 6 ks/m2</t>
  </si>
  <si>
    <t>1973796373</t>
  </si>
  <si>
    <t>viz.plocha penetrace</t>
  </si>
  <si>
    <t>skladba C2+C3+C4+C6 - obklad 598x298 (75% plochy)</t>
  </si>
  <si>
    <t>(104,82+23,70+124,31+12,824)*75/100</t>
  </si>
  <si>
    <t>"parapety" 3,00</t>
  </si>
  <si>
    <t>619</t>
  </si>
  <si>
    <t>59761001</t>
  </si>
  <si>
    <t>obklad velkoformátový keramický hladký přes 4 do 6ks/m2</t>
  </si>
  <si>
    <t>1895687518</t>
  </si>
  <si>
    <t>202,241*1,15 'Přepočtené koeficientem množství</t>
  </si>
  <si>
    <t>620</t>
  </si>
  <si>
    <t>781484116</t>
  </si>
  <si>
    <t>Montáž obkladů vnitřních stěn z mozaikových lepenců keramických nebo skleněných lepených flexibilním lepidlem dílce vel. 300 x 300 mm</t>
  </si>
  <si>
    <t>1335881726</t>
  </si>
  <si>
    <t>skladba C2+C3+C4+C6 - obklad 298x298 (25% plochy)</t>
  </si>
  <si>
    <t>(104,82+23,70+124,31+12,824)*25/100</t>
  </si>
  <si>
    <t>621</t>
  </si>
  <si>
    <t>59761181</t>
  </si>
  <si>
    <t>mozaika keramická hladká na podlahu i stěnu pro interiér i exteriér (5x5)-set 300mx300mm</t>
  </si>
  <si>
    <t>-335710499</t>
  </si>
  <si>
    <t>66,414*1,1 'Přepočtené koeficientem množství</t>
  </si>
  <si>
    <t>622</t>
  </si>
  <si>
    <t>781491011</t>
  </si>
  <si>
    <t>Montáž zrcadel lepených silikonovým tmelem na podkladní omítku, plochy do 1 m2</t>
  </si>
  <si>
    <t>-774533007</t>
  </si>
  <si>
    <t>"ozn.100" 0,60*1,20*2</t>
  </si>
  <si>
    <t>"ozn.100" 0,60*1,20</t>
  </si>
  <si>
    <t>623</t>
  </si>
  <si>
    <t>63465126</t>
  </si>
  <si>
    <t>zrcadlo nemontované čiré tl 5mm max rozměr 3210x2250mm</t>
  </si>
  <si>
    <t>922916105</t>
  </si>
  <si>
    <t>2,16*1,1 'Přepočtené koeficientem množství</t>
  </si>
  <si>
    <t>624</t>
  </si>
  <si>
    <t>781494511</t>
  </si>
  <si>
    <t>Obklad - dokončující práce profily ukončovací lepené flexibilním lepidlem ukončovací</t>
  </si>
  <si>
    <t>-1561297721</t>
  </si>
  <si>
    <t>"104" 1,60+2*0,50+1,10+2*0,50+4*2,40</t>
  </si>
  <si>
    <t>"107" 1,40+2*0,50+4*2,40+1,30+2*0,50</t>
  </si>
  <si>
    <t>"110" 1,85+2*0,50+0,85+2*0,50+4*2,40</t>
  </si>
  <si>
    <t>"114" 0,90+1,20+0,15</t>
  </si>
  <si>
    <t>"115" 0,90+1,20+0,15</t>
  </si>
  <si>
    <t>"117" 1,10+1,10+2*0,50</t>
  </si>
  <si>
    <t>"118" 1,10+1,10+2*0,50</t>
  </si>
  <si>
    <t>"119" 2,40</t>
  </si>
  <si>
    <t>"121" 1,50</t>
  </si>
  <si>
    <t>625</t>
  </si>
  <si>
    <t>781495115</t>
  </si>
  <si>
    <t>Obklad - dokončující práce ostatní práce spárování silikonem</t>
  </si>
  <si>
    <t>-1555377761</t>
  </si>
  <si>
    <t>"104" 8*2,40+1,60+2*0,50+1,10+2*0,50</t>
  </si>
  <si>
    <t>"107" 1,40+2*0,50+8*2,40+1,30+2*0,50</t>
  </si>
  <si>
    <t>"110" 1,85+2*0,50+0,85+2*0,50+8*2,40</t>
  </si>
  <si>
    <t>"114" 4*2,40+2*1,20+0,90</t>
  </si>
  <si>
    <t>"115" 4*2,40+2*1,20+0,90</t>
  </si>
  <si>
    <t>"117" 4*2,40+1,10+1,10+2*0,50</t>
  </si>
  <si>
    <t>"118" 4*2,40+1,10+1,10+2*0,50</t>
  </si>
  <si>
    <t>"119" 5*2,40</t>
  </si>
  <si>
    <t>"121" 5*1,50</t>
  </si>
  <si>
    <t>"126" 4*2,40</t>
  </si>
  <si>
    <t>"127" 4*2,40</t>
  </si>
  <si>
    <t>"209" 4*2,40</t>
  </si>
  <si>
    <t>626</t>
  </si>
  <si>
    <t>998781102</t>
  </si>
  <si>
    <t>Přesun hmot pro obklady keramické stanovený z hmotnosti přesunovaného materiálu vodorovná dopravní vzdálenost do 50 m v objektech výšky přes 6 do 12 m</t>
  </si>
  <si>
    <t>1536497320</t>
  </si>
  <si>
    <t>783</t>
  </si>
  <si>
    <t>Dokončovací práce - nátěry</t>
  </si>
  <si>
    <t>627</t>
  </si>
  <si>
    <t>783101203</t>
  </si>
  <si>
    <t>Příprava podkladu truhlářských konstrukcí před provedením nátěru broušení smirkovým papírem nebo plátnem jemné</t>
  </si>
  <si>
    <t>698934660</t>
  </si>
  <si>
    <t>parapety ozn.78, 79, 80</t>
  </si>
  <si>
    <t>13,00*0,15*2+1,35*0,18*2+2,28*0,18*2</t>
  </si>
  <si>
    <t>628</t>
  </si>
  <si>
    <t>783113111</t>
  </si>
  <si>
    <t>Napouštěcí nátěr truhlářských konstrukcí jednonásobný fungicidní syntetický</t>
  </si>
  <si>
    <t>1135724529</t>
  </si>
  <si>
    <t>629</t>
  </si>
  <si>
    <t>783114101</t>
  </si>
  <si>
    <t>Základní nátěr truhlářských konstrukcí jednonásobný syntetický</t>
  </si>
  <si>
    <t>-1834943221</t>
  </si>
  <si>
    <t>630</t>
  </si>
  <si>
    <t>783117101</t>
  </si>
  <si>
    <t>Krycí nátěr truhlářských konstrukcí jednonásobný syntetický</t>
  </si>
  <si>
    <t>-86338709</t>
  </si>
  <si>
    <t>631</t>
  </si>
  <si>
    <t>783168211.1</t>
  </si>
  <si>
    <t>Lakovací nátěr truhlářských konstrukcí dvojnásobný s mezibroušením voskový</t>
  </si>
  <si>
    <t>-1673695601</t>
  </si>
  <si>
    <t>632</t>
  </si>
  <si>
    <t>783823135</t>
  </si>
  <si>
    <t>Penetrační nátěr omítek hladkých omítek hladkých, zrnitých tenkovrstvých nebo štukových stupně členitosti 1 a 2 silikonový</t>
  </si>
  <si>
    <t>1168898105</t>
  </si>
  <si>
    <t>633</t>
  </si>
  <si>
    <t>783826605</t>
  </si>
  <si>
    <t>Hydrofobizační nátěr omítek silikonový, transparentní, povrchů hladkých betonových povrchů nebo povrchů z desek na bázi dřeva (dřevovláknitých apod.)</t>
  </si>
  <si>
    <t>640264411</t>
  </si>
  <si>
    <t>betonových pohledových ploch</t>
  </si>
  <si>
    <t>mč.123</t>
  </si>
  <si>
    <t>10,00*(2*(45,50+26,80)+0,70*2*18+0,50*2*10)</t>
  </si>
  <si>
    <t>mč124</t>
  </si>
  <si>
    <t>10,00*(2*(9,50+5,18)+0,60*2)-4,58*9,05+0,50*(4,58+2*9,05)</t>
  </si>
  <si>
    <t>634</t>
  </si>
  <si>
    <t>783827125</t>
  </si>
  <si>
    <t>Krycí (ochranný ) nátěr omítek jednonásobný hladkých omítek hladkých, zrnitých tenkovrstvých nebo štukových stupně členitosti 1 a 2 silikonový</t>
  </si>
  <si>
    <t>437662363</t>
  </si>
  <si>
    <t>784</t>
  </si>
  <si>
    <t>Dokončovací práce - malby a tapety</t>
  </si>
  <si>
    <t>635</t>
  </si>
  <si>
    <t>784181101</t>
  </si>
  <si>
    <t>Penetrace podkladu jednonásobná základní akrylátová v místnostech výšky do 3,80 m</t>
  </si>
  <si>
    <t>-1746197436</t>
  </si>
  <si>
    <t>ve stávající budově - dotčené stěny stavebními úpravami</t>
  </si>
  <si>
    <t>3,10*7,00+4*2*(1,17+1,60)*0,30+3,10*(3,50+7,25)-1,00*2,05+0,60*(1,00+2*2,05)</t>
  </si>
  <si>
    <t>4*2*1,17*1,60*0,30+3,10*13,60+5*0,30*(1,17+2,00)</t>
  </si>
  <si>
    <t>3,30*(7,25+10,62)+0,30*4*2*(1,17+2,20)+0,60*(1,90+2*2,05)</t>
  </si>
  <si>
    <t>strop</t>
  </si>
  <si>
    <t>767,41+12,47</t>
  </si>
  <si>
    <t>SDK</t>
  </si>
  <si>
    <t>139,13+25,20*0,80+117,975+10,725</t>
  </si>
  <si>
    <t>stěny</t>
  </si>
  <si>
    <t>"101" (8,30+2,45+0,20*3+7,40+0,30+3,60+0,60)*3,00-3,30*3,00+0,50*2*3,00</t>
  </si>
  <si>
    <t>"102" 2*(1,85+25,80)*3,00</t>
  </si>
  <si>
    <t>"103" 2*(5,60+2,50)*3,00</t>
  </si>
  <si>
    <t>"104" 2*(5,60+3,10+0,15+0,30)*3,00</t>
  </si>
  <si>
    <t>"105" 2*(5,60+2,65)*3,00</t>
  </si>
  <si>
    <t>"106" 2*(5,60+2,50)*3,00</t>
  </si>
  <si>
    <t>"107" 2*(5,60+3,10+0,40+0,30)*3,00</t>
  </si>
  <si>
    <t>"108" 2*(5,60+2,50)*3,00</t>
  </si>
  <si>
    <t>"109" 2*(5,60+2,50)*3,00</t>
  </si>
  <si>
    <t>"110" 2*(5,60+3,10+0,40+0,30)*3,00</t>
  </si>
  <si>
    <t>"111" 2*(5,60+2,75)*3,00</t>
  </si>
  <si>
    <t>"112" 2*(5,33+5,70+2*0,30+2*0,40+0,15)*3,00-4,75*3,00+0,30*2*3,00</t>
  </si>
  <si>
    <t>"113" 2*(3,10+3,75+0,15)*3,00</t>
  </si>
  <si>
    <t>"114" 2*(2,40+1,80)*3,00</t>
  </si>
  <si>
    <t>"115" 2*(2,40+1,80+0,30)*3,00</t>
  </si>
  <si>
    <t>"116" 2*(5,60+2,70)*3,00</t>
  </si>
  <si>
    <t>"117" 2*(1,65+1,10)*3,00</t>
  </si>
  <si>
    <t>"118" 2*(1,65+1,10)*3,00</t>
  </si>
  <si>
    <t>"119" 2*(1,00+1,30)*3,00</t>
  </si>
  <si>
    <t>"120" 2*(5,60+2,615+0,30+0,15)*3,00</t>
  </si>
  <si>
    <t>"121" 2*(6,15+2,20)*3,00</t>
  </si>
  <si>
    <t>"122" (2*(5,55+7,30)+2*(0,40+0,45)+4*0,40+2*0,57)*3,00-1,80*2,50</t>
  </si>
  <si>
    <t>"125" 2*(1,65+11,715)*3,00</t>
  </si>
  <si>
    <t>"126" 2*(2,60+1,10)*3,00</t>
  </si>
  <si>
    <t>"127" 2*(2,60+1,10)*3,00</t>
  </si>
  <si>
    <t>"201" (8,10+8,38+7,70+9,80+2*0,60+2*2*0,15)*3,00-3,305*3,00+0,50*2*3,00</t>
  </si>
  <si>
    <t>"202" 2*(7,58+19,90+3*0,40)*3,00-4,10*1,40*3+0,30*(4,10+2*1,40)*3</t>
  </si>
  <si>
    <t>-2*4,00*1,865+2*0,15*(4,00+2*1,865)</t>
  </si>
  <si>
    <t>"203" 2*(7,40+4,90)*3,00-4,75*3,00+0,30*2*3,00</t>
  </si>
  <si>
    <t>"204" 2*(6,15+3,00+0,30)*3,00</t>
  </si>
  <si>
    <t>"205" 2*(6,15+6,50+2*0,30)*3,00+2*3,00*4*0,40</t>
  </si>
  <si>
    <t>"206" 2*(5,75+12,515+3*0,15+3*0,40)*3,00</t>
  </si>
  <si>
    <t>"207" 2*(1,50+10,915)*3,00</t>
  </si>
  <si>
    <t>"208" 2*(5,10+3,75)*3,00</t>
  </si>
  <si>
    <t>"209" 2*2*1,50*3,00</t>
  </si>
  <si>
    <t>636</t>
  </si>
  <si>
    <t>784211101</t>
  </si>
  <si>
    <t>Malby z malířských směsí otěruvzdorných za mokra dvojnásobné, bílé za mokra otěruvzdorné výborně v místnostech výšky do 3,80 m</t>
  </si>
  <si>
    <t>1556199728</t>
  </si>
  <si>
    <t>2972,908</t>
  </si>
  <si>
    <t>637</t>
  </si>
  <si>
    <t>784211163</t>
  </si>
  <si>
    <t>Malby z malířských směsí otěruvzdorných za mokra Příplatek k cenám dvojnásobných maleb za provádění barevné malby tónované na tónovacích automatech, v odstínu středně sytém</t>
  </si>
  <si>
    <t>-1484604830</t>
  </si>
  <si>
    <t>30% plochy</t>
  </si>
  <si>
    <t>2972,908*30/100</t>
  </si>
  <si>
    <t>787</t>
  </si>
  <si>
    <t>Dokončovací práce - zasklívání</t>
  </si>
  <si>
    <t>638</t>
  </si>
  <si>
    <t>787314316</t>
  </si>
  <si>
    <t>Zasklívání střešních konstrukcí, střešních světlíků a zahradních skleníků deskami plochými plnými sklem plochým plaveným s podtmelením na lišty, tl. 6 mm</t>
  </si>
  <si>
    <t>1877399362</t>
  </si>
  <si>
    <t>zasklení slunolamu - bezp.sklo čiré 6.6.2</t>
  </si>
  <si>
    <t>"ozn.314" 3,175*0,75*1</t>
  </si>
  <si>
    <t>"ozn.315" 2,845*0,75*1</t>
  </si>
  <si>
    <t>"ozn.316" 2,02*1,00*1</t>
  </si>
  <si>
    <t>"ozn.319" 2,02*1,00*1</t>
  </si>
  <si>
    <t>639</t>
  </si>
  <si>
    <t>63437141</t>
  </si>
  <si>
    <t>sklo bezpečnostnostní vrstvené tl 12,4mm</t>
  </si>
  <si>
    <t>-305672674</t>
  </si>
  <si>
    <t>8,555*1,05 'Přepočtené koeficientem množství</t>
  </si>
  <si>
    <t>SO01-2 - Technika prostředí staveb</t>
  </si>
  <si>
    <t>Soupis:</t>
  </si>
  <si>
    <t>1 - Zdravotně technické instalace</t>
  </si>
  <si>
    <t xml:space="preserve">    721 - Zdravotechnika - vnitřní kanalizace</t>
  </si>
  <si>
    <t xml:space="preserve">    722 - Zdravotechnika - vnitřní vodovod</t>
  </si>
  <si>
    <t>M - Práce a dodávky M</t>
  </si>
  <si>
    <t xml:space="preserve">    23-M - Montáže potrubí</t>
  </si>
  <si>
    <t>115101201</t>
  </si>
  <si>
    <t>Čerpání vody na dopravní výšku do 10 m s uvažovaným průměrným přítokem do 500 l/min</t>
  </si>
  <si>
    <t>hod</t>
  </si>
  <si>
    <t>CS ÚRS 2019 01</t>
  </si>
  <si>
    <t>-413589099</t>
  </si>
  <si>
    <t>"výkresy 401-407" 16</t>
  </si>
  <si>
    <t>115101301</t>
  </si>
  <si>
    <t>Pohotovost záložní čerpací soupravy pro dopravní výšku do 10 m s uvažovaným průměrným přítokem do 500 l/min</t>
  </si>
  <si>
    <t>den</t>
  </si>
  <si>
    <t>1041995656</t>
  </si>
  <si>
    <t>"výkresy 401-407" 2</t>
  </si>
  <si>
    <t>132301201</t>
  </si>
  <si>
    <t>Hloubení zapažených i nezapažených rýh šířky přes 600 do 2 000 mm s urovnáním dna do předepsaného profilu a spádu v hornině tř. 4 do 100 m3</t>
  </si>
  <si>
    <t>1997163093</t>
  </si>
  <si>
    <t>"výkresy 401-407" ((1+1+1,5+0,5+5+1+5+4+4+6+13+4)+(25+4+12+3+18+3*1,7+6+14+18+10+17+2,5+11+8+2,5+17+6)+(6+39+18+24+1)+(2,5))*0,6*0,65</t>
  </si>
  <si>
    <t>132301209</t>
  </si>
  <si>
    <t>Hloubení zapažených i nezapažených rýh šířky přes 600 do 2 000 mm s urovnáním dna do předepsaného profilu a spádu v hornině tř. 4 Příplatek k cenám za lepivost horniny tř. 4</t>
  </si>
  <si>
    <t>-735529641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</si>
  <si>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</si>
  <si>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</si>
  <si>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-807580375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</si>
  <si>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</si>
  <si>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</si>
  <si>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1095781098</t>
  </si>
  <si>
    <t>"výkresy 401-407" ((1+1+1,5+0,5+5+1+5+4+4+6+13+4)+(25+4+12+3+18+3*1,7+6+14+18+10+17+2,5+11+8+2,5+17+6)+(6+39+18+24+1)+(2,5))*0,6*0,5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</si>
  <si>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</si>
  <si>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</si>
  <si>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-72911738</t>
  </si>
  <si>
    <t>"výkresy 401-407" ((1+1+1,5+0,5+5+1+5+4+4+6+13+4)+(25+4+12+3+18+3*1,7+6+14+18+10+17+2,5+11+8+2,5+17+6)+(6+39+18+24+1)+(2,5))*0,6*0,5*10</t>
  </si>
  <si>
    <t>167101101</t>
  </si>
  <si>
    <t>Nakládání, skládání a překládání neulehlého výkopku nebo sypaniny nakládání, množství do 100 m3, z hornin tř. 1 až 4</t>
  </si>
  <si>
    <t>1143594413</t>
  </si>
  <si>
    <t>171201201</t>
  </si>
  <si>
    <t>Uložení sypaniny na skládky</t>
  </si>
  <si>
    <t>459971885</t>
  </si>
  <si>
    <t>171201211</t>
  </si>
  <si>
    <t>Poplatek za uložení stavebního odpadu na skládce (skládkovné) zeminy a kameniva zatříděného do Katalogu odpadů pod kódem 170 504</t>
  </si>
  <si>
    <t>-1641947779</t>
  </si>
  <si>
    <t>94,68*1,8 'Přepočtené koeficientem množství</t>
  </si>
  <si>
    <t>174101101</t>
  </si>
  <si>
    <t>Zásyp sypaninou z jakékoliv horniny s uložením výkopku ve vrstvách se zhutněním jam, šachet, rýh nebo kolem objektů v těchto vykopávkách</t>
  </si>
  <si>
    <t>1866426034</t>
  </si>
  <si>
    <t>"výkresy 401-407" ((1+1+1,5+0,5+5+1+5+4+4+6+13+4)+(25+4+12+3+18+3*1,7+6+14+18+10+17+2,5+11+8+2,5+17+6)+(6+39+18+24+1)+(2,5))*0,6*0,15</t>
  </si>
  <si>
    <t>175101201</t>
  </si>
  <si>
    <t>Obsypání objektů nad přilehlým původním terénem sypaninou z vhodných hornin 1 až 4 nebo materiálem uloženým ve vzdálenosti do 3 m od vnějšího kraje objektu pro jakoukoliv míru zhutnění bez prohození sypaniny sítem</t>
  </si>
  <si>
    <t>1410861103</t>
  </si>
  <si>
    <t>58337303</t>
  </si>
  <si>
    <t>štěrkopísek frakce 0/8</t>
  </si>
  <si>
    <t>-1645716090</t>
  </si>
  <si>
    <t>28,404*2 'Přepočtené koeficientem množství</t>
  </si>
  <si>
    <t>58337302</t>
  </si>
  <si>
    <t>štěrkopísek frakce 0/16</t>
  </si>
  <si>
    <t>192696014</t>
  </si>
  <si>
    <t>"výkresy 401-407" ((1+1+1,5+0,5+5+1+5+4+4+6+13+4)+(25+4+12+3+18+3*1,7+6+14+18+10+17+2,5+11+8+2,5+17+6)+(6+39+18+24+1)+(2,5))*0,6*0,35</t>
  </si>
  <si>
    <t>66,276*2 'Přepočtené koeficientem množství</t>
  </si>
  <si>
    <t>R162900001</t>
  </si>
  <si>
    <t>Přeprava sypanin po místních komunikacích včetně naložení/vyložení</t>
  </si>
  <si>
    <t>62571757</t>
  </si>
  <si>
    <t>-2052918276</t>
  </si>
  <si>
    <t>"Pro vodu – drážky 60x60mm" 102,00*0,06</t>
  </si>
  <si>
    <t>"Pro kanalizaci – drážky 70x70mm" 13,00*0,07</t>
  </si>
  <si>
    <t>"Pro kanalizaci – drážky 100x100mm" 6,00*0,10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</si>
  <si>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</si>
  <si>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</si>
  <si>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1865019656</t>
  </si>
  <si>
    <t>721</t>
  </si>
  <si>
    <t>Zdravotechnika - vnitřní kanalizace</t>
  </si>
  <si>
    <t>721173401</t>
  </si>
  <si>
    <t>Potrubí z plastových trub PVC SN4 svodné (ležaté) DN 110</t>
  </si>
  <si>
    <t>-277370443</t>
  </si>
  <si>
    <t>"výkresy 401-407" (1+1+1,5+0,5+5+1+5+4+4+6+13+4)*1,1</t>
  </si>
  <si>
    <t>721173402</t>
  </si>
  <si>
    <t>Potrubí z plastových trub PVC SN4 svodné (ležaté) DN 125</t>
  </si>
  <si>
    <t>-1515092857</t>
  </si>
  <si>
    <t>"výkresy 401-407" (25+4+12+3+18+3*1,7+6+14+18+10+17+2,5+11+8+2,5+17+6)*1,1</t>
  </si>
  <si>
    <t>721173403</t>
  </si>
  <si>
    <t>Potrubí z plastových trub PVC SN4 svodné (ležaté) DN 160</t>
  </si>
  <si>
    <t>-1028180353</t>
  </si>
  <si>
    <t>"výkresy 401-407" (6+39+18+24+1)*1,1</t>
  </si>
  <si>
    <t>721173404</t>
  </si>
  <si>
    <t>Potrubí z plastových trub PVC SN4 svodné (ležaté) DN 200</t>
  </si>
  <si>
    <t>1981645601</t>
  </si>
  <si>
    <t>"výkresy 401-407" 2,5</t>
  </si>
  <si>
    <t>721174024</t>
  </si>
  <si>
    <t>Potrubí z plastových trub polypropylenové odpadní (svislé) DN 75</t>
  </si>
  <si>
    <t>1236589194</t>
  </si>
  <si>
    <t>"výkresy 401-407" (2+2+2+2+2+5+4+3)*1,1</t>
  </si>
  <si>
    <t>721174025</t>
  </si>
  <si>
    <t>Potrubí z plastových trub polypropylenové odpadní (svislé) DN 110</t>
  </si>
  <si>
    <t>-1477424696</t>
  </si>
  <si>
    <t>"výkresy 401-407" (6+2+3+1+6+16*6)*1,1</t>
  </si>
  <si>
    <t>721174042</t>
  </si>
  <si>
    <t>Potrubí z plastových trub polypropylenové připojovací DN 40</t>
  </si>
  <si>
    <t>742558055</t>
  </si>
  <si>
    <t>"výkresy 401-407" (2*3+2+2+4)*1,1</t>
  </si>
  <si>
    <t>721174043</t>
  </si>
  <si>
    <t>Potrubí z plastových trub polypropylenové připojovací DN 50</t>
  </si>
  <si>
    <t>-1062136190</t>
  </si>
  <si>
    <t>"výkresy 401-407" (6+3+3+3)*1,1</t>
  </si>
  <si>
    <t>721174045</t>
  </si>
  <si>
    <t>Potrubí z plastových trub polypropylenové připojovací DN 110</t>
  </si>
  <si>
    <t>-943331596</t>
  </si>
  <si>
    <t>"výkresy 401-407" (2*3+4+2+1)*1,1</t>
  </si>
  <si>
    <t>28615602</t>
  </si>
  <si>
    <t>čistící kus kanalizační PVC DN 70</t>
  </si>
  <si>
    <t>-1961194197</t>
  </si>
  <si>
    <t>"výkresy 401-407" 1</t>
  </si>
  <si>
    <t>28611604</t>
  </si>
  <si>
    <t>čistící kus kanalizační PVC DN 100</t>
  </si>
  <si>
    <t>-1889889230</t>
  </si>
  <si>
    <t>"výkresy 401-407" 10+16</t>
  </si>
  <si>
    <t>28611606</t>
  </si>
  <si>
    <t>čistící kus kanalizační PVC DN 125</t>
  </si>
  <si>
    <t>-1214806565</t>
  </si>
  <si>
    <t>28611608</t>
  </si>
  <si>
    <t>čistící kus kanalizační PVC DN 150</t>
  </si>
  <si>
    <t>1070674807</t>
  </si>
  <si>
    <t>721211421</t>
  </si>
  <si>
    <t>Podlahové vpusti se svislým odtokem DN 50/75/110 mřížka nerez 115x115</t>
  </si>
  <si>
    <t>-2085662621</t>
  </si>
  <si>
    <t>"výkresy 401-407" 3</t>
  </si>
  <si>
    <t>721274123</t>
  </si>
  <si>
    <t>Ventily přivzdušňovací odpadních potrubí vnitřní DN 100</t>
  </si>
  <si>
    <t>1206991546</t>
  </si>
  <si>
    <t>721274125</t>
  </si>
  <si>
    <t>Ventily přivzdušňovací odpadních potrubí vnitřní DN 75</t>
  </si>
  <si>
    <t>-1393618576</t>
  </si>
  <si>
    <t>"výkresy 401-407" 6+3+1</t>
  </si>
  <si>
    <t>R721274200</t>
  </si>
  <si>
    <t>Ventilační mřížka do stěny 150x150mm</t>
  </si>
  <si>
    <t>-578563186</t>
  </si>
  <si>
    <t>"výkresy 401-407" 12</t>
  </si>
  <si>
    <t>721290111</t>
  </si>
  <si>
    <t>Zkouška těsnosti kanalizace v objektech vodou do DN 125</t>
  </si>
  <si>
    <t>1846105974</t>
  </si>
  <si>
    <t>"výkresy 401-407" 50,6+197,01+24,2+125,4+15,4+16,5+14,3</t>
  </si>
  <si>
    <t>721290112</t>
  </si>
  <si>
    <t>Zkouška těsnosti kanalizace v objektech vodou DN 150 nebo DN 200</t>
  </si>
  <si>
    <t>1554706168</t>
  </si>
  <si>
    <t>"výkresy 401-407" 96,8+2,5</t>
  </si>
  <si>
    <t>R721000004</t>
  </si>
  <si>
    <t>kondenzační sifon D25</t>
  </si>
  <si>
    <t>-993892842</t>
  </si>
  <si>
    <t>"výkresy 401-407" 7</t>
  </si>
  <si>
    <t>R721000009</t>
  </si>
  <si>
    <t>Izolace kanalizačního svodu: lamelový pás tl. 60mm z hydrofobizované minerální vlny vyztužené hliníkovou folií</t>
  </si>
  <si>
    <t>973959646</t>
  </si>
  <si>
    <t>"výkresy 401-407" 16*6*1,1</t>
  </si>
  <si>
    <t>R721900010</t>
  </si>
  <si>
    <t>Vyhřávaná střešní vpust do zelených střech, DN100 / 230V, zemní šachta 300x300 s poklopem pro revizi</t>
  </si>
  <si>
    <t>-249967343</t>
  </si>
  <si>
    <t>R721900011</t>
  </si>
  <si>
    <t>Vyhřávaná střešní vpust DN100 / 230V</t>
  </si>
  <si>
    <t>1006835947</t>
  </si>
  <si>
    <t>"výkresy 401-407" 13</t>
  </si>
  <si>
    <t>998721102</t>
  </si>
  <si>
    <t>Přesun hmot pro vnitřní kanalizace stanovený z hmotnosti přesunovaného materiálu vodorovná dopravní vzdálenost do 50 m v objektech výšky přes 6 do 12 m</t>
  </si>
  <si>
    <t>751416187</t>
  </si>
  <si>
    <t>722</t>
  </si>
  <si>
    <t>Zdravotechnika - vnitřní vodovod</t>
  </si>
  <si>
    <t>722130233</t>
  </si>
  <si>
    <t>Potrubí z ocelových trubek pozinkovaných závitových svařovaných běžných DN 25</t>
  </si>
  <si>
    <t>-405722110</t>
  </si>
  <si>
    <t>"výkresy 401-407" (3+3+5+4)*1,1</t>
  </si>
  <si>
    <t>722130234</t>
  </si>
  <si>
    <t>Potrubí z ocelových trubek pozinkovaných závitových svařovaných běžných DN 32</t>
  </si>
  <si>
    <t>1884156325</t>
  </si>
  <si>
    <t>"výkresy 401-407" 42*1,1</t>
  </si>
  <si>
    <t>722174002</t>
  </si>
  <si>
    <t>Potrubí z plastových trubek z polypropylenu (PPR) svařovaných polyfuzně PN 16 (SDR 7,4) D 20 x 2,8</t>
  </si>
  <si>
    <t>106849463</t>
  </si>
  <si>
    <t>"výkresy 401-407" (8*6+1+4+3+3*6+4+3)*1,1</t>
  </si>
  <si>
    <t>722174003</t>
  </si>
  <si>
    <t>Potrubí z plastových trubek z polypropylenu (PPR) svařovaných polyfuzně PN 16 (SDR 7,4) D 25 x 3,5</t>
  </si>
  <si>
    <t>-432599364</t>
  </si>
  <si>
    <t>"výkresy 401-407" (7*2+3+7+5+10+4)*1,1+(7*2+3+7+5+10+4+10+35+4)*1,1</t>
  </si>
  <si>
    <t>722174004</t>
  </si>
  <si>
    <t>Potrubí z plastových trubek z polypropylenu (PPR) svařovaných polyfuzně PN 16 (SDR 7,4) D 32 x 4,4</t>
  </si>
  <si>
    <t>-1294491941</t>
  </si>
  <si>
    <t>"výkresy 401-407" (35+35+10)*1,1</t>
  </si>
  <si>
    <t>722174005</t>
  </si>
  <si>
    <t>Potrubí z plastových trubek z polypropylenu (PPR) svařovaných polyfuzně PN 16 (SDR 7,4) D 40 x 5,5</t>
  </si>
  <si>
    <t>1443733096</t>
  </si>
  <si>
    <t>"výkresy 401-407" (10+10)*1,1</t>
  </si>
  <si>
    <t>722174006</t>
  </si>
  <si>
    <t>Potrubí z plastových trubek z polypropylenu (PPR) svařovaných polyfuzně PN 16 (SDR 7,4) D 50 x 6,9</t>
  </si>
  <si>
    <t>484359775</t>
  </si>
  <si>
    <t>"výkresy 401-407" (8)*1,1</t>
  </si>
  <si>
    <t>722181231</t>
  </si>
  <si>
    <t>Ochrana potrubí termoizolačními trubicemi z pěnového polyetylenu PE přilepenými v příčných a podélných spojích, tloušťky izolace přes 9 do 13 mm, vnitřního průměru izolace DN do 22 mm</t>
  </si>
  <si>
    <t>270839638</t>
  </si>
  <si>
    <t>"výkresy 401-407" (8*6+1+4+3)*1,1</t>
  </si>
  <si>
    <t>722181232</t>
  </si>
  <si>
    <t>Ochrana potrubí termoizolačními trubicemi z pěnového polyetylenu PE přilepenými v příčných a podélných spojích, tloušťky izolace přes 9 do 13 mm, vnitřního průměru izolace DN přes 22 do 45 mm</t>
  </si>
  <si>
    <t>1684664324</t>
  </si>
  <si>
    <t>"výkresy 401-407" (7*2+3+7+5+10+4+35+10+8)*1,1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</si>
  <si>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</si>
  <si>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</si>
  <si>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-678335387</t>
  </si>
  <si>
    <t>"výkresy 401-407" (3*6+4+3)*1,1</t>
  </si>
  <si>
    <t>722181242</t>
  </si>
  <si>
    <t>Ochrana potrubí termoizolačními trubicemi z pěnového polyetylenu PE přilepenými v příčných a podélných spojích, tloušťky izolace přes 13 do 20 mm, vnitřního průměru izolace DN přes 22 do 45 mm</t>
  </si>
  <si>
    <t>279782183</t>
  </si>
  <si>
    <t>"výkresy 401-407" (7*2+3+7+5+10+4+10+35+4+35+10+10)*1,1</t>
  </si>
  <si>
    <t>722220111</t>
  </si>
  <si>
    <t>Armatury s jedním závitem nástěnky pro výtokový ventil G 1/2</t>
  </si>
  <si>
    <t>-793265964</t>
  </si>
  <si>
    <t>"výkresy 401-407" 10</t>
  </si>
  <si>
    <t>722220121</t>
  </si>
  <si>
    <t>Armatury s jedním závitem nástěnky pro baterii G 1/2</t>
  </si>
  <si>
    <t>pár</t>
  </si>
  <si>
    <t>-227825194</t>
  </si>
  <si>
    <t>"výkresy 401-407" 13+2</t>
  </si>
  <si>
    <t>722224115</t>
  </si>
  <si>
    <t>Armatury s jedním závitem kohouty plnicí a vypouštěcí PN 10 G 1/2</t>
  </si>
  <si>
    <t>40810658</t>
  </si>
  <si>
    <t>"výkresy 401-407" 2+2+1</t>
  </si>
  <si>
    <t>722231075</t>
  </si>
  <si>
    <t>Armatury se dvěma závity ventily zpětné mosazné PN 10 do 110°C G 5/4</t>
  </si>
  <si>
    <t>1914266824</t>
  </si>
  <si>
    <t>722231076</t>
  </si>
  <si>
    <t>Armatury se dvěma závity ventily zpětné mosazné PN 10 do 110°C G 6/4</t>
  </si>
  <si>
    <t>-2009219473</t>
  </si>
  <si>
    <t>722231142</t>
  </si>
  <si>
    <t>Armatury se dvěma závity ventily pojistné rohové G 3/4</t>
  </si>
  <si>
    <t>1219595716</t>
  </si>
  <si>
    <t>722232044</t>
  </si>
  <si>
    <t>Armatury se dvěma závity kulové kohouty PN 42 do 185 °C přímé vnitřní závit G 3/4</t>
  </si>
  <si>
    <t>-2098608567</t>
  </si>
  <si>
    <t>722232045</t>
  </si>
  <si>
    <t>Armatury se dvěma závity kulové kohouty PN 42 do 185 °C přímé vnitřní závit G 1</t>
  </si>
  <si>
    <t>1164556623</t>
  </si>
  <si>
    <t>"výkresy 401-407" 4+4+4+2+4</t>
  </si>
  <si>
    <t>722232046</t>
  </si>
  <si>
    <t>Armatury se dvěma závity kulové kohouty PN 42 do 185 °C přímé vnitřní závit G 5/4</t>
  </si>
  <si>
    <t>920065029</t>
  </si>
  <si>
    <t>722232047</t>
  </si>
  <si>
    <t>Armatury se dvěma závity kulové kohouty PN 42 do 185 °C přímé vnitřní závit G 6/4</t>
  </si>
  <si>
    <t>898574449</t>
  </si>
  <si>
    <t>722232061</t>
  </si>
  <si>
    <t>Armatury se dvěma závity kulové kohouty PN 42 do 185 °C přímé vnitřní závit s vypouštěním G 1/2</t>
  </si>
  <si>
    <t>-1225352228</t>
  </si>
  <si>
    <t>"výkresy 401-407" 4</t>
  </si>
  <si>
    <t>722232062</t>
  </si>
  <si>
    <t>Armatury se dvěma závity kulové kohouty PN 42 do 185 °C přímé vnitřní závit s vypouštěním G 3/4</t>
  </si>
  <si>
    <t>75459375</t>
  </si>
  <si>
    <t>722290234</t>
  </si>
  <si>
    <t>Zkoušky, proplach a desinfekce vodovodního potrubí proplach a desinfekce vodovodního potrubí do DN 80</t>
  </si>
  <si>
    <t>552801107</t>
  </si>
  <si>
    <t>"výkresy 401-407" 3+3+5+4+42+8*6+1+4+3+3*6+4+3+7*2+3+7+5+10+4+7*2+3+7+5+10+4+10+35+4+35+35+10+10+10+8</t>
  </si>
  <si>
    <t>998722102</t>
  </si>
  <si>
    <t>Přesun hmot pro vnitřní vodovod stanovený z hmotnosti přesunovaného materiálu vodorovná dopravní vzdálenost do 50 m v objektech výšky přes 6 do 12 m</t>
  </si>
  <si>
    <t>1196714558</t>
  </si>
  <si>
    <t>R722234267</t>
  </si>
  <si>
    <t xml:space="preserve">filtr se zpětným manuálním proplachem 6/4",PŘIPOJENÍ
ZÁVIT,filtrační systém rotačních kalibrovaných trysek, kartuše 100
mikronů,max. teplota vody 90°C,vysoký průtok vody 37 m3/hod
</t>
  </si>
  <si>
    <t>-1778073191</t>
  </si>
  <si>
    <t>722250101</t>
  </si>
  <si>
    <t>Požární příslušenství a armatury hydrantové ventily s hadicovou přípojkou G 1</t>
  </si>
  <si>
    <t>-1125675223</t>
  </si>
  <si>
    <t>722250133</t>
  </si>
  <si>
    <t>Požární příslušenství a armatury hydrantový systém s tvarově stálou hadicí celoplechový D 25 x 30 m - dvířka matná bílá</t>
  </si>
  <si>
    <t>-1617849868</t>
  </si>
  <si>
    <t>R42611269</t>
  </si>
  <si>
    <t>Montáž a zapojení cirkulačního čerpadlo</t>
  </si>
  <si>
    <t>-1102234633</t>
  </si>
  <si>
    <t>42611262</t>
  </si>
  <si>
    <t>čerpadlo oběhové teplovodní závitové DN 32 pro vytápění výtlak 4m Qmax 2m3/h PN 10 T 110°C</t>
  </si>
  <si>
    <t>1139736265</t>
  </si>
  <si>
    <t>R42690135</t>
  </si>
  <si>
    <t>Montáž a zapojení expanzní nádoby</t>
  </si>
  <si>
    <t>-2107988391</t>
  </si>
  <si>
    <t>42690130</t>
  </si>
  <si>
    <t>nádoba tlaková horizontální s membránou 10bar objem 25L</t>
  </si>
  <si>
    <t>-912743549</t>
  </si>
  <si>
    <t>R722000012</t>
  </si>
  <si>
    <t>Kemper nezámrzný ventil 1/2"</t>
  </si>
  <si>
    <t>-2080541142</t>
  </si>
  <si>
    <t>725211603</t>
  </si>
  <si>
    <t>Umyvadla keramická bílá bez výtokových armatur připevněná na stěnu šrouby bez sloupu nebo krytu na sifon 550 mm, nerezový sifon</t>
  </si>
  <si>
    <t>380222301</t>
  </si>
  <si>
    <t>"výkresy 401-407" 5</t>
  </si>
  <si>
    <t>725211681</t>
  </si>
  <si>
    <t>Umyvadla keramická bílá bez výtokových armatur připevněná na stěnu šrouby zdravotní bílá 640 mm, nerezový sifon</t>
  </si>
  <si>
    <t>1413588954</t>
  </si>
  <si>
    <t>725211701</t>
  </si>
  <si>
    <t>Umyvadla keramická bílá bez výtokových armatur připevněná na stěnu šrouby malá (umývátka) stěnová 450 mm, nerezový sifon</t>
  </si>
  <si>
    <t>375435377</t>
  </si>
  <si>
    <t>725331111</t>
  </si>
  <si>
    <t>Výlevky bez výtokových armatur a splachovací nádrže keramické se sklopnou plastovou mřížkou 425 mm</t>
  </si>
  <si>
    <t>597168541</t>
  </si>
  <si>
    <t>725821312</t>
  </si>
  <si>
    <t>Baterie výlevková nástěnná páková s otáčivým kulatým ústím a délkou ramínka 300 mm</t>
  </si>
  <si>
    <t>806342979</t>
  </si>
  <si>
    <t>R725822612</t>
  </si>
  <si>
    <t xml:space="preserve">Umyvadlová směšovací baterie s omezenou dobou výtoku 7
sec.,nastavení teploty ovládací kovovou chrom. hlavicí,možnost
blokace max. teploty vody obsluhou,samočisticí kalibrovaná drážka
flexibilní hadičky z nerez oceli, integrované zpětné
klapky,,materiály odolné vodnímu kameni, , antivandal upevnění, včetně rohových ventilků
</t>
  </si>
  <si>
    <t>-319011877</t>
  </si>
  <si>
    <t>"výkresy 401-407" 9</t>
  </si>
  <si>
    <t>R725822613</t>
  </si>
  <si>
    <t xml:space="preserve">umyvadlová směšovací baterie s omezenou dobou výtoku,ovládání
teploty postranní páčkou,ovládání výtoku dlouhou pákou 
samočisticí kalibrovaná drážka flexibilní
hadičky z nerez oceli, integrované zpětné klapky,materiály odolné
vodnímu kameni,antivandal upevnění, včetně rohových ventilků
</t>
  </si>
  <si>
    <t>-468820739</t>
  </si>
  <si>
    <t>R725841333</t>
  </si>
  <si>
    <t xml:space="preserve">Sprchová směšovací baterie určená pro montáž do
SDK nebo zdi, doba výtoku nastavitelná 20-30 sec průtok
nastavitelný 6-12 L/min kovová ovládací hlavice, masivní čtvercová
chromovaná krycí deska 160x160mm,upevnění krycí desky bez
vrutů do zdi,materiály odolné vodnímu kameni, antivandal kartuše
s volně plovoucím pístem a samočisticí kalibrovanou
drážkou,Podomítkový box s integrovanými uzávěrami
vody,zpětnými klapkami a filtračními sítky,nastavitelné montážní
segmenty pro uchycení do SDK,přívod, přívody a vývod vody shora ½
Sprchová hlavice odolná proti vandalismu,aretace proti vytočení ze
zdi,nelze uchopit do ruky(půlkulový tvar),výtoková tryska
nezarůstá vodním kamenem a snižuje tepelné ztráty na
maximum,nastavení úhlu výtoku ±10° automatické omezení
průtoku na 6 l/min nebo 10 L/min (na přání zákazníka) tělo z
pochromované mosazi
Chromované kolínko do zdi s rozetou připojení: 1/2"x1/2"
sprchová sestava se skládá z pojezdu, sprchové hadice, ruční
sprchy,provedení chrom
</t>
  </si>
  <si>
    <t>543012880</t>
  </si>
  <si>
    <t>R725112001</t>
  </si>
  <si>
    <t>Závěsné WC zaoblené, keramické, bílé, délka 54 cm, zadní odpad, sedátko, nádržka + izolační deska + ovládací tlačítko nerezové</t>
  </si>
  <si>
    <t>262082933</t>
  </si>
  <si>
    <t>"výkresy 401-407" 8</t>
  </si>
  <si>
    <t>R725112002</t>
  </si>
  <si>
    <t>Závěsné WC invalidní, keramické, bílé, délka 70 cm, zadní odpad, sedátko, nádržka + izolační deska + ovládací tlačítko nerezové</t>
  </si>
  <si>
    <t>-1150203913</t>
  </si>
  <si>
    <t>R725200001</t>
  </si>
  <si>
    <t>Sprchový žlab délky 1,1m se sníženou výškou, boční odtok DN50</t>
  </si>
  <si>
    <t>-158905600</t>
  </si>
  <si>
    <t>R725200002</t>
  </si>
  <si>
    <t>Sprchový žlab délky 1,9m se sníženou výškou, spodní odtok DN50</t>
  </si>
  <si>
    <t>290220825</t>
  </si>
  <si>
    <t>4*3</t>
  </si>
  <si>
    <t>R725200003</t>
  </si>
  <si>
    <t>Sprchový žlab délky 1,5m se sníženou výškou, spodní odtok DN50</t>
  </si>
  <si>
    <t>37391243</t>
  </si>
  <si>
    <t>2*3</t>
  </si>
  <si>
    <t>R725980124</t>
  </si>
  <si>
    <t>Dvířka protipožární pod omítku do stěny 30/30</t>
  </si>
  <si>
    <t>891982988</t>
  </si>
  <si>
    <t>R725980126</t>
  </si>
  <si>
    <t>Dvířka protipožární pod obklad na magnetky 30/30</t>
  </si>
  <si>
    <t>251573033</t>
  </si>
  <si>
    <t>-1696372290</t>
  </si>
  <si>
    <t>Práce a dodávky M</t>
  </si>
  <si>
    <t>23-M</t>
  </si>
  <si>
    <t>Montáže potrubí</t>
  </si>
  <si>
    <t>R451000001</t>
  </si>
  <si>
    <t>Dotěsnění prostupů ZTI hmotami třídy reakce na oheň A1 nebo A2 v celé tloušťce konstrukce oddělující jednotlivé požární úseky.</t>
  </si>
  <si>
    <t>soub</t>
  </si>
  <si>
    <t>546626001</t>
  </si>
  <si>
    <t>R451000002</t>
  </si>
  <si>
    <t>Stavební výpomoce - drobné prostupy stavebními konstrukcemi do potrubí průměru 100mm.</t>
  </si>
  <si>
    <t>-1521576531</t>
  </si>
  <si>
    <t>R451000003</t>
  </si>
  <si>
    <t>Stavební výpomoce - křížení potrubí v podlahách vč. drážky pro potrubí v místě křížení,drážkování pro instalace ZTI</t>
  </si>
  <si>
    <t>669986856</t>
  </si>
  <si>
    <t>2 - Vzduchotechnika</t>
  </si>
  <si>
    <t>Úroveň 3:</t>
  </si>
  <si>
    <t>9004.1 - VZT - zařízení I</t>
  </si>
  <si>
    <t xml:space="preserve">PSV - Práce a dodávky PSV   </t>
  </si>
  <si>
    <t xml:space="preserve">    713 - Izolace tepelné   </t>
  </si>
  <si>
    <t xml:space="preserve">    751 - Vzduchotechnika   </t>
  </si>
  <si>
    <t xml:space="preserve">    783 - Dokončovací práce - nátěry   </t>
  </si>
  <si>
    <t xml:space="preserve">Práce a dodávky PSV   </t>
  </si>
  <si>
    <t xml:space="preserve">Izolace tepelné   </t>
  </si>
  <si>
    <t>713491211</t>
  </si>
  <si>
    <t>Montáž tepelné izolace oplechování pevné potrubí vnějšího obvodu přes 500 mm</t>
  </si>
  <si>
    <t>R751300001</t>
  </si>
  <si>
    <t>ocelový pozinkovaný  plech tl. 0,55</t>
  </si>
  <si>
    <t>R713000003</t>
  </si>
  <si>
    <t>lamelové rohože z kamenné vlny tl. 30 mm s povrchovou úpravou AlS folií D+M</t>
  </si>
  <si>
    <t>R713000004</t>
  </si>
  <si>
    <t>rohože z kamenné vlny tl. 80 mm s povrchovou úpravou AlS folií pro tepelnou izolaci D+M</t>
  </si>
  <si>
    <t>R713000004.2</t>
  </si>
  <si>
    <t>rohože z kamenné vlny tl. 60 mm s povrchovou úpravou AlS folií pro tepelnou a požární izolaci EI60 D+M</t>
  </si>
  <si>
    <t>751</t>
  </si>
  <si>
    <t xml:space="preserve">Vzduchotechnika   </t>
  </si>
  <si>
    <t>751311092</t>
  </si>
  <si>
    <t>Mtž vyústi čtyřhranné na čtyřhranné potrubí do 0,080 m2</t>
  </si>
  <si>
    <t>R751310001</t>
  </si>
  <si>
    <t>vyústka dvouřadá komfortní 400x200, regulace R1,bílá barva</t>
  </si>
  <si>
    <t>ks</t>
  </si>
  <si>
    <t>751311114</t>
  </si>
  <si>
    <t>Mtž vyústi čtyřhranné na kruhové potrubí do 0,200 m2</t>
  </si>
  <si>
    <t>R751310002</t>
  </si>
  <si>
    <t>vyústka jednořadá do kruhového potrubí 800x200, regulace R1, barva RAL 7039</t>
  </si>
  <si>
    <t>751322212</t>
  </si>
  <si>
    <t>Mtž dýzy kruhové D do 200 mm</t>
  </si>
  <si>
    <t>R751320001</t>
  </si>
  <si>
    <t>dýza s dlouhým dosahem vel. 160</t>
  </si>
  <si>
    <t>751322213</t>
  </si>
  <si>
    <t>Mtž dýzy kruhové D do 300 mm</t>
  </si>
  <si>
    <t>R751320002</t>
  </si>
  <si>
    <t>dýza s dlouhým dosahem vel. 250</t>
  </si>
  <si>
    <t>751344124</t>
  </si>
  <si>
    <t>Mtž tlumiče hluku pro čtyřhranné potrubí do 0,600 m2</t>
  </si>
  <si>
    <t>R751340001</t>
  </si>
  <si>
    <t>tlumič hluku kulisový 1000x500, L=1000mm</t>
  </si>
  <si>
    <t>751398053</t>
  </si>
  <si>
    <t>Mtž protidešťové žaluzie potrubí do 0,450 m2</t>
  </si>
  <si>
    <t>R751390001</t>
  </si>
  <si>
    <t>požární klapka ruční a teplotní vel. 700x500</t>
  </si>
  <si>
    <t>751398056</t>
  </si>
  <si>
    <t>Mtž protidešťové žaluzie potrubí přes 0,750 m2</t>
  </si>
  <si>
    <t>R751390002</t>
  </si>
  <si>
    <t>protidešťová žaluzie na potrubí se sítem , komfortní 1000x900, nátěr v barvě fasády</t>
  </si>
  <si>
    <t>kpl</t>
  </si>
  <si>
    <t>751510012</t>
  </si>
  <si>
    <t>Vzduchotechnické potrubí pozink čtyřhranné průřezu do 0,07 m2</t>
  </si>
  <si>
    <t>751510015</t>
  </si>
  <si>
    <t>Vzduchotechnické potrubí pozink čtyřhranné průřezu do 0,50 m2</t>
  </si>
  <si>
    <t>751510017</t>
  </si>
  <si>
    <t>Vzduchotechnické potrubí pozink čtyřhranné průřezu do 1,13 m2</t>
  </si>
  <si>
    <t>751510043</t>
  </si>
  <si>
    <t>Vzduchotechnické potrubí pozink kruhové spirálně vinuté D do 300 mm</t>
  </si>
  <si>
    <t>751510045</t>
  </si>
  <si>
    <t>Vzduchotechnické potrubí pozink kruhové spirálně vinuté D do 500 mm</t>
  </si>
  <si>
    <t>751510047</t>
  </si>
  <si>
    <t>Vzduchotechnické potrubí pozink kruhové spirálně vinuté D do 710 mm</t>
  </si>
  <si>
    <t>751514619</t>
  </si>
  <si>
    <t>Mtž škrtící klapky do plech potrubí s přírubou do 0,560 m2</t>
  </si>
  <si>
    <t>R751510001</t>
  </si>
  <si>
    <t>ruční regulační klapka 1000x500</t>
  </si>
  <si>
    <t>751514680</t>
  </si>
  <si>
    <t>Mtž škrtící klapky do plech potrubí kruhové bez příruby D do 300 mm</t>
  </si>
  <si>
    <t>R751510002</t>
  </si>
  <si>
    <t>ruční regulační klapka pr. 250</t>
  </si>
  <si>
    <t>R751000001</t>
  </si>
  <si>
    <t>kompaktní větrací jednotka s rekuperací tepla ,vnitřní parapetní provedení,   L=2500mm , 6000m3/hod,580Pa,2x3,3W/400V,rekuperace 92%,bypass,</t>
  </si>
  <si>
    <t>sbr</t>
  </si>
  <si>
    <t>998751101</t>
  </si>
  <si>
    <t>Přesun hmot tonážní pro vzduchotechniku v objektech v do 12 m</t>
  </si>
  <si>
    <t>R80000001</t>
  </si>
  <si>
    <t>nastavení vzduchových výkonů, provozní zkouška systému včetně regulace</t>
  </si>
  <si>
    <t xml:space="preserve">Dokončovací práce - nátěry   </t>
  </si>
  <si>
    <t>783414101</t>
  </si>
  <si>
    <t>Základní jednonásobný syntetický nátěr klempířských konstrukcí</t>
  </si>
  <si>
    <t>783417101</t>
  </si>
  <si>
    <t>Krycí jednonásobný syntetický nátěr klempířských konstrukcí</t>
  </si>
  <si>
    <t>9004.2 - VZT - zařízení II</t>
  </si>
  <si>
    <t>751311094</t>
  </si>
  <si>
    <t>Mtž vyústi čtyřhranné na čtyřhranné potrubí do 0,200 m2</t>
  </si>
  <si>
    <t>vyústka jednořadá komfortní 800x200, regulace R1,barva dle pož. architekta</t>
  </si>
  <si>
    <t>vyústka dvouřadá komfortní 800x200, regulace R1,barva dle pož. architekta</t>
  </si>
  <si>
    <t>751344121</t>
  </si>
  <si>
    <t>Mtž tlumiče hluku pro čtyřhranné potrubí do 0,150 m2</t>
  </si>
  <si>
    <t>tlumič hluku kulisový 500x250, L=1000mm</t>
  </si>
  <si>
    <t>751398051</t>
  </si>
  <si>
    <t>Mtž protidešťové žaluzie potrubí do 0,150 m2</t>
  </si>
  <si>
    <t>požární klapka 500x160 ruční a teplotní</t>
  </si>
  <si>
    <t>751510013</t>
  </si>
  <si>
    <t>Vzduchotechnické potrubí pozink čtyřhranné průřezu do 0,13 m2</t>
  </si>
  <si>
    <t>751510044</t>
  </si>
  <si>
    <t>Vzduchotechnické potrubí pozink kruhové spirálně vinuté D do 400 mm</t>
  </si>
  <si>
    <t>751514664</t>
  </si>
  <si>
    <t>Mtž škrtící klapky do plech potrubí kruhové s přírubou D do 400 mm</t>
  </si>
  <si>
    <t>ruční regulační klapka pr. 315</t>
  </si>
  <si>
    <t>kompaktní větrací a topná jednotka s rekuperací tepla ,vnitřní parapetní provedení,   L=2300mm , 1500m3/hod,380Pa,2x0,78W/400V,rekuperace 93%,bypass,cirkulační klapka pro teplovzdušné vytápění, ovladač, pružná vložka 4x pr.315, teplovodní ohřívač 70/50°C,</t>
  </si>
  <si>
    <t>751581213</t>
  </si>
  <si>
    <t>Obklad čtyřhranného potrubí protipožárními deskami EI 60</t>
  </si>
  <si>
    <t>9004.3 - VZT - zařízení III</t>
  </si>
  <si>
    <t>751311093</t>
  </si>
  <si>
    <t>Mtž vyústi čtyřhranné na čtyřhranné potrubí do 0,150 m2</t>
  </si>
  <si>
    <t>vyústka jednořadá komfortní 600x200, regulace R1, barva dle požadavku architekta</t>
  </si>
  <si>
    <t>vyústka dvouřadá komfortní 600x200, regulace R1, barva dle požadavku architekta</t>
  </si>
  <si>
    <t>751344122</t>
  </si>
  <si>
    <t>Mtž tlumiče hluku pro čtyřhranné potrubí do 0,300 m2</t>
  </si>
  <si>
    <t>R751340003</t>
  </si>
  <si>
    <t>tlumič hluku kulisový 700x400, L=1000mm</t>
  </si>
  <si>
    <t>751510014</t>
  </si>
  <si>
    <t>Vzduchotechnické potrubí pozink čtyřhranné průřezu do 0,28 m2</t>
  </si>
  <si>
    <t>751510046</t>
  </si>
  <si>
    <t>Vzduchotechnické potrubí pozink kruhové spirálně vinuté D do 600 mm</t>
  </si>
  <si>
    <t>9004.4 - VZT - zařízení IV</t>
  </si>
  <si>
    <t>R751310004</t>
  </si>
  <si>
    <t>vyústka jednořadá komfortní  300x200 ,regulace R1,elox</t>
  </si>
  <si>
    <t>R751310005</t>
  </si>
  <si>
    <t>vyústka dvouřadá komfortní  300x200 ,regulace R1,elox</t>
  </si>
  <si>
    <t>751398022</t>
  </si>
  <si>
    <t>Mtž větrací mřížky stěnové do 0,100 m2</t>
  </si>
  <si>
    <t>R751390004</t>
  </si>
  <si>
    <t>stěnová mřížka uzavřená 500x200 , elox</t>
  </si>
  <si>
    <t>751398042</t>
  </si>
  <si>
    <t>Mtž protidešťové žaluzie potrubí D do 400 mm</t>
  </si>
  <si>
    <t>R751390005</t>
  </si>
  <si>
    <t>požární klapka pr. 350 , ruční a teplotní</t>
  </si>
  <si>
    <t>751510016</t>
  </si>
  <si>
    <t>Vzduchotechnické potrubí pozink čtyřhranné průřezu do 0,79 m2</t>
  </si>
  <si>
    <t>751514613</t>
  </si>
  <si>
    <t>Mtž škrtící klapky do plech potrubí s přírubou do 0,140 m2</t>
  </si>
  <si>
    <t>R751510005</t>
  </si>
  <si>
    <t>ruční regulační klapka 500x160</t>
  </si>
  <si>
    <t>R751510005.1</t>
  </si>
  <si>
    <t>ruční regulační klapka 560x250</t>
  </si>
  <si>
    <t>kompaktní větrací jednotka s rekuperací tepla ,vnitřní parapetní provedení,   L=2300mm , 1800m3/hod,400Pa,2x2,5W/400V,rekuperace 94%,bypass,</t>
  </si>
  <si>
    <t>9004.5 - VZT - zařízení V</t>
  </si>
  <si>
    <t>lamelové rohože z kamenné vlny nebo pásy lPE tl. 20 mm s povrchovou úpravou AlS folií D+M</t>
  </si>
  <si>
    <t>rohože z kamenné vlny tl. 60 mm s povrchovou úpravou AlS folií pro tepelnou izolaci D+M</t>
  </si>
  <si>
    <t>R751340006</t>
  </si>
  <si>
    <t>tlumič hluku kulisový 300x150,L=1000mm</t>
  </si>
  <si>
    <t>R751390006</t>
  </si>
  <si>
    <t>mřížka stěnová uzavřená 300x200, elox</t>
  </si>
  <si>
    <t>751398041</t>
  </si>
  <si>
    <t>Mtž protidešťové žaluzie potrubí D do 300 mm</t>
  </si>
  <si>
    <t>R75139008</t>
  </si>
  <si>
    <t>protipožární klapka pr. 160, ruční a teplotní</t>
  </si>
  <si>
    <t>751510011</t>
  </si>
  <si>
    <t>Vzduchotechnické potrubí pozink čtyřhranné průřezu do 0,03 m2</t>
  </si>
  <si>
    <t>751510042</t>
  </si>
  <si>
    <t>Vzduchotechnické potrubí pozink kruhové spirálně vinuté D do 200 mm</t>
  </si>
  <si>
    <t>751514679</t>
  </si>
  <si>
    <t>Mtž škrtící klapky do plech potrubí kruhové bez příruby D do 200 mm</t>
  </si>
  <si>
    <t>ruční regulační klapka pr. 160</t>
  </si>
  <si>
    <t>751514776</t>
  </si>
  <si>
    <t>Mtž protidešťové stříšky plech potrubí kruhové bez příruby D do 200 mm</t>
  </si>
  <si>
    <t>R751510006</t>
  </si>
  <si>
    <t>cagi hlavice pr. 160</t>
  </si>
  <si>
    <t>R751510006.1</t>
  </si>
  <si>
    <t>stříška na potrubí pr. 160</t>
  </si>
  <si>
    <t>kompaktní větrací jednotka s rekuperací tepla ,vnitřní podstropní provedení,   L=1600mm , 300m3/hod,230Pa,2x0,17W/230V,rekuperace 90%,bypass,</t>
  </si>
  <si>
    <t>9004.6 - VZT - zařízení VI</t>
  </si>
  <si>
    <t>R71300001</t>
  </si>
  <si>
    <t>izolační pásy z pěnového polyetylénu tl.10mm pro izolaci kruhového potrubí,Dod.+Mont.</t>
  </si>
  <si>
    <t>751122011</t>
  </si>
  <si>
    <t>Mtž vent rad ntl nástěnného základního D do 100 mm</t>
  </si>
  <si>
    <t>R751120001</t>
  </si>
  <si>
    <t>ventilátor radiální nástěnný dvouotáčkový,120m3/hod,40Pa,48W/230V,doběh</t>
  </si>
  <si>
    <t>R751120001.1</t>
  </si>
  <si>
    <t>ventilátor radiální nástěnný 240m3/hod,40Pa,53W/230V,doběh</t>
  </si>
  <si>
    <t>751122051</t>
  </si>
  <si>
    <t>Mtž vent rad ntl podhledového základního D do 100 mm</t>
  </si>
  <si>
    <t>R751120001.2</t>
  </si>
  <si>
    <t>ventilátor radiální na podhled 50m3/hod,80Pa,29W/230V,doběh</t>
  </si>
  <si>
    <t>751398011</t>
  </si>
  <si>
    <t>Mtž větrací mřížky na kruhové potrubí D do 100 mm</t>
  </si>
  <si>
    <t>R75139001</t>
  </si>
  <si>
    <t>krycí mřížka na potrubí se sítí pr. 100, v barvě fasády</t>
  </si>
  <si>
    <t>751398012</t>
  </si>
  <si>
    <t>Mtž větrací mřížky na kruhové potrubí D do 200 mm</t>
  </si>
  <si>
    <t>R75139001.1</t>
  </si>
  <si>
    <t>krycí mřížka na potrubí se sítí pr. 125, v barvě fasády</t>
  </si>
  <si>
    <t>751398021</t>
  </si>
  <si>
    <t>Mtž větrací mřížky stěnové do 0,040 m2</t>
  </si>
  <si>
    <t>R75139004</t>
  </si>
  <si>
    <t>stěnová mřížka uzavřená 300x100,elox</t>
  </si>
  <si>
    <t>751510041</t>
  </si>
  <si>
    <t>Vzduchotechnické potrubí pozink kruhové spirálně vinuté D do 100 mm</t>
  </si>
  <si>
    <t>751514775</t>
  </si>
  <si>
    <t>Mtž protidešťové stříšky plech potrubí kruhové bez příruby D do 100 mm</t>
  </si>
  <si>
    <t>R75151001</t>
  </si>
  <si>
    <t>cagi hlavice pr. 100</t>
  </si>
  <si>
    <t>R7510001</t>
  </si>
  <si>
    <t>prostorový termostat pro řízení ventilátorů 5-30°C</t>
  </si>
  <si>
    <t>3 - Vytápění</t>
  </si>
  <si>
    <t xml:space="preserve">    732 - Ústřední vytápění - strojovny   </t>
  </si>
  <si>
    <t xml:space="preserve">    733 - Ústřední vytápění - rozvodné potrubí   </t>
  </si>
  <si>
    <t xml:space="preserve">    734 - Ústřední vytápění - armatury   </t>
  </si>
  <si>
    <t xml:space="preserve">    735 - Ústřední vytápění - otopná tělesa   </t>
  </si>
  <si>
    <t xml:space="preserve">    767 - Konstrukce zámečnické   </t>
  </si>
  <si>
    <t>713411141</t>
  </si>
  <si>
    <t>Montáž izolace tepelné potrubí pásy nebo rohožemi s Al fólií staženými Al páskou 1x</t>
  </si>
  <si>
    <t>R7130001</t>
  </si>
  <si>
    <t>pásy z min.nebo kamenné vlny tl. 60mm s povrchovou úpravou Als folií</t>
  </si>
  <si>
    <t>713463411</t>
  </si>
  <si>
    <t>Montáž izolace tepelné potrubí a ohybů návlekovými izolačními pouzdry</t>
  </si>
  <si>
    <t>R7130015</t>
  </si>
  <si>
    <t>tepelně izolační trubice z minerální vlny tl.20mm vnitřní průměr 15mm minerální vlna s povrchovou úpravou Al folií</t>
  </si>
  <si>
    <t>R7130016</t>
  </si>
  <si>
    <t>tepelně izolační trubice z minerální vlny tl.20mm vnitřní průměr 18mm minerální vlna s povrchovou úpravou Al folií</t>
  </si>
  <si>
    <t>R7130017</t>
  </si>
  <si>
    <t>tepelně izolační trubice z minerální vlny tl.20mm vnitřní průměr 22mm s povrchovou úpravou Al folií</t>
  </si>
  <si>
    <t>R7130018</t>
  </si>
  <si>
    <t>tepelně izolační trubice z minerální vlny tl.30mm vnitřní průměr 28mm s povrchovou úpravou Al folií</t>
  </si>
  <si>
    <t>R7130019</t>
  </si>
  <si>
    <t>tepelně izolační trubice z minerální vlny tl.30mm vnitřní průměr 35mm s povrchovou úpravou Al folií</t>
  </si>
  <si>
    <t>R7130020</t>
  </si>
  <si>
    <t>tepelně izolační trubice z minerální vlny tl.40mm vnitřní průměr 42mm s povrchovou úpravou Al folií</t>
  </si>
  <si>
    <t>R7130021</t>
  </si>
  <si>
    <t>tepelně izolační trubice z minerální vlny tl.50mm vnitřní průměr 54mm s povrchovou úpravou Al folií</t>
  </si>
  <si>
    <t>Přesun hmot tonážní tonážní pro izolace tepelné v objektech v do 12 m</t>
  </si>
  <si>
    <t>732</t>
  </si>
  <si>
    <t xml:space="preserve">Ústřední vytápění - strojovny   </t>
  </si>
  <si>
    <t>732219315</t>
  </si>
  <si>
    <t>Montáž ohříváku vody stojatého PN 0,6/0,6,PN 1,6/0,6 o obsahu 1000 litrů</t>
  </si>
  <si>
    <t>R732001</t>
  </si>
  <si>
    <t>akumulační nádoba teplé vody 1000 l, izolace PUR tl. 50mm, čidlo teploty s jímkou, teploměr</t>
  </si>
  <si>
    <t>732331618</t>
  </si>
  <si>
    <t>Nádoba tlaková expanzní s membránou závitové připojení PN 0,6 o objemu 100 litrů</t>
  </si>
  <si>
    <t>R7320002</t>
  </si>
  <si>
    <t>kompaktní předávací stanice tlakově nezávislá voda- voda, primár 105°C (65°C), sekundár -UT 70/50°C, TV 55°C.Výkon 250kW (110 kW-UT , 140kW-TV),včetně úpravny vody a řídícího systému ,havarijních stavů a připojení k internetu -web server</t>
  </si>
  <si>
    <t>R732002</t>
  </si>
  <si>
    <t>oddělovací armatura MK 5/4" - D+M</t>
  </si>
  <si>
    <t>R732007</t>
  </si>
  <si>
    <t>kombinovaný rozdělovač a sběrač modul 120, L= 2,5m, 12 hrdel, 2x stojan 80/150,v=800mm - D+M</t>
  </si>
  <si>
    <t>732429111</t>
  </si>
  <si>
    <t>Montáž čerpadla oběhového spirálního DN 25 do potrubí</t>
  </si>
  <si>
    <t>R73242002</t>
  </si>
  <si>
    <t>čerpadlo s elektronickou regulací otáček 1400l/hod,10kPa DN25, 56W/230V ,izol. kryt- D+M</t>
  </si>
  <si>
    <t>R73242003</t>
  </si>
  <si>
    <t>čerpadlo s elektronickou regulací otáček 430l/hod,22kPa DN25, 26W/230V ,izol. kryt- D+M</t>
  </si>
  <si>
    <t>R73242003.1</t>
  </si>
  <si>
    <t>čerpadlo s elektronickou regulací otáček 690l/hod,16kPa DN25, 18W/230V ,izol. kryt- D+M</t>
  </si>
  <si>
    <t>732429112</t>
  </si>
  <si>
    <t>Montáž čerpadla oběhového spirálního DN 40 do potrubí</t>
  </si>
  <si>
    <t>R73242003.2</t>
  </si>
  <si>
    <t>čerpadlo s elektronickou regulací otáček 2050l/hod,26,0kPa ,DN32, 110W/230V ,izol. kryt- D+M</t>
  </si>
  <si>
    <t>R732000101</t>
  </si>
  <si>
    <t>podlahové vytápění-předmontovaný rozdělovač a sběrač pro 3 okruhy komplet ,1"x18/10,průtokoměry,teploměry,uzavírací armatury,regul.šroubení,držáky -D+M</t>
  </si>
  <si>
    <t>R732000105</t>
  </si>
  <si>
    <t>podlahové vytápění- skříň pro zazdění výškově nastavitelná , ,ocelová,prášková bílá barva,600x700x110-130 -D+M</t>
  </si>
  <si>
    <t>R732000106</t>
  </si>
  <si>
    <t>podlahové vytápění-dilatační pás podlaha stěna 15x0,8 cm,D+M</t>
  </si>
  <si>
    <t>R732000107</t>
  </si>
  <si>
    <t>podlahové vytápění-připojovací adaptéry pro plastové trubky-D+M</t>
  </si>
  <si>
    <t>R732000100</t>
  </si>
  <si>
    <t>podlahové vytápění-připojovací modul pro ovládání termoelektrických hlav pro umístění do skříně 230V -D+M</t>
  </si>
  <si>
    <t>R732000151</t>
  </si>
  <si>
    <t>podlahové vytápění-rozdělovač a sběrač-termoelektrická hlavice bez proudu zavřeno,230V-D+M</t>
  </si>
  <si>
    <t>998732101</t>
  </si>
  <si>
    <t>Přesun hmot tonážní pro strojovny v objektech v do 6 m</t>
  </si>
  <si>
    <t>733</t>
  </si>
  <si>
    <t xml:space="preserve">Ústřední vytápění - rozvodné potrubí   </t>
  </si>
  <si>
    <t>733223202</t>
  </si>
  <si>
    <t>Potrubí měděné tvrdé spojované tvrdým pájením D 15x1</t>
  </si>
  <si>
    <t>733223203</t>
  </si>
  <si>
    <t>Potrubí měděné tvrdé spojované tvrdým pájením D 18x1</t>
  </si>
  <si>
    <t>733223204</t>
  </si>
  <si>
    <t>Potrubí měděné tvrdé spojované tvrdým pájením D 22x1</t>
  </si>
  <si>
    <t>733223205</t>
  </si>
  <si>
    <t>Potrubí měděné tvrdé spojované tvrdým pájením D 28x1,5</t>
  </si>
  <si>
    <t>733223206</t>
  </si>
  <si>
    <t>Potrubí měděné tvrdé spojované tvrdým pájením D 35x1,5</t>
  </si>
  <si>
    <t>733223207</t>
  </si>
  <si>
    <t>Potrubí měděné tvrdé spojované tvrdým pájením D 42x1,5</t>
  </si>
  <si>
    <t>733223208</t>
  </si>
  <si>
    <t>Potrubí měděné tvrdé spojované tvrdým pájením D 54x2</t>
  </si>
  <si>
    <t>733224222</t>
  </si>
  <si>
    <t>Příplatek k potrubí měděnému za zhotovení přípojky z trubek měděných D 15x1</t>
  </si>
  <si>
    <t>733224223</t>
  </si>
  <si>
    <t>Příplatek k potrubí měděnému za zhotovení přípojky z trubek měděných D 18x1</t>
  </si>
  <si>
    <t>733224226</t>
  </si>
  <si>
    <t>Příplatek k potrubí měděnému za zhotovení přípojky z trubek měděných D 35x1,5</t>
  </si>
  <si>
    <t>733291101</t>
  </si>
  <si>
    <t>Zkouška těsnosti potrubí měděné do D 35x1,5</t>
  </si>
  <si>
    <t>733291102</t>
  </si>
  <si>
    <t>Zkouška těsnosti potrubí měděné do D 64x2</t>
  </si>
  <si>
    <t>R733001</t>
  </si>
  <si>
    <t>potrubí plastokovové PEX-AL-PEX s kyslíkovou bariérou 18x2 - D+M</t>
  </si>
  <si>
    <t>733391101</t>
  </si>
  <si>
    <t>Zkouška těsnosti potrubí plastové do D 32x3,0</t>
  </si>
  <si>
    <t>998733102</t>
  </si>
  <si>
    <t>Přesun hmot tonážní pro rozvody potrubí v objektech v do 12 m</t>
  </si>
  <si>
    <t>734</t>
  </si>
  <si>
    <t xml:space="preserve">Ústřední vytápění - armatury   </t>
  </si>
  <si>
    <t>734193115</t>
  </si>
  <si>
    <t>Klapka mezipřírubová uzavírací DN 65 PN 16 do 120°C disk tvárná litina</t>
  </si>
  <si>
    <t>734211119</t>
  </si>
  <si>
    <t>Ventil závitový odvzdušňovací G 3/8 PN 14 do 120°C automatický</t>
  </si>
  <si>
    <t>734221413</t>
  </si>
  <si>
    <t>Ventil závitový regulační přímý G 1/2 PN 10 do 120°C s nastavitelnou regulací</t>
  </si>
  <si>
    <t>734221414</t>
  </si>
  <si>
    <t>Ventil závitový regulační přímý G 3/4 PN 10 do 120°C s nastavitelnou regulací</t>
  </si>
  <si>
    <t>734221682</t>
  </si>
  <si>
    <t>Termostatická hlavice kapalinová PN 10 do 110°C otopných těles VK , pro veřejné prostory</t>
  </si>
  <si>
    <t>734242412</t>
  </si>
  <si>
    <t>Ventil závitový zpětný přímý G 1/2 PN 16 do 110°C</t>
  </si>
  <si>
    <t>734242413</t>
  </si>
  <si>
    <t>Ventil závitový zpětný přímý G 3/4 PN 16 do 110°C</t>
  </si>
  <si>
    <t>734242414</t>
  </si>
  <si>
    <t>Ventil závitový zpětný přímý G 1 PN 16 do 110°C</t>
  </si>
  <si>
    <t>734242415</t>
  </si>
  <si>
    <t>Ventil závitový zpětný přímý G 5/4 PN 16 do 110°C</t>
  </si>
  <si>
    <t>734242416</t>
  </si>
  <si>
    <t>Ventil závitový zpětný přímý G 6/4 PN 16 do 110°C</t>
  </si>
  <si>
    <t>734261403</t>
  </si>
  <si>
    <t>Armatura připojovací rohová G 3/4x18 PN 10 do 110°C radiátorů typu VK</t>
  </si>
  <si>
    <t>734291123</t>
  </si>
  <si>
    <t>Kohout plnící a vypouštěcí G 1/2 PN 10 do 110°C závitový</t>
  </si>
  <si>
    <t>734291244</t>
  </si>
  <si>
    <t>Filtr závitový přímý G 1 PN 16 do 130°C s vnitřními závity</t>
  </si>
  <si>
    <t>734291245</t>
  </si>
  <si>
    <t>Filtr závitový přímý G 1 1/4 PN 16 do 130°C s vnitřními závity</t>
  </si>
  <si>
    <t>734291246</t>
  </si>
  <si>
    <t>Filtr závitový přímý G 1 1/2 PN 16 do 130°C s vnitřními závity</t>
  </si>
  <si>
    <t>734292713</t>
  </si>
  <si>
    <t>Kohout kulový přímý G 1/2 PN 42 do 185°C vnitřní závit</t>
  </si>
  <si>
    <t>734292714</t>
  </si>
  <si>
    <t>Kohout kulový přímý G 3/4 PN 42 do 185°C vnitřní závit</t>
  </si>
  <si>
    <t>734292715</t>
  </si>
  <si>
    <t>Kohout kulový přímý G 1 PN 42 do 185°C vnitřní závit</t>
  </si>
  <si>
    <t>734292716</t>
  </si>
  <si>
    <t>Kohout kulový přímý G 1 1/4 PN 42 do 185°C vnitřní závit</t>
  </si>
  <si>
    <t>734292717</t>
  </si>
  <si>
    <t>Kohout kulový přímý G 1 1/2 PN 42 do 185°C vnitřní závit</t>
  </si>
  <si>
    <t>734292718</t>
  </si>
  <si>
    <t>Kohout kulový přímý G 2 PN 42 do 185°C vnitřní závit</t>
  </si>
  <si>
    <t>734295021</t>
  </si>
  <si>
    <t>Směšovací armatura závitová trojcestná DN 15 se servomotorem 24V, kvs=2,5</t>
  </si>
  <si>
    <t>734295022</t>
  </si>
  <si>
    <t>Směšovací armatura závitová trojcestná DN 20 se servomotorem 24V, kvs=4</t>
  </si>
  <si>
    <t>734411123</t>
  </si>
  <si>
    <t>Teploměr technický s pevným stonkem a jímkou zadní připojení průměr 100 mm délky 50 mm</t>
  </si>
  <si>
    <t>734411131</t>
  </si>
  <si>
    <t>Teploměr technický s pevným stonkem a jímkou spodní připojení průměr 80 mm délky 50 mm</t>
  </si>
  <si>
    <t>734411601</t>
  </si>
  <si>
    <t>Ochranná jímka se závitem do G 1</t>
  </si>
  <si>
    <t>734421101</t>
  </si>
  <si>
    <t>Tlakoměr s pevným stonkem a zpětnou klapkou tlak 0-16 bar průměr 50 mm spodní připojení</t>
  </si>
  <si>
    <t>734421111</t>
  </si>
  <si>
    <t>Tlakoměr s pevným stonkem a zpětnou klapkou tlak 0-16 bar průměr 50 mm zadní připojení</t>
  </si>
  <si>
    <t>734424101</t>
  </si>
  <si>
    <t>Kondenzační smyčka k přivaření zahnutá PN 250 do 300°C</t>
  </si>
  <si>
    <t>R7340001</t>
  </si>
  <si>
    <t>ruční hlavce k radiátorovému ventilu</t>
  </si>
  <si>
    <t>R7340017</t>
  </si>
  <si>
    <t>opěrné pouzdro Cu- D+M</t>
  </si>
  <si>
    <t>R7340018</t>
  </si>
  <si>
    <t>svěrné šroubení Cu- D+M</t>
  </si>
  <si>
    <t>998734102</t>
  </si>
  <si>
    <t>Přesun hmot tonážní pro armatury v objektech v do 12 m</t>
  </si>
  <si>
    <t>735</t>
  </si>
  <si>
    <t xml:space="preserve">Ústřední vytápění - otopná tělesa   </t>
  </si>
  <si>
    <t>735152232</t>
  </si>
  <si>
    <t>Otopné těleso panelové VK jednodeskové 1 přídavná přestupní plocha výška/délka 400/400mm výkon 354 W,barva RAL dle požadavku architekta</t>
  </si>
  <si>
    <t>735152271</t>
  </si>
  <si>
    <t>Otopné těleso panelové VK jednodeskové 1 přídavná přestupní plocha výška/délka 600/400mm výkon 401 W,barva RAL dle požadavku architekta</t>
  </si>
  <si>
    <t>735152273</t>
  </si>
  <si>
    <t>Otopné těleso panelové VK jednodeskové 1 přídavná přestupní plocha výška/délka 600/600mm výkon 601 W,barva RAL dle požadavku architekta</t>
  </si>
  <si>
    <t>735152474</t>
  </si>
  <si>
    <t>Otopné těleso panelové VK dvoudeskové 1 přídavná přestupní plocha výška/délka 600/700 mm výkon 902 W,barva RAL dle požadavku architekta</t>
  </si>
  <si>
    <t>735152475</t>
  </si>
  <si>
    <t>Otopné těleso panelové VK dvoudeskové 1 přídavná přestupní plocha výška/délka 600/800mm výkon 1030 W,barva RAL dle požadavku architekta</t>
  </si>
  <si>
    <t>735152496</t>
  </si>
  <si>
    <t>Otopné těleso panelové VK dvoudeskové 1 přídavná přestupní plocha výška/délka 900/900mm výkon 1579 W,barva RAL 9005 dle požadavku architekta</t>
  </si>
  <si>
    <t>735152575</t>
  </si>
  <si>
    <t>Otopné těleso panelové VK dvoudeskové 2 přídavné přestupní plochy výška/délka 600/800mm výkon 1343 W,barva RAL dle požadavku architekta</t>
  </si>
  <si>
    <t>735152580</t>
  </si>
  <si>
    <t>Otopné těleso panelové VK dvoudeskové 2 přídavné přestupní plochy výška/délka 600/1400mm výkon 2351W,barva RAL dle požadavku architekta</t>
  </si>
  <si>
    <t>735152677</t>
  </si>
  <si>
    <t>Otopné těleso panelové VK třídeskové 3 přídavné přestupní plochy výška/délka 600/1000mm výkon 2406 W,barva RAL dle požadavku architekta</t>
  </si>
  <si>
    <t>735152693</t>
  </si>
  <si>
    <t>Otopné těleso panelové VK třídeskové 3 přídavné přestupní plochy výška/délka 900/600 mm výkon 1997 W,barva RAL dle požadavku architekta</t>
  </si>
  <si>
    <t>735152700</t>
  </si>
  <si>
    <t>Otopné těleso panelové VK třídeskové 3 přídavné přestupní plochy výška/délka 900/1400mm výkon 4659 W,barva RAL 9005 dle požadavku architekta</t>
  </si>
  <si>
    <t>R735001</t>
  </si>
  <si>
    <t>podstropní sálavé panely 3m x1,2m-32ks,registry do panelů-64ks,závěsný systém B-128ks, pružné hadice DN15-64ks,KK1/2"-64ks,barva panelů RAL dle požadavku architekta, montáž - D+M</t>
  </si>
  <si>
    <t>998735102</t>
  </si>
  <si>
    <t>Přesun hmot tonážní pro otopná tělesa v objektech v do 12 m</t>
  </si>
  <si>
    <t xml:space="preserve">Konstrukce zámečnické   </t>
  </si>
  <si>
    <t>Montáž atypických zámečnických konstrukcí hmotnosti do 5 kg</t>
  </si>
  <si>
    <t>R76700001</t>
  </si>
  <si>
    <t>L profil  50x50x5 pro konzoly na uložení potrubí pod stropem</t>
  </si>
  <si>
    <t>Přesun hmot tonážní pro zámečnické konstrukce v objektech v do 12 m</t>
  </si>
  <si>
    <t>stavební výpomoce, topná zkouška, nastavení regulačních ventilů,naplnění systému upravenou vodou,koordinace s dodavatelem tepla</t>
  </si>
  <si>
    <t>4 - Elektroinstalace - silnoproud</t>
  </si>
  <si>
    <t>D1 - 1. Elektroinstalace</t>
  </si>
  <si>
    <t>D2 - 2. Rozvaděče</t>
  </si>
  <si>
    <t>D3 - 3. Ukončení vodičů</t>
  </si>
  <si>
    <t>D4 - 4. Hromosvod, uzemnění</t>
  </si>
  <si>
    <t>D5 - 5. Svítidla</t>
  </si>
  <si>
    <t>D6 - 6. Systém otevírání oken – požární zařízení</t>
  </si>
  <si>
    <t>D7 - 7. HZS</t>
  </si>
  <si>
    <t>D1</t>
  </si>
  <si>
    <t>1. Elektroinstalace</t>
  </si>
  <si>
    <t>Pol181</t>
  </si>
  <si>
    <t>Vodič CY4 žl.zel.</t>
  </si>
  <si>
    <t>Pol182</t>
  </si>
  <si>
    <t>Vodič CY6 žl.zel.</t>
  </si>
  <si>
    <t>Pol183</t>
  </si>
  <si>
    <t>Vodič CY10 žl.zel.</t>
  </si>
  <si>
    <t>Pol184</t>
  </si>
  <si>
    <t>Vodič CY16 žl.zel.</t>
  </si>
  <si>
    <t>Pol185</t>
  </si>
  <si>
    <t>Vodič CYA25 žl.zel.</t>
  </si>
  <si>
    <t>Pol186</t>
  </si>
  <si>
    <t>Kabel CYKY 3x35+25</t>
  </si>
  <si>
    <t>Pol291</t>
  </si>
  <si>
    <t>Dvoulinka 2x2</t>
  </si>
  <si>
    <t>Pol172</t>
  </si>
  <si>
    <t>Kabel CXKH-R-J 3x1,5 B2ca s1 d0</t>
  </si>
  <si>
    <t>Pol292</t>
  </si>
  <si>
    <t>Kabel CXKH-R-J 3x4 B2ca s1 d0</t>
  </si>
  <si>
    <t>Pol187</t>
  </si>
  <si>
    <t>Kabel CXKH-R-J 5x1,5 B2ca s1 d0</t>
  </si>
  <si>
    <t>Pol188</t>
  </si>
  <si>
    <t>Kabel CXKH-R-O 12x1,5 B2ca s1 d0</t>
  </si>
  <si>
    <t>Pol189</t>
  </si>
  <si>
    <t>Kabel CXKH-R-J 3x2,5 B2ca s1 d0</t>
  </si>
  <si>
    <t>Pol190</t>
  </si>
  <si>
    <t>Kabel CXKH-R-J 5x2,5 B2ca s1 d0</t>
  </si>
  <si>
    <t>Pol191</t>
  </si>
  <si>
    <t>Kabel CXKH-R-J 5x4 B2ca s1 d0</t>
  </si>
  <si>
    <t>Pol192</t>
  </si>
  <si>
    <t>Kabel CXKH-R-J 5x6 B2ca s1 d0</t>
  </si>
  <si>
    <t>Pol193</t>
  </si>
  <si>
    <t>CSKH-V180 P30-R 3Jx1,5 B2ca s1 d1</t>
  </si>
  <si>
    <t>Pol156</t>
  </si>
  <si>
    <t>Kabel JYTY 2x1</t>
  </si>
  <si>
    <t>Pol194</t>
  </si>
  <si>
    <t>Kabel JYTY 4x1</t>
  </si>
  <si>
    <t>Pol195</t>
  </si>
  <si>
    <t>Kabel JYTY 7x1</t>
  </si>
  <si>
    <t>Pol196</t>
  </si>
  <si>
    <t>Kabel SYKFY 4x2x0,8</t>
  </si>
  <si>
    <t>Pol197</t>
  </si>
  <si>
    <t>Trubka tuhá PVC o20 včetně příchytek, vysoká mechanická odolnost proti poškození</t>
  </si>
  <si>
    <t>Pol198</t>
  </si>
  <si>
    <t>Trubka tuhá PVC o25 včetně příchytek, vysoká mechanická odolnost proti poškození</t>
  </si>
  <si>
    <t>Pol199</t>
  </si>
  <si>
    <t>Trubka tuhá PVC o40 včetně příchytek, vysoká mechanická odolnost proti poškození</t>
  </si>
  <si>
    <t>Pol102</t>
  </si>
  <si>
    <t>Trubka ohebná PVC o20, vysoká pevnost</t>
  </si>
  <si>
    <t>Pol200</t>
  </si>
  <si>
    <t>Trubka ohebná PVC o25, vysoká pevnost</t>
  </si>
  <si>
    <t>Pol201</t>
  </si>
  <si>
    <t>Trubka ohebná PVC o40, vysoká pevnost</t>
  </si>
  <si>
    <t>Pol202</t>
  </si>
  <si>
    <t>Trubka PVC, zemní o40</t>
  </si>
  <si>
    <t>Pol203</t>
  </si>
  <si>
    <t>Trubka PVC, zemní, o80</t>
  </si>
  <si>
    <t>Pol204</t>
  </si>
  <si>
    <t>Trubka PVC zemní o120</t>
  </si>
  <si>
    <t>Pol205</t>
  </si>
  <si>
    <t>LV 40x40 elektroinstalační profil</t>
  </si>
  <si>
    <t>Pol206</t>
  </si>
  <si>
    <t>Kabelová trasa – plastová oka, uchycení na trapez (cca 400m)</t>
  </si>
  <si>
    <t>Pol207</t>
  </si>
  <si>
    <t>Drátěný kabelový žlab, žárově zinkovaný 200/100 včetně podpěr, držáků, výložníků, víka a příslušenství</t>
  </si>
  <si>
    <t>Pol208</t>
  </si>
  <si>
    <t>Drátěný kabelový žlab, žárově zinkovaný 300/100 včetně podpěr, držáků, výložníků, víka a příslušenství</t>
  </si>
  <si>
    <t>Pol173</t>
  </si>
  <si>
    <t>Krabice přístrojová KP68</t>
  </si>
  <si>
    <t>Pol174</t>
  </si>
  <si>
    <t>Krabice rozvodná KR 68</t>
  </si>
  <si>
    <t>Pol209</t>
  </si>
  <si>
    <t>Krabice rozvodná KR 97</t>
  </si>
  <si>
    <t>Pol210</t>
  </si>
  <si>
    <t>Krabice do vlhka ACIDUR</t>
  </si>
  <si>
    <t>Pol211</t>
  </si>
  <si>
    <t>Krabice KO 68</t>
  </si>
  <si>
    <t>Pol212</t>
  </si>
  <si>
    <t>spínač č.1, bílý, IP20</t>
  </si>
  <si>
    <t>Pol293</t>
  </si>
  <si>
    <t>spínač č.1, bílý, IP68</t>
  </si>
  <si>
    <t>Pol213</t>
  </si>
  <si>
    <t>spínač č.1, bílý, IP20, se signálkou</t>
  </si>
  <si>
    <t>Pol214</t>
  </si>
  <si>
    <t>spínač č.5, bílý, IP20</t>
  </si>
  <si>
    <t>Pol215</t>
  </si>
  <si>
    <t>spínač č.6, bílý, IP20</t>
  </si>
  <si>
    <t>Pol216</t>
  </si>
  <si>
    <t>spínač č.6, bílý, IP44</t>
  </si>
  <si>
    <t>Pol217</t>
  </si>
  <si>
    <t>tlačítko bílé, IP20, přisazené</t>
  </si>
  <si>
    <t>Pol218</t>
  </si>
  <si>
    <t>zásuvka 230V/16A bílá, IP20, včetně rámečku</t>
  </si>
  <si>
    <t>Pol219</t>
  </si>
  <si>
    <t>zásuvka 230V/16A bílá, IP20, přisazená</t>
  </si>
  <si>
    <t>Pol220</t>
  </si>
  <si>
    <t>zásuvka 230V/16A bílá s přep.ochranou, IP20</t>
  </si>
  <si>
    <t>Pol221</t>
  </si>
  <si>
    <t>Zásuvková skříň 4x16A/230V, 1x16A/400V, plastové provedení IP65, IK10</t>
  </si>
  <si>
    <t>Pol222</t>
  </si>
  <si>
    <t>Podlahová krabice - PODLAHOVÁ KRABICE 18 MODULŮ (5x230V/16A+1x230V/16A S 3st.PŘEP.OCHRANY + 4xRJ45)</t>
  </si>
  <si>
    <t>Pol223</t>
  </si>
  <si>
    <t>Infrapasivní čidlo</t>
  </si>
  <si>
    <t>Pol224</t>
  </si>
  <si>
    <t>Čidlo pro stmívání osvětlení, DALI, OSAZENÍ DO VÝŠKY 12M, 360st, i101x76mm, IP54, nstavitelné</t>
  </si>
  <si>
    <t>Pol225</t>
  </si>
  <si>
    <t>Bernard svorka vč. Cu pásku</t>
  </si>
  <si>
    <t>Pol226</t>
  </si>
  <si>
    <t>Tlačítko ve skříňce, total stop, IP20</t>
  </si>
  <si>
    <t>Pol227</t>
  </si>
  <si>
    <t>Požární ucpávka, utěsnění kompletní s odolností dle PBŘS</t>
  </si>
  <si>
    <t>Pol228</t>
  </si>
  <si>
    <t>Přepětová ochrana pro kabely 230V 1+2stupeň, osazena v krabici (pro zařízení vystupující ven z objektu – vpusti, otevírání oken apod)</t>
  </si>
  <si>
    <t>PPV1</t>
  </si>
  <si>
    <t>Podružný materiál, PPV</t>
  </si>
  <si>
    <t>D2</t>
  </si>
  <si>
    <t>2. Rozvaděče</t>
  </si>
  <si>
    <t>Pol229</t>
  </si>
  <si>
    <t>Elektroměrový rozvaděče RELM, přímé měření 3/63A, IP40/20, zapuštěný do fasády</t>
  </si>
  <si>
    <t>Pol230</t>
  </si>
  <si>
    <t>Rozvaděč RH-T dle schéma</t>
  </si>
  <si>
    <t>Pol231</t>
  </si>
  <si>
    <t>Svorkovnice hl. pospojování</t>
  </si>
  <si>
    <t>PPV2</t>
  </si>
  <si>
    <t>D3</t>
  </si>
  <si>
    <t>3. Ukončení vodičů</t>
  </si>
  <si>
    <t>Pol232</t>
  </si>
  <si>
    <t>Ukončení vodičů v rozvaděči – do 3x2,5</t>
  </si>
  <si>
    <t>Pol233</t>
  </si>
  <si>
    <t>Ukončení vodičů v rozvaděči – do 5x4</t>
  </si>
  <si>
    <t>Pol234</t>
  </si>
  <si>
    <t>Ukončení vodičů v rozvaděči – do 5x6</t>
  </si>
  <si>
    <t>Pol235</t>
  </si>
  <si>
    <t>Ukončení vodičů v rozvaděči – do 5x35</t>
  </si>
  <si>
    <t>D4</t>
  </si>
  <si>
    <t>4. Hromosvod, uzemnění</t>
  </si>
  <si>
    <t>Pol236</t>
  </si>
  <si>
    <t>Pásek FeZn 30/4</t>
  </si>
  <si>
    <t>Pol237</t>
  </si>
  <si>
    <t>Vodič FeZn 10 včetně svorek</t>
  </si>
  <si>
    <t>Pol238</t>
  </si>
  <si>
    <t>Podpůrná trubka s vnitřním připojením a pružinovou PA svorkou. Jímací tyč Ø 22 / 16 / 10 mm, délka 2500 mm.</t>
  </si>
  <si>
    <t>Pol239</t>
  </si>
  <si>
    <t>Podpůrná trubka s vnitřním připojením a pružinovou PA svorkou.Nerezový jímací hrot, Ø 10 mm, délka 1000 mm.</t>
  </si>
  <si>
    <t>Pol240</t>
  </si>
  <si>
    <t>Vodič s vysokonapěťovou izolací pro dodržení dostatečné vzdálenosti mezi vedením hromosvodu a ostatními vodivými součástmi podle ČSN EN 62305.</t>
  </si>
  <si>
    <t>Pol241</t>
  </si>
  <si>
    <t>Držák Pro upevnění podpůrných trubek nebo jímacích tyčí D40/D50 na nástavby nebo stěny.</t>
  </si>
  <si>
    <t>Pol294</t>
  </si>
  <si>
    <t>Speciální provedení stojanu pro vodič uložený uvnitř/vně podpůrné trubky, s dvojitou příložkou pro připojení dvou drátů Ø 8 - 10 mm. Z důvodu zachování poloměru ohybu jednoho vodiče pod tříramenným stojanem je třeba umístit dvojici betonových podstavců pod každé rameno a jeden nahoru na každé rameno. Stojan umožňuje vyrovnat sklon střechy až do 10°.</t>
  </si>
  <si>
    <t>Pol243</t>
  </si>
  <si>
    <t>Podložka – Pro ochranu střešní krytiny pod betonovým podstavcem.</t>
  </si>
  <si>
    <t>Pol244</t>
  </si>
  <si>
    <t>Betonový podstavec – S klínkem, stohovatelný, pro výstavbu tříramenných stojanů, jímací tyče Ø 16 mm zúžené nebo se sraženými hranami, distanční vzpěry Ø 16 mm nebo držák vedení</t>
  </si>
  <si>
    <t>Pol245</t>
  </si>
  <si>
    <t>Sada připojovacích prvků pro vodič Ø 23 mm, pro uložení uvnitř podpůrné trubky</t>
  </si>
  <si>
    <t>Pol246</t>
  </si>
  <si>
    <t>Sada pro upevnění vodičů černých/šedých</t>
  </si>
  <si>
    <t>Pol247</t>
  </si>
  <si>
    <t>Připojovací prvek pro vodič Ø 23 mm, pro uložení vně podpůrné trubky</t>
  </si>
  <si>
    <t>Pol248</t>
  </si>
  <si>
    <t>Střešní držák vedení – Pro ploché střechy, hmotnost cca 4,9 kg. Držák vedení, betonová zátěž a montážní základna, pro uložení vodičů na ploché střechy.</t>
  </si>
  <si>
    <t>Pol249</t>
  </si>
  <si>
    <t>Střešní držák vedení s připojovací sponou – Střešní držák vedení s příložkou opatřenou výřezem, pro vodiče, s připojovací sponou v provedení Z pro upevnění na kovové střechy pomocí šroubů nebo nýtů.</t>
  </si>
  <si>
    <t>Pol250</t>
  </si>
  <si>
    <t>Svorka/pásková objímka pro vyrovnání potenciálů trubek (např. anténních stožárů) při působení blesku podle ČSN EN 62305-3.</t>
  </si>
  <si>
    <t>Pol251</t>
  </si>
  <si>
    <t>Zkušební krabice se svorkou UF – pro montáž v úrovni podlahy, pro odpojení svodu od uzemňovací soustavy při měření.</t>
  </si>
  <si>
    <t>Pol295</t>
  </si>
  <si>
    <t>Výkop včetně záhozu 35/80</t>
  </si>
  <si>
    <t>Pol252</t>
  </si>
  <si>
    <t>Ekvipotenciální přípojnice</t>
  </si>
  <si>
    <t>Pol253</t>
  </si>
  <si>
    <t>SR 02</t>
  </si>
  <si>
    <t>Pol254</t>
  </si>
  <si>
    <t>SR 03</t>
  </si>
  <si>
    <t>Pol255</t>
  </si>
  <si>
    <t>Antikorozní nátěr zemního spoje</t>
  </si>
  <si>
    <t>PPV4</t>
  </si>
  <si>
    <t>D5</t>
  </si>
  <si>
    <t>5. Svítidla</t>
  </si>
  <si>
    <t>Pol256</t>
  </si>
  <si>
    <t>A1 - LED PRACHOTĚSNÉ SVÍTIDLO 49W 6800LM 4000K</t>
  </si>
  <si>
    <t>Pol257</t>
  </si>
  <si>
    <t>A2 - LED PRACHOTĚSNÉ SVÍTIDLO 33,5W 4480LM 4000K</t>
  </si>
  <si>
    <t>Pol258</t>
  </si>
  <si>
    <t>A3 - LED PRACHOTĚSNÉ SVÍTIDLO 49W 7050LM 4000K</t>
  </si>
  <si>
    <t>Pol259</t>
  </si>
  <si>
    <t>B2 - LED VESTAVNÉ SVÍTIDLO 17W 2000LM 4000K</t>
  </si>
  <si>
    <t>Pol260</t>
  </si>
  <si>
    <t>B3 - LED VESTAVNÉ SVÍTIDLO 26W 3000LM 4000K</t>
  </si>
  <si>
    <t>Pol261</t>
  </si>
  <si>
    <t>C1 – LED, ZAVĚŠENÉ,/PŘISAZENÉ, 20-40W, 4000K</t>
  </si>
  <si>
    <t>Pol262</t>
  </si>
  <si>
    <t>D1 - LED PŘISAZENÉ SVÍTIDLO 41W 5928LM 4000K, OCHRANNÝ KRYT</t>
  </si>
  <si>
    <t>Pol263</t>
  </si>
  <si>
    <t>L6 - LED PÁSEK V ALU PROFILU 12W/M 570LM/M 4000K – 35m</t>
  </si>
  <si>
    <t>Pol264</t>
  </si>
  <si>
    <t>L10 - LED PÁSEK V ALU PROFILU 12W/M 1050LM/M 4000K, 33m</t>
  </si>
  <si>
    <t>Pol265</t>
  </si>
  <si>
    <t>L10 - LED PÁSEK V ALU PROFILU 12W/M 1050LM/M 4000K, 49m</t>
  </si>
  <si>
    <t>Pol266</t>
  </si>
  <si>
    <t>L10 - LED PÁSEK V ALU PROFILU 12W/M 1050LM/M 4000K, 2.55m</t>
  </si>
  <si>
    <t>Pol267</t>
  </si>
  <si>
    <t>L10 - LED PÁSEK V ALU PROFILU 12W/M 1050LM/M 4000K, 4.15m</t>
  </si>
  <si>
    <t>Pol268</t>
  </si>
  <si>
    <t>L10 - LED PÁSEK V ALU PROFILU 12W/M 1050LM/M 4000K, 24.5m</t>
  </si>
  <si>
    <t>Pol269</t>
  </si>
  <si>
    <t>L10 - LED PÁSEK V ALU PROFILU 12W/M 1050LM/M 4000K, 21m</t>
  </si>
  <si>
    <t>Pol270</t>
  </si>
  <si>
    <t>L10 - LED PÁSEK V ALU PROFILU 12W/M 1050LM/M 4000K, 30m</t>
  </si>
  <si>
    <t>Pol271</t>
  </si>
  <si>
    <t>L10 - LED PÁSEK V ALU PROFILU 12W/M 1050LM/M 4000K, 4m</t>
  </si>
  <si>
    <t>Pol272</t>
  </si>
  <si>
    <t>L10 - LED PÁSEK V ALU PROFILU 12W/M 1050LM/M 4000K, 5.15m</t>
  </si>
  <si>
    <t>Pol273</t>
  </si>
  <si>
    <t>NC2 - LED KORIDOROVÉ OSVĚTLENÍ 4W</t>
  </si>
  <si>
    <t>Pol274</t>
  </si>
  <si>
    <t>NA - LED ANTIPANICKÉ OSVĚTLENÍ 4W</t>
  </si>
  <si>
    <t>Pol275</t>
  </si>
  <si>
    <t>NO - LED ÚNIKOVÉ OSVĚTLENÍ 3,9W</t>
  </si>
  <si>
    <t>Pol276</t>
  </si>
  <si>
    <t>1 - LED SVÍTIDLO 6W, 1HOD NOUZOVÝ MOTUDL, 503lm, RAL SVÍTIDLA 7043</t>
  </si>
  <si>
    <t>Pol277</t>
  </si>
  <si>
    <t>2 - LED SVÍTIDLO 242W, 28788lm SVÍTIDLO, 41200lm ZDROJ, DALI,SVÍTIDLO PRO SPORTOVIŠTĚ S KRYCÍ MŘÍŽÍ A AL.REFLEKTOREM, RAL SVÍTIDLA 7043</t>
  </si>
  <si>
    <t>Pol278</t>
  </si>
  <si>
    <t>3 - LED SVÍTIDLO 10-20W, IP44, NÁSTĚNNÉ, DESIGNOVÉ, RAL DLE FASÁDY S ČIDLEM</t>
  </si>
  <si>
    <t>Pol279</t>
  </si>
  <si>
    <t>Trafo pro LED pásek 500W, včetně krabice na zeď</t>
  </si>
  <si>
    <t>Pol280</t>
  </si>
  <si>
    <t>Trafo pro LED pásek 1000W, včetně krabice na zeď</t>
  </si>
  <si>
    <t>Pol281</t>
  </si>
  <si>
    <t>Trafo pro LED pásek 100W, včetně krabice na zeď</t>
  </si>
  <si>
    <t>PPV5</t>
  </si>
  <si>
    <t>D6</t>
  </si>
  <si>
    <t>6. Systém otevírání oken – požární zařízení</t>
  </si>
  <si>
    <t>Pol282</t>
  </si>
  <si>
    <t>Ústředna otevírání oken včetně náhradního zdroje 45min, 2x požární tlačítka, 1x ovladače pro bežné otevření oken, 1x detektor požáru, 1x systém vítr/déšť včetně prokabelování a příslušenství</t>
  </si>
  <si>
    <t>Pol283</t>
  </si>
  <si>
    <t>El.otevírač dveří 2m2</t>
  </si>
  <si>
    <t>Pol284</t>
  </si>
  <si>
    <t>CSKH-V180 P30-R 5Jx1,5 B2ca s1 d1</t>
  </si>
  <si>
    <t>Pol285</t>
  </si>
  <si>
    <t>CSKH-V180 P30-R 4Jx2,5 B2ca s1 d1</t>
  </si>
  <si>
    <t>Pol93</t>
  </si>
  <si>
    <t>Značení systémů – štítky, popisky</t>
  </si>
  <si>
    <t>PPV6</t>
  </si>
  <si>
    <t>D7</t>
  </si>
  <si>
    <t>7. HZS</t>
  </si>
  <si>
    <t>Pol176</t>
  </si>
  <si>
    <t>Koordinace kabelových tras a ostatních profesí</t>
  </si>
  <si>
    <t>Pol177</t>
  </si>
  <si>
    <t>Koordinace s VZT, ÚT, MR, ZI, Chlazení</t>
  </si>
  <si>
    <t>Pol286</t>
  </si>
  <si>
    <t>Stavební přípomoci – sekání, vrtání, prostupy, drážkování</t>
  </si>
  <si>
    <t>Pol287</t>
  </si>
  <si>
    <t>Certitikované měření osvětlení – všech prostor</t>
  </si>
  <si>
    <t>Pol288</t>
  </si>
  <si>
    <t>Napojení zařízení VZT, ÚT, ZTI, apod (připojení kabelových přívodů na svorky zařízení – dodavatelé zaríření musí dodat instalační manuály</t>
  </si>
  <si>
    <t>Pol178</t>
  </si>
  <si>
    <t>Vyhotovení provozní dokumentace, harmonogram údržby, revize, apod.</t>
  </si>
  <si>
    <t>Pol91</t>
  </si>
  <si>
    <t>Vzorkování (předložení, odsouhlasení) pohledových a designových prvků, vč. zařízení vzorkovacího prostoru.</t>
  </si>
  <si>
    <t>Pol92</t>
  </si>
  <si>
    <t>Ekologická likvidace odpadového materiálu</t>
  </si>
  <si>
    <t>Pol94</t>
  </si>
  <si>
    <t>Zakreslení skutečného provedení el.instalace</t>
  </si>
  <si>
    <t>Pol289</t>
  </si>
  <si>
    <t>Oznámení o zahájení prací dle vyhlášky č.73/2010 sb, stavonisko</t>
  </si>
  <si>
    <t>Pol95</t>
  </si>
  <si>
    <t>Revize uzemnění</t>
  </si>
  <si>
    <t>Pol96</t>
  </si>
  <si>
    <t>Revize elektroinstalace dle ČSN 33 1500, ČSN 33 2000-6</t>
  </si>
  <si>
    <t>Pol290</t>
  </si>
  <si>
    <t>Revize zařízení pro ochranu před bleskem dle ČSN 33 1500 a ČSN EN 62305</t>
  </si>
  <si>
    <t>Pol97</t>
  </si>
  <si>
    <t>Zdvihací plošiny</t>
  </si>
  <si>
    <t>5 - Elektroinstalace - slaboproud</t>
  </si>
  <si>
    <t>D1 - 1. Příprava pro ozvučení</t>
  </si>
  <si>
    <t>D2 - 2. Místní rozhlas</t>
  </si>
  <si>
    <t>D3 - 3. Jednotný čas a zvonková signalizace</t>
  </si>
  <si>
    <t>D4 - 4. Datové rozvody</t>
  </si>
  <si>
    <t>D5 - 5. Kamerový systém IP</t>
  </si>
  <si>
    <t>D6 - 6. Přístupový systém</t>
  </si>
  <si>
    <t>D7 - 7. Elektrická zabezpečovací signalizace EZS</t>
  </si>
  <si>
    <t>D8 - 8. Signalizace invalidé</t>
  </si>
  <si>
    <t>D9 - 9. HZS</t>
  </si>
  <si>
    <t>1. Příprava pro ozvučení</t>
  </si>
  <si>
    <t>Pol98</t>
  </si>
  <si>
    <t>Konzole pro reproduktor do 50kg, nástěnná, kov provedení, RAL dle výmalby</t>
  </si>
  <si>
    <t>Pol99</t>
  </si>
  <si>
    <t>Zásuvka AUDIO nástěnná</t>
  </si>
  <si>
    <t>Pol100</t>
  </si>
  <si>
    <t>Kabel SCY 2x6mm audio kabel</t>
  </si>
  <si>
    <t>Pol101</t>
  </si>
  <si>
    <t>Trubka tuhá PVC o20 včetně příchytek</t>
  </si>
  <si>
    <t>2. Místní rozhlas</t>
  </si>
  <si>
    <t>Pol103</t>
  </si>
  <si>
    <t>Zvukový projektor 100V/10W vhodný pro řeč i hudbu, vysoký výstupní výkon, směrové zvukové pole, vhodný pro venkovní aplikace. Vysoký výstupní výkon, směrové zvukové pole, vhodný pro venkovní, Montáž rozhlasu reproduktoru směrového</t>
  </si>
  <si>
    <t>Pol104</t>
  </si>
  <si>
    <t>Držák na zeď reproduktoru</t>
  </si>
  <si>
    <t>Pol105</t>
  </si>
  <si>
    <t>Ochranná mříž pro reproduktor proti poškození míčem včetně ukotvení do zdi</t>
  </si>
  <si>
    <t>Pol106</t>
  </si>
  <si>
    <t>kabel silový s Cu jádrem 1 kV 4x2,5mm2 (CYKY-O 4x2,5)</t>
  </si>
  <si>
    <t>Pol107</t>
  </si>
  <si>
    <t>Oživení a nastavení systému</t>
  </si>
  <si>
    <t>Pol108</t>
  </si>
  <si>
    <t>Napojení na stávající systém školy</t>
  </si>
  <si>
    <t>Pol109</t>
  </si>
  <si>
    <t>Úprava stávající ústředněy rozhlasu</t>
  </si>
  <si>
    <t>Pol110</t>
  </si>
  <si>
    <t>Protažení přívodních kabelů stávající trasou ve stávající části školy</t>
  </si>
  <si>
    <t>3. Jednotný čas a zvonková signalizace</t>
  </si>
  <si>
    <t>Pol111</t>
  </si>
  <si>
    <t>Analogové jednostranné hodiny prům.40cm na se samostavitelným hodinovým strojkem pro synchronizaci s hlavními hodinami jednotného času. Všechna koncová zařízení připojená k lince jsou samostavitelná.</t>
  </si>
  <si>
    <t>Pol112</t>
  </si>
  <si>
    <t>Analogové oboustranné hodiny prům.28cm na se samostavitelným hodinovým strojkem pro synchronizaci s hlavními hodinami jednotného času. Všechna koncová zařízení připojená k lince jsou samostavitelná.</t>
  </si>
  <si>
    <t>Pol113</t>
  </si>
  <si>
    <t>Ochranná mříž pro hodiny proti poškození míčem včetně ukotvení do zdi</t>
  </si>
  <si>
    <t>Pol114</t>
  </si>
  <si>
    <t>Zvonek školní</t>
  </si>
  <si>
    <t>PPV3</t>
  </si>
  <si>
    <t>4. Datové rozvody</t>
  </si>
  <si>
    <t>Pol115</t>
  </si>
  <si>
    <t>Vodič AY 2,5 protahovací</t>
  </si>
  <si>
    <t>Pol116</t>
  </si>
  <si>
    <t>Kabel U/FTP, kat.6A, LSOH Eca. Kabel pro strukturované kabeláže, stíněný, kategorie 6A, drát, bezhalogenový plášť, barvy šedé, pro vnitřní použití, pracovní teplotní rozsah: -20°C až 60°C, NVP</t>
  </si>
  <si>
    <t>Pol117</t>
  </si>
  <si>
    <t>Trubka ohebná PVC o 16</t>
  </si>
  <si>
    <t>Pol118</t>
  </si>
  <si>
    <t>Trubka ohebná PVC o 20</t>
  </si>
  <si>
    <t>Pol119</t>
  </si>
  <si>
    <t>Trubka tuhá PVC 20 včetně příchytek</t>
  </si>
  <si>
    <t>Pol120</t>
  </si>
  <si>
    <t>Kabel. Žlab drátěný 100/100 včetně podpěr, držáků, výložníků a příslušenství</t>
  </si>
  <si>
    <t>Pol121</t>
  </si>
  <si>
    <t>Trubka zemní, vysokozátěžová o40, PVC</t>
  </si>
  <si>
    <t>Pol122</t>
  </si>
  <si>
    <t>Krabice přístrojová KU 68</t>
  </si>
  <si>
    <t>Pol123</t>
  </si>
  <si>
    <t>Trubička pro optická kabel</t>
  </si>
  <si>
    <t>Pol124</t>
  </si>
  <si>
    <t>Optický kabel, UDU - gelový, 8x9um OS2, univerzální, LSHF Eca</t>
  </si>
  <si>
    <t>Pol125</t>
  </si>
  <si>
    <t>1-zásuvka komunikační IP44, 1x Keystone RJ45 KAT. 6A 10G, STP. Pro nástěnné nebo zapuštěné provedení. Konektory Keystone v boxu s krytím IP44. Krytí i po připojení patchcordů!</t>
  </si>
  <si>
    <t>Pol126</t>
  </si>
  <si>
    <t>1-zásuvka komunikační IP20, 1x Keystone RJ45 KAT. 6A 10G, STP. Pro nástěnné nebo zapuštěné provedení. Konektory Keystone v boxu s krytím IP20. Krytí i po připojení patchcordů!</t>
  </si>
  <si>
    <t>Pol127</t>
  </si>
  <si>
    <t>2-zásuvka komunikační IP44, 2x Keystone RJ45 KAT. 6A 10G, STP. Pro nástěnné nebo zapuštěné provedení. Konektory Keystone v boxu s krytím IP44. Krytí i po připojení patchcordů!</t>
  </si>
  <si>
    <t>Pol128</t>
  </si>
  <si>
    <t>2-zásuvka komunikační, 2x Keystone RJ45 kat. 6A 10G, STP. 2 datové zásuvky (2x 1 modul) v jednom společném rámečku s 2x Keystone RJ45 kat. 6A 10G, STP (viz technické listy)</t>
  </si>
  <si>
    <t>Pol129</t>
  </si>
  <si>
    <t>2-zásuvka komunikační pro montáž do podlahové krabice nebo parapetního kanálu, 2x Keystone RJ45 kat. 6A 10G, STP</t>
  </si>
  <si>
    <t>Pol130</t>
  </si>
  <si>
    <t>Ukončení kabelů</t>
  </si>
  <si>
    <t>Pol131</t>
  </si>
  <si>
    <t>Měření přípojného bodu včetně tisku protokolu (účastnické zásuvky)</t>
  </si>
  <si>
    <t>Pol132</t>
  </si>
  <si>
    <t>Měření optického kabelu</t>
  </si>
  <si>
    <t>Pol133</t>
  </si>
  <si>
    <t>Ukončení optického kabelu</t>
  </si>
  <si>
    <t>Pol135</t>
  </si>
  <si>
    <t>Panel napájecí, 6x230V UTE, přepěťová ochrana, 19, 2U, vypínač, 3m, RAL9005"</t>
  </si>
  <si>
    <t>Pol136</t>
  </si>
  <si>
    <t>Vázací panel, 1U, 19, oboustranný, plastová oka 40x50mm</t>
  </si>
  <si>
    <t>Pol137</t>
  </si>
  <si>
    <t>Patch panel STP 48xRJ45 kat. 6A, 1U, 19, osazený, přímý, s vyvazovací lištou</t>
  </si>
  <si>
    <t>Pol138</t>
  </si>
  <si>
    <t>19" FO rozvaděč pro 8x LC duplex, 1U, komplet vč.vybavení</t>
  </si>
  <si>
    <t>Pol139</t>
  </si>
  <si>
    <t>Rozvaděč 19“, 42U, h.800mm, š.800mm včetně příslušenství, dveří apod. Montáž</t>
  </si>
  <si>
    <t>Pol140</t>
  </si>
  <si>
    <t>Úprava ve stávajícím RACKU</t>
  </si>
  <si>
    <t>Poznámka k položce:
Celkem</t>
  </si>
  <si>
    <t>5. Kamerový systém IP</t>
  </si>
  <si>
    <t>Pol141</t>
  </si>
  <si>
    <t>Venkovní bullet IP kamera, TD/N, HD 1080p, 2MP, f=2.8-12mm, WDR 120dB, IR 30m</t>
  </si>
  <si>
    <t>Pol142</t>
  </si>
  <si>
    <t>Vnitřní IP dome kamera, TD/N, HD 1080p, 2MP, MZVF, f=2.8-12mm, DWDR, VA</t>
  </si>
  <si>
    <t>Pol143</t>
  </si>
  <si>
    <t>Spínaný zdroj v kov. krytu 13,8Vss/5A s výstupy, LED disp., prostor pro AKU 17Ah</t>
  </si>
  <si>
    <t>Pol144</t>
  </si>
  <si>
    <t>Kompaktní 8-ti portový Gigabit switch POE</t>
  </si>
  <si>
    <t>Pol145</t>
  </si>
  <si>
    <t>NVR pro 8 IP kamer/enkodérů, HDMI, bez HDD, záznamová rychlost přibližně 240 sn./s při 1,3 MPix. Celkový datový tok 80 Mbit/s. Formát komprese MPEG4, M-JPEG, H.264, MxPEG. Možnost osadit dvěma SAT HDD, 2 x USB2.0 pro připojení myši, klávesnice, flash disku, UPS. Ethernet 1 x 10/100/1000 Mb/s, licence připojení přes Web prohlížeč, Client, CMS nebo mobile software.</t>
  </si>
  <si>
    <t>Pol146</t>
  </si>
  <si>
    <t>HDD k rekordérům, 2TB</t>
  </si>
  <si>
    <t>Pol147</t>
  </si>
  <si>
    <t>Patch kabel 2m UTP, CAT6a, šedý</t>
  </si>
  <si>
    <t>Pol148</t>
  </si>
  <si>
    <t>SW nastavení záznamu kamer dle požadavku provozovatele.</t>
  </si>
  <si>
    <t>Pol149</t>
  </si>
  <si>
    <t>Nastavení dálkové správy z pracovní stanice správce - vybraný PC ze strany provozovatele objektu.</t>
  </si>
  <si>
    <t>Pol150</t>
  </si>
  <si>
    <t>Kamerové zkoušky se stanovením úhlů pohledu a zobrazení</t>
  </si>
  <si>
    <t>Pol151</t>
  </si>
  <si>
    <t>Doklad o funkční zkoušce IP CCTV</t>
  </si>
  <si>
    <t>6. Přístupový systém</t>
  </si>
  <si>
    <t>Pol152</t>
  </si>
  <si>
    <t>Vstupní tablo se čtečkou, el.zámek, rámeček pod omítku, Montáž elektricky ovládaných zámků komunikačního tabla instalační krabice s krytem</t>
  </si>
  <si>
    <t>Pol153</t>
  </si>
  <si>
    <t>Řídící jednotka včetně krabice na povrch</t>
  </si>
  <si>
    <t>Pol154</t>
  </si>
  <si>
    <t>Krabice KU68</t>
  </si>
  <si>
    <t>Pol155</t>
  </si>
  <si>
    <t>kabel sdělovací s Cu jádrem U/FTP 4x2x0,5mm cat.5E, stíněný</t>
  </si>
  <si>
    <t>Pol157</t>
  </si>
  <si>
    <t>Nastavení a oživení přístupového systému, programování systému</t>
  </si>
  <si>
    <t>Pol158</t>
  </si>
  <si>
    <t>Návaznost na stávající systém školy, koordinace, napojení, oživení</t>
  </si>
  <si>
    <t>7. Elektrická zabezpečovací signalizace EZS</t>
  </si>
  <si>
    <t>Pol159</t>
  </si>
  <si>
    <t>kabel sdělovací s Cu jádrem U/FTP 4x2x0,5mm cat.5E (kabel sběrnice PZS)</t>
  </si>
  <si>
    <t>Pol160</t>
  </si>
  <si>
    <t>Kabel H05VV-F 2x2,5</t>
  </si>
  <si>
    <t>Pol161</t>
  </si>
  <si>
    <t>kabel sdělovací s Cu jádrem 5x2x0,5mm</t>
  </si>
  <si>
    <t>Pol162</t>
  </si>
  <si>
    <t>koncentrátor 8 zón+4 PGM výstupy v plastovém krytu, Montáž koncentrátoru nebo expanderu pro PZTS</t>
  </si>
  <si>
    <t>Pol163</t>
  </si>
  <si>
    <t>krabice pro expander uložené na omítce včetně montáže</t>
  </si>
  <si>
    <t>Pol164</t>
  </si>
  <si>
    <t>Programovací a ovládací klávesnice v klasickém provedení s LCD dvouřádkovým displejem a podsvícením, Montáž klávesnice pro stávající dodanou ústřednu</t>
  </si>
  <si>
    <t>Pol165</t>
  </si>
  <si>
    <t>Modul posilovacího zdroje 2,75A v krytu s vestavěným koncentrátorem, Montáž systémového zdroje s akumulátorem a 8 kanálovým expandérem</t>
  </si>
  <si>
    <t>Pol166</t>
  </si>
  <si>
    <t>Kloubový stojánek je určen prosměrování duálních detektorů ve vertikálním (38°) a horizontálním (180°) směru. Instalace kabeláže skrytě, vedená vnitřkem stojánku.</t>
  </si>
  <si>
    <t>Pol167</t>
  </si>
  <si>
    <t>Duální detektor se dvěma PIR senzory a jedním mikrovlnným senzorem včetně montáže</t>
  </si>
  <si>
    <t>Pol168</t>
  </si>
  <si>
    <t>MG hliníkový vratový, polarizovaný s pracovní mezerou 30mm, kabel 6m, armovaná hadice 1m Montáž příslušenství pro PZTS magnetický kontakt povrchový</t>
  </si>
  <si>
    <t>Pol169</t>
  </si>
  <si>
    <t>Přeprogramování ústředny PZTS pro napojení části tělocvičny</t>
  </si>
  <si>
    <t>Pol170</t>
  </si>
  <si>
    <t>Nastavení a oživení PZTS programování systému</t>
  </si>
  <si>
    <t>PPV7</t>
  </si>
  <si>
    <t>D8</t>
  </si>
  <si>
    <t>8. Signalizace invalidé</t>
  </si>
  <si>
    <t>Pol171</t>
  </si>
  <si>
    <t>Systém signalizace invalidů – kompletní systém 1x optická a akustická signalizace, 4x tlačítkové táhlo, 1 x napájecí zdroj, příslušenství</t>
  </si>
  <si>
    <t>Pol175</t>
  </si>
  <si>
    <t>Nastavení, oživení systému</t>
  </si>
  <si>
    <t>PPV8</t>
  </si>
  <si>
    <t>D9</t>
  </si>
  <si>
    <t>9. HZS</t>
  </si>
  <si>
    <t>Pol179</t>
  </si>
  <si>
    <t>Koodrinace s projektem školy</t>
  </si>
  <si>
    <t>Pol180</t>
  </si>
  <si>
    <t>Revize</t>
  </si>
  <si>
    <t>6 - Měření a regulace</t>
  </si>
  <si>
    <t>D1 - Dodávka zařízení MaR</t>
  </si>
  <si>
    <t xml:space="preserve">    D2 - ŘÍDÍCÍ SYSTÉM</t>
  </si>
  <si>
    <t xml:space="preserve">    D3 - ROZVADĚČE</t>
  </si>
  <si>
    <t xml:space="preserve">    D4 - SNÍMAČE</t>
  </si>
  <si>
    <t xml:space="preserve">    D5 - REGULÁTORY</t>
  </si>
  <si>
    <t xml:space="preserve">    D6 - SOFTWARE, OŽIVENÍ SYSTÉMU</t>
  </si>
  <si>
    <t xml:space="preserve">    D7 - NOSNÝ MATERIÁL</t>
  </si>
  <si>
    <t xml:space="preserve">    D8 - OSTATNÍ MONTÁŽE  -  ZAŘÍZENÍ</t>
  </si>
  <si>
    <t xml:space="preserve">    D9 - OSTATNÍ MONTÁŽE - ROZVODY</t>
  </si>
  <si>
    <t>Dodávka zařízení MaR</t>
  </si>
  <si>
    <t>ŘÍDÍCÍ SYSTÉM</t>
  </si>
  <si>
    <t>Pol1</t>
  </si>
  <si>
    <t>ŘS 8DI, 8DO, 8AI, 4AO, RS232, RS485, Eth., WEBserver, disp. 122x32 b., kl.</t>
  </si>
  <si>
    <t>Pol2</t>
  </si>
  <si>
    <t>8x univerzálních vstupů, 8x spínací relé 230VAC / 24VDC / 2A</t>
  </si>
  <si>
    <t>Pol3</t>
  </si>
  <si>
    <t>Spínaný zdroj 230VAC24VVDC/3A/98W</t>
  </si>
  <si>
    <t>Pol4</t>
  </si>
  <si>
    <t>Spínaný zdroj 230VAC/24VDC/1,3A/37W</t>
  </si>
  <si>
    <t>ROZVADĚČE</t>
  </si>
  <si>
    <t>Pol5</t>
  </si>
  <si>
    <t>Oceloplechová rozvodnice 1000x600x250mm (výzbroj a skutečná velikost rozvaděče budou upřesněny dílenskou dokumentací zapojení rozvaděče). Rozvaděč bude vybaven jističi, svorkovnicemi, relé, pojistkami, signalizačními prvky, apod. Rozvaděč bude zapojen dle funkčních schémat zpracovaných dílenskou dokumentací rozvaděče.</t>
  </si>
  <si>
    <t>SNÍMAČE</t>
  </si>
  <si>
    <t>Pol6</t>
  </si>
  <si>
    <t>Snímač teploty prostorový Ni1000/6180 do desigenu silno zásuvek, vč. rámečku</t>
  </si>
  <si>
    <t>Pol7</t>
  </si>
  <si>
    <t>Snímač teploty venkovní Ni1000/6180</t>
  </si>
  <si>
    <t>Pol8</t>
  </si>
  <si>
    <t>Snímač teploty příložný Ni 1000/6180</t>
  </si>
  <si>
    <t>REGULÁTORY</t>
  </si>
  <si>
    <t>Pol9</t>
  </si>
  <si>
    <t>Regulátor tlaku, rozsah: 40-400 kPa</t>
  </si>
  <si>
    <t>Pol10</t>
  </si>
  <si>
    <t>Uzavírací 3-cestný manometrický kohout + redukce M21x0,5</t>
  </si>
  <si>
    <t>Pol11</t>
  </si>
  <si>
    <t>Regulátor teploty kapilárový rozsah: 30-90 C</t>
  </si>
  <si>
    <t>SOFTWARE, OŽIVENÍ SYSTÉMU</t>
  </si>
  <si>
    <t>Pol12</t>
  </si>
  <si>
    <t>Uživatelský SW pro DDC podstanice</t>
  </si>
  <si>
    <t>dat.bod</t>
  </si>
  <si>
    <t>Pol13</t>
  </si>
  <si>
    <t>Zaregulování systému</t>
  </si>
  <si>
    <t>Pol14</t>
  </si>
  <si>
    <t>Odladění SW s technologií</t>
  </si>
  <si>
    <t>Pol15</t>
  </si>
  <si>
    <t>Spolupráce s ostatními profesem</t>
  </si>
  <si>
    <t>Pol16</t>
  </si>
  <si>
    <t>Jednorázové zaškolení obsluhy</t>
  </si>
  <si>
    <t>Pol17</t>
  </si>
  <si>
    <t>Test 1:1</t>
  </si>
  <si>
    <t>Pol18</t>
  </si>
  <si>
    <t>Komplexní zkoušky</t>
  </si>
  <si>
    <t>Pol19</t>
  </si>
  <si>
    <t>Dílenská dokumentace zapojení rozvaděčů</t>
  </si>
  <si>
    <t>NOSNÝ MATERIÁL</t>
  </si>
  <si>
    <t>Pol20</t>
  </si>
  <si>
    <t>TRUBKA TUHÁ PVC 320N ɸ16 mm</t>
  </si>
  <si>
    <t>Pol21</t>
  </si>
  <si>
    <t>PŘÍCHYTKY TRUBEK 1516</t>
  </si>
  <si>
    <t>Pol22</t>
  </si>
  <si>
    <t>TRUBKA TUHÁ PVC 320N ɸ20mm</t>
  </si>
  <si>
    <t>Pol23</t>
  </si>
  <si>
    <t>PŘÍCHYTKY TRUBEK 1520</t>
  </si>
  <si>
    <t>Pol24</t>
  </si>
  <si>
    <t>TRUBKA TUHÁ PVC 320N ɸ25mm</t>
  </si>
  <si>
    <t>Pol25</t>
  </si>
  <si>
    <t>PŘÍCHYTKY TRUBEK 1525</t>
  </si>
  <si>
    <t>Pol26</t>
  </si>
  <si>
    <t>Kabel JYTY 2x1 - volně uložen</t>
  </si>
  <si>
    <t>Pol27</t>
  </si>
  <si>
    <t>Kabel JYTY 4x1 - volně uložen</t>
  </si>
  <si>
    <t>Pol28</t>
  </si>
  <si>
    <t>Kabel CYKY-O 2x1,5 - volně uložen</t>
  </si>
  <si>
    <t>Pol29</t>
  </si>
  <si>
    <t>Kabel CYKY-J 3x1,5 - volně uložen</t>
  </si>
  <si>
    <t>Pol30</t>
  </si>
  <si>
    <t>Kabel CYKY-J 3x2,5 - volně uložen</t>
  </si>
  <si>
    <t>Pol31</t>
  </si>
  <si>
    <t>Montážní krabuce na povrch hluboká 80x80mm</t>
  </si>
  <si>
    <t>Pol32</t>
  </si>
  <si>
    <t>Povrchová krabice IP66 (vstupy ɸ20mm)</t>
  </si>
  <si>
    <t>Pol33</t>
  </si>
  <si>
    <t>Povrchová krabice IP66 (vstupy ɸ20 a ɸ25 mm)</t>
  </si>
  <si>
    <t>Pol34</t>
  </si>
  <si>
    <t>Lista plastová 18x13</t>
  </si>
  <si>
    <t>Pol35</t>
  </si>
  <si>
    <t>Lišta plastová 24x22</t>
  </si>
  <si>
    <t>Pol36</t>
  </si>
  <si>
    <t>Kabelový žlab kovový 40/20</t>
  </si>
  <si>
    <t>Pol37</t>
  </si>
  <si>
    <t>Víko žlabu 40/20</t>
  </si>
  <si>
    <t>Pol38</t>
  </si>
  <si>
    <t>Nosník "62"</t>
  </si>
  <si>
    <t>Pol39</t>
  </si>
  <si>
    <t>Kabelový žlab kovový 125/50</t>
  </si>
  <si>
    <t>Pol40</t>
  </si>
  <si>
    <t>Víko žlabu 125/50</t>
  </si>
  <si>
    <t>Pol41</t>
  </si>
  <si>
    <t>Nosnik "125"</t>
  </si>
  <si>
    <t>Pol42</t>
  </si>
  <si>
    <t>přepážka žlabu 50</t>
  </si>
  <si>
    <t>Pol43</t>
  </si>
  <si>
    <t>Spojovaci mater. 100ks (srouby,matice)</t>
  </si>
  <si>
    <t>Pol44</t>
  </si>
  <si>
    <t>Spojka</t>
  </si>
  <si>
    <t>Pol45</t>
  </si>
  <si>
    <t>Štítek kabelový</t>
  </si>
  <si>
    <t>Pol46</t>
  </si>
  <si>
    <t>Protipožární pěna 325 ml, max. 2,1 l vyplně, vč. označení PU</t>
  </si>
  <si>
    <t>Pol47</t>
  </si>
  <si>
    <t>Složka - B, podružný materiál t.j. 3% z "A"</t>
  </si>
  <si>
    <t>OSTATNÍ MONTÁŽE  -  ZAŘÍZENÍ</t>
  </si>
  <si>
    <t>Pol48</t>
  </si>
  <si>
    <t>Kontrola a vyzkoušení správného zapojení</t>
  </si>
  <si>
    <t>Pol49</t>
  </si>
  <si>
    <t>Prozvonění vodiče</t>
  </si>
  <si>
    <t>Pol50</t>
  </si>
  <si>
    <t>Vyzkoušení spínací funkce regulátoru</t>
  </si>
  <si>
    <t>Pol51</t>
  </si>
  <si>
    <t>Seříz. konc. poloh serv. s přímočar. pohybem</t>
  </si>
  <si>
    <t>Pol52</t>
  </si>
  <si>
    <t>Justování vedení na jedno měřící místo</t>
  </si>
  <si>
    <t>Pol53</t>
  </si>
  <si>
    <t>Revize zařízení</t>
  </si>
  <si>
    <t>OSTATNÍ MONTÁŽE - ROZVODY</t>
  </si>
  <si>
    <t>Pol54</t>
  </si>
  <si>
    <t>Vyvrtání otvoru o 8-12mm do beton. zdiva</t>
  </si>
  <si>
    <t>Pol55</t>
  </si>
  <si>
    <t>Upevňovací bod s hmoždinkou, osaz. vč. šroubu</t>
  </si>
  <si>
    <t>Pol56</t>
  </si>
  <si>
    <t>Ukončení jednoho vodiče v rozvaděči</t>
  </si>
  <si>
    <t>Pol57</t>
  </si>
  <si>
    <t>Ukončení celoplastových kabelů smršťovací záklopkou nebo páskou do 4x10mm2</t>
  </si>
  <si>
    <t>Pol58</t>
  </si>
  <si>
    <t>Ukončení stíněného kabelu v plášti vč. zapojení</t>
  </si>
  <si>
    <t>Pol59</t>
  </si>
  <si>
    <t>Seznameni s projektem</t>
  </si>
  <si>
    <t>Pol60</t>
  </si>
  <si>
    <t>Uzemění kabelu</t>
  </si>
  <si>
    <t>Pol61</t>
  </si>
  <si>
    <t>Zhotovení prostupů vč. zapravení</t>
  </si>
  <si>
    <t>SO02 - Vodovod</t>
  </si>
  <si>
    <t xml:space="preserve">    8 - Trubní vedení</t>
  </si>
  <si>
    <t xml:space="preserve">    9 - Ostatní konstrukce a práce-bourání</t>
  </si>
  <si>
    <t>-1318057702</t>
  </si>
  <si>
    <t>"výkresy 2201 - 2206" 4*8</t>
  </si>
  <si>
    <t>-1222205808</t>
  </si>
  <si>
    <t>"výkresy 2201 - 2206" 4</t>
  </si>
  <si>
    <t>131301101</t>
  </si>
  <si>
    <t>Hloubení nezapažených jam a zářezů s urovnáním dna do předepsaného profilu a spádu v hornině tř. 4 do 100 m3</t>
  </si>
  <si>
    <t>-123406464</t>
  </si>
  <si>
    <t>"výkresy 2201 - 2206" 3,7*2,6*2,8+(3,7*2,8*1,62/2)*2+(2,6*2,8*1,62/2)</t>
  </si>
  <si>
    <t>131301109</t>
  </si>
  <si>
    <t>Hloubení nezapažených jam a zářezů s urovnáním dna do předepsaného profilu a spádu Příplatek k cenám za lepivost horniny tř. 4</t>
  </si>
  <si>
    <t>1682406891</t>
  </si>
  <si>
    <t>132301202</t>
  </si>
  <si>
    <t>Hloubení zapažených i nezapažených rýh šířky přes 600 do 2 000 mm s urovnáním dna do předepsaného profilu a spádu v hornině tř. 4 přes 100 do 1 000 m3</t>
  </si>
  <si>
    <t>-1452096410</t>
  </si>
  <si>
    <t>"výkresy 2201 - 2206" (45+51)*1,6*1+(49+176+66)*0,5*0,5</t>
  </si>
  <si>
    <t>-2041749017</t>
  </si>
  <si>
    <t>151101101</t>
  </si>
  <si>
    <t>Zřízení pažení a rozepření stěn rýh pro podzemní vedení pro všechny šířky rýhy příložné pro jakoukoliv mezerovitost, hloubky do 2 m</t>
  </si>
  <si>
    <t>-1091743958</t>
  </si>
  <si>
    <t>"výkresy 2201 - 2206" (45+51)*1,6*2</t>
  </si>
  <si>
    <t>151101111</t>
  </si>
  <si>
    <t>Odstranění pažení a rozepření stěn rýh pro podzemní vedení s uložením materiálu na vzdálenost do 3 m od kraje výkopu příložné, hloubky do 2 m</t>
  </si>
  <si>
    <t>119497108</t>
  </si>
  <si>
    <t>-1785916687</t>
  </si>
  <si>
    <t>"výkresy 2201 - 2206" (45+51)*1,6*1+(49+176+66)*0,5*0,5+3,7*2,6*2,8+(3,7*2,8*1,62/2)*2+(2,6*2,8*1,62/2)</t>
  </si>
  <si>
    <t>-1909532613</t>
  </si>
  <si>
    <t>"výkresy 2201 - 2206" (45+51)*0,5+2,7*1,6*2,6++(49+176+66)*0,2*0,5</t>
  </si>
  <si>
    <t>1289382270</t>
  </si>
  <si>
    <t>"výkresy 2201 - 2206" ((45+51)*0,5+2,7*1,6*2,6+(49+176+66)*0,2*0,5)*10</t>
  </si>
  <si>
    <t>171101103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</si>
  <si>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96 do 100 % PS</t>
  </si>
  <si>
    <t>696016948</t>
  </si>
  <si>
    <t>"výkresy 2201 - 2206" (45+51)*0,15+2,7*1,6*0,1</t>
  </si>
  <si>
    <t>1839054216</t>
  </si>
  <si>
    <t>"výkresy 2201 - 2206" (45+51)*0,5+2,7*1,6*2,6+(49+176+66)*0,2*0,5</t>
  </si>
  <si>
    <t>-1871125918</t>
  </si>
  <si>
    <t>"výkresy 2201 - 2206" (45+51)*0,5+2,7*1,6*2,6</t>
  </si>
  <si>
    <t>59,232*1,8 'Přepočtené koeficientem množství</t>
  </si>
  <si>
    <t>1354078902</t>
  </si>
  <si>
    <t>"výkresy 2201 - 2206" (45+51)*1,1*1,1*1,2+(2,7*1,6)*0,3*1,5+(3,7*2,6*2,6)-(2,7*1,6*2,6)+(49+176+66)*0,3*0,5+(3,7*2,8*1,62/2)*2+(2,6*2,8*1,62/2)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</si>
  <si>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</si>
  <si>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</si>
  <si>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-1771263099</t>
  </si>
  <si>
    <t>"výkresy 2201 - 2206" (45+51)*0,5*1,1*1,2+(2,7*1,6)*0,1*1,5+(49+176+66)*0,2*0,5</t>
  </si>
  <si>
    <t>58333651</t>
  </si>
  <si>
    <t>kamenivo těžené hrubé frakce 8/16</t>
  </si>
  <si>
    <t>-306098653</t>
  </si>
  <si>
    <t>"výkresy 2201 - 2206" (45+51)*0,3*1,1*1,2+(49+176+66)*0,3*0,5</t>
  </si>
  <si>
    <t>81,666*1,8 'Přepočtené koeficientem množství</t>
  </si>
  <si>
    <t>-1877232978</t>
  </si>
  <si>
    <t>451572111</t>
  </si>
  <si>
    <t>Lože pod potrubí, stoky a drobné objekty v otevřeném výkopu z kameniva drobného těženého 0 až 4 mm</t>
  </si>
  <si>
    <t>-1099475582</t>
  </si>
  <si>
    <t>"výkresy 2201 - 2206" (45+51)*0,1*1,1*1,2+(2,7*1,6)*0,1*1,5</t>
  </si>
  <si>
    <t>Trubní vedení</t>
  </si>
  <si>
    <t>871161141</t>
  </si>
  <si>
    <t>Montáž vodovodního potrubí z plastů v otevřeném výkopu z polyetylenu PE 100 svařovaných na tupo SDR 11/PN16 D 32 x 3,0 mm</t>
  </si>
  <si>
    <t>29185955</t>
  </si>
  <si>
    <t>"2201" (49+176+66)*1,1</t>
  </si>
  <si>
    <t>286RR13651</t>
  </si>
  <si>
    <t>potrubí vodovodní - závlahové s úkapovou membránou D 25mm</t>
  </si>
  <si>
    <t>2143015104</t>
  </si>
  <si>
    <t>871181141</t>
  </si>
  <si>
    <t>Montáž vodovodního potrubí z plastů v otevřeném výkopu z polyetylenu PE 100 svařovaných na tupo SDR 11/PN16 D 50 x 4,6 mm</t>
  </si>
  <si>
    <t>1832398525</t>
  </si>
  <si>
    <t>"výkresy 2201 - 2206" 45*1,1</t>
  </si>
  <si>
    <t>28613597</t>
  </si>
  <si>
    <t>potrubí dvouvrstvé PE100 s 10% signalizační vrstvou SDR 11 50x4,6 dl 12m</t>
  </si>
  <si>
    <t>-2101150580</t>
  </si>
  <si>
    <t>871251101</t>
  </si>
  <si>
    <t>Montáž vodovodního potrubí z plastů v otevřeném výkopu z tvrdého PVC s integrovaným těsněnim SDR 11/PN10 D 110 x 4,2 mm</t>
  </si>
  <si>
    <t>-1519700113</t>
  </si>
  <si>
    <t>"výkresy 2201 - 2206" 51*1,1</t>
  </si>
  <si>
    <t>28613601</t>
  </si>
  <si>
    <t>potrubí dvouvrstvé PE100 s 10% signalizační vrstvou SDR 11 110x10,0 dl 12m</t>
  </si>
  <si>
    <t>-618977225</t>
  </si>
  <si>
    <t>899721111</t>
  </si>
  <si>
    <t>Signalizační vodič na potrubí DN do 150 mm</t>
  </si>
  <si>
    <t>-79695748</t>
  </si>
  <si>
    <t>"výkresy 2201 - 2206" (45+51)*1,1</t>
  </si>
  <si>
    <t>Ostatní konstrukce a práce-bourání</t>
  </si>
  <si>
    <t>R175000009</t>
  </si>
  <si>
    <t>Vybourání stávající betonové vodoměrné šachty 3,1*2*2,2m s odvozem a složením na skládku, včetně poplatku za skládku.</t>
  </si>
  <si>
    <t>1111581367</t>
  </si>
  <si>
    <t>"2205" 1</t>
  </si>
  <si>
    <t>R175000010</t>
  </si>
  <si>
    <t>Demontáž a odvoz stávajícího vodovodu PE DN100 cca 46m s odvozem a složením naskládku, včetně poplatků za skládku.</t>
  </si>
  <si>
    <t>-1561524897</t>
  </si>
  <si>
    <t>"2201" 1</t>
  </si>
  <si>
    <t>722211122</t>
  </si>
  <si>
    <t>Armatury přírubové šoupátka třmenová s ručním kolem těsnící sedla nerez/nerez PN 10 do 200°C DN 50</t>
  </si>
  <si>
    <t>-1164675692</t>
  </si>
  <si>
    <t>722212122</t>
  </si>
  <si>
    <t>Armatury přírubové šoupátka víková s ručním kolem těsnící sedla mosaz/mosaz PN 10 do 50°C se zemní soupravou a poklopem bez T-klíče DN 50</t>
  </si>
  <si>
    <t>114023818</t>
  </si>
  <si>
    <t>R722000001</t>
  </si>
  <si>
    <t xml:space="preserve">Vodoměrná šachta betonová 3,0*2,0*2,2m, monolitická, osazená na štěrkové lože tl.150mm.
Žebřík z ocelových trubek - šířka žebříku min.300mm, osová vzál. příčlí 300mm, žebřík opatřen výsuvnými madly
Poklop litinový, dešťujistý, rozměry 900x600mm - uzamykatelný.
</t>
  </si>
  <si>
    <t>-335316041</t>
  </si>
  <si>
    <t>"výkresy 2201 a 2206" 1</t>
  </si>
  <si>
    <t>R722000002</t>
  </si>
  <si>
    <t>PVC šachta DN 1000 hl.1,2m pro osazení automatického závlahového systému s akumulací vody a čerpadlem 230V, 2kW. Čerpadlo napojené do retenční nádrže s dešťovou vodou.
Čerpadlo s ochranou proti chodu na sucho. Součástí závlahového systému bude napojení na zemní čidla vlhkosti osazených po trase závlahového potrubí. Závlahové/úkapové potrubí v délce cca 300m.
Čerpadlo s automatických zapínáním a vypínáním dle vlhkosti.</t>
  </si>
  <si>
    <t>-192275360</t>
  </si>
  <si>
    <t>"výkresy 2201" 1</t>
  </si>
  <si>
    <t>R722000003</t>
  </si>
  <si>
    <t>Odborná demontáž stávající vodoměrné sestavy, její uchování na stavbě a následná zpětná montáž do nové vodoměrné šachty.
2x vodotěsné prostopu potrubím DN100 - kompaktní těsnění - skládá se z gumové části, nerezových destiček a šroubů.</t>
  </si>
  <si>
    <t>-1407086312</t>
  </si>
  <si>
    <t>230170002</t>
  </si>
  <si>
    <t>Příprava pro zkoušku těsnosti potrubí DN přes 40 do 80</t>
  </si>
  <si>
    <t>sada</t>
  </si>
  <si>
    <t>-2118047303</t>
  </si>
  <si>
    <t>230170003</t>
  </si>
  <si>
    <t>Příprava pro zkoušku těsnosti potrubí DN přes 80 do 125</t>
  </si>
  <si>
    <t>1348372938</t>
  </si>
  <si>
    <t>230170012</t>
  </si>
  <si>
    <t>Zkouška těsnosti potrubí DN přes 40 do 80</t>
  </si>
  <si>
    <t>1589375982</t>
  </si>
  <si>
    <t>"2201" 51</t>
  </si>
  <si>
    <t>230170013</t>
  </si>
  <si>
    <t>Zkouška těsnosti potrubí DN přes 80 do 125</t>
  </si>
  <si>
    <t>-112434061</t>
  </si>
  <si>
    <t>"2201" 45</t>
  </si>
  <si>
    <t>R722000004</t>
  </si>
  <si>
    <t>Propojení nových vodovodů na stávajících potrubí vodovodu. Navrtávkou PE 50, svařením PE 110.</t>
  </si>
  <si>
    <t>267434737</t>
  </si>
  <si>
    <t>"2201-2206" 3</t>
  </si>
  <si>
    <t>SO03 - Kanalizace</t>
  </si>
  <si>
    <t>-1515288984</t>
  </si>
  <si>
    <t>"výkresy 2101-2104" 10*8</t>
  </si>
  <si>
    <t>161496836</t>
  </si>
  <si>
    <t>"výkresy 2101-2104" 10</t>
  </si>
  <si>
    <t>131301102</t>
  </si>
  <si>
    <t>Hloubení nezapažených jam a zářezů s urovnáním dna do předepsaného profilu a spádu v hornině tř. 4 přes 100 do 1 000 m3</t>
  </si>
  <si>
    <t>1607203308</t>
  </si>
  <si>
    <t>"výkresy 2101-2104" (1,7+2,3+2,2+3,13+2+2,2+2,3+2)*1,2*1,2+8*6*3</t>
  </si>
  <si>
    <t>1468525072</t>
  </si>
  <si>
    <t>888580725</t>
  </si>
  <si>
    <t>"výkresy 2101-2104" (12,5+1+17+32+3+25+2,5+39+5,5+5,5+7,5+2)*2,35+(39+2+4+2)*2,45</t>
  </si>
  <si>
    <t>-1497707788</t>
  </si>
  <si>
    <t>1182191125</t>
  </si>
  <si>
    <t>"výkresy 2101-2104" (12,5+1+17+32+3+25+2,5+39+5,5+5,5+7,5+2)*2,35*2*0,4+(39+2+4+2)*2,45*2*0,4</t>
  </si>
  <si>
    <t>151101102</t>
  </si>
  <si>
    <t>Zřízení pažení a rozepření stěn rýh pro podzemní vedení pro všechny šířky rýhy příložné pro jakoukoliv mezerovitost, hloubky do 4 m</t>
  </si>
  <si>
    <t>766834527</t>
  </si>
  <si>
    <t>"výkresy 2101-2104" (12,5+1+17+32+3+25+2,5+39+5,5+5,5+7,5+2)*2,35*2*0,6+(39+2+4+2)*2,45*2*0,6</t>
  </si>
  <si>
    <t>-1686988361</t>
  </si>
  <si>
    <t>151101112</t>
  </si>
  <si>
    <t>Odstranění pažení a rozepření stěn rýh pro podzemní vedení s uložením materiálu na vzdálenost do 3 m od kraje výkopu příložné, hloubky přes 2 do 4 m</t>
  </si>
  <si>
    <t>-936623085</t>
  </si>
  <si>
    <t>-1178188965</t>
  </si>
  <si>
    <t>"výkresy 2101-2104" (1,7+2,3+2,2+2+2,2+2,3+2)*1,2*1,2+(12,5+1+17+32+3+25+2,5+39+5,5+5,5+7,5+2)*2,35+(39+2+4+2)*2,45</t>
  </si>
  <si>
    <t>161101102</t>
  </si>
  <si>
    <t>Svislé přemístění výkopku bez naložení do dopravní nádoby avšak s vyprázdněním dopravní nádoby na hromadu nebo do dopravního prostředku z horniny tř. 1 až 4, při hloubce výkopu přes 2,5 do 4 m</t>
  </si>
  <si>
    <t>-619432455</t>
  </si>
  <si>
    <t>"výkresy 2101-2104" 3,13*1,2*1,2+8*6*3</t>
  </si>
  <si>
    <t>898103980</t>
  </si>
  <si>
    <t>"výkresy 2101-2104" (1,7+2,3+2,2+2+2,2+2,3+2)*0,9*0,9+(12,5+1+17+32+3+25+2,5+39+5,5+5,5+7,5+2)*0,65+(39+2+4+2)*0,65+3,13*0,9*0,9+6,6*4,6*2,6</t>
  </si>
  <si>
    <t>71229289</t>
  </si>
  <si>
    <t>"výkresy 2101-2104" ((1,7+2,3+2,2+2+2,2+2,3+2)*0,9*0,9+(12,5+1+17+32+3+25+2,5+39+5,5+5,5+7,5+2)*0,65+(39+2+4+2)*0,65+3,13*0,9*0,9+6,6*4,6*2,6)*10</t>
  </si>
  <si>
    <t>439024251</t>
  </si>
  <si>
    <t>29206691</t>
  </si>
  <si>
    <t>223,053*1,8 'Přepočtené koeficientem množství</t>
  </si>
  <si>
    <t>730258730</t>
  </si>
  <si>
    <t>"výkresy 2101-2104" (1,7+2,3+3,13+2,2+2+2,2+2,3+2)*0,6*0,3+(12,5+1+17+32+3+25+2,5+39+5,5+5,5+7,5+2)*1,70+(39+2+4+2)*1,80+(8+6)*3*2</t>
  </si>
  <si>
    <t>1818934198</t>
  </si>
  <si>
    <t>"výkresy 2101-2104" (1,7+2,3+2,2+2+2,2+2,3+2)*0,9*0,9*0,1+(12,5+1+17+32+3+25+2,5+39+5,5+5,5+7,5+2)*0,65+(39+2+4+2)*0,65</t>
  </si>
  <si>
    <t>1001334842</t>
  </si>
  <si>
    <t>"situace a podélný profil" (51,7*0,5+167,75*0,5)*1,1*1,2</t>
  </si>
  <si>
    <t>144,837*1,8 'Přepočtené koeficientem množství</t>
  </si>
  <si>
    <t>58344197</t>
  </si>
  <si>
    <t>štěrkodrť frakce 0/63</t>
  </si>
  <si>
    <t>-186835499</t>
  </si>
  <si>
    <t>"situace" 4,7*1,5*0,4*1,2</t>
  </si>
  <si>
    <t>3,384*1,8 'Přepočtené koeficientem množství</t>
  </si>
  <si>
    <t>1517711613</t>
  </si>
  <si>
    <t>"výkresy 2101-2104 + koordinační situace" (7,6*5*0,15+9*1,2*1,2*0,1+51,7*0,15+167,75*0,15+3,8*1,5*0,04)*1,2+(51,7*0,5+167,75*0,5)*1,1*1,2</t>
  </si>
  <si>
    <t>4,7*1,5*0,4*1,2</t>
  </si>
  <si>
    <t>-2047959409</t>
  </si>
  <si>
    <t>"výkresy 2101-2104" (12,5+1+17+32+3+25+2,5+39+5,5+5,5+7,5+2)*0,15+(39+2+4+2)*0,15+9*0,9*0,9*0,15</t>
  </si>
  <si>
    <t>871315211</t>
  </si>
  <si>
    <t>Kanalizační potrubí z tvrdého PVC v otevřeném výkopu ve sklonu do 20 %, hladkého plnostěnného jednovrstvého, tuhost třídy SN 4 DN 160</t>
  </si>
  <si>
    <t>-2035840090</t>
  </si>
  <si>
    <t>"výkresy 2101 - 2104" (4+2)*1,1</t>
  </si>
  <si>
    <t>871315221</t>
  </si>
  <si>
    <t>Kanalizační potrubí z tvrdého PVC v otevřeném výkopu ve sklonu do 20 %, hladkého plnostěnného jednovrstvého, tuhost třídy SN 8 DN 160</t>
  </si>
  <si>
    <t>-1402938311</t>
  </si>
  <si>
    <t>"výkresy 2101 - 2104" (39+2)*1,1</t>
  </si>
  <si>
    <t>871355231</t>
  </si>
  <si>
    <t>Kanalizační potrubí z tvrdého PVC v otevřeném výkopu ve sklonu do 20 %, hladkého plnostěnného jednovrstvého, tuhost třídy SN 10 DN 200</t>
  </si>
  <si>
    <t>-763442583</t>
  </si>
  <si>
    <t>"výkresy 2101 - 2104" (12,5+1+17+32+3+25+2,5+39+5,5+5,5+7,5+2)*1,1</t>
  </si>
  <si>
    <t>R114203101</t>
  </si>
  <si>
    <t>Rozebrání dlažeb nebo záhozů s naložením na dopravní prostředek dlažeb z lomového kamene nebo betonových tvárnic na sucho nebo se spárami vyplněnými pískem nebo drnem</t>
  </si>
  <si>
    <t>-210422902</t>
  </si>
  <si>
    <t>"situace" 3,8*1,5*0,06</t>
  </si>
  <si>
    <t>R114203201</t>
  </si>
  <si>
    <t>Očištění lomového kamene nebo betonových tvárnic získaných při rozebrání dlažeb, záhozů, rovnanin a soustřeďovacích staveb od hlíny nebo písku</t>
  </si>
  <si>
    <t>154298944</t>
  </si>
  <si>
    <t>R114203301</t>
  </si>
  <si>
    <t>Třídění lomového kamene nebo betonových tvárnic získaných při rozebrání dlažeb, záhozů, rovnanin a soustřeďovacích staveb podle druhu, velikosti nebo tvaru</t>
  </si>
  <si>
    <t>2060411417</t>
  </si>
  <si>
    <t>R58381007</t>
  </si>
  <si>
    <t>Pokládka betonové dlažby a přídlažby na sucho nebo do betonu</t>
  </si>
  <si>
    <t>-71893494</t>
  </si>
  <si>
    <t>"situace" 3,8*1,5</t>
  </si>
  <si>
    <t>R175000002</t>
  </si>
  <si>
    <t>Odstraň.podkladu nebo krytů, s přem. na skládku na vzdál. do 3 m nebo s nalož. na dopr. prostř., v ploše jednotlivě do 200 m2 z kam. těž., o tl. vrstvy do 200mm</t>
  </si>
  <si>
    <t>-1925199989</t>
  </si>
  <si>
    <t>"situace" 5,7*1,5+3,8*1,5</t>
  </si>
  <si>
    <t>R175000003</t>
  </si>
  <si>
    <t>Odstraň.podkladu nebo krytů, s přem. na skládku na vzdál. do 3 m nebo s nalož. na dopr. prostř., v ploše jednotlivě do 200 m2 z kam. drc., o tl. vrstvy do 400mm</t>
  </si>
  <si>
    <t>-1674012271</t>
  </si>
  <si>
    <t>"situace" 5,7*1,5</t>
  </si>
  <si>
    <t>R175000008</t>
  </si>
  <si>
    <t>Řezání stávajícího živičného krytu nebo podkladu hloubky do 100 mm</t>
  </si>
  <si>
    <t>278850868</t>
  </si>
  <si>
    <t>"situace" 4,7+4,7+1,5</t>
  </si>
  <si>
    <t>Vybourání asfaltových/betonových povrchů s naložením na dopravní prostředek</t>
  </si>
  <si>
    <t>-890958776</t>
  </si>
  <si>
    <t>"situace" (4,7*1,5)*0,1</t>
  </si>
  <si>
    <t>Poplatek za skládku - vybourané hmoty</t>
  </si>
  <si>
    <t>-749012082</t>
  </si>
  <si>
    <t>"situace" 5,7*1,5*0,5+3,8*1,5</t>
  </si>
  <si>
    <t>R175000012</t>
  </si>
  <si>
    <t>Vyspr. krytu vozovky po překopech pro inženýrské sítě asfalt. betonem po zhutnění tl. 100 mm</t>
  </si>
  <si>
    <t>513078682</t>
  </si>
  <si>
    <t>"situace" 4,7*1,5*1,1</t>
  </si>
  <si>
    <t>R175000013</t>
  </si>
  <si>
    <t>Zalití spáry asfaltovou zálivkou</t>
  </si>
  <si>
    <t>901156538</t>
  </si>
  <si>
    <t>R998000001</t>
  </si>
  <si>
    <t>Přeprava vybouraných hmot po místních komunikacích</t>
  </si>
  <si>
    <t>1378981087</t>
  </si>
  <si>
    <t>"situace" 4,7*1,5*0,5*2,3+3,8*1,5*0,2*2,3</t>
  </si>
  <si>
    <t>230170004</t>
  </si>
  <si>
    <t>Příprava pro zkoušku těsnosti potrubí DN přes 125 do 200</t>
  </si>
  <si>
    <t>523342153</t>
  </si>
  <si>
    <t>230170005</t>
  </si>
  <si>
    <t>Příprava pro zkoušku těsnosti potrubí DN přes 200 do 350</t>
  </si>
  <si>
    <t>1760678748</t>
  </si>
  <si>
    <t>230170014</t>
  </si>
  <si>
    <t>Zkouška těsnosti potrubí DN přes 125 do 200</t>
  </si>
  <si>
    <t>-194407928</t>
  </si>
  <si>
    <t>"výkresy 2101-2104" 39+2+4+2</t>
  </si>
  <si>
    <t>230170015</t>
  </si>
  <si>
    <t>Zkouška těsnosti potrubí DN přes 200 do 350</t>
  </si>
  <si>
    <t>-1922533754</t>
  </si>
  <si>
    <t>"výkresy 2101-2104" 12,5+1+17+32+3+25+2,5+39+5,5+5,5+7,5+2</t>
  </si>
  <si>
    <t>R721000020</t>
  </si>
  <si>
    <t>Retenční nádrž dvouplášťová vyplněný betonem 6,6*4,6*2,5m - 2x revizní vstup přes litinový poklop, 2x ocelová stupadla, součástí retence škrtící šneková armatura pro regulovaný odtok 0,72 l/s, nádrž vybavena bezpešnostním přepadem DN150. Nádrž - kompletní dodávka materiálů včetně montáže a usazení na místo.</t>
  </si>
  <si>
    <t>1085548427</t>
  </si>
  <si>
    <t>"výkresy 2101-2104" 1</t>
  </si>
  <si>
    <t>R725000009</t>
  </si>
  <si>
    <t>Liniový žlab - z polymerického betonu odolného vůči mrazu a posypovým solím, s třídou zatížení až E600, s pozinkovanou ochranou hrany žlabu. Žlab má průřez tvaru "V", světlá šířka je 200mm (stavební šířka 265mm), délka 11,5m. 
Žlaby budou opatřeny litinovým můstkovým roštem s podélnými pruty, které zabraňují "přetečení" žlabu, s třídou zatížení C250, aretovaný bezšroubovou aretací. Žlab je odvodněn otvorem ve dně žlabu s integrovaným těsněním pro vodotěsné napojení kanalizačního potrubí DN150/200</t>
  </si>
  <si>
    <t>-1049931944</t>
  </si>
  <si>
    <t>"výkresy 2101 - 2104" 1</t>
  </si>
  <si>
    <t>R725000010</t>
  </si>
  <si>
    <t>Liniový žlab - z polymerického betonu odolného vůči mrazu a posypovým solím, s třídou zatížení až E600, s pozinkovanou ochranou hrany žlabu. Žlab má průřez tvaru "V", světlá šířka je 200mm, délka 6,0m. 
Žlaby budou opatřeny litinovým můstkovým roštem s podélnými pruty, které zabraňují "přetečení" žlabu, s třídou zatížení C250, aretovaný bezšroubovou aretací. Žlab je odvodněn otvorem ve dně žlabu s integrovaným těsněním pro vodotěsné napojení kanalizačního potrubí DN150/200</t>
  </si>
  <si>
    <t>1474756835</t>
  </si>
  <si>
    <t>R725000012</t>
  </si>
  <si>
    <t>Uliční vpust, mříž D400, sběrný koš na nečistoty, odtok ve dně do boku DN 200</t>
  </si>
  <si>
    <t>158578523</t>
  </si>
  <si>
    <t>"výkresy 2101 - 2104" 3</t>
  </si>
  <si>
    <t>286RR14314</t>
  </si>
  <si>
    <t>šachta DN 1000 vtok DN 150-300 UR 2 DIN výška 1390 - 1690 mm, vč. dna a pojezdného poklopu, dodávka + montáž</t>
  </si>
  <si>
    <t>-211204810</t>
  </si>
  <si>
    <t>286RR14315</t>
  </si>
  <si>
    <t xml:space="preserve">šachta DN 1000 vtok DN 150-300 UR 2 DIN výška 1690 - 1990 mm, vč. dna a pojezdného poklopu, dodávka + montáž
</t>
  </si>
  <si>
    <t>1072770495</t>
  </si>
  <si>
    <t>286RR14316</t>
  </si>
  <si>
    <t xml:space="preserve">šachta DN 1000 vtok DN 150-300 UR 2 DIN výška 1990 - 2290 mm, vč. dna a pojezdného poklopu, dodávka + montáž
</t>
  </si>
  <si>
    <t>1389558726</t>
  </si>
  <si>
    <t>"výkresy 2101-2104" 5</t>
  </si>
  <si>
    <t>286RR14317</t>
  </si>
  <si>
    <t xml:space="preserve">šachta DN 1000 průtočná DN 500, přítok DN 200 -  výška 2590 - 2890 mm, vč. dna a pojezdného poklopu, dodávka + montáž
</t>
  </si>
  <si>
    <t>-438497012</t>
  </si>
  <si>
    <t>286RR14319</t>
  </si>
  <si>
    <t xml:space="preserve">šachta DN 1000 vtok DN 150-300 UR 2 DIN výška 2890 - 3190 mm, vč. dna a pojezdného poklopu, dodávka + montáž
</t>
  </si>
  <si>
    <t>195955726</t>
  </si>
  <si>
    <t>R725000030</t>
  </si>
  <si>
    <t xml:space="preserve">Vybourání stávající kanalizace, vsazení nové šachty a dopojení stávající a nové kanalizace na vsazenou šachtu kanalizace, včetně opravy/výměny stávající poškozené kanalizace u nově vsazené kanalizačnbí šachty </t>
  </si>
  <si>
    <t>1031413096</t>
  </si>
  <si>
    <t>"výkresy 2101 a 2103" 1</t>
  </si>
  <si>
    <t>SO04.1 - Venkovní úpravy</t>
  </si>
  <si>
    <t xml:space="preserve">    3 - Doplňky komunikací</t>
  </si>
  <si>
    <t xml:space="preserve">    5 - Komunikace pozemní</t>
  </si>
  <si>
    <t>112151114</t>
  </si>
  <si>
    <t>Pokácení stromu směrové v celku s odřezáním kmene a s odvětvením průměru kmene přes 400 do 500 mm</t>
  </si>
  <si>
    <t>-1348264133</t>
  </si>
  <si>
    <t>"situace" 1</t>
  </si>
  <si>
    <t>112151117</t>
  </si>
  <si>
    <t>Pokácení stromu směrové v celku s odřezáním kmene a s odvětvením průměru kmene přes 700 do 800 mm</t>
  </si>
  <si>
    <t>1003917569</t>
  </si>
  <si>
    <t>"situace" 3</t>
  </si>
  <si>
    <t>112201114</t>
  </si>
  <si>
    <t>Odstranění pařezu v rovině nebo na svahu do 1:5 o průměru pařezu na řezné ploše přes 400 do 500 mm</t>
  </si>
  <si>
    <t>285645837</t>
  </si>
  <si>
    <t>112201117</t>
  </si>
  <si>
    <t>Odstranění pařezu v rovině nebo na svahu do 1:5 o průměru pařezu na řezné ploše přes 700 do 800 mm</t>
  </si>
  <si>
    <t>-809183555</t>
  </si>
  <si>
    <t>876390876</t>
  </si>
  <si>
    <t>"situace" 10*8</t>
  </si>
  <si>
    <t>-1632084125</t>
  </si>
  <si>
    <t>"situace" 10</t>
  </si>
  <si>
    <t>121101103</t>
  </si>
  <si>
    <t>Sejmutí ornice nebo lesní půdy s vodorovným přemístěním na hromady v místě upotřebení nebo na dočasné či trvalé skládky se složením, na vzdálenost přes 100 do 250 m</t>
  </si>
  <si>
    <t>2118678040</t>
  </si>
  <si>
    <t>"situace" (1350)*0,15</t>
  </si>
  <si>
    <t>131301201</t>
  </si>
  <si>
    <t>Hloubení zapažených jam a zářezů s urovnáním dna do předepsaného profilu a spádu v hornině tř. 4 do 100 m3</t>
  </si>
  <si>
    <t>1157344394</t>
  </si>
  <si>
    <t>"situace" 0,47*(216+463)+0,61*(217)+386*0,25+21*6*1,2</t>
  </si>
  <si>
    <t>131301209</t>
  </si>
  <si>
    <t>Hloubení zapažených jam a zářezů s urovnáním dna do předepsaného profilu a spádu Příplatek k cenám za lepivost horniny tř. 4</t>
  </si>
  <si>
    <t>-1322133965</t>
  </si>
  <si>
    <t>183516329</t>
  </si>
  <si>
    <t>"situace" (234+468+86)*0,4*0,4+1*0,6*0,6*1,1</t>
  </si>
  <si>
    <t>565802241</t>
  </si>
  <si>
    <t>152855007</t>
  </si>
  <si>
    <t>"situace" 0,47*(216+463)+0,61*(217)+386*0,25</t>
  </si>
  <si>
    <t>1295824333</t>
  </si>
  <si>
    <t>167101102</t>
  </si>
  <si>
    <t>Nakládání, skládání a překládání neulehlého výkopku nebo sypaniny nakládání, množství přes 100 m3, z hornin tř. 1 až 4</t>
  </si>
  <si>
    <t>482867819</t>
  </si>
  <si>
    <t>"situace, řez komunikace" ((216+463)*0,2+217*0,1+(216+463)*0,15+(217*0,1)+(386*0,04+217*0,3)+(217*0,1)+(217*0,1)+9,5*0,3)*1,2+86*0,3*0,3*1,1</t>
  </si>
  <si>
    <t>0,47*(216+463)+0,61*(217)+386*0,25</t>
  </si>
  <si>
    <t>-235250605</t>
  </si>
  <si>
    <t>1049863160</t>
  </si>
  <si>
    <t>-169835930</t>
  </si>
  <si>
    <t>548*2,1 'Přepočtené koeficientem množství</t>
  </si>
  <si>
    <t>91353152</t>
  </si>
  <si>
    <t>"situace a řezy komunikace" (216+463)*0,2*1,2</t>
  </si>
  <si>
    <t>162,96*1,8 'Přepočtené koeficientem množství</t>
  </si>
  <si>
    <t>58343930</t>
  </si>
  <si>
    <t>kamenivo drcené hrubé frakce 16-32</t>
  </si>
  <si>
    <t>-1608180591</t>
  </si>
  <si>
    <t>"situace, řez komunikace" (217*0,1)*1,2</t>
  </si>
  <si>
    <t>583RR43930</t>
  </si>
  <si>
    <t>štěrk vyplněný cementem</t>
  </si>
  <si>
    <t>2031512829</t>
  </si>
  <si>
    <t>"situace, řez komunikace" (216+463)*0,15*1,2</t>
  </si>
  <si>
    <t>58343959</t>
  </si>
  <si>
    <t>kamenivo drcené hrubé frakce 32/63</t>
  </si>
  <si>
    <t>2062532061</t>
  </si>
  <si>
    <t>58333625</t>
  </si>
  <si>
    <t>kamenivo těžené hrubé frakce 4/8</t>
  </si>
  <si>
    <t>1555558502</t>
  </si>
  <si>
    <t>"situace, řez komunikace" (386*0,04+217*0,03+(48+9+15+18,5)*0,03)*1,2</t>
  </si>
  <si>
    <t>29,598*1,8 'Přepočtené koeficientem množství</t>
  </si>
  <si>
    <t>656559836</t>
  </si>
  <si>
    <t>-2114850028</t>
  </si>
  <si>
    <t>"situace, řez komunikace" (217*0,1)*1,2+9,5*0,3*1,2+86*0,3*0,3*1,1</t>
  </si>
  <si>
    <t>-1044743444</t>
  </si>
  <si>
    <t>"situace, řez komunikace" ((216+463)*0,2+217*0,1+(216+463)*0,15+(217*0,1)+(386*0,04+217*0,03+0,03*93)+(217*0,1)+(217*0,1)+9,5*0,3)*1,2+86*0,3*0,3*1,1</t>
  </si>
  <si>
    <t>181301112</t>
  </si>
  <si>
    <t>Rozprostření a urovnání ornice v rovině nebo ve svahu sklonu do 1:5 při souvislé ploše přes 500 m2, tl. vrstvy přes 100 do 150 mm</t>
  </si>
  <si>
    <t>-1714216551</t>
  </si>
  <si>
    <t>"situace" 746</t>
  </si>
  <si>
    <t>10364100</t>
  </si>
  <si>
    <t>zemina pro terénní úpravy - tříděná</t>
  </si>
  <si>
    <t>-269868966</t>
  </si>
  <si>
    <t>"situace" 12*6*0,4</t>
  </si>
  <si>
    <t>182201101</t>
  </si>
  <si>
    <t>Svahování trvalých svahů do projektovaných profilů s potřebným přemístěním výkopku při svahování násypů v jakékoliv hornině</t>
  </si>
  <si>
    <t>-764844649</t>
  </si>
  <si>
    <t>"situace a řezy komunikace" 386+216+463+216,5+9,5</t>
  </si>
  <si>
    <t>281397304</t>
  </si>
  <si>
    <t>"situace a řez komunikace" 386+217</t>
  </si>
  <si>
    <t>R58381008</t>
  </si>
  <si>
    <t>Pokládka obrubníků na sucho nebo do betonu</t>
  </si>
  <si>
    <t>-350823669</t>
  </si>
  <si>
    <t>"situace" 234+468+86</t>
  </si>
  <si>
    <t>592453110</t>
  </si>
  <si>
    <t>dlažba skladebná betonová základní 20 x 10 x 6 cm přírodní</t>
  </si>
  <si>
    <t>CS ÚRS 2017 01</t>
  </si>
  <si>
    <t>350045656</t>
  </si>
  <si>
    <t>"situace" (386)*1,05</t>
  </si>
  <si>
    <t>59246007</t>
  </si>
  <si>
    <t>dlažba plošná betonová terasová tryskaná 400x400x40mm</t>
  </si>
  <si>
    <t>457438218</t>
  </si>
  <si>
    <t>"situace" (48+9+15+18,5)*0,4*1,05</t>
  </si>
  <si>
    <t>592453111</t>
  </si>
  <si>
    <t>dlažba skladebná betonová základní 20 x 10 x 8 cm přírodní</t>
  </si>
  <si>
    <t>1190564436</t>
  </si>
  <si>
    <t>"situace" (217)*1,05</t>
  </si>
  <si>
    <t>59217031</t>
  </si>
  <si>
    <t>obrubník betonový silniční 1000x150x250mm</t>
  </si>
  <si>
    <t>-1198678203</t>
  </si>
  <si>
    <t>"situace" 188+40+6</t>
  </si>
  <si>
    <t>59217017</t>
  </si>
  <si>
    <t>obrubník betonový chodníkový 1000x100x250mm</t>
  </si>
  <si>
    <t>130249509</t>
  </si>
  <si>
    <t>"situace" 62+46+39+272+40+9</t>
  </si>
  <si>
    <t>59217003</t>
  </si>
  <si>
    <t>obrubník betonový zahradní 500x50x250mm</t>
  </si>
  <si>
    <t>-291003573</t>
  </si>
  <si>
    <t>"situace" 20+18+10+38</t>
  </si>
  <si>
    <t>215901101</t>
  </si>
  <si>
    <t>Zhutnění podloží pod násypy z rostlé horniny tř. 1 až 4 z hornin soudružných do 92 % PS a nesoudržných sypkých relativní ulehlosti I(d) do 0,8</t>
  </si>
  <si>
    <t>477875729</t>
  </si>
  <si>
    <t>"situace a řezy komunikace" 386*2+216*3+463*3+216,5*4+9,5*2</t>
  </si>
  <si>
    <t>Doplňky komunikací</t>
  </si>
  <si>
    <t>327215221</t>
  </si>
  <si>
    <t>Opěrné zdi z prefabrikovaných drátokamenných gravitačních konstrukcí (gabionů) předplněné kamenivem ze splétané dvouzákrutové ocelové sítě s povrchovou úpravou galfan</t>
  </si>
  <si>
    <t>-1788709654</t>
  </si>
  <si>
    <t>"situace" 13,2*1,5*0,3</t>
  </si>
  <si>
    <t>R592000023</t>
  </si>
  <si>
    <t>Dopravní značka čtvercová/obdélníková, osazena do betonové patky</t>
  </si>
  <si>
    <t>-1665164330</t>
  </si>
  <si>
    <t>R592000030</t>
  </si>
  <si>
    <t>Vodorovné dopravní značení - parkovací stání pro invalidu</t>
  </si>
  <si>
    <t>-1825824277</t>
  </si>
  <si>
    <t>"situace - parkovací stání pro invalidu" 1</t>
  </si>
  <si>
    <t>Komunikace pozemní</t>
  </si>
  <si>
    <t>11162550</t>
  </si>
  <si>
    <t>emulze asfaltová spojovací</t>
  </si>
  <si>
    <t>478910077</t>
  </si>
  <si>
    <t>"situace" (216+463)*0,3*3</t>
  </si>
  <si>
    <t>565155121</t>
  </si>
  <si>
    <t>Asfaltový beton vrstva podkladní ACP 16 (obalované kamenivo střednězrnné - OKS) s rozprostřením a zhutněním v pruhu šířky přes 3 m, po zhutnění tl. 70 mm</t>
  </si>
  <si>
    <t>-1138336386</t>
  </si>
  <si>
    <t>"situace" (216+463)*1,1</t>
  </si>
  <si>
    <t>577144121</t>
  </si>
  <si>
    <t>Asfaltový beton vrstva obrusná ACO 11 (ABS) s rozprostřením a se zhutněním z nemodifikovaného asfaltu v pruhu šířky přes 3 m tř. I, po zhutnění tl. 50 mm</t>
  </si>
  <si>
    <t>-2068286486</t>
  </si>
  <si>
    <t>1177079969</t>
  </si>
  <si>
    <t>"situace" 15*1,5</t>
  </si>
  <si>
    <t>696395339</t>
  </si>
  <si>
    <t>1945597765</t>
  </si>
  <si>
    <t>920764032</t>
  </si>
  <si>
    <t>R175000004</t>
  </si>
  <si>
    <t>Vytrhání obrub stojatých nebo krajníků s vybouráním lože, s přem. na skládku na vzdál. do 3 m nebo s nalož. na dopr. prostř.</t>
  </si>
  <si>
    <t>-2091701562</t>
  </si>
  <si>
    <t>"situace" 20</t>
  </si>
  <si>
    <t>-103388666</t>
  </si>
  <si>
    <t>"situace" 15</t>
  </si>
  <si>
    <t>-1101573022</t>
  </si>
  <si>
    <t>"situace" (15*1,5)*0,1</t>
  </si>
  <si>
    <t>463833504</t>
  </si>
  <si>
    <t>"situace" 15*1,5*0,25</t>
  </si>
  <si>
    <t>-1861426478</t>
  </si>
  <si>
    <t>R338000002</t>
  </si>
  <si>
    <t>Schodišťový betonový blok povrch přírodní - 1000x350x150mm uložený do štěrkového hutněného lože</t>
  </si>
  <si>
    <t>831978150</t>
  </si>
  <si>
    <t>"situace" 14*2</t>
  </si>
  <si>
    <t>R592000101</t>
  </si>
  <si>
    <t>Beton C12/15 vč.vybetonování do potřebných tvarů - základové pasy pod obrubníky, bet.patky pod značky</t>
  </si>
  <si>
    <t>1036116136</t>
  </si>
  <si>
    <t>"situace + řezy komunikace" ((234+468)*0,4*0,4+1*0,6*0,6*0,8+0,3*0,3*0,8*4)*1,2</t>
  </si>
  <si>
    <t>-635513463</t>
  </si>
  <si>
    <t>"situace" 32,3</t>
  </si>
  <si>
    <t>28611225</t>
  </si>
  <si>
    <t>trubka PVC drenážní flexibilní D 160mm</t>
  </si>
  <si>
    <t>1225793314</t>
  </si>
  <si>
    <t>"situace, řezy terény" (50)*1,1</t>
  </si>
  <si>
    <t>69311101</t>
  </si>
  <si>
    <t>geotextilie netkaná separační, filtrační, ochranná s převahou recyklovaných PES vláken 300g/m3</t>
  </si>
  <si>
    <t>1388887367</t>
  </si>
  <si>
    <t>"situace, řezy terény" (50)*1,1*(0,3*4)</t>
  </si>
  <si>
    <t>R230200001</t>
  </si>
  <si>
    <t>Doprava a pokládka kanalizačního a drenážního potrubí</t>
  </si>
  <si>
    <t>625365655</t>
  </si>
  <si>
    <t>SO04.2 - Sadové úpravy</t>
  </si>
  <si>
    <t>181451311</t>
  </si>
  <si>
    <t>Založení trávníku strojně výsevem včetně utažení na ploše v rovině nebo na svahu do 1:5</t>
  </si>
  <si>
    <t>-1533183073</t>
  </si>
  <si>
    <t>00572410</t>
  </si>
  <si>
    <t>osivo směs travní parková</t>
  </si>
  <si>
    <t>1564811993</t>
  </si>
  <si>
    <t>"situace" 746/50</t>
  </si>
  <si>
    <t>10321100</t>
  </si>
  <si>
    <t>zahradní substrát pro výsadbu VL</t>
  </si>
  <si>
    <t>-774555094</t>
  </si>
  <si>
    <t>"situace" (18,5+37,5)*0,5*0,2</t>
  </si>
  <si>
    <t>10311100</t>
  </si>
  <si>
    <t>rašelina zahradnická   VL</t>
  </si>
  <si>
    <t>1182864256</t>
  </si>
  <si>
    <t>"situace" (18,5+37,5)*0,5*0,1</t>
  </si>
  <si>
    <t>10391100</t>
  </si>
  <si>
    <t>kůra mulčovací VL</t>
  </si>
  <si>
    <t>-1879799056</t>
  </si>
  <si>
    <t>"situace" (18,5+37,5)*0,5*0,2+10*0,6*0,6</t>
  </si>
  <si>
    <t>184102110</t>
  </si>
  <si>
    <t>Výsadba dřeviny s balem do předem vyhloubené jamky se zalitím v rovině nebo na svahu do 1:5, při průměru balu do 100 mm</t>
  </si>
  <si>
    <t>-1048929013</t>
  </si>
  <si>
    <t>"situace" (18,5+37,5)*3</t>
  </si>
  <si>
    <t>184102112</t>
  </si>
  <si>
    <t>Výsadba dřeviny s balem do předem vyhloubené jamky se zalitím v rovině nebo na svahu do 1:5, při průměru balu přes 200 do 300 mm</t>
  </si>
  <si>
    <t>-6598740</t>
  </si>
  <si>
    <t>026R40447</t>
  </si>
  <si>
    <t>Lípa velkolistá (Tilia platyphyllos) výška sazenice 150-200cm</t>
  </si>
  <si>
    <t>1166950596</t>
  </si>
  <si>
    <t>026R50400</t>
  </si>
  <si>
    <t>PŘÍSAVNÍK (PARTHENOCISSUS)  výška sazenice 40-60cm</t>
  </si>
  <si>
    <t>-2069338127</t>
  </si>
  <si>
    <t>"situace" (18,5+37,5)*1,5</t>
  </si>
  <si>
    <t>026R50401</t>
  </si>
  <si>
    <t>BŘEČŤAN (HEDERA HELIX)  výška sazenice 20-30cm</t>
  </si>
  <si>
    <t>-912190267</t>
  </si>
  <si>
    <t>184802111</t>
  </si>
  <si>
    <t>Chemické odplevelení půdy před založením kultury, trávníku nebo zpevněných ploch o výměře jednotlivě přes 20 m2 v rovině nebo na svahu do 1:5 postřikem na široko</t>
  </si>
  <si>
    <t>-1957545893</t>
  </si>
  <si>
    <t>SO04.3 - Oplocení</t>
  </si>
  <si>
    <t>966052121</t>
  </si>
  <si>
    <t>Bourání plotových sloupků a vzpěr železobetonových výšky do 2,5 m s betonovou patkou</t>
  </si>
  <si>
    <t>-506745874</t>
  </si>
  <si>
    <t>"bourání stávajícího oplocení" 90/2,5</t>
  </si>
  <si>
    <t>966071822</t>
  </si>
  <si>
    <t>Rozebrání oplocení z pletiva drátěného se čtvercovými oky, výšky přes 1,6 do 2,0 m</t>
  </si>
  <si>
    <t>1916128036</t>
  </si>
  <si>
    <t>"bourání stávajícího oplocení" 90</t>
  </si>
  <si>
    <t>R338000050</t>
  </si>
  <si>
    <t>oplocení z pletiva drátěného se čtvercovými oky, výška 1,8m, dodávka vč.montáže</t>
  </si>
  <si>
    <t>-390712138</t>
  </si>
  <si>
    <t>7,5</t>
  </si>
  <si>
    <t>R338000051</t>
  </si>
  <si>
    <t>Sloupek kulatý, v barvě oplocení - do systémového oplocení výšky 2m s osazením do betonové patky 0,3x0,3x0,8m, dodávka vč.montáže</t>
  </si>
  <si>
    <t>-2144237573</t>
  </si>
  <si>
    <t>R338000052</t>
  </si>
  <si>
    <t xml:space="preserve">Sloupek kulatý, v barvě oplocení, rozepřený (podepření do 3/4 výšky sloupku nad terénem) - do systémového oplocení výšky 2m s osazením do betonové patky 0,3x0,3x0,8m, dodávka vč.montáže 
</t>
  </si>
  <si>
    <t>-252575197</t>
  </si>
  <si>
    <t>R338000053</t>
  </si>
  <si>
    <t>Systém podhrabových desek do jednotlivých plotových polí - desky fixovány na sloupky oplocení a opřeny do betonových patek sloupků.</t>
  </si>
  <si>
    <t>1498882374</t>
  </si>
  <si>
    <t>R338000054</t>
  </si>
  <si>
    <t>Oplocení tenisových kurtů - POLE 2000x1000, výška oplocení 1-3m, PROFIL DRÁTU ∅4mm, SLOUPKY ∅90 výšky 3m, 2m a 1m, 2x dvoukřídlá brána VEL.2000x1000, propojení se stávajícím oplocením</t>
  </si>
  <si>
    <t>-666078189</t>
  </si>
  <si>
    <t>"výkres 2406 a situace" 30,2</t>
  </si>
  <si>
    <t>SO05 - Veřejné osvětlení</t>
  </si>
  <si>
    <t xml:space="preserve">D3 - 3. Osvětlení VO </t>
  </si>
  <si>
    <t xml:space="preserve">D4 - 4. Zemní práce </t>
  </si>
  <si>
    <t>D5 - 5. HZS</t>
  </si>
  <si>
    <t>Pol62</t>
  </si>
  <si>
    <t>Kabel CYKY 5Jx16</t>
  </si>
  <si>
    <t>Pol63</t>
  </si>
  <si>
    <t>Trubka PVC, zemní o110</t>
  </si>
  <si>
    <t>Pol65</t>
  </si>
  <si>
    <t>Pilíř NN včetně kabelové skříně NN , plastový</t>
  </si>
  <si>
    <t xml:space="preserve">3. Osvětlení VO </t>
  </si>
  <si>
    <t>Pol66</t>
  </si>
  <si>
    <t>Kabel CYKY 4Jx10</t>
  </si>
  <si>
    <t>Pol67</t>
  </si>
  <si>
    <t>Kabel CYKY 3Jx1,5</t>
  </si>
  <si>
    <t>Pol68</t>
  </si>
  <si>
    <t>Trubka KOPOFLEX Ø 50</t>
  </si>
  <si>
    <t>Pol69</t>
  </si>
  <si>
    <t>Pol70</t>
  </si>
  <si>
    <t>Vodič FeZn Ø10</t>
  </si>
  <si>
    <t>Pol71</t>
  </si>
  <si>
    <t>Stožár ocelový bezpaticový venkovního osvětlení 5m, žárově zinkovaný, osazení do pouzdrového základu</t>
  </si>
  <si>
    <t>Pol72</t>
  </si>
  <si>
    <t>Svorka SR02 včetně nátěru</t>
  </si>
  <si>
    <t>Pol73</t>
  </si>
  <si>
    <t>Svorka SR03 včetně nátěru</t>
  </si>
  <si>
    <t>Pol74</t>
  </si>
  <si>
    <t>Svorka SP1 včetně nátěru</t>
  </si>
  <si>
    <t>Pol75</t>
  </si>
  <si>
    <t>Elektrovýzbroj - stožárová rozvodnice</t>
  </si>
  <si>
    <t>Pol76</t>
  </si>
  <si>
    <t>VO - IP65, 20-40W, 3000K, 6000lm, na stožár</t>
  </si>
  <si>
    <t>Pol77</t>
  </si>
  <si>
    <t>Ukončení kabelů - kabelová koncovka do 4x10</t>
  </si>
  <si>
    <t>Pol78</t>
  </si>
  <si>
    <t>Přepětová ochrana do stožáru VO</t>
  </si>
  <si>
    <t>Pol79</t>
  </si>
  <si>
    <t>Roura plastová o200</t>
  </si>
  <si>
    <t xml:space="preserve">4. Zemní práce </t>
  </si>
  <si>
    <t>Pol80</t>
  </si>
  <si>
    <t>Osazení stožáru VO do pomoc.zařízení</t>
  </si>
  <si>
    <t>Pol81</t>
  </si>
  <si>
    <t>Pouzdrový základ pro stožár VO betonový</t>
  </si>
  <si>
    <t>Pol82</t>
  </si>
  <si>
    <t>Výkop rýhy vč. záhozu a suvisejících prací 35/80 včetně úpravy povrchu</t>
  </si>
  <si>
    <t>Pol83</t>
  </si>
  <si>
    <t>Folie výstražná PVC š = 33</t>
  </si>
  <si>
    <t>Pol84</t>
  </si>
  <si>
    <t>Výkop pro základ VO</t>
  </si>
  <si>
    <t>Pol85</t>
  </si>
  <si>
    <t>Výkop pro základ pilíře NN</t>
  </si>
  <si>
    <t>Pol86</t>
  </si>
  <si>
    <t>Vytýčení stávajících sítí</t>
  </si>
  <si>
    <t>km</t>
  </si>
  <si>
    <t>Pol87</t>
  </si>
  <si>
    <t>Pískové lože se zásypem</t>
  </si>
  <si>
    <t>Pol88</t>
  </si>
  <si>
    <t>Provizorní úprava rýhy zeminou</t>
  </si>
  <si>
    <t>Pol89</t>
  </si>
  <si>
    <t>Základ pro pilíř včetně betonu, výkopu 1m3/ks</t>
  </si>
  <si>
    <t>5. HZS</t>
  </si>
  <si>
    <t>Pol90</t>
  </si>
  <si>
    <t>Koordinace se právcem osvětlení</t>
  </si>
  <si>
    <t>VON - Vedlejší a ostatní náklady</t>
  </si>
  <si>
    <t>D1 - Společné</t>
  </si>
  <si>
    <t xml:space="preserve">D2 - Stavební objekt - SO 01 Budova </t>
  </si>
  <si>
    <t>D3 - Stavební objekt - SO 02, SO 03 a SO 04 Přípojky kanalizace, vodovod, Venkovní úpravy</t>
  </si>
  <si>
    <t>D4 - Stavební objekt - SO 05 Veřejné osvětlení</t>
  </si>
  <si>
    <t>Společné</t>
  </si>
  <si>
    <t>Vybudování a odstranění staveniště</t>
  </si>
  <si>
    <t>celkem</t>
  </si>
  <si>
    <t>Poznámka k položce:
"náklady související se zřízením zařízení staveniště  a jeho odklizením po skončení stavebních prací, mimostaveništní dopravu, případné zábory veřejného prostoru pro provedení stavby atd."</t>
  </si>
  <si>
    <t>Vzorkování materiálů</t>
  </si>
  <si>
    <t>Poznámka k položce:
"náklady na vícekolové vzorkování a odsouhlasení stavebních materiálů dle požadavků projektu - viz. B. Souhrnná technická zpráva."</t>
  </si>
  <si>
    <t>Vzorkování výrobků</t>
  </si>
  <si>
    <t>Poznámka k položce:
"náklady na vícekolové vzorkování a odsouhlasení výrobků a prvků dle požadavků projektu - viz. B. Souhrnná technická zpráva."</t>
  </si>
  <si>
    <t>Úklid budovy a okolí</t>
  </si>
  <si>
    <t>Poznámka k položce:
"náklady na průběžný denní úklid všech prostor dotčených stavbou vč. komunikačních tras a výtahů, balkonů atd. po celou dobu stavby, náklady na celkový úklid budovy před předáním stavby, náklady na úklid okolí stavby a staveniště vč. zelených ploch"</t>
  </si>
  <si>
    <t>Náklady na publicitu</t>
  </si>
  <si>
    <t>Poznámka k položce:
dle požadavků: http://www.kr-vysocina.cz/stavime-pro-vas-propagace-stavebnich-cinnosti-na-majetku-kraje-vysocina-prostrednictvim-informacniho-panelu/</t>
  </si>
  <si>
    <t>Náklady na kompletaci dokladů</t>
  </si>
  <si>
    <t>Poznámka k položce:
"náklady na vyhotovení a kompletaci dokladů předávaných při předání a převzetí díla nebo nutných  ke kolaudaci -  revize, měření a předepsané zkoušky, pro všechny stavební objekty"</t>
  </si>
  <si>
    <t xml:space="preserve">Stavební objekt - SO 01 Budova </t>
  </si>
  <si>
    <t>Dokumentace skutečného stavu</t>
  </si>
  <si>
    <t>Poznámka k položce:
"náklady na vyhotovení dokumentace skutečného provedení stavby"</t>
  </si>
  <si>
    <t>Dodavatelská a dílenská dokumentace</t>
  </si>
  <si>
    <t>Poznámka k položce:
"náklady na vyhotovení dodavatelské a dílenské dokumentace dle požadavků projektu - viz. B. Souhrnná technická zpráva"</t>
  </si>
  <si>
    <t>Geodetické zaměření a vytyčení stavby</t>
  </si>
  <si>
    <t>Poznámka k položce:
"náklady na vytyčení všech stavebních a inženýrských objektů zakreslených v projektové dokumentaci vč. vytyčení stávajících inženýrských sítí dotčených rozsahem staveniště"</t>
  </si>
  <si>
    <t>Geometrická plán</t>
  </si>
  <si>
    <t>Poznámka k položce:
"náklady na vyhotovení geometrického plánu pro vklad do kanatstru nemovitostí"</t>
  </si>
  <si>
    <t>Stavební objekt - SO 02, SO 03 a SO 04 Přípojky kanalizace, vodovod, Venkovní úpravy</t>
  </si>
  <si>
    <t>Poznámka k položce:
"náklady na vyhotovení dokumentace skutečného provedení stavby včetně geodetického zaměření"</t>
  </si>
  <si>
    <t>Stavební objekt - SO 05 Veřejné osvětlení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</si>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</sst>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8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8" fillId="0" borderId="0" xfId="0" applyNumberFormat="1" applyFont="1" applyAlignment="1" applyProtection="1">
      <alignment horizontal="right"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34</v>
      </c>
    </row>
    <row r="19" spans="2:71" s="1" customFormat="1" ht="12" customHeight="1">
      <c r="B19" s="23"/>
      <c r="C19" s="24"/>
      <c r="D19" s="34" t="s">
        <v>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34</v>
      </c>
    </row>
    <row r="20" spans="2:71" s="1" customFormat="1" ht="18.45" customHeight="1">
      <c r="B20" s="23"/>
      <c r="C20" s="24"/>
      <c r="D20" s="24"/>
      <c r="E20" s="29" t="s">
        <v>36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38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39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ROUND(AG54,0)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40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41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42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43</v>
      </c>
      <c r="E29" s="49"/>
      <c r="F29" s="34" t="s">
        <v>44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ROUND(AZ54,0)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ROUND(AV54,0)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45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ROUND(BA54,0)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ROUND(AW54,0)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46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ROUND(BB54,0)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47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ROUND(BC54,0)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48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ROUND(BD54,0)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49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50</v>
      </c>
      <c r="U35" s="56"/>
      <c r="V35" s="56"/>
      <c r="W35" s="56"/>
      <c r="X35" s="58" t="s">
        <v>51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52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2020-07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VOŠ a SPŠ Žďár nad Sázavou - tělocvična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Žďár nad Sázavou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6. 8. 2020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Kraj Vysočina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ARTPROJEKT Jihlava</v>
      </c>
      <c r="AN49" s="66"/>
      <c r="AO49" s="66"/>
      <c r="AP49" s="66"/>
      <c r="AQ49" s="42"/>
      <c r="AR49" s="46"/>
      <c r="AS49" s="76" t="s">
        <v>53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35</v>
      </c>
      <c r="AJ50" s="42"/>
      <c r="AK50" s="42"/>
      <c r="AL50" s="42"/>
      <c r="AM50" s="75" t="str">
        <f>IF(E20="","",E20)</f>
        <v>Martin Lang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54</v>
      </c>
      <c r="D52" s="89"/>
      <c r="E52" s="89"/>
      <c r="F52" s="89"/>
      <c r="G52" s="89"/>
      <c r="H52" s="90"/>
      <c r="I52" s="91" t="s">
        <v>55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56</v>
      </c>
      <c r="AH52" s="89"/>
      <c r="AI52" s="89"/>
      <c r="AJ52" s="89"/>
      <c r="AK52" s="89"/>
      <c r="AL52" s="89"/>
      <c r="AM52" s="89"/>
      <c r="AN52" s="91" t="s">
        <v>57</v>
      </c>
      <c r="AO52" s="89"/>
      <c r="AP52" s="89"/>
      <c r="AQ52" s="93" t="s">
        <v>58</v>
      </c>
      <c r="AR52" s="46"/>
      <c r="AS52" s="94" t="s">
        <v>59</v>
      </c>
      <c r="AT52" s="95" t="s">
        <v>60</v>
      </c>
      <c r="AU52" s="95" t="s">
        <v>61</v>
      </c>
      <c r="AV52" s="95" t="s">
        <v>62</v>
      </c>
      <c r="AW52" s="95" t="s">
        <v>63</v>
      </c>
      <c r="AX52" s="95" t="s">
        <v>64</v>
      </c>
      <c r="AY52" s="95" t="s">
        <v>65</v>
      </c>
      <c r="AZ52" s="95" t="s">
        <v>66</v>
      </c>
      <c r="BA52" s="95" t="s">
        <v>67</v>
      </c>
      <c r="BB52" s="95" t="s">
        <v>68</v>
      </c>
      <c r="BC52" s="95" t="s">
        <v>69</v>
      </c>
      <c r="BD52" s="96" t="s">
        <v>70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71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ROUND(AG55+AG56+SUM(AG69:AG75),0)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ROUND(AS55+AS56+SUM(AS69:AS75),0)</f>
        <v>0</v>
      </c>
      <c r="AT54" s="108">
        <f>ROUND(SUM(AV54:AW54),0)</f>
        <v>0</v>
      </c>
      <c r="AU54" s="109">
        <f>ROUND(AU55+AU56+SUM(AU69:AU75),5)</f>
        <v>0</v>
      </c>
      <c r="AV54" s="108">
        <f>ROUND(AZ54*L29,0)</f>
        <v>0</v>
      </c>
      <c r="AW54" s="108">
        <f>ROUND(BA54*L30,0)</f>
        <v>0</v>
      </c>
      <c r="AX54" s="108">
        <f>ROUND(BB54*L29,0)</f>
        <v>0</v>
      </c>
      <c r="AY54" s="108">
        <f>ROUND(BC54*L30,0)</f>
        <v>0</v>
      </c>
      <c r="AZ54" s="108">
        <f>ROUND(AZ55+AZ56+SUM(AZ69:AZ75),0)</f>
        <v>0</v>
      </c>
      <c r="BA54" s="108">
        <f>ROUND(BA55+BA56+SUM(BA69:BA75),0)</f>
        <v>0</v>
      </c>
      <c r="BB54" s="108">
        <f>ROUND(BB55+BB56+SUM(BB69:BB75),0)</f>
        <v>0</v>
      </c>
      <c r="BC54" s="108">
        <f>ROUND(BC55+BC56+SUM(BC69:BC75),0)</f>
        <v>0</v>
      </c>
      <c r="BD54" s="110">
        <f>ROUND(BD55+BD56+SUM(BD69:BD75),0)</f>
        <v>0</v>
      </c>
      <c r="BE54" s="6"/>
      <c r="BS54" s="111" t="s">
        <v>72</v>
      </c>
      <c r="BT54" s="111" t="s">
        <v>73</v>
      </c>
      <c r="BU54" s="112" t="s">
        <v>74</v>
      </c>
      <c r="BV54" s="111" t="s">
        <v>75</v>
      </c>
      <c r="BW54" s="111" t="s">
        <v>5</v>
      </c>
      <c r="BX54" s="111" t="s">
        <v>76</v>
      </c>
      <c r="CL54" s="111" t="s">
        <v>19</v>
      </c>
    </row>
    <row r="55" spans="1:91" s="7" customFormat="1" ht="16.5" customHeight="1">
      <c r="A55" s="113" t="s">
        <v>77</v>
      </c>
      <c r="B55" s="114"/>
      <c r="C55" s="115"/>
      <c r="D55" s="116" t="s">
        <v>78</v>
      </c>
      <c r="E55" s="116"/>
      <c r="F55" s="116"/>
      <c r="G55" s="116"/>
      <c r="H55" s="116"/>
      <c r="I55" s="117"/>
      <c r="J55" s="116" t="s">
        <v>79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'SO01-1 - Stavební část'!J30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80</v>
      </c>
      <c r="AR55" s="120"/>
      <c r="AS55" s="121">
        <v>0</v>
      </c>
      <c r="AT55" s="122">
        <f>ROUND(SUM(AV55:AW55),0)</f>
        <v>0</v>
      </c>
      <c r="AU55" s="123">
        <f>'SO01-1 - Stavební část'!P121</f>
        <v>0</v>
      </c>
      <c r="AV55" s="122">
        <f>'SO01-1 - Stavební část'!J33</f>
        <v>0</v>
      </c>
      <c r="AW55" s="122">
        <f>'SO01-1 - Stavební část'!J34</f>
        <v>0</v>
      </c>
      <c r="AX55" s="122">
        <f>'SO01-1 - Stavební část'!J35</f>
        <v>0</v>
      </c>
      <c r="AY55" s="122">
        <f>'SO01-1 - Stavební část'!J36</f>
        <v>0</v>
      </c>
      <c r="AZ55" s="122">
        <f>'SO01-1 - Stavební část'!F33</f>
        <v>0</v>
      </c>
      <c r="BA55" s="122">
        <f>'SO01-1 - Stavební část'!F34</f>
        <v>0</v>
      </c>
      <c r="BB55" s="122">
        <f>'SO01-1 - Stavební část'!F35</f>
        <v>0</v>
      </c>
      <c r="BC55" s="122">
        <f>'SO01-1 - Stavební část'!F36</f>
        <v>0</v>
      </c>
      <c r="BD55" s="124">
        <f>'SO01-1 - Stavební část'!F37</f>
        <v>0</v>
      </c>
      <c r="BE55" s="7"/>
      <c r="BT55" s="125" t="s">
        <v>34</v>
      </c>
      <c r="BV55" s="125" t="s">
        <v>75</v>
      </c>
      <c r="BW55" s="125" t="s">
        <v>81</v>
      </c>
      <c r="BX55" s="125" t="s">
        <v>5</v>
      </c>
      <c r="CL55" s="125" t="s">
        <v>19</v>
      </c>
      <c r="CM55" s="125" t="s">
        <v>82</v>
      </c>
    </row>
    <row r="56" spans="1:91" s="7" customFormat="1" ht="16.5" customHeight="1">
      <c r="A56" s="7"/>
      <c r="B56" s="114"/>
      <c r="C56" s="115"/>
      <c r="D56" s="116" t="s">
        <v>83</v>
      </c>
      <c r="E56" s="116"/>
      <c r="F56" s="116"/>
      <c r="G56" s="116"/>
      <c r="H56" s="116"/>
      <c r="I56" s="117"/>
      <c r="J56" s="116" t="s">
        <v>84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26">
        <f>ROUND(AG57+AG58+SUM(AG65:AG68),0)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80</v>
      </c>
      <c r="AR56" s="120"/>
      <c r="AS56" s="121">
        <f>ROUND(AS57+AS58+SUM(AS65:AS68),0)</f>
        <v>0</v>
      </c>
      <c r="AT56" s="122">
        <f>ROUND(SUM(AV56:AW56),0)</f>
        <v>0</v>
      </c>
      <c r="AU56" s="123">
        <f>ROUND(AU57+AU58+SUM(AU65:AU68),5)</f>
        <v>0</v>
      </c>
      <c r="AV56" s="122">
        <f>ROUND(AZ56*L29,0)</f>
        <v>0</v>
      </c>
      <c r="AW56" s="122">
        <f>ROUND(BA56*L30,0)</f>
        <v>0</v>
      </c>
      <c r="AX56" s="122">
        <f>ROUND(BB56*L29,0)</f>
        <v>0</v>
      </c>
      <c r="AY56" s="122">
        <f>ROUND(BC56*L30,0)</f>
        <v>0</v>
      </c>
      <c r="AZ56" s="122">
        <f>ROUND(AZ57+AZ58+SUM(AZ65:AZ68),0)</f>
        <v>0</v>
      </c>
      <c r="BA56" s="122">
        <f>ROUND(BA57+BA58+SUM(BA65:BA68),0)</f>
        <v>0</v>
      </c>
      <c r="BB56" s="122">
        <f>ROUND(BB57+BB58+SUM(BB65:BB68),0)</f>
        <v>0</v>
      </c>
      <c r="BC56" s="122">
        <f>ROUND(BC57+BC58+SUM(BC65:BC68),0)</f>
        <v>0</v>
      </c>
      <c r="BD56" s="124">
        <f>ROUND(BD57+BD58+SUM(BD65:BD68),0)</f>
        <v>0</v>
      </c>
      <c r="BE56" s="7"/>
      <c r="BS56" s="125" t="s">
        <v>72</v>
      </c>
      <c r="BT56" s="125" t="s">
        <v>34</v>
      </c>
      <c r="BU56" s="125" t="s">
        <v>74</v>
      </c>
      <c r="BV56" s="125" t="s">
        <v>75</v>
      </c>
      <c r="BW56" s="125" t="s">
        <v>85</v>
      </c>
      <c r="BX56" s="125" t="s">
        <v>5</v>
      </c>
      <c r="CL56" s="125" t="s">
        <v>19</v>
      </c>
      <c r="CM56" s="125" t="s">
        <v>82</v>
      </c>
    </row>
    <row r="57" spans="1:90" s="4" customFormat="1" ht="16.5" customHeight="1">
      <c r="A57" s="113" t="s">
        <v>77</v>
      </c>
      <c r="B57" s="65"/>
      <c r="C57" s="127"/>
      <c r="D57" s="127"/>
      <c r="E57" s="128" t="s">
        <v>34</v>
      </c>
      <c r="F57" s="128"/>
      <c r="G57" s="128"/>
      <c r="H57" s="128"/>
      <c r="I57" s="128"/>
      <c r="J57" s="127"/>
      <c r="K57" s="128" t="s">
        <v>86</v>
      </c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9">
        <f>'1 - Zdravotně technické i...'!J32</f>
        <v>0</v>
      </c>
      <c r="AH57" s="127"/>
      <c r="AI57" s="127"/>
      <c r="AJ57" s="127"/>
      <c r="AK57" s="127"/>
      <c r="AL57" s="127"/>
      <c r="AM57" s="127"/>
      <c r="AN57" s="129">
        <f>SUM(AG57,AT57)</f>
        <v>0</v>
      </c>
      <c r="AO57" s="127"/>
      <c r="AP57" s="127"/>
      <c r="AQ57" s="130" t="s">
        <v>87</v>
      </c>
      <c r="AR57" s="67"/>
      <c r="AS57" s="131">
        <v>0</v>
      </c>
      <c r="AT57" s="132">
        <f>ROUND(SUM(AV57:AW57),0)</f>
        <v>0</v>
      </c>
      <c r="AU57" s="133">
        <f>'1 - Zdravotně technické i...'!P95</f>
        <v>0</v>
      </c>
      <c r="AV57" s="132">
        <f>'1 - Zdravotně technické i...'!J35</f>
        <v>0</v>
      </c>
      <c r="AW57" s="132">
        <f>'1 - Zdravotně technické i...'!J36</f>
        <v>0</v>
      </c>
      <c r="AX57" s="132">
        <f>'1 - Zdravotně technické i...'!J37</f>
        <v>0</v>
      </c>
      <c r="AY57" s="132">
        <f>'1 - Zdravotně technické i...'!J38</f>
        <v>0</v>
      </c>
      <c r="AZ57" s="132">
        <f>'1 - Zdravotně technické i...'!F35</f>
        <v>0</v>
      </c>
      <c r="BA57" s="132">
        <f>'1 - Zdravotně technické i...'!F36</f>
        <v>0</v>
      </c>
      <c r="BB57" s="132">
        <f>'1 - Zdravotně technické i...'!F37</f>
        <v>0</v>
      </c>
      <c r="BC57" s="132">
        <f>'1 - Zdravotně technické i...'!F38</f>
        <v>0</v>
      </c>
      <c r="BD57" s="134">
        <f>'1 - Zdravotně technické i...'!F39</f>
        <v>0</v>
      </c>
      <c r="BE57" s="4"/>
      <c r="BT57" s="135" t="s">
        <v>82</v>
      </c>
      <c r="BV57" s="135" t="s">
        <v>75</v>
      </c>
      <c r="BW57" s="135" t="s">
        <v>88</v>
      </c>
      <c r="BX57" s="135" t="s">
        <v>85</v>
      </c>
      <c r="CL57" s="135" t="s">
        <v>19</v>
      </c>
    </row>
    <row r="58" spans="1:90" s="4" customFormat="1" ht="16.5" customHeight="1">
      <c r="A58" s="4"/>
      <c r="B58" s="65"/>
      <c r="C58" s="127"/>
      <c r="D58" s="127"/>
      <c r="E58" s="128" t="s">
        <v>82</v>
      </c>
      <c r="F58" s="128"/>
      <c r="G58" s="128"/>
      <c r="H58" s="128"/>
      <c r="I58" s="128"/>
      <c r="J58" s="127"/>
      <c r="K58" s="128" t="s">
        <v>89</v>
      </c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36">
        <f>ROUND(SUM(AG59:AG64),0)</f>
        <v>0</v>
      </c>
      <c r="AH58" s="127"/>
      <c r="AI58" s="127"/>
      <c r="AJ58" s="127"/>
      <c r="AK58" s="127"/>
      <c r="AL58" s="127"/>
      <c r="AM58" s="127"/>
      <c r="AN58" s="129">
        <f>SUM(AG58,AT58)</f>
        <v>0</v>
      </c>
      <c r="AO58" s="127"/>
      <c r="AP58" s="127"/>
      <c r="AQ58" s="130" t="s">
        <v>87</v>
      </c>
      <c r="AR58" s="67"/>
      <c r="AS58" s="131">
        <f>ROUND(SUM(AS59:AS64),0)</f>
        <v>0</v>
      </c>
      <c r="AT58" s="132">
        <f>ROUND(SUM(AV58:AW58),0)</f>
        <v>0</v>
      </c>
      <c r="AU58" s="133">
        <f>ROUND(SUM(AU59:AU64),5)</f>
        <v>0</v>
      </c>
      <c r="AV58" s="132">
        <f>ROUND(AZ58*L29,0)</f>
        <v>0</v>
      </c>
      <c r="AW58" s="132">
        <f>ROUND(BA58*L30,0)</f>
        <v>0</v>
      </c>
      <c r="AX58" s="132">
        <f>ROUND(BB58*L29,0)</f>
        <v>0</v>
      </c>
      <c r="AY58" s="132">
        <f>ROUND(BC58*L30,0)</f>
        <v>0</v>
      </c>
      <c r="AZ58" s="132">
        <f>ROUND(SUM(AZ59:AZ64),0)</f>
        <v>0</v>
      </c>
      <c r="BA58" s="132">
        <f>ROUND(SUM(BA59:BA64),0)</f>
        <v>0</v>
      </c>
      <c r="BB58" s="132">
        <f>ROUND(SUM(BB59:BB64),0)</f>
        <v>0</v>
      </c>
      <c r="BC58" s="132">
        <f>ROUND(SUM(BC59:BC64),0)</f>
        <v>0</v>
      </c>
      <c r="BD58" s="134">
        <f>ROUND(SUM(BD59:BD64),0)</f>
        <v>0</v>
      </c>
      <c r="BE58" s="4"/>
      <c r="BS58" s="135" t="s">
        <v>72</v>
      </c>
      <c r="BT58" s="135" t="s">
        <v>82</v>
      </c>
      <c r="BU58" s="135" t="s">
        <v>74</v>
      </c>
      <c r="BV58" s="135" t="s">
        <v>75</v>
      </c>
      <c r="BW58" s="135" t="s">
        <v>90</v>
      </c>
      <c r="BX58" s="135" t="s">
        <v>85</v>
      </c>
      <c r="CL58" s="135" t="s">
        <v>19</v>
      </c>
    </row>
    <row r="59" spans="1:90" s="4" customFormat="1" ht="16.5" customHeight="1">
      <c r="A59" s="113" t="s">
        <v>77</v>
      </c>
      <c r="B59" s="65"/>
      <c r="C59" s="127"/>
      <c r="D59" s="127"/>
      <c r="E59" s="127"/>
      <c r="F59" s="128" t="s">
        <v>91</v>
      </c>
      <c r="G59" s="128"/>
      <c r="H59" s="128"/>
      <c r="I59" s="128"/>
      <c r="J59" s="128"/>
      <c r="K59" s="127"/>
      <c r="L59" s="128" t="s">
        <v>92</v>
      </c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9">
        <f>'9004.1 - VZT - zařízení I'!J34</f>
        <v>0</v>
      </c>
      <c r="AH59" s="127"/>
      <c r="AI59" s="127"/>
      <c r="AJ59" s="127"/>
      <c r="AK59" s="127"/>
      <c r="AL59" s="127"/>
      <c r="AM59" s="127"/>
      <c r="AN59" s="129">
        <f>SUM(AG59,AT59)</f>
        <v>0</v>
      </c>
      <c r="AO59" s="127"/>
      <c r="AP59" s="127"/>
      <c r="AQ59" s="130" t="s">
        <v>87</v>
      </c>
      <c r="AR59" s="67"/>
      <c r="AS59" s="131">
        <v>0</v>
      </c>
      <c r="AT59" s="132">
        <f>ROUND(SUM(AV59:AW59),0)</f>
        <v>0</v>
      </c>
      <c r="AU59" s="133">
        <f>'9004.1 - VZT - zařízení I'!P95</f>
        <v>0</v>
      </c>
      <c r="AV59" s="132">
        <f>'9004.1 - VZT - zařízení I'!J37</f>
        <v>0</v>
      </c>
      <c r="AW59" s="132">
        <f>'9004.1 - VZT - zařízení I'!J38</f>
        <v>0</v>
      </c>
      <c r="AX59" s="132">
        <f>'9004.1 - VZT - zařízení I'!J39</f>
        <v>0</v>
      </c>
      <c r="AY59" s="132">
        <f>'9004.1 - VZT - zařízení I'!J40</f>
        <v>0</v>
      </c>
      <c r="AZ59" s="132">
        <f>'9004.1 - VZT - zařízení I'!F37</f>
        <v>0</v>
      </c>
      <c r="BA59" s="132">
        <f>'9004.1 - VZT - zařízení I'!F38</f>
        <v>0</v>
      </c>
      <c r="BB59" s="132">
        <f>'9004.1 - VZT - zařízení I'!F39</f>
        <v>0</v>
      </c>
      <c r="BC59" s="132">
        <f>'9004.1 - VZT - zařízení I'!F40</f>
        <v>0</v>
      </c>
      <c r="BD59" s="134">
        <f>'9004.1 - VZT - zařízení I'!F41</f>
        <v>0</v>
      </c>
      <c r="BE59" s="4"/>
      <c r="BT59" s="135" t="s">
        <v>93</v>
      </c>
      <c r="BV59" s="135" t="s">
        <v>75</v>
      </c>
      <c r="BW59" s="135" t="s">
        <v>94</v>
      </c>
      <c r="BX59" s="135" t="s">
        <v>90</v>
      </c>
      <c r="CL59" s="135" t="s">
        <v>19</v>
      </c>
    </row>
    <row r="60" spans="1:90" s="4" customFormat="1" ht="16.5" customHeight="1">
      <c r="A60" s="113" t="s">
        <v>77</v>
      </c>
      <c r="B60" s="65"/>
      <c r="C60" s="127"/>
      <c r="D60" s="127"/>
      <c r="E60" s="127"/>
      <c r="F60" s="128" t="s">
        <v>95</v>
      </c>
      <c r="G60" s="128"/>
      <c r="H60" s="128"/>
      <c r="I60" s="128"/>
      <c r="J60" s="128"/>
      <c r="K60" s="127"/>
      <c r="L60" s="128" t="s">
        <v>96</v>
      </c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9">
        <f>'9004.2 - VZT - zařízení II'!J34</f>
        <v>0</v>
      </c>
      <c r="AH60" s="127"/>
      <c r="AI60" s="127"/>
      <c r="AJ60" s="127"/>
      <c r="AK60" s="127"/>
      <c r="AL60" s="127"/>
      <c r="AM60" s="127"/>
      <c r="AN60" s="129">
        <f>SUM(AG60,AT60)</f>
        <v>0</v>
      </c>
      <c r="AO60" s="127"/>
      <c r="AP60" s="127"/>
      <c r="AQ60" s="130" t="s">
        <v>87</v>
      </c>
      <c r="AR60" s="67"/>
      <c r="AS60" s="131">
        <v>0</v>
      </c>
      <c r="AT60" s="132">
        <f>ROUND(SUM(AV60:AW60),0)</f>
        <v>0</v>
      </c>
      <c r="AU60" s="133">
        <f>'9004.2 - VZT - zařízení II'!P94</f>
        <v>0</v>
      </c>
      <c r="AV60" s="132">
        <f>'9004.2 - VZT - zařízení II'!J37</f>
        <v>0</v>
      </c>
      <c r="AW60" s="132">
        <f>'9004.2 - VZT - zařízení II'!J38</f>
        <v>0</v>
      </c>
      <c r="AX60" s="132">
        <f>'9004.2 - VZT - zařízení II'!J39</f>
        <v>0</v>
      </c>
      <c r="AY60" s="132">
        <f>'9004.2 - VZT - zařízení II'!J40</f>
        <v>0</v>
      </c>
      <c r="AZ60" s="132">
        <f>'9004.2 - VZT - zařízení II'!F37</f>
        <v>0</v>
      </c>
      <c r="BA60" s="132">
        <f>'9004.2 - VZT - zařízení II'!F38</f>
        <v>0</v>
      </c>
      <c r="BB60" s="132">
        <f>'9004.2 - VZT - zařízení II'!F39</f>
        <v>0</v>
      </c>
      <c r="BC60" s="132">
        <f>'9004.2 - VZT - zařízení II'!F40</f>
        <v>0</v>
      </c>
      <c r="BD60" s="134">
        <f>'9004.2 - VZT - zařízení II'!F41</f>
        <v>0</v>
      </c>
      <c r="BE60" s="4"/>
      <c r="BT60" s="135" t="s">
        <v>93</v>
      </c>
      <c r="BV60" s="135" t="s">
        <v>75</v>
      </c>
      <c r="BW60" s="135" t="s">
        <v>97</v>
      </c>
      <c r="BX60" s="135" t="s">
        <v>90</v>
      </c>
      <c r="CL60" s="135" t="s">
        <v>19</v>
      </c>
    </row>
    <row r="61" spans="1:90" s="4" customFormat="1" ht="16.5" customHeight="1">
      <c r="A61" s="113" t="s">
        <v>77</v>
      </c>
      <c r="B61" s="65"/>
      <c r="C61" s="127"/>
      <c r="D61" s="127"/>
      <c r="E61" s="127"/>
      <c r="F61" s="128" t="s">
        <v>98</v>
      </c>
      <c r="G61" s="128"/>
      <c r="H61" s="128"/>
      <c r="I61" s="128"/>
      <c r="J61" s="128"/>
      <c r="K61" s="127"/>
      <c r="L61" s="128" t="s">
        <v>99</v>
      </c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9">
        <f>'9004.3 - VZT - zařízení III'!J34</f>
        <v>0</v>
      </c>
      <c r="AH61" s="127"/>
      <c r="AI61" s="127"/>
      <c r="AJ61" s="127"/>
      <c r="AK61" s="127"/>
      <c r="AL61" s="127"/>
      <c r="AM61" s="127"/>
      <c r="AN61" s="129">
        <f>SUM(AG61,AT61)</f>
        <v>0</v>
      </c>
      <c r="AO61" s="127"/>
      <c r="AP61" s="127"/>
      <c r="AQ61" s="130" t="s">
        <v>87</v>
      </c>
      <c r="AR61" s="67"/>
      <c r="AS61" s="131">
        <v>0</v>
      </c>
      <c r="AT61" s="132">
        <f>ROUND(SUM(AV61:AW61),0)</f>
        <v>0</v>
      </c>
      <c r="AU61" s="133">
        <f>'9004.3 - VZT - zařízení III'!P94</f>
        <v>0</v>
      </c>
      <c r="AV61" s="132">
        <f>'9004.3 - VZT - zařízení III'!J37</f>
        <v>0</v>
      </c>
      <c r="AW61" s="132">
        <f>'9004.3 - VZT - zařízení III'!J38</f>
        <v>0</v>
      </c>
      <c r="AX61" s="132">
        <f>'9004.3 - VZT - zařízení III'!J39</f>
        <v>0</v>
      </c>
      <c r="AY61" s="132">
        <f>'9004.3 - VZT - zařízení III'!J40</f>
        <v>0</v>
      </c>
      <c r="AZ61" s="132">
        <f>'9004.3 - VZT - zařízení III'!F37</f>
        <v>0</v>
      </c>
      <c r="BA61" s="132">
        <f>'9004.3 - VZT - zařízení III'!F38</f>
        <v>0</v>
      </c>
      <c r="BB61" s="132">
        <f>'9004.3 - VZT - zařízení III'!F39</f>
        <v>0</v>
      </c>
      <c r="BC61" s="132">
        <f>'9004.3 - VZT - zařízení III'!F40</f>
        <v>0</v>
      </c>
      <c r="BD61" s="134">
        <f>'9004.3 - VZT - zařízení III'!F41</f>
        <v>0</v>
      </c>
      <c r="BE61" s="4"/>
      <c r="BT61" s="135" t="s">
        <v>93</v>
      </c>
      <c r="BV61" s="135" t="s">
        <v>75</v>
      </c>
      <c r="BW61" s="135" t="s">
        <v>100</v>
      </c>
      <c r="BX61" s="135" t="s">
        <v>90</v>
      </c>
      <c r="CL61" s="135" t="s">
        <v>19</v>
      </c>
    </row>
    <row r="62" spans="1:90" s="4" customFormat="1" ht="16.5" customHeight="1">
      <c r="A62" s="113" t="s">
        <v>77</v>
      </c>
      <c r="B62" s="65"/>
      <c r="C62" s="127"/>
      <c r="D62" s="127"/>
      <c r="E62" s="127"/>
      <c r="F62" s="128" t="s">
        <v>101</v>
      </c>
      <c r="G62" s="128"/>
      <c r="H62" s="128"/>
      <c r="I62" s="128"/>
      <c r="J62" s="128"/>
      <c r="K62" s="127"/>
      <c r="L62" s="128" t="s">
        <v>102</v>
      </c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9">
        <f>'9004.4 - VZT - zařízení IV'!J34</f>
        <v>0</v>
      </c>
      <c r="AH62" s="127"/>
      <c r="AI62" s="127"/>
      <c r="AJ62" s="127"/>
      <c r="AK62" s="127"/>
      <c r="AL62" s="127"/>
      <c r="AM62" s="127"/>
      <c r="AN62" s="129">
        <f>SUM(AG62,AT62)</f>
        <v>0</v>
      </c>
      <c r="AO62" s="127"/>
      <c r="AP62" s="127"/>
      <c r="AQ62" s="130" t="s">
        <v>87</v>
      </c>
      <c r="AR62" s="67"/>
      <c r="AS62" s="131">
        <v>0</v>
      </c>
      <c r="AT62" s="132">
        <f>ROUND(SUM(AV62:AW62),0)</f>
        <v>0</v>
      </c>
      <c r="AU62" s="133">
        <f>'9004.4 - VZT - zařízení IV'!P94</f>
        <v>0</v>
      </c>
      <c r="AV62" s="132">
        <f>'9004.4 - VZT - zařízení IV'!J37</f>
        <v>0</v>
      </c>
      <c r="AW62" s="132">
        <f>'9004.4 - VZT - zařízení IV'!J38</f>
        <v>0</v>
      </c>
      <c r="AX62" s="132">
        <f>'9004.4 - VZT - zařízení IV'!J39</f>
        <v>0</v>
      </c>
      <c r="AY62" s="132">
        <f>'9004.4 - VZT - zařízení IV'!J40</f>
        <v>0</v>
      </c>
      <c r="AZ62" s="132">
        <f>'9004.4 - VZT - zařízení IV'!F37</f>
        <v>0</v>
      </c>
      <c r="BA62" s="132">
        <f>'9004.4 - VZT - zařízení IV'!F38</f>
        <v>0</v>
      </c>
      <c r="BB62" s="132">
        <f>'9004.4 - VZT - zařízení IV'!F39</f>
        <v>0</v>
      </c>
      <c r="BC62" s="132">
        <f>'9004.4 - VZT - zařízení IV'!F40</f>
        <v>0</v>
      </c>
      <c r="BD62" s="134">
        <f>'9004.4 - VZT - zařízení IV'!F41</f>
        <v>0</v>
      </c>
      <c r="BE62" s="4"/>
      <c r="BT62" s="135" t="s">
        <v>93</v>
      </c>
      <c r="BV62" s="135" t="s">
        <v>75</v>
      </c>
      <c r="BW62" s="135" t="s">
        <v>103</v>
      </c>
      <c r="BX62" s="135" t="s">
        <v>90</v>
      </c>
      <c r="CL62" s="135" t="s">
        <v>19</v>
      </c>
    </row>
    <row r="63" spans="1:90" s="4" customFormat="1" ht="16.5" customHeight="1">
      <c r="A63" s="113" t="s">
        <v>77</v>
      </c>
      <c r="B63" s="65"/>
      <c r="C63" s="127"/>
      <c r="D63" s="127"/>
      <c r="E63" s="127"/>
      <c r="F63" s="128" t="s">
        <v>104</v>
      </c>
      <c r="G63" s="128"/>
      <c r="H63" s="128"/>
      <c r="I63" s="128"/>
      <c r="J63" s="128"/>
      <c r="K63" s="127"/>
      <c r="L63" s="128" t="s">
        <v>105</v>
      </c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9">
        <f>'9004.5 - VZT - zařízení V'!J34</f>
        <v>0</v>
      </c>
      <c r="AH63" s="127"/>
      <c r="AI63" s="127"/>
      <c r="AJ63" s="127"/>
      <c r="AK63" s="127"/>
      <c r="AL63" s="127"/>
      <c r="AM63" s="127"/>
      <c r="AN63" s="129">
        <f>SUM(AG63,AT63)</f>
        <v>0</v>
      </c>
      <c r="AO63" s="127"/>
      <c r="AP63" s="127"/>
      <c r="AQ63" s="130" t="s">
        <v>87</v>
      </c>
      <c r="AR63" s="67"/>
      <c r="AS63" s="131">
        <v>0</v>
      </c>
      <c r="AT63" s="132">
        <f>ROUND(SUM(AV63:AW63),0)</f>
        <v>0</v>
      </c>
      <c r="AU63" s="133">
        <f>'9004.5 - VZT - zařízení V'!P94</f>
        <v>0</v>
      </c>
      <c r="AV63" s="132">
        <f>'9004.5 - VZT - zařízení V'!J37</f>
        <v>0</v>
      </c>
      <c r="AW63" s="132">
        <f>'9004.5 - VZT - zařízení V'!J38</f>
        <v>0</v>
      </c>
      <c r="AX63" s="132">
        <f>'9004.5 - VZT - zařízení V'!J39</f>
        <v>0</v>
      </c>
      <c r="AY63" s="132">
        <f>'9004.5 - VZT - zařízení V'!J40</f>
        <v>0</v>
      </c>
      <c r="AZ63" s="132">
        <f>'9004.5 - VZT - zařízení V'!F37</f>
        <v>0</v>
      </c>
      <c r="BA63" s="132">
        <f>'9004.5 - VZT - zařízení V'!F38</f>
        <v>0</v>
      </c>
      <c r="BB63" s="132">
        <f>'9004.5 - VZT - zařízení V'!F39</f>
        <v>0</v>
      </c>
      <c r="BC63" s="132">
        <f>'9004.5 - VZT - zařízení V'!F40</f>
        <v>0</v>
      </c>
      <c r="BD63" s="134">
        <f>'9004.5 - VZT - zařízení V'!F41</f>
        <v>0</v>
      </c>
      <c r="BE63" s="4"/>
      <c r="BT63" s="135" t="s">
        <v>93</v>
      </c>
      <c r="BV63" s="135" t="s">
        <v>75</v>
      </c>
      <c r="BW63" s="135" t="s">
        <v>106</v>
      </c>
      <c r="BX63" s="135" t="s">
        <v>90</v>
      </c>
      <c r="CL63" s="135" t="s">
        <v>19</v>
      </c>
    </row>
    <row r="64" spans="1:90" s="4" customFormat="1" ht="16.5" customHeight="1">
      <c r="A64" s="113" t="s">
        <v>77</v>
      </c>
      <c r="B64" s="65"/>
      <c r="C64" s="127"/>
      <c r="D64" s="127"/>
      <c r="E64" s="127"/>
      <c r="F64" s="128" t="s">
        <v>107</v>
      </c>
      <c r="G64" s="128"/>
      <c r="H64" s="128"/>
      <c r="I64" s="128"/>
      <c r="J64" s="128"/>
      <c r="K64" s="127"/>
      <c r="L64" s="128" t="s">
        <v>108</v>
      </c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9">
        <f>'9004.6 - VZT - zařízení VI'!J34</f>
        <v>0</v>
      </c>
      <c r="AH64" s="127"/>
      <c r="AI64" s="127"/>
      <c r="AJ64" s="127"/>
      <c r="AK64" s="127"/>
      <c r="AL64" s="127"/>
      <c r="AM64" s="127"/>
      <c r="AN64" s="129">
        <f>SUM(AG64,AT64)</f>
        <v>0</v>
      </c>
      <c r="AO64" s="127"/>
      <c r="AP64" s="127"/>
      <c r="AQ64" s="130" t="s">
        <v>87</v>
      </c>
      <c r="AR64" s="67"/>
      <c r="AS64" s="131">
        <v>0</v>
      </c>
      <c r="AT64" s="132">
        <f>ROUND(SUM(AV64:AW64),0)</f>
        <v>0</v>
      </c>
      <c r="AU64" s="133">
        <f>'9004.6 - VZT - zařízení VI'!P94</f>
        <v>0</v>
      </c>
      <c r="AV64" s="132">
        <f>'9004.6 - VZT - zařízení VI'!J37</f>
        <v>0</v>
      </c>
      <c r="AW64" s="132">
        <f>'9004.6 - VZT - zařízení VI'!J38</f>
        <v>0</v>
      </c>
      <c r="AX64" s="132">
        <f>'9004.6 - VZT - zařízení VI'!J39</f>
        <v>0</v>
      </c>
      <c r="AY64" s="132">
        <f>'9004.6 - VZT - zařízení VI'!J40</f>
        <v>0</v>
      </c>
      <c r="AZ64" s="132">
        <f>'9004.6 - VZT - zařízení VI'!F37</f>
        <v>0</v>
      </c>
      <c r="BA64" s="132">
        <f>'9004.6 - VZT - zařízení VI'!F38</f>
        <v>0</v>
      </c>
      <c r="BB64" s="132">
        <f>'9004.6 - VZT - zařízení VI'!F39</f>
        <v>0</v>
      </c>
      <c r="BC64" s="132">
        <f>'9004.6 - VZT - zařízení VI'!F40</f>
        <v>0</v>
      </c>
      <c r="BD64" s="134">
        <f>'9004.6 - VZT - zařízení VI'!F41</f>
        <v>0</v>
      </c>
      <c r="BE64" s="4"/>
      <c r="BT64" s="135" t="s">
        <v>93</v>
      </c>
      <c r="BV64" s="135" t="s">
        <v>75</v>
      </c>
      <c r="BW64" s="135" t="s">
        <v>109</v>
      </c>
      <c r="BX64" s="135" t="s">
        <v>90</v>
      </c>
      <c r="CL64" s="135" t="s">
        <v>19</v>
      </c>
    </row>
    <row r="65" spans="1:90" s="4" customFormat="1" ht="16.5" customHeight="1">
      <c r="A65" s="113" t="s">
        <v>77</v>
      </c>
      <c r="B65" s="65"/>
      <c r="C65" s="127"/>
      <c r="D65" s="127"/>
      <c r="E65" s="128" t="s">
        <v>93</v>
      </c>
      <c r="F65" s="128"/>
      <c r="G65" s="128"/>
      <c r="H65" s="128"/>
      <c r="I65" s="128"/>
      <c r="J65" s="127"/>
      <c r="K65" s="128" t="s">
        <v>110</v>
      </c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9">
        <f>'3 - Vytápění'!J32</f>
        <v>0</v>
      </c>
      <c r="AH65" s="127"/>
      <c r="AI65" s="127"/>
      <c r="AJ65" s="127"/>
      <c r="AK65" s="127"/>
      <c r="AL65" s="127"/>
      <c r="AM65" s="127"/>
      <c r="AN65" s="129">
        <f>SUM(AG65,AT65)</f>
        <v>0</v>
      </c>
      <c r="AO65" s="127"/>
      <c r="AP65" s="127"/>
      <c r="AQ65" s="130" t="s">
        <v>87</v>
      </c>
      <c r="AR65" s="67"/>
      <c r="AS65" s="131">
        <v>0</v>
      </c>
      <c r="AT65" s="132">
        <f>ROUND(SUM(AV65:AW65),0)</f>
        <v>0</v>
      </c>
      <c r="AU65" s="133">
        <f>'3 - Vytápění'!P92</f>
        <v>0</v>
      </c>
      <c r="AV65" s="132">
        <f>'3 - Vytápění'!J35</f>
        <v>0</v>
      </c>
      <c r="AW65" s="132">
        <f>'3 - Vytápění'!J36</f>
        <v>0</v>
      </c>
      <c r="AX65" s="132">
        <f>'3 - Vytápění'!J37</f>
        <v>0</v>
      </c>
      <c r="AY65" s="132">
        <f>'3 - Vytápění'!J38</f>
        <v>0</v>
      </c>
      <c r="AZ65" s="132">
        <f>'3 - Vytápění'!F35</f>
        <v>0</v>
      </c>
      <c r="BA65" s="132">
        <f>'3 - Vytápění'!F36</f>
        <v>0</v>
      </c>
      <c r="BB65" s="132">
        <f>'3 - Vytápění'!F37</f>
        <v>0</v>
      </c>
      <c r="BC65" s="132">
        <f>'3 - Vytápění'!F38</f>
        <v>0</v>
      </c>
      <c r="BD65" s="134">
        <f>'3 - Vytápění'!F39</f>
        <v>0</v>
      </c>
      <c r="BE65" s="4"/>
      <c r="BT65" s="135" t="s">
        <v>82</v>
      </c>
      <c r="BV65" s="135" t="s">
        <v>75</v>
      </c>
      <c r="BW65" s="135" t="s">
        <v>111</v>
      </c>
      <c r="BX65" s="135" t="s">
        <v>85</v>
      </c>
      <c r="CL65" s="135" t="s">
        <v>19</v>
      </c>
    </row>
    <row r="66" spans="1:90" s="4" customFormat="1" ht="16.5" customHeight="1">
      <c r="A66" s="113" t="s">
        <v>77</v>
      </c>
      <c r="B66" s="65"/>
      <c r="C66" s="127"/>
      <c r="D66" s="127"/>
      <c r="E66" s="128" t="s">
        <v>112</v>
      </c>
      <c r="F66" s="128"/>
      <c r="G66" s="128"/>
      <c r="H66" s="128"/>
      <c r="I66" s="128"/>
      <c r="J66" s="127"/>
      <c r="K66" s="128" t="s">
        <v>113</v>
      </c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9">
        <f>'4 - Elektroinstalace - si...'!J32</f>
        <v>0</v>
      </c>
      <c r="AH66" s="127"/>
      <c r="AI66" s="127"/>
      <c r="AJ66" s="127"/>
      <c r="AK66" s="127"/>
      <c r="AL66" s="127"/>
      <c r="AM66" s="127"/>
      <c r="AN66" s="129">
        <f>SUM(AG66,AT66)</f>
        <v>0</v>
      </c>
      <c r="AO66" s="127"/>
      <c r="AP66" s="127"/>
      <c r="AQ66" s="130" t="s">
        <v>87</v>
      </c>
      <c r="AR66" s="67"/>
      <c r="AS66" s="131">
        <v>0</v>
      </c>
      <c r="AT66" s="132">
        <f>ROUND(SUM(AV66:AW66),0)</f>
        <v>0</v>
      </c>
      <c r="AU66" s="133">
        <f>'4 - Elektroinstalace - si...'!P92</f>
        <v>0</v>
      </c>
      <c r="AV66" s="132">
        <f>'4 - Elektroinstalace - si...'!J35</f>
        <v>0</v>
      </c>
      <c r="AW66" s="132">
        <f>'4 - Elektroinstalace - si...'!J36</f>
        <v>0</v>
      </c>
      <c r="AX66" s="132">
        <f>'4 - Elektroinstalace - si...'!J37</f>
        <v>0</v>
      </c>
      <c r="AY66" s="132">
        <f>'4 - Elektroinstalace - si...'!J38</f>
        <v>0</v>
      </c>
      <c r="AZ66" s="132">
        <f>'4 - Elektroinstalace - si...'!F35</f>
        <v>0</v>
      </c>
      <c r="BA66" s="132">
        <f>'4 - Elektroinstalace - si...'!F36</f>
        <v>0</v>
      </c>
      <c r="BB66" s="132">
        <f>'4 - Elektroinstalace - si...'!F37</f>
        <v>0</v>
      </c>
      <c r="BC66" s="132">
        <f>'4 - Elektroinstalace - si...'!F38</f>
        <v>0</v>
      </c>
      <c r="BD66" s="134">
        <f>'4 - Elektroinstalace - si...'!F39</f>
        <v>0</v>
      </c>
      <c r="BE66" s="4"/>
      <c r="BT66" s="135" t="s">
        <v>82</v>
      </c>
      <c r="BV66" s="135" t="s">
        <v>75</v>
      </c>
      <c r="BW66" s="135" t="s">
        <v>114</v>
      </c>
      <c r="BX66" s="135" t="s">
        <v>85</v>
      </c>
      <c r="CL66" s="135" t="s">
        <v>19</v>
      </c>
    </row>
    <row r="67" spans="1:90" s="4" customFormat="1" ht="16.5" customHeight="1">
      <c r="A67" s="113" t="s">
        <v>77</v>
      </c>
      <c r="B67" s="65"/>
      <c r="C67" s="127"/>
      <c r="D67" s="127"/>
      <c r="E67" s="128" t="s">
        <v>115</v>
      </c>
      <c r="F67" s="128"/>
      <c r="G67" s="128"/>
      <c r="H67" s="128"/>
      <c r="I67" s="128"/>
      <c r="J67" s="127"/>
      <c r="K67" s="128" t="s">
        <v>116</v>
      </c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9">
        <f>'5 - Elektroinstalace - sl...'!J32</f>
        <v>0</v>
      </c>
      <c r="AH67" s="127"/>
      <c r="AI67" s="127"/>
      <c r="AJ67" s="127"/>
      <c r="AK67" s="127"/>
      <c r="AL67" s="127"/>
      <c r="AM67" s="127"/>
      <c r="AN67" s="129">
        <f>SUM(AG67,AT67)</f>
        <v>0</v>
      </c>
      <c r="AO67" s="127"/>
      <c r="AP67" s="127"/>
      <c r="AQ67" s="130" t="s">
        <v>87</v>
      </c>
      <c r="AR67" s="67"/>
      <c r="AS67" s="131">
        <v>0</v>
      </c>
      <c r="AT67" s="132">
        <f>ROUND(SUM(AV67:AW67),0)</f>
        <v>0</v>
      </c>
      <c r="AU67" s="133">
        <f>'5 - Elektroinstalace - sl...'!P94</f>
        <v>0</v>
      </c>
      <c r="AV67" s="132">
        <f>'5 - Elektroinstalace - sl...'!J35</f>
        <v>0</v>
      </c>
      <c r="AW67" s="132">
        <f>'5 - Elektroinstalace - sl...'!J36</f>
        <v>0</v>
      </c>
      <c r="AX67" s="132">
        <f>'5 - Elektroinstalace - sl...'!J37</f>
        <v>0</v>
      </c>
      <c r="AY67" s="132">
        <f>'5 - Elektroinstalace - sl...'!J38</f>
        <v>0</v>
      </c>
      <c r="AZ67" s="132">
        <f>'5 - Elektroinstalace - sl...'!F35</f>
        <v>0</v>
      </c>
      <c r="BA67" s="132">
        <f>'5 - Elektroinstalace - sl...'!F36</f>
        <v>0</v>
      </c>
      <c r="BB67" s="132">
        <f>'5 - Elektroinstalace - sl...'!F37</f>
        <v>0</v>
      </c>
      <c r="BC67" s="132">
        <f>'5 - Elektroinstalace - sl...'!F38</f>
        <v>0</v>
      </c>
      <c r="BD67" s="134">
        <f>'5 - Elektroinstalace - sl...'!F39</f>
        <v>0</v>
      </c>
      <c r="BE67" s="4"/>
      <c r="BT67" s="135" t="s">
        <v>82</v>
      </c>
      <c r="BV67" s="135" t="s">
        <v>75</v>
      </c>
      <c r="BW67" s="135" t="s">
        <v>117</v>
      </c>
      <c r="BX67" s="135" t="s">
        <v>85</v>
      </c>
      <c r="CL67" s="135" t="s">
        <v>19</v>
      </c>
    </row>
    <row r="68" spans="1:90" s="4" customFormat="1" ht="16.5" customHeight="1">
      <c r="A68" s="113" t="s">
        <v>77</v>
      </c>
      <c r="B68" s="65"/>
      <c r="C68" s="127"/>
      <c r="D68" s="127"/>
      <c r="E68" s="128" t="s">
        <v>118</v>
      </c>
      <c r="F68" s="128"/>
      <c r="G68" s="128"/>
      <c r="H68" s="128"/>
      <c r="I68" s="128"/>
      <c r="J68" s="127"/>
      <c r="K68" s="128" t="s">
        <v>119</v>
      </c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9">
        <f>'6 - Měření a regulace'!J32</f>
        <v>0</v>
      </c>
      <c r="AH68" s="127"/>
      <c r="AI68" s="127"/>
      <c r="AJ68" s="127"/>
      <c r="AK68" s="127"/>
      <c r="AL68" s="127"/>
      <c r="AM68" s="127"/>
      <c r="AN68" s="129">
        <f>SUM(AG68,AT68)</f>
        <v>0</v>
      </c>
      <c r="AO68" s="127"/>
      <c r="AP68" s="127"/>
      <c r="AQ68" s="130" t="s">
        <v>87</v>
      </c>
      <c r="AR68" s="67"/>
      <c r="AS68" s="131">
        <v>0</v>
      </c>
      <c r="AT68" s="132">
        <f>ROUND(SUM(AV68:AW68),0)</f>
        <v>0</v>
      </c>
      <c r="AU68" s="133">
        <f>'6 - Měření a regulace'!P94</f>
        <v>0</v>
      </c>
      <c r="AV68" s="132">
        <f>'6 - Měření a regulace'!J35</f>
        <v>0</v>
      </c>
      <c r="AW68" s="132">
        <f>'6 - Měření a regulace'!J36</f>
        <v>0</v>
      </c>
      <c r="AX68" s="132">
        <f>'6 - Měření a regulace'!J37</f>
        <v>0</v>
      </c>
      <c r="AY68" s="132">
        <f>'6 - Měření a regulace'!J38</f>
        <v>0</v>
      </c>
      <c r="AZ68" s="132">
        <f>'6 - Měření a regulace'!F35</f>
        <v>0</v>
      </c>
      <c r="BA68" s="132">
        <f>'6 - Měření a regulace'!F36</f>
        <v>0</v>
      </c>
      <c r="BB68" s="132">
        <f>'6 - Měření a regulace'!F37</f>
        <v>0</v>
      </c>
      <c r="BC68" s="132">
        <f>'6 - Měření a regulace'!F38</f>
        <v>0</v>
      </c>
      <c r="BD68" s="134">
        <f>'6 - Měření a regulace'!F39</f>
        <v>0</v>
      </c>
      <c r="BE68" s="4"/>
      <c r="BT68" s="135" t="s">
        <v>82</v>
      </c>
      <c r="BV68" s="135" t="s">
        <v>75</v>
      </c>
      <c r="BW68" s="135" t="s">
        <v>120</v>
      </c>
      <c r="BX68" s="135" t="s">
        <v>85</v>
      </c>
      <c r="CL68" s="135" t="s">
        <v>19</v>
      </c>
    </row>
    <row r="69" spans="1:91" s="7" customFormat="1" ht="16.5" customHeight="1">
      <c r="A69" s="113" t="s">
        <v>77</v>
      </c>
      <c r="B69" s="114"/>
      <c r="C69" s="115"/>
      <c r="D69" s="116" t="s">
        <v>121</v>
      </c>
      <c r="E69" s="116"/>
      <c r="F69" s="116"/>
      <c r="G69" s="116"/>
      <c r="H69" s="116"/>
      <c r="I69" s="117"/>
      <c r="J69" s="116" t="s">
        <v>122</v>
      </c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8">
        <f>'SO02 - Vodovod'!J30</f>
        <v>0</v>
      </c>
      <c r="AH69" s="117"/>
      <c r="AI69" s="117"/>
      <c r="AJ69" s="117"/>
      <c r="AK69" s="117"/>
      <c r="AL69" s="117"/>
      <c r="AM69" s="117"/>
      <c r="AN69" s="118">
        <f>SUM(AG69,AT69)</f>
        <v>0</v>
      </c>
      <c r="AO69" s="117"/>
      <c r="AP69" s="117"/>
      <c r="AQ69" s="119" t="s">
        <v>80</v>
      </c>
      <c r="AR69" s="120"/>
      <c r="AS69" s="121">
        <v>0</v>
      </c>
      <c r="AT69" s="122">
        <f>ROUND(SUM(AV69:AW69),0)</f>
        <v>0</v>
      </c>
      <c r="AU69" s="123">
        <f>'SO02 - Vodovod'!P88</f>
        <v>0</v>
      </c>
      <c r="AV69" s="122">
        <f>'SO02 - Vodovod'!J33</f>
        <v>0</v>
      </c>
      <c r="AW69" s="122">
        <f>'SO02 - Vodovod'!J34</f>
        <v>0</v>
      </c>
      <c r="AX69" s="122">
        <f>'SO02 - Vodovod'!J35</f>
        <v>0</v>
      </c>
      <c r="AY69" s="122">
        <f>'SO02 - Vodovod'!J36</f>
        <v>0</v>
      </c>
      <c r="AZ69" s="122">
        <f>'SO02 - Vodovod'!F33</f>
        <v>0</v>
      </c>
      <c r="BA69" s="122">
        <f>'SO02 - Vodovod'!F34</f>
        <v>0</v>
      </c>
      <c r="BB69" s="122">
        <f>'SO02 - Vodovod'!F35</f>
        <v>0</v>
      </c>
      <c r="BC69" s="122">
        <f>'SO02 - Vodovod'!F36</f>
        <v>0</v>
      </c>
      <c r="BD69" s="124">
        <f>'SO02 - Vodovod'!F37</f>
        <v>0</v>
      </c>
      <c r="BE69" s="7"/>
      <c r="BT69" s="125" t="s">
        <v>34</v>
      </c>
      <c r="BV69" s="125" t="s">
        <v>75</v>
      </c>
      <c r="BW69" s="125" t="s">
        <v>123</v>
      </c>
      <c r="BX69" s="125" t="s">
        <v>5</v>
      </c>
      <c r="CL69" s="125" t="s">
        <v>19</v>
      </c>
      <c r="CM69" s="125" t="s">
        <v>82</v>
      </c>
    </row>
    <row r="70" spans="1:91" s="7" customFormat="1" ht="16.5" customHeight="1">
      <c r="A70" s="113" t="s">
        <v>77</v>
      </c>
      <c r="B70" s="114"/>
      <c r="C70" s="115"/>
      <c r="D70" s="116" t="s">
        <v>124</v>
      </c>
      <c r="E70" s="116"/>
      <c r="F70" s="116"/>
      <c r="G70" s="116"/>
      <c r="H70" s="116"/>
      <c r="I70" s="117"/>
      <c r="J70" s="116" t="s">
        <v>125</v>
      </c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8">
        <f>'SO03 - Kanalizace'!J30</f>
        <v>0</v>
      </c>
      <c r="AH70" s="117"/>
      <c r="AI70" s="117"/>
      <c r="AJ70" s="117"/>
      <c r="AK70" s="117"/>
      <c r="AL70" s="117"/>
      <c r="AM70" s="117"/>
      <c r="AN70" s="118">
        <f>SUM(AG70,AT70)</f>
        <v>0</v>
      </c>
      <c r="AO70" s="117"/>
      <c r="AP70" s="117"/>
      <c r="AQ70" s="119" t="s">
        <v>80</v>
      </c>
      <c r="AR70" s="120"/>
      <c r="AS70" s="121">
        <v>0</v>
      </c>
      <c r="AT70" s="122">
        <f>ROUND(SUM(AV70:AW70),0)</f>
        <v>0</v>
      </c>
      <c r="AU70" s="123">
        <f>'SO03 - Kanalizace'!P86</f>
        <v>0</v>
      </c>
      <c r="AV70" s="122">
        <f>'SO03 - Kanalizace'!J33</f>
        <v>0</v>
      </c>
      <c r="AW70" s="122">
        <f>'SO03 - Kanalizace'!J34</f>
        <v>0</v>
      </c>
      <c r="AX70" s="122">
        <f>'SO03 - Kanalizace'!J35</f>
        <v>0</v>
      </c>
      <c r="AY70" s="122">
        <f>'SO03 - Kanalizace'!J36</f>
        <v>0</v>
      </c>
      <c r="AZ70" s="122">
        <f>'SO03 - Kanalizace'!F33</f>
        <v>0</v>
      </c>
      <c r="BA70" s="122">
        <f>'SO03 - Kanalizace'!F34</f>
        <v>0</v>
      </c>
      <c r="BB70" s="122">
        <f>'SO03 - Kanalizace'!F35</f>
        <v>0</v>
      </c>
      <c r="BC70" s="122">
        <f>'SO03 - Kanalizace'!F36</f>
        <v>0</v>
      </c>
      <c r="BD70" s="124">
        <f>'SO03 - Kanalizace'!F37</f>
        <v>0</v>
      </c>
      <c r="BE70" s="7"/>
      <c r="BT70" s="125" t="s">
        <v>34</v>
      </c>
      <c r="BV70" s="125" t="s">
        <v>75</v>
      </c>
      <c r="BW70" s="125" t="s">
        <v>126</v>
      </c>
      <c r="BX70" s="125" t="s">
        <v>5</v>
      </c>
      <c r="CL70" s="125" t="s">
        <v>19</v>
      </c>
      <c r="CM70" s="125" t="s">
        <v>82</v>
      </c>
    </row>
    <row r="71" spans="1:91" s="7" customFormat="1" ht="16.5" customHeight="1">
      <c r="A71" s="113" t="s">
        <v>77</v>
      </c>
      <c r="B71" s="114"/>
      <c r="C71" s="115"/>
      <c r="D71" s="116" t="s">
        <v>127</v>
      </c>
      <c r="E71" s="116"/>
      <c r="F71" s="116"/>
      <c r="G71" s="116"/>
      <c r="H71" s="116"/>
      <c r="I71" s="117"/>
      <c r="J71" s="116" t="s">
        <v>128</v>
      </c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8">
        <f>'SO04.1 - Venkovní úpravy'!J30</f>
        <v>0</v>
      </c>
      <c r="AH71" s="117"/>
      <c r="AI71" s="117"/>
      <c r="AJ71" s="117"/>
      <c r="AK71" s="117"/>
      <c r="AL71" s="117"/>
      <c r="AM71" s="117"/>
      <c r="AN71" s="118">
        <f>SUM(AG71,AT71)</f>
        <v>0</v>
      </c>
      <c r="AO71" s="117"/>
      <c r="AP71" s="117"/>
      <c r="AQ71" s="119" t="s">
        <v>80</v>
      </c>
      <c r="AR71" s="120"/>
      <c r="AS71" s="121">
        <v>0</v>
      </c>
      <c r="AT71" s="122">
        <f>ROUND(SUM(AV71:AW71),0)</f>
        <v>0</v>
      </c>
      <c r="AU71" s="123">
        <f>'SO04.1 - Venkovní úpravy'!P87</f>
        <v>0</v>
      </c>
      <c r="AV71" s="122">
        <f>'SO04.1 - Venkovní úpravy'!J33</f>
        <v>0</v>
      </c>
      <c r="AW71" s="122">
        <f>'SO04.1 - Venkovní úpravy'!J34</f>
        <v>0</v>
      </c>
      <c r="AX71" s="122">
        <f>'SO04.1 - Venkovní úpravy'!J35</f>
        <v>0</v>
      </c>
      <c r="AY71" s="122">
        <f>'SO04.1 - Venkovní úpravy'!J36</f>
        <v>0</v>
      </c>
      <c r="AZ71" s="122">
        <f>'SO04.1 - Venkovní úpravy'!F33</f>
        <v>0</v>
      </c>
      <c r="BA71" s="122">
        <f>'SO04.1 - Venkovní úpravy'!F34</f>
        <v>0</v>
      </c>
      <c r="BB71" s="122">
        <f>'SO04.1 - Venkovní úpravy'!F35</f>
        <v>0</v>
      </c>
      <c r="BC71" s="122">
        <f>'SO04.1 - Venkovní úpravy'!F36</f>
        <v>0</v>
      </c>
      <c r="BD71" s="124">
        <f>'SO04.1 - Venkovní úpravy'!F37</f>
        <v>0</v>
      </c>
      <c r="BE71" s="7"/>
      <c r="BT71" s="125" t="s">
        <v>34</v>
      </c>
      <c r="BV71" s="125" t="s">
        <v>75</v>
      </c>
      <c r="BW71" s="125" t="s">
        <v>129</v>
      </c>
      <c r="BX71" s="125" t="s">
        <v>5</v>
      </c>
      <c r="CL71" s="125" t="s">
        <v>19</v>
      </c>
      <c r="CM71" s="125" t="s">
        <v>82</v>
      </c>
    </row>
    <row r="72" spans="1:91" s="7" customFormat="1" ht="16.5" customHeight="1">
      <c r="A72" s="113" t="s">
        <v>77</v>
      </c>
      <c r="B72" s="114"/>
      <c r="C72" s="115"/>
      <c r="D72" s="116" t="s">
        <v>130</v>
      </c>
      <c r="E72" s="116"/>
      <c r="F72" s="116"/>
      <c r="G72" s="116"/>
      <c r="H72" s="116"/>
      <c r="I72" s="117"/>
      <c r="J72" s="116" t="s">
        <v>131</v>
      </c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8">
        <f>'SO04.2 - Sadové úpravy'!J30</f>
        <v>0</v>
      </c>
      <c r="AH72" s="117"/>
      <c r="AI72" s="117"/>
      <c r="AJ72" s="117"/>
      <c r="AK72" s="117"/>
      <c r="AL72" s="117"/>
      <c r="AM72" s="117"/>
      <c r="AN72" s="118">
        <f>SUM(AG72,AT72)</f>
        <v>0</v>
      </c>
      <c r="AO72" s="117"/>
      <c r="AP72" s="117"/>
      <c r="AQ72" s="119" t="s">
        <v>80</v>
      </c>
      <c r="AR72" s="120"/>
      <c r="AS72" s="121">
        <v>0</v>
      </c>
      <c r="AT72" s="122">
        <f>ROUND(SUM(AV72:AW72),0)</f>
        <v>0</v>
      </c>
      <c r="AU72" s="123">
        <f>'SO04.2 - Sadové úpravy'!P81</f>
        <v>0</v>
      </c>
      <c r="AV72" s="122">
        <f>'SO04.2 - Sadové úpravy'!J33</f>
        <v>0</v>
      </c>
      <c r="AW72" s="122">
        <f>'SO04.2 - Sadové úpravy'!J34</f>
        <v>0</v>
      </c>
      <c r="AX72" s="122">
        <f>'SO04.2 - Sadové úpravy'!J35</f>
        <v>0</v>
      </c>
      <c r="AY72" s="122">
        <f>'SO04.2 - Sadové úpravy'!J36</f>
        <v>0</v>
      </c>
      <c r="AZ72" s="122">
        <f>'SO04.2 - Sadové úpravy'!F33</f>
        <v>0</v>
      </c>
      <c r="BA72" s="122">
        <f>'SO04.2 - Sadové úpravy'!F34</f>
        <v>0</v>
      </c>
      <c r="BB72" s="122">
        <f>'SO04.2 - Sadové úpravy'!F35</f>
        <v>0</v>
      </c>
      <c r="BC72" s="122">
        <f>'SO04.2 - Sadové úpravy'!F36</f>
        <v>0</v>
      </c>
      <c r="BD72" s="124">
        <f>'SO04.2 - Sadové úpravy'!F37</f>
        <v>0</v>
      </c>
      <c r="BE72" s="7"/>
      <c r="BT72" s="125" t="s">
        <v>34</v>
      </c>
      <c r="BV72" s="125" t="s">
        <v>75</v>
      </c>
      <c r="BW72" s="125" t="s">
        <v>132</v>
      </c>
      <c r="BX72" s="125" t="s">
        <v>5</v>
      </c>
      <c r="CL72" s="125" t="s">
        <v>19</v>
      </c>
      <c r="CM72" s="125" t="s">
        <v>82</v>
      </c>
    </row>
    <row r="73" spans="1:91" s="7" customFormat="1" ht="16.5" customHeight="1">
      <c r="A73" s="113" t="s">
        <v>77</v>
      </c>
      <c r="B73" s="114"/>
      <c r="C73" s="115"/>
      <c r="D73" s="116" t="s">
        <v>133</v>
      </c>
      <c r="E73" s="116"/>
      <c r="F73" s="116"/>
      <c r="G73" s="116"/>
      <c r="H73" s="116"/>
      <c r="I73" s="117"/>
      <c r="J73" s="116" t="s">
        <v>134</v>
      </c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8">
        <f>'SO04.3 - Oplocení'!J30</f>
        <v>0</v>
      </c>
      <c r="AH73" s="117"/>
      <c r="AI73" s="117"/>
      <c r="AJ73" s="117"/>
      <c r="AK73" s="117"/>
      <c r="AL73" s="117"/>
      <c r="AM73" s="117"/>
      <c r="AN73" s="118">
        <f>SUM(AG73,AT73)</f>
        <v>0</v>
      </c>
      <c r="AO73" s="117"/>
      <c r="AP73" s="117"/>
      <c r="AQ73" s="119" t="s">
        <v>80</v>
      </c>
      <c r="AR73" s="120"/>
      <c r="AS73" s="121">
        <v>0</v>
      </c>
      <c r="AT73" s="122">
        <f>ROUND(SUM(AV73:AW73),0)</f>
        <v>0</v>
      </c>
      <c r="AU73" s="123">
        <f>'SO04.3 - Oplocení'!P81</f>
        <v>0</v>
      </c>
      <c r="AV73" s="122">
        <f>'SO04.3 - Oplocení'!J33</f>
        <v>0</v>
      </c>
      <c r="AW73" s="122">
        <f>'SO04.3 - Oplocení'!J34</f>
        <v>0</v>
      </c>
      <c r="AX73" s="122">
        <f>'SO04.3 - Oplocení'!J35</f>
        <v>0</v>
      </c>
      <c r="AY73" s="122">
        <f>'SO04.3 - Oplocení'!J36</f>
        <v>0</v>
      </c>
      <c r="AZ73" s="122">
        <f>'SO04.3 - Oplocení'!F33</f>
        <v>0</v>
      </c>
      <c r="BA73" s="122">
        <f>'SO04.3 - Oplocení'!F34</f>
        <v>0</v>
      </c>
      <c r="BB73" s="122">
        <f>'SO04.3 - Oplocení'!F35</f>
        <v>0</v>
      </c>
      <c r="BC73" s="122">
        <f>'SO04.3 - Oplocení'!F36</f>
        <v>0</v>
      </c>
      <c r="BD73" s="124">
        <f>'SO04.3 - Oplocení'!F37</f>
        <v>0</v>
      </c>
      <c r="BE73" s="7"/>
      <c r="BT73" s="125" t="s">
        <v>34</v>
      </c>
      <c r="BV73" s="125" t="s">
        <v>75</v>
      </c>
      <c r="BW73" s="125" t="s">
        <v>135</v>
      </c>
      <c r="BX73" s="125" t="s">
        <v>5</v>
      </c>
      <c r="CL73" s="125" t="s">
        <v>19</v>
      </c>
      <c r="CM73" s="125" t="s">
        <v>82</v>
      </c>
    </row>
    <row r="74" spans="1:91" s="7" customFormat="1" ht="16.5" customHeight="1">
      <c r="A74" s="113" t="s">
        <v>77</v>
      </c>
      <c r="B74" s="114"/>
      <c r="C74" s="115"/>
      <c r="D74" s="116" t="s">
        <v>136</v>
      </c>
      <c r="E74" s="116"/>
      <c r="F74" s="116"/>
      <c r="G74" s="116"/>
      <c r="H74" s="116"/>
      <c r="I74" s="117"/>
      <c r="J74" s="116" t="s">
        <v>137</v>
      </c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8">
        <f>'SO05 - Veřejné osvětlení'!J30</f>
        <v>0</v>
      </c>
      <c r="AH74" s="117"/>
      <c r="AI74" s="117"/>
      <c r="AJ74" s="117"/>
      <c r="AK74" s="117"/>
      <c r="AL74" s="117"/>
      <c r="AM74" s="117"/>
      <c r="AN74" s="118">
        <f>SUM(AG74,AT74)</f>
        <v>0</v>
      </c>
      <c r="AO74" s="117"/>
      <c r="AP74" s="117"/>
      <c r="AQ74" s="119" t="s">
        <v>80</v>
      </c>
      <c r="AR74" s="120"/>
      <c r="AS74" s="121">
        <v>0</v>
      </c>
      <c r="AT74" s="122">
        <f>ROUND(SUM(AV74:AW74),0)</f>
        <v>0</v>
      </c>
      <c r="AU74" s="123">
        <f>'SO05 - Veřejné osvětlení'!P84</f>
        <v>0</v>
      </c>
      <c r="AV74" s="122">
        <f>'SO05 - Veřejné osvětlení'!J33</f>
        <v>0</v>
      </c>
      <c r="AW74" s="122">
        <f>'SO05 - Veřejné osvětlení'!J34</f>
        <v>0</v>
      </c>
      <c r="AX74" s="122">
        <f>'SO05 - Veřejné osvětlení'!J35</f>
        <v>0</v>
      </c>
      <c r="AY74" s="122">
        <f>'SO05 - Veřejné osvětlení'!J36</f>
        <v>0</v>
      </c>
      <c r="AZ74" s="122">
        <f>'SO05 - Veřejné osvětlení'!F33</f>
        <v>0</v>
      </c>
      <c r="BA74" s="122">
        <f>'SO05 - Veřejné osvětlení'!F34</f>
        <v>0</v>
      </c>
      <c r="BB74" s="122">
        <f>'SO05 - Veřejné osvětlení'!F35</f>
        <v>0</v>
      </c>
      <c r="BC74" s="122">
        <f>'SO05 - Veřejné osvětlení'!F36</f>
        <v>0</v>
      </c>
      <c r="BD74" s="124">
        <f>'SO05 - Veřejné osvětlení'!F37</f>
        <v>0</v>
      </c>
      <c r="BE74" s="7"/>
      <c r="BT74" s="125" t="s">
        <v>34</v>
      </c>
      <c r="BV74" s="125" t="s">
        <v>75</v>
      </c>
      <c r="BW74" s="125" t="s">
        <v>138</v>
      </c>
      <c r="BX74" s="125" t="s">
        <v>5</v>
      </c>
      <c r="CL74" s="125" t="s">
        <v>19</v>
      </c>
      <c r="CM74" s="125" t="s">
        <v>82</v>
      </c>
    </row>
    <row r="75" spans="1:91" s="7" customFormat="1" ht="16.5" customHeight="1">
      <c r="A75" s="113" t="s">
        <v>77</v>
      </c>
      <c r="B75" s="114"/>
      <c r="C75" s="115"/>
      <c r="D75" s="116" t="s">
        <v>139</v>
      </c>
      <c r="E75" s="116"/>
      <c r="F75" s="116"/>
      <c r="G75" s="116"/>
      <c r="H75" s="116"/>
      <c r="I75" s="117"/>
      <c r="J75" s="116" t="s">
        <v>140</v>
      </c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8">
        <f>'VON - Vedlejší a ostatní ...'!J30</f>
        <v>0</v>
      </c>
      <c r="AH75" s="117"/>
      <c r="AI75" s="117"/>
      <c r="AJ75" s="117"/>
      <c r="AK75" s="117"/>
      <c r="AL75" s="117"/>
      <c r="AM75" s="117"/>
      <c r="AN75" s="118">
        <f>SUM(AG75,AT75)</f>
        <v>0</v>
      </c>
      <c r="AO75" s="117"/>
      <c r="AP75" s="117"/>
      <c r="AQ75" s="119" t="s">
        <v>80</v>
      </c>
      <c r="AR75" s="120"/>
      <c r="AS75" s="137">
        <v>0</v>
      </c>
      <c r="AT75" s="138">
        <f>ROUND(SUM(AV75:AW75),0)</f>
        <v>0</v>
      </c>
      <c r="AU75" s="139">
        <f>'VON - Vedlejší a ostatní ...'!P83</f>
        <v>0</v>
      </c>
      <c r="AV75" s="138">
        <f>'VON - Vedlejší a ostatní ...'!J33</f>
        <v>0</v>
      </c>
      <c r="AW75" s="138">
        <f>'VON - Vedlejší a ostatní ...'!J34</f>
        <v>0</v>
      </c>
      <c r="AX75" s="138">
        <f>'VON - Vedlejší a ostatní ...'!J35</f>
        <v>0</v>
      </c>
      <c r="AY75" s="138">
        <f>'VON - Vedlejší a ostatní ...'!J36</f>
        <v>0</v>
      </c>
      <c r="AZ75" s="138">
        <f>'VON - Vedlejší a ostatní ...'!F33</f>
        <v>0</v>
      </c>
      <c r="BA75" s="138">
        <f>'VON - Vedlejší a ostatní ...'!F34</f>
        <v>0</v>
      </c>
      <c r="BB75" s="138">
        <f>'VON - Vedlejší a ostatní ...'!F35</f>
        <v>0</v>
      </c>
      <c r="BC75" s="138">
        <f>'VON - Vedlejší a ostatní ...'!F36</f>
        <v>0</v>
      </c>
      <c r="BD75" s="140">
        <f>'VON - Vedlejší a ostatní ...'!F37</f>
        <v>0</v>
      </c>
      <c r="BE75" s="7"/>
      <c r="BT75" s="125" t="s">
        <v>34</v>
      </c>
      <c r="BV75" s="125" t="s">
        <v>75</v>
      </c>
      <c r="BW75" s="125" t="s">
        <v>141</v>
      </c>
      <c r="BX75" s="125" t="s">
        <v>5</v>
      </c>
      <c r="CL75" s="125" t="s">
        <v>19</v>
      </c>
      <c r="CM75" s="125" t="s">
        <v>82</v>
      </c>
    </row>
    <row r="76" spans="1:57" s="2" customFormat="1" ht="30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6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</row>
    <row r="77" spans="1:57" s="2" customFormat="1" ht="6.95" customHeight="1">
      <c r="A77" s="40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46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</row>
  </sheetData>
  <sheetProtection password="C7F1" sheet="1" objects="1" scenarios="1" formatColumns="0" formatRows="0"/>
  <mergeCells count="122">
    <mergeCell ref="C52:G52"/>
    <mergeCell ref="D56:H56"/>
    <mergeCell ref="D55:H55"/>
    <mergeCell ref="E58:I58"/>
    <mergeCell ref="E57:I57"/>
    <mergeCell ref="F60:J60"/>
    <mergeCell ref="F64:J64"/>
    <mergeCell ref="F63:J63"/>
    <mergeCell ref="F62:J62"/>
    <mergeCell ref="F61:J61"/>
    <mergeCell ref="F59:J59"/>
    <mergeCell ref="I52:AF52"/>
    <mergeCell ref="J56:AF56"/>
    <mergeCell ref="J55:AF55"/>
    <mergeCell ref="K58:AF58"/>
    <mergeCell ref="K57:AF57"/>
    <mergeCell ref="L60:AF60"/>
    <mergeCell ref="L61:AF61"/>
    <mergeCell ref="L64:AF64"/>
    <mergeCell ref="L62:AF62"/>
    <mergeCell ref="L63:AF63"/>
    <mergeCell ref="L59:AF59"/>
    <mergeCell ref="L45:AO45"/>
    <mergeCell ref="E65:I65"/>
    <mergeCell ref="K65:AF65"/>
    <mergeCell ref="E66:I66"/>
    <mergeCell ref="K66:AF66"/>
    <mergeCell ref="E67:I67"/>
    <mergeCell ref="K67:AF67"/>
    <mergeCell ref="E68:I68"/>
    <mergeCell ref="K68:AF68"/>
    <mergeCell ref="D69:H69"/>
    <mergeCell ref="J69:AF69"/>
    <mergeCell ref="D70:H70"/>
    <mergeCell ref="J70:AF70"/>
    <mergeCell ref="D71:H71"/>
    <mergeCell ref="J71:AF71"/>
    <mergeCell ref="D72:H72"/>
    <mergeCell ref="J72:AF72"/>
    <mergeCell ref="D73:H73"/>
    <mergeCell ref="J73:AF73"/>
    <mergeCell ref="D74:H74"/>
    <mergeCell ref="J74:AF74"/>
    <mergeCell ref="D75:H75"/>
    <mergeCell ref="J75:AF7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G52:AM52"/>
    <mergeCell ref="AG57:AM57"/>
    <mergeCell ref="AG60:AM60"/>
    <mergeCell ref="AG62:AM62"/>
    <mergeCell ref="AG61:AM61"/>
    <mergeCell ref="AG55:AM55"/>
    <mergeCell ref="AG63:AM63"/>
    <mergeCell ref="AG59:AM59"/>
    <mergeCell ref="AG58:AM58"/>
    <mergeCell ref="AG56:AM56"/>
    <mergeCell ref="AG64:AM64"/>
    <mergeCell ref="AM47:AN47"/>
    <mergeCell ref="AM50:AP50"/>
    <mergeCell ref="AM49:AP49"/>
    <mergeCell ref="AN63:AP63"/>
    <mergeCell ref="AN52:AP52"/>
    <mergeCell ref="AN58:AP58"/>
    <mergeCell ref="AN61:AP61"/>
    <mergeCell ref="AN55:AP55"/>
    <mergeCell ref="AN60:AP60"/>
    <mergeCell ref="AN56:AP56"/>
    <mergeCell ref="AN59:AP59"/>
    <mergeCell ref="AN57:AP57"/>
    <mergeCell ref="AN62:AP62"/>
    <mergeCell ref="AN64:AP64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69:AP69"/>
    <mergeCell ref="AG69:AM69"/>
    <mergeCell ref="AN70:AP70"/>
    <mergeCell ref="AG70:AM70"/>
    <mergeCell ref="AN71:AP71"/>
    <mergeCell ref="AG71:AM71"/>
    <mergeCell ref="AN72:AP72"/>
    <mergeCell ref="AG72:AM72"/>
    <mergeCell ref="AN73:AP73"/>
    <mergeCell ref="AG73:AM73"/>
    <mergeCell ref="AN74:AP74"/>
    <mergeCell ref="AG74:AM74"/>
    <mergeCell ref="AN75:AP75"/>
    <mergeCell ref="AG75:AM75"/>
    <mergeCell ref="AN54:AP54"/>
  </mergeCells>
  <hyperlinks>
    <hyperlink ref="A55" location="'SO01-1 - Stavební část'!C2" display="/"/>
    <hyperlink ref="A57" location="'1 - Zdravotně technické i...'!C2" display="/"/>
    <hyperlink ref="A59" location="'9004.1 - VZT - zařízení I'!C2" display="/"/>
    <hyperlink ref="A60" location="'9004.2 - VZT - zařízení II'!C2" display="/"/>
    <hyperlink ref="A61" location="'9004.3 - VZT - zařízení III'!C2" display="/"/>
    <hyperlink ref="A62" location="'9004.4 - VZT - zařízení IV'!C2" display="/"/>
    <hyperlink ref="A63" location="'9004.5 - VZT - zařízení V'!C2" display="/"/>
    <hyperlink ref="A64" location="'9004.6 - VZT - zařízení VI'!C2" display="/"/>
    <hyperlink ref="A65" location="'3 - Vytápění'!C2" display="/"/>
    <hyperlink ref="A66" location="'4 - Elektroinstalace - si...'!C2" display="/"/>
    <hyperlink ref="A67" location="'5 - Elektroinstalace - sl...'!C2" display="/"/>
    <hyperlink ref="A68" location="'6 - Měření a regulace'!C2" display="/"/>
    <hyperlink ref="A69" location="'SO02 - Vodovod'!C2" display="/"/>
    <hyperlink ref="A70" location="'SO03 - Kanalizace'!C2" display="/"/>
    <hyperlink ref="A71" location="'SO04.1 - Venkovní úpravy'!C2" display="/"/>
    <hyperlink ref="A72" location="'SO04.2 - Sadové úpravy'!C2" display="/"/>
    <hyperlink ref="A73" location="'SO04.3 - Oplocení'!C2" display="/"/>
    <hyperlink ref="A74" location="'SO05 - Veřejné osvětlení'!C2" display="/"/>
    <hyperlink ref="A75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111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2:12" s="1" customFormat="1" ht="12" customHeight="1">
      <c r="B8" s="22"/>
      <c r="D8" s="145" t="s">
        <v>143</v>
      </c>
      <c r="L8" s="22"/>
    </row>
    <row r="9" spans="1:31" s="2" customFormat="1" ht="16.5" customHeight="1">
      <c r="A9" s="40"/>
      <c r="B9" s="46"/>
      <c r="C9" s="40"/>
      <c r="D9" s="40"/>
      <c r="E9" s="146" t="s">
        <v>3956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3957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4501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49" t="str">
        <f>'Rekapitulace stavby'!AN8</f>
        <v>6. 8. 2020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">
        <v>19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45" t="s">
        <v>28</v>
      </c>
      <c r="J17" s="135" t="s">
        <v>19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29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28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31</v>
      </c>
      <c r="E22" s="40"/>
      <c r="F22" s="40"/>
      <c r="G22" s="40"/>
      <c r="H22" s="40"/>
      <c r="I22" s="145" t="s">
        <v>26</v>
      </c>
      <c r="J22" s="135" t="s">
        <v>19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45" t="s">
        <v>28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35</v>
      </c>
      <c r="E25" s="40"/>
      <c r="F25" s="40"/>
      <c r="G25" s="40"/>
      <c r="H25" s="40"/>
      <c r="I25" s="145" t="s">
        <v>26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75</v>
      </c>
      <c r="F26" s="40"/>
      <c r="G26" s="40"/>
      <c r="H26" s="40"/>
      <c r="I26" s="145" t="s">
        <v>28</v>
      </c>
      <c r="J26" s="135" t="s">
        <v>19</v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37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0"/>
      <c r="B29" s="151"/>
      <c r="C29" s="150"/>
      <c r="D29" s="150"/>
      <c r="E29" s="152" t="s">
        <v>19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5" t="s">
        <v>39</v>
      </c>
      <c r="E32" s="40"/>
      <c r="F32" s="40"/>
      <c r="G32" s="40"/>
      <c r="H32" s="40"/>
      <c r="I32" s="40"/>
      <c r="J32" s="156">
        <f>ROUND(J92,0)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7" t="s">
        <v>41</v>
      </c>
      <c r="G34" s="40"/>
      <c r="H34" s="40"/>
      <c r="I34" s="157" t="s">
        <v>40</v>
      </c>
      <c r="J34" s="157" t="s">
        <v>42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8" t="s">
        <v>43</v>
      </c>
      <c r="E35" s="145" t="s">
        <v>44</v>
      </c>
      <c r="F35" s="159">
        <f>ROUND((SUM(BE92:BE194)),0)</f>
        <v>0</v>
      </c>
      <c r="G35" s="40"/>
      <c r="H35" s="40"/>
      <c r="I35" s="160">
        <v>0.21</v>
      </c>
      <c r="J35" s="159">
        <f>ROUND(((SUM(BE92:BE194))*I35),0)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45</v>
      </c>
      <c r="F36" s="159">
        <f>ROUND((SUM(BF92:BF194)),0)</f>
        <v>0</v>
      </c>
      <c r="G36" s="40"/>
      <c r="H36" s="40"/>
      <c r="I36" s="160">
        <v>0.15</v>
      </c>
      <c r="J36" s="159">
        <f>ROUND(((SUM(BF92:BF194))*I36),0)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46</v>
      </c>
      <c r="F37" s="159">
        <f>ROUND((SUM(BG92:BG194)),0)</f>
        <v>0</v>
      </c>
      <c r="G37" s="40"/>
      <c r="H37" s="40"/>
      <c r="I37" s="160">
        <v>0.21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47</v>
      </c>
      <c r="F38" s="159">
        <f>ROUND((SUM(BH92:BH194)),0)</f>
        <v>0</v>
      </c>
      <c r="G38" s="40"/>
      <c r="H38" s="40"/>
      <c r="I38" s="160">
        <v>0.15</v>
      </c>
      <c r="J38" s="159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48</v>
      </c>
      <c r="F39" s="159">
        <f>ROUND((SUM(BI92:BI194)),0)</f>
        <v>0</v>
      </c>
      <c r="G39" s="40"/>
      <c r="H39" s="40"/>
      <c r="I39" s="160">
        <v>0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49</v>
      </c>
      <c r="E41" s="163"/>
      <c r="F41" s="163"/>
      <c r="G41" s="164" t="s">
        <v>50</v>
      </c>
      <c r="H41" s="165" t="s">
        <v>51</v>
      </c>
      <c r="I41" s="163"/>
      <c r="J41" s="166">
        <f>SUM(J32:J39)</f>
        <v>0</v>
      </c>
      <c r="K41" s="167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145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VOŠ a SPŠ Žďár nad Sázavou - tělocvična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143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3956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3957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3 - Vytápění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Žďár nad Sázavou</v>
      </c>
      <c r="G56" s="42"/>
      <c r="H56" s="42"/>
      <c r="I56" s="34" t="s">
        <v>23</v>
      </c>
      <c r="J56" s="74" t="str">
        <f>IF(J14="","",J14)</f>
        <v>6. 8. 2020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Kraj Vysočina</v>
      </c>
      <c r="G58" s="42"/>
      <c r="H58" s="42"/>
      <c r="I58" s="34" t="s">
        <v>31</v>
      </c>
      <c r="J58" s="38" t="str">
        <f>E23</f>
        <v>ARTPROJEKT Jihlava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>IMPORT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3" t="s">
        <v>146</v>
      </c>
      <c r="D61" s="174"/>
      <c r="E61" s="174"/>
      <c r="F61" s="174"/>
      <c r="G61" s="174"/>
      <c r="H61" s="174"/>
      <c r="I61" s="174"/>
      <c r="J61" s="175" t="s">
        <v>147</v>
      </c>
      <c r="K61" s="174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6" t="s">
        <v>71</v>
      </c>
      <c r="D63" s="42"/>
      <c r="E63" s="42"/>
      <c r="F63" s="42"/>
      <c r="G63" s="42"/>
      <c r="H63" s="42"/>
      <c r="I63" s="42"/>
      <c r="J63" s="104">
        <f>J92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148</v>
      </c>
    </row>
    <row r="64" spans="1:31" s="9" customFormat="1" ht="24.95" customHeight="1">
      <c r="A64" s="9"/>
      <c r="B64" s="177"/>
      <c r="C64" s="178"/>
      <c r="D64" s="179" t="s">
        <v>4307</v>
      </c>
      <c r="E64" s="180"/>
      <c r="F64" s="180"/>
      <c r="G64" s="180"/>
      <c r="H64" s="180"/>
      <c r="I64" s="180"/>
      <c r="J64" s="181">
        <f>J93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7"/>
      <c r="D65" s="184" t="s">
        <v>4308</v>
      </c>
      <c r="E65" s="185"/>
      <c r="F65" s="185"/>
      <c r="G65" s="185"/>
      <c r="H65" s="185"/>
      <c r="I65" s="185"/>
      <c r="J65" s="186">
        <f>J94</f>
        <v>0</v>
      </c>
      <c r="K65" s="127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7"/>
      <c r="D66" s="184" t="s">
        <v>4502</v>
      </c>
      <c r="E66" s="185"/>
      <c r="F66" s="185"/>
      <c r="G66" s="185"/>
      <c r="H66" s="185"/>
      <c r="I66" s="185"/>
      <c r="J66" s="186">
        <f>J106</f>
        <v>0</v>
      </c>
      <c r="K66" s="127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7"/>
      <c r="D67" s="184" t="s">
        <v>4503</v>
      </c>
      <c r="E67" s="185"/>
      <c r="F67" s="185"/>
      <c r="G67" s="185"/>
      <c r="H67" s="185"/>
      <c r="I67" s="185"/>
      <c r="J67" s="186">
        <f>J126</f>
        <v>0</v>
      </c>
      <c r="K67" s="127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3"/>
      <c r="C68" s="127"/>
      <c r="D68" s="184" t="s">
        <v>4504</v>
      </c>
      <c r="E68" s="185"/>
      <c r="F68" s="185"/>
      <c r="G68" s="185"/>
      <c r="H68" s="185"/>
      <c r="I68" s="185"/>
      <c r="J68" s="186">
        <f>J142</f>
        <v>0</v>
      </c>
      <c r="K68" s="127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3"/>
      <c r="C69" s="127"/>
      <c r="D69" s="184" t="s">
        <v>4505</v>
      </c>
      <c r="E69" s="185"/>
      <c r="F69" s="185"/>
      <c r="G69" s="185"/>
      <c r="H69" s="185"/>
      <c r="I69" s="185"/>
      <c r="J69" s="186">
        <f>J176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7"/>
      <c r="D70" s="184" t="s">
        <v>4506</v>
      </c>
      <c r="E70" s="185"/>
      <c r="F70" s="185"/>
      <c r="G70" s="185"/>
      <c r="H70" s="185"/>
      <c r="I70" s="185"/>
      <c r="J70" s="186">
        <f>J190</f>
        <v>0</v>
      </c>
      <c r="K70" s="127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191</v>
      </c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72" t="str">
        <f>E7</f>
        <v>VOŠ a SPŠ Žďár nad Sázavou - tělocvična</v>
      </c>
      <c r="F80" s="34"/>
      <c r="G80" s="34"/>
      <c r="H80" s="34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2:12" s="1" customFormat="1" ht="12" customHeight="1">
      <c r="B81" s="23"/>
      <c r="C81" s="34" t="s">
        <v>143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1:31" s="2" customFormat="1" ht="16.5" customHeight="1">
      <c r="A82" s="40"/>
      <c r="B82" s="41"/>
      <c r="C82" s="42"/>
      <c r="D82" s="42"/>
      <c r="E82" s="172" t="s">
        <v>3956</v>
      </c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3957</v>
      </c>
      <c r="D83" s="42"/>
      <c r="E83" s="42"/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E11</f>
        <v>3 - Vytápění</v>
      </c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21</v>
      </c>
      <c r="D86" s="42"/>
      <c r="E86" s="42"/>
      <c r="F86" s="29" t="str">
        <f>F14</f>
        <v>Žďár nad Sázavou</v>
      </c>
      <c r="G86" s="42"/>
      <c r="H86" s="42"/>
      <c r="I86" s="34" t="s">
        <v>23</v>
      </c>
      <c r="J86" s="74" t="str">
        <f>IF(J14="","",J14)</f>
        <v>6. 8. 2020</v>
      </c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25</v>
      </c>
      <c r="D88" s="42"/>
      <c r="E88" s="42"/>
      <c r="F88" s="29" t="str">
        <f>E17</f>
        <v>Kraj Vysočina</v>
      </c>
      <c r="G88" s="42"/>
      <c r="H88" s="42"/>
      <c r="I88" s="34" t="s">
        <v>31</v>
      </c>
      <c r="J88" s="38" t="str">
        <f>E23</f>
        <v>ARTPROJEKT Jihlava</v>
      </c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29</v>
      </c>
      <c r="D89" s="42"/>
      <c r="E89" s="42"/>
      <c r="F89" s="29" t="str">
        <f>IF(E20="","",E20)</f>
        <v>Vyplň údaj</v>
      </c>
      <c r="G89" s="42"/>
      <c r="H89" s="42"/>
      <c r="I89" s="34" t="s">
        <v>35</v>
      </c>
      <c r="J89" s="38" t="str">
        <f>E26</f>
        <v>IMPORT</v>
      </c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88"/>
      <c r="B91" s="189"/>
      <c r="C91" s="190" t="s">
        <v>192</v>
      </c>
      <c r="D91" s="191" t="s">
        <v>58</v>
      </c>
      <c r="E91" s="191" t="s">
        <v>54</v>
      </c>
      <c r="F91" s="191" t="s">
        <v>55</v>
      </c>
      <c r="G91" s="191" t="s">
        <v>193</v>
      </c>
      <c r="H91" s="191" t="s">
        <v>194</v>
      </c>
      <c r="I91" s="191" t="s">
        <v>195</v>
      </c>
      <c r="J91" s="191" t="s">
        <v>147</v>
      </c>
      <c r="K91" s="192" t="s">
        <v>196</v>
      </c>
      <c r="L91" s="193"/>
      <c r="M91" s="94" t="s">
        <v>19</v>
      </c>
      <c r="N91" s="95" t="s">
        <v>43</v>
      </c>
      <c r="O91" s="95" t="s">
        <v>197</v>
      </c>
      <c r="P91" s="95" t="s">
        <v>198</v>
      </c>
      <c r="Q91" s="95" t="s">
        <v>199</v>
      </c>
      <c r="R91" s="95" t="s">
        <v>200</v>
      </c>
      <c r="S91" s="95" t="s">
        <v>201</v>
      </c>
      <c r="T91" s="96" t="s">
        <v>202</v>
      </c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</row>
    <row r="92" spans="1:63" s="2" customFormat="1" ht="22.8" customHeight="1">
      <c r="A92" s="40"/>
      <c r="B92" s="41"/>
      <c r="C92" s="101" t="s">
        <v>203</v>
      </c>
      <c r="D92" s="42"/>
      <c r="E92" s="42"/>
      <c r="F92" s="42"/>
      <c r="G92" s="42"/>
      <c r="H92" s="42"/>
      <c r="I92" s="42"/>
      <c r="J92" s="194">
        <f>BK92</f>
        <v>0</v>
      </c>
      <c r="K92" s="42"/>
      <c r="L92" s="46"/>
      <c r="M92" s="97"/>
      <c r="N92" s="195"/>
      <c r="O92" s="98"/>
      <c r="P92" s="196">
        <f>P93</f>
        <v>0</v>
      </c>
      <c r="Q92" s="98"/>
      <c r="R92" s="196">
        <f>R93</f>
        <v>0</v>
      </c>
      <c r="S92" s="98"/>
      <c r="T92" s="197">
        <f>T93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72</v>
      </c>
      <c r="AU92" s="19" t="s">
        <v>148</v>
      </c>
      <c r="BK92" s="198">
        <f>BK93</f>
        <v>0</v>
      </c>
    </row>
    <row r="93" spans="1:63" s="12" customFormat="1" ht="25.9" customHeight="1">
      <c r="A93" s="12"/>
      <c r="B93" s="199"/>
      <c r="C93" s="200"/>
      <c r="D93" s="201" t="s">
        <v>72</v>
      </c>
      <c r="E93" s="202" t="s">
        <v>1911</v>
      </c>
      <c r="F93" s="202" t="s">
        <v>4311</v>
      </c>
      <c r="G93" s="200"/>
      <c r="H93" s="200"/>
      <c r="I93" s="203"/>
      <c r="J93" s="204">
        <f>BK93</f>
        <v>0</v>
      </c>
      <c r="K93" s="200"/>
      <c r="L93" s="205"/>
      <c r="M93" s="206"/>
      <c r="N93" s="207"/>
      <c r="O93" s="207"/>
      <c r="P93" s="208">
        <f>P94+P106+P126+P142+P176+P190</f>
        <v>0</v>
      </c>
      <c r="Q93" s="207"/>
      <c r="R93" s="208">
        <f>R94+R106+R126+R142+R176+R190</f>
        <v>0</v>
      </c>
      <c r="S93" s="207"/>
      <c r="T93" s="209">
        <f>T94+T106+T126+T142+T176+T190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0" t="s">
        <v>82</v>
      </c>
      <c r="AT93" s="211" t="s">
        <v>72</v>
      </c>
      <c r="AU93" s="211" t="s">
        <v>73</v>
      </c>
      <c r="AY93" s="210" t="s">
        <v>206</v>
      </c>
      <c r="BK93" s="212">
        <f>BK94+BK106+BK126+BK142+BK176+BK190</f>
        <v>0</v>
      </c>
    </row>
    <row r="94" spans="1:63" s="12" customFormat="1" ht="22.8" customHeight="1">
      <c r="A94" s="12"/>
      <c r="B94" s="199"/>
      <c r="C94" s="200"/>
      <c r="D94" s="201" t="s">
        <v>72</v>
      </c>
      <c r="E94" s="213" t="s">
        <v>2281</v>
      </c>
      <c r="F94" s="213" t="s">
        <v>4312</v>
      </c>
      <c r="G94" s="200"/>
      <c r="H94" s="200"/>
      <c r="I94" s="203"/>
      <c r="J94" s="214">
        <f>BK94</f>
        <v>0</v>
      </c>
      <c r="K94" s="200"/>
      <c r="L94" s="205"/>
      <c r="M94" s="206"/>
      <c r="N94" s="207"/>
      <c r="O94" s="207"/>
      <c r="P94" s="208">
        <f>SUM(P95:P105)</f>
        <v>0</v>
      </c>
      <c r="Q94" s="207"/>
      <c r="R94" s="208">
        <f>SUM(R95:R105)</f>
        <v>0</v>
      </c>
      <c r="S94" s="207"/>
      <c r="T94" s="209">
        <f>SUM(T95:T105)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0" t="s">
        <v>82</v>
      </c>
      <c r="AT94" s="211" t="s">
        <v>72</v>
      </c>
      <c r="AU94" s="211" t="s">
        <v>34</v>
      </c>
      <c r="AY94" s="210" t="s">
        <v>206</v>
      </c>
      <c r="BK94" s="212">
        <f>SUM(BK95:BK105)</f>
        <v>0</v>
      </c>
    </row>
    <row r="95" spans="1:65" s="2" customFormat="1" ht="12">
      <c r="A95" s="40"/>
      <c r="B95" s="41"/>
      <c r="C95" s="215" t="s">
        <v>817</v>
      </c>
      <c r="D95" s="215" t="s">
        <v>208</v>
      </c>
      <c r="E95" s="216" t="s">
        <v>4507</v>
      </c>
      <c r="F95" s="217" t="s">
        <v>4508</v>
      </c>
      <c r="G95" s="218" t="s">
        <v>211</v>
      </c>
      <c r="H95" s="219">
        <v>2.5</v>
      </c>
      <c r="I95" s="220"/>
      <c r="J95" s="221">
        <f>ROUND(I95*H95,2)</f>
        <v>0</v>
      </c>
      <c r="K95" s="217" t="s">
        <v>19</v>
      </c>
      <c r="L95" s="46"/>
      <c r="M95" s="222" t="s">
        <v>19</v>
      </c>
      <c r="N95" s="223" t="s">
        <v>44</v>
      </c>
      <c r="O95" s="86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6" t="s">
        <v>304</v>
      </c>
      <c r="AT95" s="226" t="s">
        <v>208</v>
      </c>
      <c r="AU95" s="226" t="s">
        <v>82</v>
      </c>
      <c r="AY95" s="19" t="s">
        <v>206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19" t="s">
        <v>34</v>
      </c>
      <c r="BK95" s="227">
        <f>ROUND(I95*H95,2)</f>
        <v>0</v>
      </c>
      <c r="BL95" s="19" t="s">
        <v>304</v>
      </c>
      <c r="BM95" s="226" t="s">
        <v>82</v>
      </c>
    </row>
    <row r="96" spans="1:65" s="2" customFormat="1" ht="12">
      <c r="A96" s="40"/>
      <c r="B96" s="41"/>
      <c r="C96" s="261" t="s">
        <v>825</v>
      </c>
      <c r="D96" s="261" t="s">
        <v>317</v>
      </c>
      <c r="E96" s="262" t="s">
        <v>4509</v>
      </c>
      <c r="F96" s="263" t="s">
        <v>4510</v>
      </c>
      <c r="G96" s="264" t="s">
        <v>211</v>
      </c>
      <c r="H96" s="265">
        <v>2.5</v>
      </c>
      <c r="I96" s="266"/>
      <c r="J96" s="267">
        <f>ROUND(I96*H96,2)</f>
        <v>0</v>
      </c>
      <c r="K96" s="263" t="s">
        <v>19</v>
      </c>
      <c r="L96" s="268"/>
      <c r="M96" s="269" t="s">
        <v>19</v>
      </c>
      <c r="N96" s="270" t="s">
        <v>44</v>
      </c>
      <c r="O96" s="86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6" t="s">
        <v>377</v>
      </c>
      <c r="AT96" s="226" t="s">
        <v>317</v>
      </c>
      <c r="AU96" s="226" t="s">
        <v>82</v>
      </c>
      <c r="AY96" s="19" t="s">
        <v>206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9" t="s">
        <v>34</v>
      </c>
      <c r="BK96" s="227">
        <f>ROUND(I96*H96,2)</f>
        <v>0</v>
      </c>
      <c r="BL96" s="19" t="s">
        <v>304</v>
      </c>
      <c r="BM96" s="226" t="s">
        <v>112</v>
      </c>
    </row>
    <row r="97" spans="1:65" s="2" customFormat="1" ht="12">
      <c r="A97" s="40"/>
      <c r="B97" s="41"/>
      <c r="C97" s="215" t="s">
        <v>837</v>
      </c>
      <c r="D97" s="215" t="s">
        <v>208</v>
      </c>
      <c r="E97" s="216" t="s">
        <v>4511</v>
      </c>
      <c r="F97" s="217" t="s">
        <v>4512</v>
      </c>
      <c r="G97" s="218" t="s">
        <v>270</v>
      </c>
      <c r="H97" s="219">
        <v>1624</v>
      </c>
      <c r="I97" s="220"/>
      <c r="J97" s="221">
        <f>ROUND(I97*H97,2)</f>
        <v>0</v>
      </c>
      <c r="K97" s="217" t="s">
        <v>19</v>
      </c>
      <c r="L97" s="46"/>
      <c r="M97" s="222" t="s">
        <v>19</v>
      </c>
      <c r="N97" s="223" t="s">
        <v>44</v>
      </c>
      <c r="O97" s="86"/>
      <c r="P97" s="224">
        <f>O97*H97</f>
        <v>0</v>
      </c>
      <c r="Q97" s="224">
        <v>0</v>
      </c>
      <c r="R97" s="224">
        <f>Q97*H97</f>
        <v>0</v>
      </c>
      <c r="S97" s="224">
        <v>0</v>
      </c>
      <c r="T97" s="22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6" t="s">
        <v>304</v>
      </c>
      <c r="AT97" s="226" t="s">
        <v>208</v>
      </c>
      <c r="AU97" s="226" t="s">
        <v>82</v>
      </c>
      <c r="AY97" s="19" t="s">
        <v>206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9" t="s">
        <v>34</v>
      </c>
      <c r="BK97" s="227">
        <f>ROUND(I97*H97,2)</f>
        <v>0</v>
      </c>
      <c r="BL97" s="19" t="s">
        <v>304</v>
      </c>
      <c r="BM97" s="226" t="s">
        <v>118</v>
      </c>
    </row>
    <row r="98" spans="1:65" s="2" customFormat="1" ht="12">
      <c r="A98" s="40"/>
      <c r="B98" s="41"/>
      <c r="C98" s="261" t="s">
        <v>860</v>
      </c>
      <c r="D98" s="261" t="s">
        <v>317</v>
      </c>
      <c r="E98" s="262" t="s">
        <v>4513</v>
      </c>
      <c r="F98" s="263" t="s">
        <v>4514</v>
      </c>
      <c r="G98" s="264" t="s">
        <v>270</v>
      </c>
      <c r="H98" s="265">
        <v>502</v>
      </c>
      <c r="I98" s="266"/>
      <c r="J98" s="267">
        <f>ROUND(I98*H98,2)</f>
        <v>0</v>
      </c>
      <c r="K98" s="263" t="s">
        <v>19</v>
      </c>
      <c r="L98" s="268"/>
      <c r="M98" s="269" t="s">
        <v>19</v>
      </c>
      <c r="N98" s="270" t="s">
        <v>44</v>
      </c>
      <c r="O98" s="86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377</v>
      </c>
      <c r="AT98" s="226" t="s">
        <v>317</v>
      </c>
      <c r="AU98" s="226" t="s">
        <v>82</v>
      </c>
      <c r="AY98" s="19" t="s">
        <v>206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34</v>
      </c>
      <c r="BK98" s="227">
        <f>ROUND(I98*H98,2)</f>
        <v>0</v>
      </c>
      <c r="BL98" s="19" t="s">
        <v>304</v>
      </c>
      <c r="BM98" s="226" t="s">
        <v>247</v>
      </c>
    </row>
    <row r="99" spans="1:65" s="2" customFormat="1" ht="12">
      <c r="A99" s="40"/>
      <c r="B99" s="41"/>
      <c r="C99" s="261" t="s">
        <v>864</v>
      </c>
      <c r="D99" s="261" t="s">
        <v>317</v>
      </c>
      <c r="E99" s="262" t="s">
        <v>4515</v>
      </c>
      <c r="F99" s="263" t="s">
        <v>4516</v>
      </c>
      <c r="G99" s="264" t="s">
        <v>270</v>
      </c>
      <c r="H99" s="265">
        <v>72</v>
      </c>
      <c r="I99" s="266"/>
      <c r="J99" s="267">
        <f>ROUND(I99*H99,2)</f>
        <v>0</v>
      </c>
      <c r="K99" s="263" t="s">
        <v>19</v>
      </c>
      <c r="L99" s="268"/>
      <c r="M99" s="269" t="s">
        <v>19</v>
      </c>
      <c r="N99" s="270" t="s">
        <v>44</v>
      </c>
      <c r="O99" s="86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6" t="s">
        <v>377</v>
      </c>
      <c r="AT99" s="226" t="s">
        <v>317</v>
      </c>
      <c r="AU99" s="226" t="s">
        <v>82</v>
      </c>
      <c r="AY99" s="19" t="s">
        <v>206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34</v>
      </c>
      <c r="BK99" s="227">
        <f>ROUND(I99*H99,2)</f>
        <v>0</v>
      </c>
      <c r="BL99" s="19" t="s">
        <v>304</v>
      </c>
      <c r="BM99" s="226" t="s">
        <v>255</v>
      </c>
    </row>
    <row r="100" spans="1:65" s="2" customFormat="1" ht="33" customHeight="1">
      <c r="A100" s="40"/>
      <c r="B100" s="41"/>
      <c r="C100" s="261" t="s">
        <v>868</v>
      </c>
      <c r="D100" s="261" t="s">
        <v>317</v>
      </c>
      <c r="E100" s="262" t="s">
        <v>4517</v>
      </c>
      <c r="F100" s="263" t="s">
        <v>4518</v>
      </c>
      <c r="G100" s="264" t="s">
        <v>270</v>
      </c>
      <c r="H100" s="265">
        <v>500</v>
      </c>
      <c r="I100" s="266"/>
      <c r="J100" s="267">
        <f>ROUND(I100*H100,2)</f>
        <v>0</v>
      </c>
      <c r="K100" s="263" t="s">
        <v>19</v>
      </c>
      <c r="L100" s="268"/>
      <c r="M100" s="269" t="s">
        <v>19</v>
      </c>
      <c r="N100" s="270" t="s">
        <v>44</v>
      </c>
      <c r="O100" s="86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377</v>
      </c>
      <c r="AT100" s="226" t="s">
        <v>317</v>
      </c>
      <c r="AU100" s="226" t="s">
        <v>82</v>
      </c>
      <c r="AY100" s="19" t="s">
        <v>206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34</v>
      </c>
      <c r="BK100" s="227">
        <f>ROUND(I100*H100,2)</f>
        <v>0</v>
      </c>
      <c r="BL100" s="19" t="s">
        <v>304</v>
      </c>
      <c r="BM100" s="226" t="s">
        <v>267</v>
      </c>
    </row>
    <row r="101" spans="1:65" s="2" customFormat="1" ht="33" customHeight="1">
      <c r="A101" s="40"/>
      <c r="B101" s="41"/>
      <c r="C101" s="261" t="s">
        <v>872</v>
      </c>
      <c r="D101" s="261" t="s">
        <v>317</v>
      </c>
      <c r="E101" s="262" t="s">
        <v>4519</v>
      </c>
      <c r="F101" s="263" t="s">
        <v>4520</v>
      </c>
      <c r="G101" s="264" t="s">
        <v>270</v>
      </c>
      <c r="H101" s="265">
        <v>357</v>
      </c>
      <c r="I101" s="266"/>
      <c r="J101" s="267">
        <f>ROUND(I101*H101,2)</f>
        <v>0</v>
      </c>
      <c r="K101" s="263" t="s">
        <v>19</v>
      </c>
      <c r="L101" s="268"/>
      <c r="M101" s="269" t="s">
        <v>19</v>
      </c>
      <c r="N101" s="270" t="s">
        <v>44</v>
      </c>
      <c r="O101" s="86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6" t="s">
        <v>377</v>
      </c>
      <c r="AT101" s="226" t="s">
        <v>317</v>
      </c>
      <c r="AU101" s="226" t="s">
        <v>82</v>
      </c>
      <c r="AY101" s="19" t="s">
        <v>206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9" t="s">
        <v>34</v>
      </c>
      <c r="BK101" s="227">
        <f>ROUND(I101*H101,2)</f>
        <v>0</v>
      </c>
      <c r="BL101" s="19" t="s">
        <v>304</v>
      </c>
      <c r="BM101" s="226" t="s">
        <v>285</v>
      </c>
    </row>
    <row r="102" spans="1:65" s="2" customFormat="1" ht="33" customHeight="1">
      <c r="A102" s="40"/>
      <c r="B102" s="41"/>
      <c r="C102" s="261" t="s">
        <v>876</v>
      </c>
      <c r="D102" s="261" t="s">
        <v>317</v>
      </c>
      <c r="E102" s="262" t="s">
        <v>4521</v>
      </c>
      <c r="F102" s="263" t="s">
        <v>4522</v>
      </c>
      <c r="G102" s="264" t="s">
        <v>270</v>
      </c>
      <c r="H102" s="265">
        <v>50</v>
      </c>
      <c r="I102" s="266"/>
      <c r="J102" s="267">
        <f>ROUND(I102*H102,2)</f>
        <v>0</v>
      </c>
      <c r="K102" s="263" t="s">
        <v>19</v>
      </c>
      <c r="L102" s="268"/>
      <c r="M102" s="269" t="s">
        <v>19</v>
      </c>
      <c r="N102" s="270" t="s">
        <v>44</v>
      </c>
      <c r="O102" s="86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377</v>
      </c>
      <c r="AT102" s="226" t="s">
        <v>317</v>
      </c>
      <c r="AU102" s="226" t="s">
        <v>82</v>
      </c>
      <c r="AY102" s="19" t="s">
        <v>206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34</v>
      </c>
      <c r="BK102" s="227">
        <f>ROUND(I102*H102,2)</f>
        <v>0</v>
      </c>
      <c r="BL102" s="19" t="s">
        <v>304</v>
      </c>
      <c r="BM102" s="226" t="s">
        <v>304</v>
      </c>
    </row>
    <row r="103" spans="1:65" s="2" customFormat="1" ht="33" customHeight="1">
      <c r="A103" s="40"/>
      <c r="B103" s="41"/>
      <c r="C103" s="261" t="s">
        <v>911</v>
      </c>
      <c r="D103" s="261" t="s">
        <v>317</v>
      </c>
      <c r="E103" s="262" t="s">
        <v>4523</v>
      </c>
      <c r="F103" s="263" t="s">
        <v>4524</v>
      </c>
      <c r="G103" s="264" t="s">
        <v>270</v>
      </c>
      <c r="H103" s="265">
        <v>127</v>
      </c>
      <c r="I103" s="266"/>
      <c r="J103" s="267">
        <f>ROUND(I103*H103,2)</f>
        <v>0</v>
      </c>
      <c r="K103" s="263" t="s">
        <v>19</v>
      </c>
      <c r="L103" s="268"/>
      <c r="M103" s="269" t="s">
        <v>19</v>
      </c>
      <c r="N103" s="270" t="s">
        <v>44</v>
      </c>
      <c r="O103" s="86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377</v>
      </c>
      <c r="AT103" s="226" t="s">
        <v>317</v>
      </c>
      <c r="AU103" s="226" t="s">
        <v>82</v>
      </c>
      <c r="AY103" s="19" t="s">
        <v>206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34</v>
      </c>
      <c r="BK103" s="227">
        <f>ROUND(I103*H103,2)</f>
        <v>0</v>
      </c>
      <c r="BL103" s="19" t="s">
        <v>304</v>
      </c>
      <c r="BM103" s="226" t="s">
        <v>312</v>
      </c>
    </row>
    <row r="104" spans="1:65" s="2" customFormat="1" ht="33" customHeight="1">
      <c r="A104" s="40"/>
      <c r="B104" s="41"/>
      <c r="C104" s="261" t="s">
        <v>922</v>
      </c>
      <c r="D104" s="261" t="s">
        <v>317</v>
      </c>
      <c r="E104" s="262" t="s">
        <v>4525</v>
      </c>
      <c r="F104" s="263" t="s">
        <v>4526</v>
      </c>
      <c r="G104" s="264" t="s">
        <v>270</v>
      </c>
      <c r="H104" s="265">
        <v>16</v>
      </c>
      <c r="I104" s="266"/>
      <c r="J104" s="267">
        <f>ROUND(I104*H104,2)</f>
        <v>0</v>
      </c>
      <c r="K104" s="263" t="s">
        <v>19</v>
      </c>
      <c r="L104" s="268"/>
      <c r="M104" s="269" t="s">
        <v>19</v>
      </c>
      <c r="N104" s="270" t="s">
        <v>44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377</v>
      </c>
      <c r="AT104" s="226" t="s">
        <v>317</v>
      </c>
      <c r="AU104" s="226" t="s">
        <v>82</v>
      </c>
      <c r="AY104" s="19" t="s">
        <v>206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34</v>
      </c>
      <c r="BK104" s="227">
        <f>ROUND(I104*H104,2)</f>
        <v>0</v>
      </c>
      <c r="BL104" s="19" t="s">
        <v>304</v>
      </c>
      <c r="BM104" s="226" t="s">
        <v>322</v>
      </c>
    </row>
    <row r="105" spans="1:65" s="2" customFormat="1" ht="12">
      <c r="A105" s="40"/>
      <c r="B105" s="41"/>
      <c r="C105" s="215" t="s">
        <v>960</v>
      </c>
      <c r="D105" s="215" t="s">
        <v>208</v>
      </c>
      <c r="E105" s="216" t="s">
        <v>2439</v>
      </c>
      <c r="F105" s="217" t="s">
        <v>4527</v>
      </c>
      <c r="G105" s="218" t="s">
        <v>258</v>
      </c>
      <c r="H105" s="219">
        <v>0.653</v>
      </c>
      <c r="I105" s="220"/>
      <c r="J105" s="221">
        <f>ROUND(I105*H105,2)</f>
        <v>0</v>
      </c>
      <c r="K105" s="217" t="s">
        <v>19</v>
      </c>
      <c r="L105" s="46"/>
      <c r="M105" s="222" t="s">
        <v>19</v>
      </c>
      <c r="N105" s="223" t="s">
        <v>44</v>
      </c>
      <c r="O105" s="86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304</v>
      </c>
      <c r="AT105" s="226" t="s">
        <v>208</v>
      </c>
      <c r="AU105" s="226" t="s">
        <v>82</v>
      </c>
      <c r="AY105" s="19" t="s">
        <v>206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34</v>
      </c>
      <c r="BK105" s="227">
        <f>ROUND(I105*H105,2)</f>
        <v>0</v>
      </c>
      <c r="BL105" s="19" t="s">
        <v>304</v>
      </c>
      <c r="BM105" s="226" t="s">
        <v>329</v>
      </c>
    </row>
    <row r="106" spans="1:63" s="12" customFormat="1" ht="22.8" customHeight="1">
      <c r="A106" s="12"/>
      <c r="B106" s="199"/>
      <c r="C106" s="200"/>
      <c r="D106" s="201" t="s">
        <v>72</v>
      </c>
      <c r="E106" s="213" t="s">
        <v>4528</v>
      </c>
      <c r="F106" s="213" t="s">
        <v>4529</v>
      </c>
      <c r="G106" s="200"/>
      <c r="H106" s="200"/>
      <c r="I106" s="203"/>
      <c r="J106" s="214">
        <f>BK106</f>
        <v>0</v>
      </c>
      <c r="K106" s="200"/>
      <c r="L106" s="205"/>
      <c r="M106" s="206"/>
      <c r="N106" s="207"/>
      <c r="O106" s="207"/>
      <c r="P106" s="208">
        <f>SUM(P107:P125)</f>
        <v>0</v>
      </c>
      <c r="Q106" s="207"/>
      <c r="R106" s="208">
        <f>SUM(R107:R125)</f>
        <v>0</v>
      </c>
      <c r="S106" s="207"/>
      <c r="T106" s="209">
        <f>SUM(T107:T125)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10" t="s">
        <v>82</v>
      </c>
      <c r="AT106" s="211" t="s">
        <v>72</v>
      </c>
      <c r="AU106" s="211" t="s">
        <v>34</v>
      </c>
      <c r="AY106" s="210" t="s">
        <v>206</v>
      </c>
      <c r="BK106" s="212">
        <f>SUM(BK107:BK125)</f>
        <v>0</v>
      </c>
    </row>
    <row r="107" spans="1:65" s="2" customFormat="1" ht="12">
      <c r="A107" s="40"/>
      <c r="B107" s="41"/>
      <c r="C107" s="215" t="s">
        <v>34</v>
      </c>
      <c r="D107" s="215" t="s">
        <v>208</v>
      </c>
      <c r="E107" s="216" t="s">
        <v>4530</v>
      </c>
      <c r="F107" s="217" t="s">
        <v>4531</v>
      </c>
      <c r="G107" s="218" t="s">
        <v>2468</v>
      </c>
      <c r="H107" s="219">
        <v>1</v>
      </c>
      <c r="I107" s="220"/>
      <c r="J107" s="221">
        <f>ROUND(I107*H107,2)</f>
        <v>0</v>
      </c>
      <c r="K107" s="217" t="s">
        <v>19</v>
      </c>
      <c r="L107" s="46"/>
      <c r="M107" s="222" t="s">
        <v>19</v>
      </c>
      <c r="N107" s="223" t="s">
        <v>44</v>
      </c>
      <c r="O107" s="86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304</v>
      </c>
      <c r="AT107" s="226" t="s">
        <v>208</v>
      </c>
      <c r="AU107" s="226" t="s">
        <v>82</v>
      </c>
      <c r="AY107" s="19" t="s">
        <v>206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34</v>
      </c>
      <c r="BK107" s="227">
        <f>ROUND(I107*H107,2)</f>
        <v>0</v>
      </c>
      <c r="BL107" s="19" t="s">
        <v>304</v>
      </c>
      <c r="BM107" s="226" t="s">
        <v>337</v>
      </c>
    </row>
    <row r="108" spans="1:65" s="2" customFormat="1" ht="12">
      <c r="A108" s="40"/>
      <c r="B108" s="41"/>
      <c r="C108" s="261" t="s">
        <v>560</v>
      </c>
      <c r="D108" s="261" t="s">
        <v>317</v>
      </c>
      <c r="E108" s="262" t="s">
        <v>4532</v>
      </c>
      <c r="F108" s="263" t="s">
        <v>4533</v>
      </c>
      <c r="G108" s="264" t="s">
        <v>4377</v>
      </c>
      <c r="H108" s="265">
        <v>1</v>
      </c>
      <c r="I108" s="266"/>
      <c r="J108" s="267">
        <f>ROUND(I108*H108,2)</f>
        <v>0</v>
      </c>
      <c r="K108" s="263" t="s">
        <v>19</v>
      </c>
      <c r="L108" s="268"/>
      <c r="M108" s="269" t="s">
        <v>19</v>
      </c>
      <c r="N108" s="270" t="s">
        <v>44</v>
      </c>
      <c r="O108" s="86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377</v>
      </c>
      <c r="AT108" s="226" t="s">
        <v>317</v>
      </c>
      <c r="AU108" s="226" t="s">
        <v>82</v>
      </c>
      <c r="AY108" s="19" t="s">
        <v>206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34</v>
      </c>
      <c r="BK108" s="227">
        <f>ROUND(I108*H108,2)</f>
        <v>0</v>
      </c>
      <c r="BL108" s="19" t="s">
        <v>304</v>
      </c>
      <c r="BM108" s="226" t="s">
        <v>344</v>
      </c>
    </row>
    <row r="109" spans="1:65" s="2" customFormat="1" ht="12">
      <c r="A109" s="40"/>
      <c r="B109" s="41"/>
      <c r="C109" s="215" t="s">
        <v>82</v>
      </c>
      <c r="D109" s="215" t="s">
        <v>208</v>
      </c>
      <c r="E109" s="216" t="s">
        <v>4534</v>
      </c>
      <c r="F109" s="217" t="s">
        <v>4535</v>
      </c>
      <c r="G109" s="218" t="s">
        <v>2468</v>
      </c>
      <c r="H109" s="219">
        <v>1</v>
      </c>
      <c r="I109" s="220"/>
      <c r="J109" s="221">
        <f>ROUND(I109*H109,2)</f>
        <v>0</v>
      </c>
      <c r="K109" s="217" t="s">
        <v>19</v>
      </c>
      <c r="L109" s="46"/>
      <c r="M109" s="222" t="s">
        <v>19</v>
      </c>
      <c r="N109" s="223" t="s">
        <v>44</v>
      </c>
      <c r="O109" s="86"/>
      <c r="P109" s="224">
        <f>O109*H109</f>
        <v>0</v>
      </c>
      <c r="Q109" s="224">
        <v>0</v>
      </c>
      <c r="R109" s="224">
        <f>Q109*H109</f>
        <v>0</v>
      </c>
      <c r="S109" s="224">
        <v>0</v>
      </c>
      <c r="T109" s="22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6" t="s">
        <v>304</v>
      </c>
      <c r="AT109" s="226" t="s">
        <v>208</v>
      </c>
      <c r="AU109" s="226" t="s">
        <v>82</v>
      </c>
      <c r="AY109" s="19" t="s">
        <v>206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34</v>
      </c>
      <c r="BK109" s="227">
        <f>ROUND(I109*H109,2)</f>
        <v>0</v>
      </c>
      <c r="BL109" s="19" t="s">
        <v>304</v>
      </c>
      <c r="BM109" s="226" t="s">
        <v>355</v>
      </c>
    </row>
    <row r="110" spans="1:65" s="2" customFormat="1" ht="66.75" customHeight="1">
      <c r="A110" s="40"/>
      <c r="B110" s="41"/>
      <c r="C110" s="215" t="s">
        <v>964</v>
      </c>
      <c r="D110" s="215" t="s">
        <v>208</v>
      </c>
      <c r="E110" s="216" t="s">
        <v>4536</v>
      </c>
      <c r="F110" s="217" t="s">
        <v>4537</v>
      </c>
      <c r="G110" s="218" t="s">
        <v>4377</v>
      </c>
      <c r="H110" s="219">
        <v>1</v>
      </c>
      <c r="I110" s="220"/>
      <c r="J110" s="221">
        <f>ROUND(I110*H110,2)</f>
        <v>0</v>
      </c>
      <c r="K110" s="217" t="s">
        <v>19</v>
      </c>
      <c r="L110" s="46"/>
      <c r="M110" s="222" t="s">
        <v>19</v>
      </c>
      <c r="N110" s="223" t="s">
        <v>44</v>
      </c>
      <c r="O110" s="86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304</v>
      </c>
      <c r="AT110" s="226" t="s">
        <v>208</v>
      </c>
      <c r="AU110" s="226" t="s">
        <v>82</v>
      </c>
      <c r="AY110" s="19" t="s">
        <v>206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34</v>
      </c>
      <c r="BK110" s="227">
        <f>ROUND(I110*H110,2)</f>
        <v>0</v>
      </c>
      <c r="BL110" s="19" t="s">
        <v>304</v>
      </c>
      <c r="BM110" s="226" t="s">
        <v>368</v>
      </c>
    </row>
    <row r="111" spans="1:65" s="2" customFormat="1" ht="16.5" customHeight="1">
      <c r="A111" s="40"/>
      <c r="B111" s="41"/>
      <c r="C111" s="215" t="s">
        <v>564</v>
      </c>
      <c r="D111" s="215" t="s">
        <v>208</v>
      </c>
      <c r="E111" s="216" t="s">
        <v>4538</v>
      </c>
      <c r="F111" s="217" t="s">
        <v>4539</v>
      </c>
      <c r="G111" s="218" t="s">
        <v>4329</v>
      </c>
      <c r="H111" s="219">
        <v>1</v>
      </c>
      <c r="I111" s="220"/>
      <c r="J111" s="221">
        <f>ROUND(I111*H111,2)</f>
        <v>0</v>
      </c>
      <c r="K111" s="217" t="s">
        <v>19</v>
      </c>
      <c r="L111" s="46"/>
      <c r="M111" s="222" t="s">
        <v>19</v>
      </c>
      <c r="N111" s="223" t="s">
        <v>44</v>
      </c>
      <c r="O111" s="86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304</v>
      </c>
      <c r="AT111" s="226" t="s">
        <v>208</v>
      </c>
      <c r="AU111" s="226" t="s">
        <v>82</v>
      </c>
      <c r="AY111" s="19" t="s">
        <v>206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34</v>
      </c>
      <c r="BK111" s="227">
        <f>ROUND(I111*H111,2)</f>
        <v>0</v>
      </c>
      <c r="BL111" s="19" t="s">
        <v>304</v>
      </c>
      <c r="BM111" s="226" t="s">
        <v>377</v>
      </c>
    </row>
    <row r="112" spans="1:65" s="2" customFormat="1" ht="33" customHeight="1">
      <c r="A112" s="40"/>
      <c r="B112" s="41"/>
      <c r="C112" s="261" t="s">
        <v>568</v>
      </c>
      <c r="D112" s="261" t="s">
        <v>317</v>
      </c>
      <c r="E112" s="262" t="s">
        <v>4540</v>
      </c>
      <c r="F112" s="263" t="s">
        <v>4541</v>
      </c>
      <c r="G112" s="264" t="s">
        <v>4377</v>
      </c>
      <c r="H112" s="265">
        <v>1</v>
      </c>
      <c r="I112" s="266"/>
      <c r="J112" s="267">
        <f>ROUND(I112*H112,2)</f>
        <v>0</v>
      </c>
      <c r="K112" s="263" t="s">
        <v>19</v>
      </c>
      <c r="L112" s="268"/>
      <c r="M112" s="269" t="s">
        <v>19</v>
      </c>
      <c r="N112" s="270" t="s">
        <v>44</v>
      </c>
      <c r="O112" s="86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377</v>
      </c>
      <c r="AT112" s="226" t="s">
        <v>317</v>
      </c>
      <c r="AU112" s="226" t="s">
        <v>82</v>
      </c>
      <c r="AY112" s="19" t="s">
        <v>206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34</v>
      </c>
      <c r="BK112" s="227">
        <f>ROUND(I112*H112,2)</f>
        <v>0</v>
      </c>
      <c r="BL112" s="19" t="s">
        <v>304</v>
      </c>
      <c r="BM112" s="226" t="s">
        <v>395</v>
      </c>
    </row>
    <row r="113" spans="1:65" s="2" customFormat="1" ht="12">
      <c r="A113" s="40"/>
      <c r="B113" s="41"/>
      <c r="C113" s="215" t="s">
        <v>575</v>
      </c>
      <c r="D113" s="215" t="s">
        <v>208</v>
      </c>
      <c r="E113" s="216" t="s">
        <v>4542</v>
      </c>
      <c r="F113" s="217" t="s">
        <v>4543</v>
      </c>
      <c r="G113" s="218" t="s">
        <v>2468</v>
      </c>
      <c r="H113" s="219">
        <v>4</v>
      </c>
      <c r="I113" s="220"/>
      <c r="J113" s="221">
        <f>ROUND(I113*H113,2)</f>
        <v>0</v>
      </c>
      <c r="K113" s="217" t="s">
        <v>19</v>
      </c>
      <c r="L113" s="46"/>
      <c r="M113" s="222" t="s">
        <v>19</v>
      </c>
      <c r="N113" s="223" t="s">
        <v>44</v>
      </c>
      <c r="O113" s="86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304</v>
      </c>
      <c r="AT113" s="226" t="s">
        <v>208</v>
      </c>
      <c r="AU113" s="226" t="s">
        <v>82</v>
      </c>
      <c r="AY113" s="19" t="s">
        <v>206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34</v>
      </c>
      <c r="BK113" s="227">
        <f>ROUND(I113*H113,2)</f>
        <v>0</v>
      </c>
      <c r="BL113" s="19" t="s">
        <v>304</v>
      </c>
      <c r="BM113" s="226" t="s">
        <v>438</v>
      </c>
    </row>
    <row r="114" spans="1:65" s="2" customFormat="1" ht="33" customHeight="1">
      <c r="A114" s="40"/>
      <c r="B114" s="41"/>
      <c r="C114" s="261" t="s">
        <v>583</v>
      </c>
      <c r="D114" s="261" t="s">
        <v>317</v>
      </c>
      <c r="E114" s="262" t="s">
        <v>4544</v>
      </c>
      <c r="F114" s="263" t="s">
        <v>4545</v>
      </c>
      <c r="G114" s="264" t="s">
        <v>4377</v>
      </c>
      <c r="H114" s="265">
        <v>1</v>
      </c>
      <c r="I114" s="266"/>
      <c r="J114" s="267">
        <f>ROUND(I114*H114,2)</f>
        <v>0</v>
      </c>
      <c r="K114" s="263" t="s">
        <v>19</v>
      </c>
      <c r="L114" s="268"/>
      <c r="M114" s="269" t="s">
        <v>19</v>
      </c>
      <c r="N114" s="270" t="s">
        <v>44</v>
      </c>
      <c r="O114" s="86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6" t="s">
        <v>377</v>
      </c>
      <c r="AT114" s="226" t="s">
        <v>317</v>
      </c>
      <c r="AU114" s="226" t="s">
        <v>82</v>
      </c>
      <c r="AY114" s="19" t="s">
        <v>206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34</v>
      </c>
      <c r="BK114" s="227">
        <f>ROUND(I114*H114,2)</f>
        <v>0</v>
      </c>
      <c r="BL114" s="19" t="s">
        <v>304</v>
      </c>
      <c r="BM114" s="226" t="s">
        <v>450</v>
      </c>
    </row>
    <row r="115" spans="1:65" s="2" customFormat="1" ht="12">
      <c r="A115" s="40"/>
      <c r="B115" s="41"/>
      <c r="C115" s="261" t="s">
        <v>588</v>
      </c>
      <c r="D115" s="261" t="s">
        <v>317</v>
      </c>
      <c r="E115" s="262" t="s">
        <v>4546</v>
      </c>
      <c r="F115" s="263" t="s">
        <v>4547</v>
      </c>
      <c r="G115" s="264" t="s">
        <v>4377</v>
      </c>
      <c r="H115" s="265">
        <v>1</v>
      </c>
      <c r="I115" s="266"/>
      <c r="J115" s="267">
        <f>ROUND(I115*H115,2)</f>
        <v>0</v>
      </c>
      <c r="K115" s="263" t="s">
        <v>19</v>
      </c>
      <c r="L115" s="268"/>
      <c r="M115" s="269" t="s">
        <v>19</v>
      </c>
      <c r="N115" s="270" t="s">
        <v>44</v>
      </c>
      <c r="O115" s="86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6" t="s">
        <v>377</v>
      </c>
      <c r="AT115" s="226" t="s">
        <v>317</v>
      </c>
      <c r="AU115" s="226" t="s">
        <v>82</v>
      </c>
      <c r="AY115" s="19" t="s">
        <v>206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34</v>
      </c>
      <c r="BK115" s="227">
        <f>ROUND(I115*H115,2)</f>
        <v>0</v>
      </c>
      <c r="BL115" s="19" t="s">
        <v>304</v>
      </c>
      <c r="BM115" s="226" t="s">
        <v>462</v>
      </c>
    </row>
    <row r="116" spans="1:65" s="2" customFormat="1" ht="12">
      <c r="A116" s="40"/>
      <c r="B116" s="41"/>
      <c r="C116" s="261" t="s">
        <v>671</v>
      </c>
      <c r="D116" s="261" t="s">
        <v>317</v>
      </c>
      <c r="E116" s="262" t="s">
        <v>4548</v>
      </c>
      <c r="F116" s="263" t="s">
        <v>4549</v>
      </c>
      <c r="G116" s="264" t="s">
        <v>4377</v>
      </c>
      <c r="H116" s="265">
        <v>2</v>
      </c>
      <c r="I116" s="266"/>
      <c r="J116" s="267">
        <f>ROUND(I116*H116,2)</f>
        <v>0</v>
      </c>
      <c r="K116" s="263" t="s">
        <v>19</v>
      </c>
      <c r="L116" s="268"/>
      <c r="M116" s="269" t="s">
        <v>19</v>
      </c>
      <c r="N116" s="270" t="s">
        <v>44</v>
      </c>
      <c r="O116" s="86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377</v>
      </c>
      <c r="AT116" s="226" t="s">
        <v>317</v>
      </c>
      <c r="AU116" s="226" t="s">
        <v>82</v>
      </c>
      <c r="AY116" s="19" t="s">
        <v>206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34</v>
      </c>
      <c r="BK116" s="227">
        <f>ROUND(I116*H116,2)</f>
        <v>0</v>
      </c>
      <c r="BL116" s="19" t="s">
        <v>304</v>
      </c>
      <c r="BM116" s="226" t="s">
        <v>474</v>
      </c>
    </row>
    <row r="117" spans="1:65" s="2" customFormat="1" ht="12">
      <c r="A117" s="40"/>
      <c r="B117" s="41"/>
      <c r="C117" s="215" t="s">
        <v>593</v>
      </c>
      <c r="D117" s="215" t="s">
        <v>208</v>
      </c>
      <c r="E117" s="216" t="s">
        <v>4550</v>
      </c>
      <c r="F117" s="217" t="s">
        <v>4551</v>
      </c>
      <c r="G117" s="218" t="s">
        <v>2468</v>
      </c>
      <c r="H117" s="219">
        <v>1</v>
      </c>
      <c r="I117" s="220"/>
      <c r="J117" s="221">
        <f>ROUND(I117*H117,2)</f>
        <v>0</v>
      </c>
      <c r="K117" s="217" t="s">
        <v>19</v>
      </c>
      <c r="L117" s="46"/>
      <c r="M117" s="222" t="s">
        <v>19</v>
      </c>
      <c r="N117" s="223" t="s">
        <v>44</v>
      </c>
      <c r="O117" s="86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304</v>
      </c>
      <c r="AT117" s="226" t="s">
        <v>208</v>
      </c>
      <c r="AU117" s="226" t="s">
        <v>82</v>
      </c>
      <c r="AY117" s="19" t="s">
        <v>206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34</v>
      </c>
      <c r="BK117" s="227">
        <f>ROUND(I117*H117,2)</f>
        <v>0</v>
      </c>
      <c r="BL117" s="19" t="s">
        <v>304</v>
      </c>
      <c r="BM117" s="226" t="s">
        <v>485</v>
      </c>
    </row>
    <row r="118" spans="1:65" s="2" customFormat="1" ht="33" customHeight="1">
      <c r="A118" s="40"/>
      <c r="B118" s="41"/>
      <c r="C118" s="261" t="s">
        <v>599</v>
      </c>
      <c r="D118" s="261" t="s">
        <v>317</v>
      </c>
      <c r="E118" s="262" t="s">
        <v>4552</v>
      </c>
      <c r="F118" s="263" t="s">
        <v>4553</v>
      </c>
      <c r="G118" s="264" t="s">
        <v>4377</v>
      </c>
      <c r="H118" s="265">
        <v>1</v>
      </c>
      <c r="I118" s="266"/>
      <c r="J118" s="267">
        <f>ROUND(I118*H118,2)</f>
        <v>0</v>
      </c>
      <c r="K118" s="263" t="s">
        <v>19</v>
      </c>
      <c r="L118" s="268"/>
      <c r="M118" s="269" t="s">
        <v>19</v>
      </c>
      <c r="N118" s="270" t="s">
        <v>44</v>
      </c>
      <c r="O118" s="86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6" t="s">
        <v>377</v>
      </c>
      <c r="AT118" s="226" t="s">
        <v>317</v>
      </c>
      <c r="AU118" s="226" t="s">
        <v>82</v>
      </c>
      <c r="AY118" s="19" t="s">
        <v>206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9" t="s">
        <v>34</v>
      </c>
      <c r="BK118" s="227">
        <f>ROUND(I118*H118,2)</f>
        <v>0</v>
      </c>
      <c r="BL118" s="19" t="s">
        <v>304</v>
      </c>
      <c r="BM118" s="226" t="s">
        <v>494</v>
      </c>
    </row>
    <row r="119" spans="1:65" s="2" customFormat="1" ht="12">
      <c r="A119" s="40"/>
      <c r="B119" s="41"/>
      <c r="C119" s="215" t="s">
        <v>634</v>
      </c>
      <c r="D119" s="215" t="s">
        <v>208</v>
      </c>
      <c r="E119" s="216" t="s">
        <v>4554</v>
      </c>
      <c r="F119" s="217" t="s">
        <v>4555</v>
      </c>
      <c r="G119" s="218" t="s">
        <v>4377</v>
      </c>
      <c r="H119" s="219">
        <v>1</v>
      </c>
      <c r="I119" s="220"/>
      <c r="J119" s="221">
        <f>ROUND(I119*H119,2)</f>
        <v>0</v>
      </c>
      <c r="K119" s="217" t="s">
        <v>19</v>
      </c>
      <c r="L119" s="46"/>
      <c r="M119" s="222" t="s">
        <v>19</v>
      </c>
      <c r="N119" s="223" t="s">
        <v>44</v>
      </c>
      <c r="O119" s="86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304</v>
      </c>
      <c r="AT119" s="226" t="s">
        <v>208</v>
      </c>
      <c r="AU119" s="226" t="s">
        <v>82</v>
      </c>
      <c r="AY119" s="19" t="s">
        <v>206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34</v>
      </c>
      <c r="BK119" s="227">
        <f>ROUND(I119*H119,2)</f>
        <v>0</v>
      </c>
      <c r="BL119" s="19" t="s">
        <v>304</v>
      </c>
      <c r="BM119" s="226" t="s">
        <v>503</v>
      </c>
    </row>
    <row r="120" spans="1:65" s="2" customFormat="1" ht="12">
      <c r="A120" s="40"/>
      <c r="B120" s="41"/>
      <c r="C120" s="215" t="s">
        <v>641</v>
      </c>
      <c r="D120" s="215" t="s">
        <v>208</v>
      </c>
      <c r="E120" s="216" t="s">
        <v>4556</v>
      </c>
      <c r="F120" s="217" t="s">
        <v>4557</v>
      </c>
      <c r="G120" s="218" t="s">
        <v>4377</v>
      </c>
      <c r="H120" s="219">
        <v>1</v>
      </c>
      <c r="I120" s="220"/>
      <c r="J120" s="221">
        <f>ROUND(I120*H120,2)</f>
        <v>0</v>
      </c>
      <c r="K120" s="217" t="s">
        <v>19</v>
      </c>
      <c r="L120" s="46"/>
      <c r="M120" s="222" t="s">
        <v>19</v>
      </c>
      <c r="N120" s="223" t="s">
        <v>44</v>
      </c>
      <c r="O120" s="86"/>
      <c r="P120" s="224">
        <f>O120*H120</f>
        <v>0</v>
      </c>
      <c r="Q120" s="224">
        <v>0</v>
      </c>
      <c r="R120" s="224">
        <f>Q120*H120</f>
        <v>0</v>
      </c>
      <c r="S120" s="224">
        <v>0</v>
      </c>
      <c r="T120" s="225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6" t="s">
        <v>304</v>
      </c>
      <c r="AT120" s="226" t="s">
        <v>208</v>
      </c>
      <c r="AU120" s="226" t="s">
        <v>82</v>
      </c>
      <c r="AY120" s="19" t="s">
        <v>206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9" t="s">
        <v>34</v>
      </c>
      <c r="BK120" s="227">
        <f>ROUND(I120*H120,2)</f>
        <v>0</v>
      </c>
      <c r="BL120" s="19" t="s">
        <v>304</v>
      </c>
      <c r="BM120" s="226" t="s">
        <v>512</v>
      </c>
    </row>
    <row r="121" spans="1:65" s="2" customFormat="1" ht="12">
      <c r="A121" s="40"/>
      <c r="B121" s="41"/>
      <c r="C121" s="215" t="s">
        <v>647</v>
      </c>
      <c r="D121" s="215" t="s">
        <v>208</v>
      </c>
      <c r="E121" s="216" t="s">
        <v>4558</v>
      </c>
      <c r="F121" s="217" t="s">
        <v>4559</v>
      </c>
      <c r="G121" s="218" t="s">
        <v>270</v>
      </c>
      <c r="H121" s="219">
        <v>54</v>
      </c>
      <c r="I121" s="220"/>
      <c r="J121" s="221">
        <f>ROUND(I121*H121,2)</f>
        <v>0</v>
      </c>
      <c r="K121" s="217" t="s">
        <v>19</v>
      </c>
      <c r="L121" s="46"/>
      <c r="M121" s="222" t="s">
        <v>19</v>
      </c>
      <c r="N121" s="223" t="s">
        <v>44</v>
      </c>
      <c r="O121" s="86"/>
      <c r="P121" s="224">
        <f>O121*H121</f>
        <v>0</v>
      </c>
      <c r="Q121" s="224">
        <v>0</v>
      </c>
      <c r="R121" s="224">
        <f>Q121*H121</f>
        <v>0</v>
      </c>
      <c r="S121" s="224">
        <v>0</v>
      </c>
      <c r="T121" s="225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6" t="s">
        <v>304</v>
      </c>
      <c r="AT121" s="226" t="s">
        <v>208</v>
      </c>
      <c r="AU121" s="226" t="s">
        <v>82</v>
      </c>
      <c r="AY121" s="19" t="s">
        <v>206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9" t="s">
        <v>34</v>
      </c>
      <c r="BK121" s="227">
        <f>ROUND(I121*H121,2)</f>
        <v>0</v>
      </c>
      <c r="BL121" s="19" t="s">
        <v>304</v>
      </c>
      <c r="BM121" s="226" t="s">
        <v>522</v>
      </c>
    </row>
    <row r="122" spans="1:65" s="2" customFormat="1" ht="12">
      <c r="A122" s="40"/>
      <c r="B122" s="41"/>
      <c r="C122" s="215" t="s">
        <v>653</v>
      </c>
      <c r="D122" s="215" t="s">
        <v>208</v>
      </c>
      <c r="E122" s="216" t="s">
        <v>4560</v>
      </c>
      <c r="F122" s="217" t="s">
        <v>4561</v>
      </c>
      <c r="G122" s="218" t="s">
        <v>4329</v>
      </c>
      <c r="H122" s="219">
        <v>6</v>
      </c>
      <c r="I122" s="220"/>
      <c r="J122" s="221">
        <f>ROUND(I122*H122,2)</f>
        <v>0</v>
      </c>
      <c r="K122" s="217" t="s">
        <v>19</v>
      </c>
      <c r="L122" s="46"/>
      <c r="M122" s="222" t="s">
        <v>19</v>
      </c>
      <c r="N122" s="223" t="s">
        <v>44</v>
      </c>
      <c r="O122" s="86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6" t="s">
        <v>304</v>
      </c>
      <c r="AT122" s="226" t="s">
        <v>208</v>
      </c>
      <c r="AU122" s="226" t="s">
        <v>82</v>
      </c>
      <c r="AY122" s="19" t="s">
        <v>206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19" t="s">
        <v>34</v>
      </c>
      <c r="BK122" s="227">
        <f>ROUND(I122*H122,2)</f>
        <v>0</v>
      </c>
      <c r="BL122" s="19" t="s">
        <v>304</v>
      </c>
      <c r="BM122" s="226" t="s">
        <v>535</v>
      </c>
    </row>
    <row r="123" spans="1:65" s="2" customFormat="1" ht="12">
      <c r="A123" s="40"/>
      <c r="B123" s="41"/>
      <c r="C123" s="215" t="s">
        <v>659</v>
      </c>
      <c r="D123" s="215" t="s">
        <v>208</v>
      </c>
      <c r="E123" s="216" t="s">
        <v>4562</v>
      </c>
      <c r="F123" s="217" t="s">
        <v>4563</v>
      </c>
      <c r="G123" s="218" t="s">
        <v>4377</v>
      </c>
      <c r="H123" s="219">
        <v>1</v>
      </c>
      <c r="I123" s="220"/>
      <c r="J123" s="221">
        <f>ROUND(I123*H123,2)</f>
        <v>0</v>
      </c>
      <c r="K123" s="217" t="s">
        <v>19</v>
      </c>
      <c r="L123" s="46"/>
      <c r="M123" s="222" t="s">
        <v>19</v>
      </c>
      <c r="N123" s="223" t="s">
        <v>44</v>
      </c>
      <c r="O123" s="86"/>
      <c r="P123" s="224">
        <f>O123*H123</f>
        <v>0</v>
      </c>
      <c r="Q123" s="224">
        <v>0</v>
      </c>
      <c r="R123" s="224">
        <f>Q123*H123</f>
        <v>0</v>
      </c>
      <c r="S123" s="224">
        <v>0</v>
      </c>
      <c r="T123" s="225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6" t="s">
        <v>304</v>
      </c>
      <c r="AT123" s="226" t="s">
        <v>208</v>
      </c>
      <c r="AU123" s="226" t="s">
        <v>82</v>
      </c>
      <c r="AY123" s="19" t="s">
        <v>206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19" t="s">
        <v>34</v>
      </c>
      <c r="BK123" s="227">
        <f>ROUND(I123*H123,2)</f>
        <v>0</v>
      </c>
      <c r="BL123" s="19" t="s">
        <v>304</v>
      </c>
      <c r="BM123" s="226" t="s">
        <v>556</v>
      </c>
    </row>
    <row r="124" spans="1:65" s="2" customFormat="1" ht="33" customHeight="1">
      <c r="A124" s="40"/>
      <c r="B124" s="41"/>
      <c r="C124" s="215" t="s">
        <v>665</v>
      </c>
      <c r="D124" s="215" t="s">
        <v>208</v>
      </c>
      <c r="E124" s="216" t="s">
        <v>4564</v>
      </c>
      <c r="F124" s="217" t="s">
        <v>4565</v>
      </c>
      <c r="G124" s="218" t="s">
        <v>4377</v>
      </c>
      <c r="H124" s="219">
        <v>3</v>
      </c>
      <c r="I124" s="220"/>
      <c r="J124" s="221">
        <f>ROUND(I124*H124,2)</f>
        <v>0</v>
      </c>
      <c r="K124" s="217" t="s">
        <v>19</v>
      </c>
      <c r="L124" s="46"/>
      <c r="M124" s="222" t="s">
        <v>19</v>
      </c>
      <c r="N124" s="223" t="s">
        <v>44</v>
      </c>
      <c r="O124" s="86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304</v>
      </c>
      <c r="AT124" s="226" t="s">
        <v>208</v>
      </c>
      <c r="AU124" s="226" t="s">
        <v>82</v>
      </c>
      <c r="AY124" s="19" t="s">
        <v>206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34</v>
      </c>
      <c r="BK124" s="227">
        <f>ROUND(I124*H124,2)</f>
        <v>0</v>
      </c>
      <c r="BL124" s="19" t="s">
        <v>304</v>
      </c>
      <c r="BM124" s="226" t="s">
        <v>564</v>
      </c>
    </row>
    <row r="125" spans="1:65" s="2" customFormat="1" ht="21.75" customHeight="1">
      <c r="A125" s="40"/>
      <c r="B125" s="41"/>
      <c r="C125" s="215" t="s">
        <v>93</v>
      </c>
      <c r="D125" s="215" t="s">
        <v>208</v>
      </c>
      <c r="E125" s="216" t="s">
        <v>4566</v>
      </c>
      <c r="F125" s="217" t="s">
        <v>4567</v>
      </c>
      <c r="G125" s="218" t="s">
        <v>258</v>
      </c>
      <c r="H125" s="219">
        <v>0.69</v>
      </c>
      <c r="I125" s="220"/>
      <c r="J125" s="221">
        <f>ROUND(I125*H125,2)</f>
        <v>0</v>
      </c>
      <c r="K125" s="217" t="s">
        <v>19</v>
      </c>
      <c r="L125" s="46"/>
      <c r="M125" s="222" t="s">
        <v>19</v>
      </c>
      <c r="N125" s="223" t="s">
        <v>44</v>
      </c>
      <c r="O125" s="86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6" t="s">
        <v>304</v>
      </c>
      <c r="AT125" s="226" t="s">
        <v>208</v>
      </c>
      <c r="AU125" s="226" t="s">
        <v>82</v>
      </c>
      <c r="AY125" s="19" t="s">
        <v>206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19" t="s">
        <v>34</v>
      </c>
      <c r="BK125" s="227">
        <f>ROUND(I125*H125,2)</f>
        <v>0</v>
      </c>
      <c r="BL125" s="19" t="s">
        <v>304</v>
      </c>
      <c r="BM125" s="226" t="s">
        <v>575</v>
      </c>
    </row>
    <row r="126" spans="1:63" s="12" customFormat="1" ht="22.8" customHeight="1">
      <c r="A126" s="12"/>
      <c r="B126" s="199"/>
      <c r="C126" s="200"/>
      <c r="D126" s="201" t="s">
        <v>72</v>
      </c>
      <c r="E126" s="213" t="s">
        <v>4568</v>
      </c>
      <c r="F126" s="213" t="s">
        <v>4569</v>
      </c>
      <c r="G126" s="200"/>
      <c r="H126" s="200"/>
      <c r="I126" s="203"/>
      <c r="J126" s="214">
        <f>BK126</f>
        <v>0</v>
      </c>
      <c r="K126" s="200"/>
      <c r="L126" s="205"/>
      <c r="M126" s="206"/>
      <c r="N126" s="207"/>
      <c r="O126" s="207"/>
      <c r="P126" s="208">
        <f>SUM(P127:P141)</f>
        <v>0</v>
      </c>
      <c r="Q126" s="207"/>
      <c r="R126" s="208">
        <f>SUM(R127:R141)</f>
        <v>0</v>
      </c>
      <c r="S126" s="207"/>
      <c r="T126" s="209">
        <f>SUM(T127:T141)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0" t="s">
        <v>82</v>
      </c>
      <c r="AT126" s="211" t="s">
        <v>72</v>
      </c>
      <c r="AU126" s="211" t="s">
        <v>34</v>
      </c>
      <c r="AY126" s="210" t="s">
        <v>206</v>
      </c>
      <c r="BK126" s="212">
        <f>SUM(BK127:BK141)</f>
        <v>0</v>
      </c>
    </row>
    <row r="127" spans="1:65" s="2" customFormat="1" ht="12">
      <c r="A127" s="40"/>
      <c r="B127" s="41"/>
      <c r="C127" s="215" t="s">
        <v>112</v>
      </c>
      <c r="D127" s="215" t="s">
        <v>208</v>
      </c>
      <c r="E127" s="216" t="s">
        <v>4570</v>
      </c>
      <c r="F127" s="217" t="s">
        <v>4571</v>
      </c>
      <c r="G127" s="218" t="s">
        <v>270</v>
      </c>
      <c r="H127" s="219">
        <v>502</v>
      </c>
      <c r="I127" s="220"/>
      <c r="J127" s="221">
        <f>ROUND(I127*H127,2)</f>
        <v>0</v>
      </c>
      <c r="K127" s="217" t="s">
        <v>19</v>
      </c>
      <c r="L127" s="46"/>
      <c r="M127" s="222" t="s">
        <v>19</v>
      </c>
      <c r="N127" s="223" t="s">
        <v>44</v>
      </c>
      <c r="O127" s="86"/>
      <c r="P127" s="224">
        <f>O127*H127</f>
        <v>0</v>
      </c>
      <c r="Q127" s="224">
        <v>0</v>
      </c>
      <c r="R127" s="224">
        <f>Q127*H127</f>
        <v>0</v>
      </c>
      <c r="S127" s="224">
        <v>0</v>
      </c>
      <c r="T127" s="225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6" t="s">
        <v>304</v>
      </c>
      <c r="AT127" s="226" t="s">
        <v>208</v>
      </c>
      <c r="AU127" s="226" t="s">
        <v>82</v>
      </c>
      <c r="AY127" s="19" t="s">
        <v>206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19" t="s">
        <v>34</v>
      </c>
      <c r="BK127" s="227">
        <f>ROUND(I127*H127,2)</f>
        <v>0</v>
      </c>
      <c r="BL127" s="19" t="s">
        <v>304</v>
      </c>
      <c r="BM127" s="226" t="s">
        <v>588</v>
      </c>
    </row>
    <row r="128" spans="1:65" s="2" customFormat="1" ht="12">
      <c r="A128" s="40"/>
      <c r="B128" s="41"/>
      <c r="C128" s="215" t="s">
        <v>115</v>
      </c>
      <c r="D128" s="215" t="s">
        <v>208</v>
      </c>
      <c r="E128" s="216" t="s">
        <v>4572</v>
      </c>
      <c r="F128" s="217" t="s">
        <v>4573</v>
      </c>
      <c r="G128" s="218" t="s">
        <v>270</v>
      </c>
      <c r="H128" s="219">
        <v>72</v>
      </c>
      <c r="I128" s="220"/>
      <c r="J128" s="221">
        <f>ROUND(I128*H128,2)</f>
        <v>0</v>
      </c>
      <c r="K128" s="217" t="s">
        <v>19</v>
      </c>
      <c r="L128" s="46"/>
      <c r="M128" s="222" t="s">
        <v>19</v>
      </c>
      <c r="N128" s="223" t="s">
        <v>44</v>
      </c>
      <c r="O128" s="86"/>
      <c r="P128" s="224">
        <f>O128*H128</f>
        <v>0</v>
      </c>
      <c r="Q128" s="224">
        <v>0</v>
      </c>
      <c r="R128" s="224">
        <f>Q128*H128</f>
        <v>0</v>
      </c>
      <c r="S128" s="224">
        <v>0</v>
      </c>
      <c r="T128" s="225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6" t="s">
        <v>304</v>
      </c>
      <c r="AT128" s="226" t="s">
        <v>208</v>
      </c>
      <c r="AU128" s="226" t="s">
        <v>82</v>
      </c>
      <c r="AY128" s="19" t="s">
        <v>206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19" t="s">
        <v>34</v>
      </c>
      <c r="BK128" s="227">
        <f>ROUND(I128*H128,2)</f>
        <v>0</v>
      </c>
      <c r="BL128" s="19" t="s">
        <v>304</v>
      </c>
      <c r="BM128" s="226" t="s">
        <v>599</v>
      </c>
    </row>
    <row r="129" spans="1:65" s="2" customFormat="1" ht="12">
      <c r="A129" s="40"/>
      <c r="B129" s="41"/>
      <c r="C129" s="215" t="s">
        <v>118</v>
      </c>
      <c r="D129" s="215" t="s">
        <v>208</v>
      </c>
      <c r="E129" s="216" t="s">
        <v>4574</v>
      </c>
      <c r="F129" s="217" t="s">
        <v>4575</v>
      </c>
      <c r="G129" s="218" t="s">
        <v>270</v>
      </c>
      <c r="H129" s="219">
        <v>500</v>
      </c>
      <c r="I129" s="220"/>
      <c r="J129" s="221">
        <f>ROUND(I129*H129,2)</f>
        <v>0</v>
      </c>
      <c r="K129" s="217" t="s">
        <v>19</v>
      </c>
      <c r="L129" s="46"/>
      <c r="M129" s="222" t="s">
        <v>19</v>
      </c>
      <c r="N129" s="223" t="s">
        <v>44</v>
      </c>
      <c r="O129" s="86"/>
      <c r="P129" s="224">
        <f>O129*H129</f>
        <v>0</v>
      </c>
      <c r="Q129" s="224">
        <v>0</v>
      </c>
      <c r="R129" s="224">
        <f>Q129*H129</f>
        <v>0</v>
      </c>
      <c r="S129" s="224">
        <v>0</v>
      </c>
      <c r="T129" s="225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6" t="s">
        <v>304</v>
      </c>
      <c r="AT129" s="226" t="s">
        <v>208</v>
      </c>
      <c r="AU129" s="226" t="s">
        <v>82</v>
      </c>
      <c r="AY129" s="19" t="s">
        <v>206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9" t="s">
        <v>34</v>
      </c>
      <c r="BK129" s="227">
        <f>ROUND(I129*H129,2)</f>
        <v>0</v>
      </c>
      <c r="BL129" s="19" t="s">
        <v>304</v>
      </c>
      <c r="BM129" s="226" t="s">
        <v>634</v>
      </c>
    </row>
    <row r="130" spans="1:65" s="2" customFormat="1" ht="12">
      <c r="A130" s="40"/>
      <c r="B130" s="41"/>
      <c r="C130" s="215" t="s">
        <v>242</v>
      </c>
      <c r="D130" s="215" t="s">
        <v>208</v>
      </c>
      <c r="E130" s="216" t="s">
        <v>4576</v>
      </c>
      <c r="F130" s="217" t="s">
        <v>4577</v>
      </c>
      <c r="G130" s="218" t="s">
        <v>270</v>
      </c>
      <c r="H130" s="219">
        <v>357</v>
      </c>
      <c r="I130" s="220"/>
      <c r="J130" s="221">
        <f>ROUND(I130*H130,2)</f>
        <v>0</v>
      </c>
      <c r="K130" s="217" t="s">
        <v>19</v>
      </c>
      <c r="L130" s="46"/>
      <c r="M130" s="222" t="s">
        <v>19</v>
      </c>
      <c r="N130" s="223" t="s">
        <v>44</v>
      </c>
      <c r="O130" s="86"/>
      <c r="P130" s="224">
        <f>O130*H130</f>
        <v>0</v>
      </c>
      <c r="Q130" s="224">
        <v>0</v>
      </c>
      <c r="R130" s="224">
        <f>Q130*H130</f>
        <v>0</v>
      </c>
      <c r="S130" s="224">
        <v>0</v>
      </c>
      <c r="T130" s="225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6" t="s">
        <v>304</v>
      </c>
      <c r="AT130" s="226" t="s">
        <v>208</v>
      </c>
      <c r="AU130" s="226" t="s">
        <v>82</v>
      </c>
      <c r="AY130" s="19" t="s">
        <v>206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19" t="s">
        <v>34</v>
      </c>
      <c r="BK130" s="227">
        <f>ROUND(I130*H130,2)</f>
        <v>0</v>
      </c>
      <c r="BL130" s="19" t="s">
        <v>304</v>
      </c>
      <c r="BM130" s="226" t="s">
        <v>647</v>
      </c>
    </row>
    <row r="131" spans="1:65" s="2" customFormat="1" ht="12">
      <c r="A131" s="40"/>
      <c r="B131" s="41"/>
      <c r="C131" s="215" t="s">
        <v>247</v>
      </c>
      <c r="D131" s="215" t="s">
        <v>208</v>
      </c>
      <c r="E131" s="216" t="s">
        <v>4578</v>
      </c>
      <c r="F131" s="217" t="s">
        <v>4579</v>
      </c>
      <c r="G131" s="218" t="s">
        <v>270</v>
      </c>
      <c r="H131" s="219">
        <v>50</v>
      </c>
      <c r="I131" s="220"/>
      <c r="J131" s="221">
        <f>ROUND(I131*H131,2)</f>
        <v>0</v>
      </c>
      <c r="K131" s="217" t="s">
        <v>19</v>
      </c>
      <c r="L131" s="46"/>
      <c r="M131" s="222" t="s">
        <v>19</v>
      </c>
      <c r="N131" s="223" t="s">
        <v>44</v>
      </c>
      <c r="O131" s="86"/>
      <c r="P131" s="224">
        <f>O131*H131</f>
        <v>0</v>
      </c>
      <c r="Q131" s="224">
        <v>0</v>
      </c>
      <c r="R131" s="224">
        <f>Q131*H131</f>
        <v>0</v>
      </c>
      <c r="S131" s="224">
        <v>0</v>
      </c>
      <c r="T131" s="225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6" t="s">
        <v>304</v>
      </c>
      <c r="AT131" s="226" t="s">
        <v>208</v>
      </c>
      <c r="AU131" s="226" t="s">
        <v>82</v>
      </c>
      <c r="AY131" s="19" t="s">
        <v>206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19" t="s">
        <v>34</v>
      </c>
      <c r="BK131" s="227">
        <f>ROUND(I131*H131,2)</f>
        <v>0</v>
      </c>
      <c r="BL131" s="19" t="s">
        <v>304</v>
      </c>
      <c r="BM131" s="226" t="s">
        <v>659</v>
      </c>
    </row>
    <row r="132" spans="1:65" s="2" customFormat="1" ht="12">
      <c r="A132" s="40"/>
      <c r="B132" s="41"/>
      <c r="C132" s="215" t="s">
        <v>251</v>
      </c>
      <c r="D132" s="215" t="s">
        <v>208</v>
      </c>
      <c r="E132" s="216" t="s">
        <v>4580</v>
      </c>
      <c r="F132" s="217" t="s">
        <v>4581</v>
      </c>
      <c r="G132" s="218" t="s">
        <v>270</v>
      </c>
      <c r="H132" s="219">
        <v>127</v>
      </c>
      <c r="I132" s="220"/>
      <c r="J132" s="221">
        <f>ROUND(I132*H132,2)</f>
        <v>0</v>
      </c>
      <c r="K132" s="217" t="s">
        <v>19</v>
      </c>
      <c r="L132" s="46"/>
      <c r="M132" s="222" t="s">
        <v>19</v>
      </c>
      <c r="N132" s="223" t="s">
        <v>44</v>
      </c>
      <c r="O132" s="86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6" t="s">
        <v>304</v>
      </c>
      <c r="AT132" s="226" t="s">
        <v>208</v>
      </c>
      <c r="AU132" s="226" t="s">
        <v>82</v>
      </c>
      <c r="AY132" s="19" t="s">
        <v>206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34</v>
      </c>
      <c r="BK132" s="227">
        <f>ROUND(I132*H132,2)</f>
        <v>0</v>
      </c>
      <c r="BL132" s="19" t="s">
        <v>304</v>
      </c>
      <c r="BM132" s="226" t="s">
        <v>671</v>
      </c>
    </row>
    <row r="133" spans="1:65" s="2" customFormat="1" ht="12">
      <c r="A133" s="40"/>
      <c r="B133" s="41"/>
      <c r="C133" s="215" t="s">
        <v>255</v>
      </c>
      <c r="D133" s="215" t="s">
        <v>208</v>
      </c>
      <c r="E133" s="216" t="s">
        <v>4582</v>
      </c>
      <c r="F133" s="217" t="s">
        <v>4583</v>
      </c>
      <c r="G133" s="218" t="s">
        <v>270</v>
      </c>
      <c r="H133" s="219">
        <v>16</v>
      </c>
      <c r="I133" s="220"/>
      <c r="J133" s="221">
        <f>ROUND(I133*H133,2)</f>
        <v>0</v>
      </c>
      <c r="K133" s="217" t="s">
        <v>19</v>
      </c>
      <c r="L133" s="46"/>
      <c r="M133" s="222" t="s">
        <v>19</v>
      </c>
      <c r="N133" s="223" t="s">
        <v>44</v>
      </c>
      <c r="O133" s="86"/>
      <c r="P133" s="224">
        <f>O133*H133</f>
        <v>0</v>
      </c>
      <c r="Q133" s="224">
        <v>0</v>
      </c>
      <c r="R133" s="224">
        <f>Q133*H133</f>
        <v>0</v>
      </c>
      <c r="S133" s="224">
        <v>0</v>
      </c>
      <c r="T133" s="225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6" t="s">
        <v>304</v>
      </c>
      <c r="AT133" s="226" t="s">
        <v>208</v>
      </c>
      <c r="AU133" s="226" t="s">
        <v>82</v>
      </c>
      <c r="AY133" s="19" t="s">
        <v>206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19" t="s">
        <v>34</v>
      </c>
      <c r="BK133" s="227">
        <f>ROUND(I133*H133,2)</f>
        <v>0</v>
      </c>
      <c r="BL133" s="19" t="s">
        <v>304</v>
      </c>
      <c r="BM133" s="226" t="s">
        <v>745</v>
      </c>
    </row>
    <row r="134" spans="1:65" s="2" customFormat="1" ht="12">
      <c r="A134" s="40"/>
      <c r="B134" s="41"/>
      <c r="C134" s="215" t="s">
        <v>261</v>
      </c>
      <c r="D134" s="215" t="s">
        <v>208</v>
      </c>
      <c r="E134" s="216" t="s">
        <v>4584</v>
      </c>
      <c r="F134" s="217" t="s">
        <v>4585</v>
      </c>
      <c r="G134" s="218" t="s">
        <v>386</v>
      </c>
      <c r="H134" s="219">
        <v>56</v>
      </c>
      <c r="I134" s="220"/>
      <c r="J134" s="221">
        <f>ROUND(I134*H134,2)</f>
        <v>0</v>
      </c>
      <c r="K134" s="217" t="s">
        <v>19</v>
      </c>
      <c r="L134" s="46"/>
      <c r="M134" s="222" t="s">
        <v>19</v>
      </c>
      <c r="N134" s="223" t="s">
        <v>44</v>
      </c>
      <c r="O134" s="86"/>
      <c r="P134" s="224">
        <f>O134*H134</f>
        <v>0</v>
      </c>
      <c r="Q134" s="224">
        <v>0</v>
      </c>
      <c r="R134" s="224">
        <f>Q134*H134</f>
        <v>0</v>
      </c>
      <c r="S134" s="224">
        <v>0</v>
      </c>
      <c r="T134" s="225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6" t="s">
        <v>304</v>
      </c>
      <c r="AT134" s="226" t="s">
        <v>208</v>
      </c>
      <c r="AU134" s="226" t="s">
        <v>82</v>
      </c>
      <c r="AY134" s="19" t="s">
        <v>206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9" t="s">
        <v>34</v>
      </c>
      <c r="BK134" s="227">
        <f>ROUND(I134*H134,2)</f>
        <v>0</v>
      </c>
      <c r="BL134" s="19" t="s">
        <v>304</v>
      </c>
      <c r="BM134" s="226" t="s">
        <v>782</v>
      </c>
    </row>
    <row r="135" spans="1:65" s="2" customFormat="1" ht="12">
      <c r="A135" s="40"/>
      <c r="B135" s="41"/>
      <c r="C135" s="215" t="s">
        <v>267</v>
      </c>
      <c r="D135" s="215" t="s">
        <v>208</v>
      </c>
      <c r="E135" s="216" t="s">
        <v>4586</v>
      </c>
      <c r="F135" s="217" t="s">
        <v>4587</v>
      </c>
      <c r="G135" s="218" t="s">
        <v>386</v>
      </c>
      <c r="H135" s="219">
        <v>4</v>
      </c>
      <c r="I135" s="220"/>
      <c r="J135" s="221">
        <f>ROUND(I135*H135,2)</f>
        <v>0</v>
      </c>
      <c r="K135" s="217" t="s">
        <v>19</v>
      </c>
      <c r="L135" s="46"/>
      <c r="M135" s="222" t="s">
        <v>19</v>
      </c>
      <c r="N135" s="223" t="s">
        <v>44</v>
      </c>
      <c r="O135" s="86"/>
      <c r="P135" s="224">
        <f>O135*H135</f>
        <v>0</v>
      </c>
      <c r="Q135" s="224">
        <v>0</v>
      </c>
      <c r="R135" s="224">
        <f>Q135*H135</f>
        <v>0</v>
      </c>
      <c r="S135" s="224">
        <v>0</v>
      </c>
      <c r="T135" s="22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6" t="s">
        <v>304</v>
      </c>
      <c r="AT135" s="226" t="s">
        <v>208</v>
      </c>
      <c r="AU135" s="226" t="s">
        <v>82</v>
      </c>
      <c r="AY135" s="19" t="s">
        <v>206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9" t="s">
        <v>34</v>
      </c>
      <c r="BK135" s="227">
        <f>ROUND(I135*H135,2)</f>
        <v>0</v>
      </c>
      <c r="BL135" s="19" t="s">
        <v>304</v>
      </c>
      <c r="BM135" s="226" t="s">
        <v>814</v>
      </c>
    </row>
    <row r="136" spans="1:65" s="2" customFormat="1" ht="12">
      <c r="A136" s="40"/>
      <c r="B136" s="41"/>
      <c r="C136" s="215" t="s">
        <v>274</v>
      </c>
      <c r="D136" s="215" t="s">
        <v>208</v>
      </c>
      <c r="E136" s="216" t="s">
        <v>4588</v>
      </c>
      <c r="F136" s="217" t="s">
        <v>4589</v>
      </c>
      <c r="G136" s="218" t="s">
        <v>386</v>
      </c>
      <c r="H136" s="219">
        <v>1</v>
      </c>
      <c r="I136" s="220"/>
      <c r="J136" s="221">
        <f>ROUND(I136*H136,2)</f>
        <v>0</v>
      </c>
      <c r="K136" s="217" t="s">
        <v>19</v>
      </c>
      <c r="L136" s="46"/>
      <c r="M136" s="222" t="s">
        <v>19</v>
      </c>
      <c r="N136" s="223" t="s">
        <v>44</v>
      </c>
      <c r="O136" s="86"/>
      <c r="P136" s="224">
        <f>O136*H136</f>
        <v>0</v>
      </c>
      <c r="Q136" s="224">
        <v>0</v>
      </c>
      <c r="R136" s="224">
        <f>Q136*H136</f>
        <v>0</v>
      </c>
      <c r="S136" s="224">
        <v>0</v>
      </c>
      <c r="T136" s="225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6" t="s">
        <v>304</v>
      </c>
      <c r="AT136" s="226" t="s">
        <v>208</v>
      </c>
      <c r="AU136" s="226" t="s">
        <v>82</v>
      </c>
      <c r="AY136" s="19" t="s">
        <v>206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19" t="s">
        <v>34</v>
      </c>
      <c r="BK136" s="227">
        <f>ROUND(I136*H136,2)</f>
        <v>0</v>
      </c>
      <c r="BL136" s="19" t="s">
        <v>304</v>
      </c>
      <c r="BM136" s="226" t="s">
        <v>825</v>
      </c>
    </row>
    <row r="137" spans="1:65" s="2" customFormat="1" ht="16.5" customHeight="1">
      <c r="A137" s="40"/>
      <c r="B137" s="41"/>
      <c r="C137" s="215" t="s">
        <v>285</v>
      </c>
      <c r="D137" s="215" t="s">
        <v>208</v>
      </c>
      <c r="E137" s="216" t="s">
        <v>4590</v>
      </c>
      <c r="F137" s="217" t="s">
        <v>4591</v>
      </c>
      <c r="G137" s="218" t="s">
        <v>270</v>
      </c>
      <c r="H137" s="219">
        <v>1481</v>
      </c>
      <c r="I137" s="220"/>
      <c r="J137" s="221">
        <f>ROUND(I137*H137,2)</f>
        <v>0</v>
      </c>
      <c r="K137" s="217" t="s">
        <v>19</v>
      </c>
      <c r="L137" s="46"/>
      <c r="M137" s="222" t="s">
        <v>19</v>
      </c>
      <c r="N137" s="223" t="s">
        <v>44</v>
      </c>
      <c r="O137" s="86"/>
      <c r="P137" s="224">
        <f>O137*H137</f>
        <v>0</v>
      </c>
      <c r="Q137" s="224">
        <v>0</v>
      </c>
      <c r="R137" s="224">
        <f>Q137*H137</f>
        <v>0</v>
      </c>
      <c r="S137" s="224">
        <v>0</v>
      </c>
      <c r="T137" s="225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6" t="s">
        <v>304</v>
      </c>
      <c r="AT137" s="226" t="s">
        <v>208</v>
      </c>
      <c r="AU137" s="226" t="s">
        <v>82</v>
      </c>
      <c r="AY137" s="19" t="s">
        <v>206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19" t="s">
        <v>34</v>
      </c>
      <c r="BK137" s="227">
        <f>ROUND(I137*H137,2)</f>
        <v>0</v>
      </c>
      <c r="BL137" s="19" t="s">
        <v>304</v>
      </c>
      <c r="BM137" s="226" t="s">
        <v>843</v>
      </c>
    </row>
    <row r="138" spans="1:65" s="2" customFormat="1" ht="16.5" customHeight="1">
      <c r="A138" s="40"/>
      <c r="B138" s="41"/>
      <c r="C138" s="215" t="s">
        <v>8</v>
      </c>
      <c r="D138" s="215" t="s">
        <v>208</v>
      </c>
      <c r="E138" s="216" t="s">
        <v>4592</v>
      </c>
      <c r="F138" s="217" t="s">
        <v>4593</v>
      </c>
      <c r="G138" s="218" t="s">
        <v>270</v>
      </c>
      <c r="H138" s="219">
        <v>143</v>
      </c>
      <c r="I138" s="220"/>
      <c r="J138" s="221">
        <f>ROUND(I138*H138,2)</f>
        <v>0</v>
      </c>
      <c r="K138" s="217" t="s">
        <v>19</v>
      </c>
      <c r="L138" s="46"/>
      <c r="M138" s="222" t="s">
        <v>19</v>
      </c>
      <c r="N138" s="223" t="s">
        <v>44</v>
      </c>
      <c r="O138" s="86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6" t="s">
        <v>304</v>
      </c>
      <c r="AT138" s="226" t="s">
        <v>208</v>
      </c>
      <c r="AU138" s="226" t="s">
        <v>82</v>
      </c>
      <c r="AY138" s="19" t="s">
        <v>206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9" t="s">
        <v>34</v>
      </c>
      <c r="BK138" s="227">
        <f>ROUND(I138*H138,2)</f>
        <v>0</v>
      </c>
      <c r="BL138" s="19" t="s">
        <v>304</v>
      </c>
      <c r="BM138" s="226" t="s">
        <v>855</v>
      </c>
    </row>
    <row r="139" spans="1:65" s="2" customFormat="1" ht="12">
      <c r="A139" s="40"/>
      <c r="B139" s="41"/>
      <c r="C139" s="215" t="s">
        <v>710</v>
      </c>
      <c r="D139" s="215" t="s">
        <v>208</v>
      </c>
      <c r="E139" s="216" t="s">
        <v>4594</v>
      </c>
      <c r="F139" s="217" t="s">
        <v>4595</v>
      </c>
      <c r="G139" s="218" t="s">
        <v>270</v>
      </c>
      <c r="H139" s="219">
        <v>318</v>
      </c>
      <c r="I139" s="220"/>
      <c r="J139" s="221">
        <f>ROUND(I139*H139,2)</f>
        <v>0</v>
      </c>
      <c r="K139" s="217" t="s">
        <v>19</v>
      </c>
      <c r="L139" s="46"/>
      <c r="M139" s="222" t="s">
        <v>19</v>
      </c>
      <c r="N139" s="223" t="s">
        <v>44</v>
      </c>
      <c r="O139" s="86"/>
      <c r="P139" s="224">
        <f>O139*H139</f>
        <v>0</v>
      </c>
      <c r="Q139" s="224">
        <v>0</v>
      </c>
      <c r="R139" s="224">
        <f>Q139*H139</f>
        <v>0</v>
      </c>
      <c r="S139" s="224">
        <v>0</v>
      </c>
      <c r="T139" s="225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6" t="s">
        <v>304</v>
      </c>
      <c r="AT139" s="226" t="s">
        <v>208</v>
      </c>
      <c r="AU139" s="226" t="s">
        <v>82</v>
      </c>
      <c r="AY139" s="19" t="s">
        <v>206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9" t="s">
        <v>34</v>
      </c>
      <c r="BK139" s="227">
        <f>ROUND(I139*H139,2)</f>
        <v>0</v>
      </c>
      <c r="BL139" s="19" t="s">
        <v>304</v>
      </c>
      <c r="BM139" s="226" t="s">
        <v>864</v>
      </c>
    </row>
    <row r="140" spans="1:65" s="2" customFormat="1" ht="16.5" customHeight="1">
      <c r="A140" s="40"/>
      <c r="B140" s="41"/>
      <c r="C140" s="215" t="s">
        <v>304</v>
      </c>
      <c r="D140" s="215" t="s">
        <v>208</v>
      </c>
      <c r="E140" s="216" t="s">
        <v>4596</v>
      </c>
      <c r="F140" s="217" t="s">
        <v>4597</v>
      </c>
      <c r="G140" s="218" t="s">
        <v>270</v>
      </c>
      <c r="H140" s="219">
        <v>318</v>
      </c>
      <c r="I140" s="220"/>
      <c r="J140" s="221">
        <f>ROUND(I140*H140,2)</f>
        <v>0</v>
      </c>
      <c r="K140" s="217" t="s">
        <v>19</v>
      </c>
      <c r="L140" s="46"/>
      <c r="M140" s="222" t="s">
        <v>19</v>
      </c>
      <c r="N140" s="223" t="s">
        <v>44</v>
      </c>
      <c r="O140" s="86"/>
      <c r="P140" s="224">
        <f>O140*H140</f>
        <v>0</v>
      </c>
      <c r="Q140" s="224">
        <v>0</v>
      </c>
      <c r="R140" s="224">
        <f>Q140*H140</f>
        <v>0</v>
      </c>
      <c r="S140" s="224">
        <v>0</v>
      </c>
      <c r="T140" s="225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6" t="s">
        <v>304</v>
      </c>
      <c r="AT140" s="226" t="s">
        <v>208</v>
      </c>
      <c r="AU140" s="226" t="s">
        <v>82</v>
      </c>
      <c r="AY140" s="19" t="s">
        <v>206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19" t="s">
        <v>34</v>
      </c>
      <c r="BK140" s="227">
        <f>ROUND(I140*H140,2)</f>
        <v>0</v>
      </c>
      <c r="BL140" s="19" t="s">
        <v>304</v>
      </c>
      <c r="BM140" s="226" t="s">
        <v>872</v>
      </c>
    </row>
    <row r="141" spans="1:65" s="2" customFormat="1" ht="12">
      <c r="A141" s="40"/>
      <c r="B141" s="41"/>
      <c r="C141" s="215" t="s">
        <v>308</v>
      </c>
      <c r="D141" s="215" t="s">
        <v>208</v>
      </c>
      <c r="E141" s="216" t="s">
        <v>4598</v>
      </c>
      <c r="F141" s="217" t="s">
        <v>4599</v>
      </c>
      <c r="G141" s="218" t="s">
        <v>258</v>
      </c>
      <c r="H141" s="219">
        <v>1.484</v>
      </c>
      <c r="I141" s="220"/>
      <c r="J141" s="221">
        <f>ROUND(I141*H141,2)</f>
        <v>0</v>
      </c>
      <c r="K141" s="217" t="s">
        <v>19</v>
      </c>
      <c r="L141" s="46"/>
      <c r="M141" s="222" t="s">
        <v>19</v>
      </c>
      <c r="N141" s="223" t="s">
        <v>44</v>
      </c>
      <c r="O141" s="86"/>
      <c r="P141" s="224">
        <f>O141*H141</f>
        <v>0</v>
      </c>
      <c r="Q141" s="224">
        <v>0</v>
      </c>
      <c r="R141" s="224">
        <f>Q141*H141</f>
        <v>0</v>
      </c>
      <c r="S141" s="224">
        <v>0</v>
      </c>
      <c r="T141" s="225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6" t="s">
        <v>304</v>
      </c>
      <c r="AT141" s="226" t="s">
        <v>208</v>
      </c>
      <c r="AU141" s="226" t="s">
        <v>82</v>
      </c>
      <c r="AY141" s="19" t="s">
        <v>206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9" t="s">
        <v>34</v>
      </c>
      <c r="BK141" s="227">
        <f>ROUND(I141*H141,2)</f>
        <v>0</v>
      </c>
      <c r="BL141" s="19" t="s">
        <v>304</v>
      </c>
      <c r="BM141" s="226" t="s">
        <v>911</v>
      </c>
    </row>
    <row r="142" spans="1:63" s="12" customFormat="1" ht="22.8" customHeight="1">
      <c r="A142" s="12"/>
      <c r="B142" s="199"/>
      <c r="C142" s="200"/>
      <c r="D142" s="201" t="s">
        <v>72</v>
      </c>
      <c r="E142" s="213" t="s">
        <v>4600</v>
      </c>
      <c r="F142" s="213" t="s">
        <v>4601</v>
      </c>
      <c r="G142" s="200"/>
      <c r="H142" s="200"/>
      <c r="I142" s="203"/>
      <c r="J142" s="214">
        <f>BK142</f>
        <v>0</v>
      </c>
      <c r="K142" s="200"/>
      <c r="L142" s="205"/>
      <c r="M142" s="206"/>
      <c r="N142" s="207"/>
      <c r="O142" s="207"/>
      <c r="P142" s="208">
        <f>SUM(P143:P175)</f>
        <v>0</v>
      </c>
      <c r="Q142" s="207"/>
      <c r="R142" s="208">
        <f>SUM(R143:R175)</f>
        <v>0</v>
      </c>
      <c r="S142" s="207"/>
      <c r="T142" s="209">
        <f>SUM(T143:T175)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0" t="s">
        <v>82</v>
      </c>
      <c r="AT142" s="211" t="s">
        <v>72</v>
      </c>
      <c r="AU142" s="211" t="s">
        <v>34</v>
      </c>
      <c r="AY142" s="210" t="s">
        <v>206</v>
      </c>
      <c r="BK142" s="212">
        <f>SUM(BK143:BK175)</f>
        <v>0</v>
      </c>
    </row>
    <row r="143" spans="1:65" s="2" customFormat="1" ht="12">
      <c r="A143" s="40"/>
      <c r="B143" s="41"/>
      <c r="C143" s="215" t="s">
        <v>312</v>
      </c>
      <c r="D143" s="215" t="s">
        <v>208</v>
      </c>
      <c r="E143" s="216" t="s">
        <v>4602</v>
      </c>
      <c r="F143" s="217" t="s">
        <v>4603</v>
      </c>
      <c r="G143" s="218" t="s">
        <v>2468</v>
      </c>
      <c r="H143" s="219">
        <v>2</v>
      </c>
      <c r="I143" s="220"/>
      <c r="J143" s="221">
        <f>ROUND(I143*H143,2)</f>
        <v>0</v>
      </c>
      <c r="K143" s="217" t="s">
        <v>19</v>
      </c>
      <c r="L143" s="46"/>
      <c r="M143" s="222" t="s">
        <v>19</v>
      </c>
      <c r="N143" s="223" t="s">
        <v>44</v>
      </c>
      <c r="O143" s="86"/>
      <c r="P143" s="224">
        <f>O143*H143</f>
        <v>0</v>
      </c>
      <c r="Q143" s="224">
        <v>0</v>
      </c>
      <c r="R143" s="224">
        <f>Q143*H143</f>
        <v>0</v>
      </c>
      <c r="S143" s="224">
        <v>0</v>
      </c>
      <c r="T143" s="225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6" t="s">
        <v>304</v>
      </c>
      <c r="AT143" s="226" t="s">
        <v>208</v>
      </c>
      <c r="AU143" s="226" t="s">
        <v>82</v>
      </c>
      <c r="AY143" s="19" t="s">
        <v>206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9" t="s">
        <v>34</v>
      </c>
      <c r="BK143" s="227">
        <f>ROUND(I143*H143,2)</f>
        <v>0</v>
      </c>
      <c r="BL143" s="19" t="s">
        <v>304</v>
      </c>
      <c r="BM143" s="226" t="s">
        <v>928</v>
      </c>
    </row>
    <row r="144" spans="1:65" s="2" customFormat="1" ht="12">
      <c r="A144" s="40"/>
      <c r="B144" s="41"/>
      <c r="C144" s="215" t="s">
        <v>316</v>
      </c>
      <c r="D144" s="215" t="s">
        <v>208</v>
      </c>
      <c r="E144" s="216" t="s">
        <v>4604</v>
      </c>
      <c r="F144" s="217" t="s">
        <v>4605</v>
      </c>
      <c r="G144" s="218" t="s">
        <v>386</v>
      </c>
      <c r="H144" s="219">
        <v>74</v>
      </c>
      <c r="I144" s="220"/>
      <c r="J144" s="221">
        <f>ROUND(I144*H144,2)</f>
        <v>0</v>
      </c>
      <c r="K144" s="217" t="s">
        <v>19</v>
      </c>
      <c r="L144" s="46"/>
      <c r="M144" s="222" t="s">
        <v>19</v>
      </c>
      <c r="N144" s="223" t="s">
        <v>44</v>
      </c>
      <c r="O144" s="86"/>
      <c r="P144" s="224">
        <f>O144*H144</f>
        <v>0</v>
      </c>
      <c r="Q144" s="224">
        <v>0</v>
      </c>
      <c r="R144" s="224">
        <f>Q144*H144</f>
        <v>0</v>
      </c>
      <c r="S144" s="224">
        <v>0</v>
      </c>
      <c r="T144" s="225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6" t="s">
        <v>304</v>
      </c>
      <c r="AT144" s="226" t="s">
        <v>208</v>
      </c>
      <c r="AU144" s="226" t="s">
        <v>82</v>
      </c>
      <c r="AY144" s="19" t="s">
        <v>206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19" t="s">
        <v>34</v>
      </c>
      <c r="BK144" s="227">
        <f>ROUND(I144*H144,2)</f>
        <v>0</v>
      </c>
      <c r="BL144" s="19" t="s">
        <v>304</v>
      </c>
      <c r="BM144" s="226" t="s">
        <v>945</v>
      </c>
    </row>
    <row r="145" spans="1:65" s="2" customFormat="1" ht="12">
      <c r="A145" s="40"/>
      <c r="B145" s="41"/>
      <c r="C145" s="215" t="s">
        <v>322</v>
      </c>
      <c r="D145" s="215" t="s">
        <v>208</v>
      </c>
      <c r="E145" s="216" t="s">
        <v>4606</v>
      </c>
      <c r="F145" s="217" t="s">
        <v>4607</v>
      </c>
      <c r="G145" s="218" t="s">
        <v>386</v>
      </c>
      <c r="H145" s="219">
        <v>1</v>
      </c>
      <c r="I145" s="220"/>
      <c r="J145" s="221">
        <f>ROUND(I145*H145,2)</f>
        <v>0</v>
      </c>
      <c r="K145" s="217" t="s">
        <v>19</v>
      </c>
      <c r="L145" s="46"/>
      <c r="M145" s="222" t="s">
        <v>19</v>
      </c>
      <c r="N145" s="223" t="s">
        <v>44</v>
      </c>
      <c r="O145" s="86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6" t="s">
        <v>304</v>
      </c>
      <c r="AT145" s="226" t="s">
        <v>208</v>
      </c>
      <c r="AU145" s="226" t="s">
        <v>82</v>
      </c>
      <c r="AY145" s="19" t="s">
        <v>206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9" t="s">
        <v>34</v>
      </c>
      <c r="BK145" s="227">
        <f>ROUND(I145*H145,2)</f>
        <v>0</v>
      </c>
      <c r="BL145" s="19" t="s">
        <v>304</v>
      </c>
      <c r="BM145" s="226" t="s">
        <v>956</v>
      </c>
    </row>
    <row r="146" spans="1:65" s="2" customFormat="1" ht="12">
      <c r="A146" s="40"/>
      <c r="B146" s="41"/>
      <c r="C146" s="215" t="s">
        <v>7</v>
      </c>
      <c r="D146" s="215" t="s">
        <v>208</v>
      </c>
      <c r="E146" s="216" t="s">
        <v>4608</v>
      </c>
      <c r="F146" s="217" t="s">
        <v>4609</v>
      </c>
      <c r="G146" s="218" t="s">
        <v>386</v>
      </c>
      <c r="H146" s="219">
        <v>5</v>
      </c>
      <c r="I146" s="220"/>
      <c r="J146" s="221">
        <f>ROUND(I146*H146,2)</f>
        <v>0</v>
      </c>
      <c r="K146" s="217" t="s">
        <v>19</v>
      </c>
      <c r="L146" s="46"/>
      <c r="M146" s="222" t="s">
        <v>19</v>
      </c>
      <c r="N146" s="223" t="s">
        <v>44</v>
      </c>
      <c r="O146" s="86"/>
      <c r="P146" s="224">
        <f>O146*H146</f>
        <v>0</v>
      </c>
      <c r="Q146" s="224">
        <v>0</v>
      </c>
      <c r="R146" s="224">
        <f>Q146*H146</f>
        <v>0</v>
      </c>
      <c r="S146" s="224">
        <v>0</v>
      </c>
      <c r="T146" s="225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6" t="s">
        <v>304</v>
      </c>
      <c r="AT146" s="226" t="s">
        <v>208</v>
      </c>
      <c r="AU146" s="226" t="s">
        <v>82</v>
      </c>
      <c r="AY146" s="19" t="s">
        <v>206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19" t="s">
        <v>34</v>
      </c>
      <c r="BK146" s="227">
        <f>ROUND(I146*H146,2)</f>
        <v>0</v>
      </c>
      <c r="BL146" s="19" t="s">
        <v>304</v>
      </c>
      <c r="BM146" s="226" t="s">
        <v>964</v>
      </c>
    </row>
    <row r="147" spans="1:65" s="2" customFormat="1" ht="12">
      <c r="A147" s="40"/>
      <c r="B147" s="41"/>
      <c r="C147" s="215" t="s">
        <v>329</v>
      </c>
      <c r="D147" s="215" t="s">
        <v>208</v>
      </c>
      <c r="E147" s="216" t="s">
        <v>4610</v>
      </c>
      <c r="F147" s="217" t="s">
        <v>4611</v>
      </c>
      <c r="G147" s="218" t="s">
        <v>386</v>
      </c>
      <c r="H147" s="219">
        <v>26</v>
      </c>
      <c r="I147" s="220"/>
      <c r="J147" s="221">
        <f>ROUND(I147*H147,2)</f>
        <v>0</v>
      </c>
      <c r="K147" s="217" t="s">
        <v>19</v>
      </c>
      <c r="L147" s="46"/>
      <c r="M147" s="222" t="s">
        <v>19</v>
      </c>
      <c r="N147" s="223" t="s">
        <v>44</v>
      </c>
      <c r="O147" s="86"/>
      <c r="P147" s="224">
        <f>O147*H147</f>
        <v>0</v>
      </c>
      <c r="Q147" s="224">
        <v>0</v>
      </c>
      <c r="R147" s="224">
        <f>Q147*H147</f>
        <v>0</v>
      </c>
      <c r="S147" s="224">
        <v>0</v>
      </c>
      <c r="T147" s="225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6" t="s">
        <v>304</v>
      </c>
      <c r="AT147" s="226" t="s">
        <v>208</v>
      </c>
      <c r="AU147" s="226" t="s">
        <v>82</v>
      </c>
      <c r="AY147" s="19" t="s">
        <v>206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19" t="s">
        <v>34</v>
      </c>
      <c r="BK147" s="227">
        <f>ROUND(I147*H147,2)</f>
        <v>0</v>
      </c>
      <c r="BL147" s="19" t="s">
        <v>304</v>
      </c>
      <c r="BM147" s="226" t="s">
        <v>986</v>
      </c>
    </row>
    <row r="148" spans="1:65" s="2" customFormat="1" ht="21.75" customHeight="1">
      <c r="A148" s="40"/>
      <c r="B148" s="41"/>
      <c r="C148" s="215" t="s">
        <v>753</v>
      </c>
      <c r="D148" s="215" t="s">
        <v>208</v>
      </c>
      <c r="E148" s="216" t="s">
        <v>4612</v>
      </c>
      <c r="F148" s="217" t="s">
        <v>4613</v>
      </c>
      <c r="G148" s="218" t="s">
        <v>386</v>
      </c>
      <c r="H148" s="219">
        <v>1</v>
      </c>
      <c r="I148" s="220"/>
      <c r="J148" s="221">
        <f>ROUND(I148*H148,2)</f>
        <v>0</v>
      </c>
      <c r="K148" s="217" t="s">
        <v>19</v>
      </c>
      <c r="L148" s="46"/>
      <c r="M148" s="222" t="s">
        <v>19</v>
      </c>
      <c r="N148" s="223" t="s">
        <v>44</v>
      </c>
      <c r="O148" s="86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6" t="s">
        <v>304</v>
      </c>
      <c r="AT148" s="226" t="s">
        <v>208</v>
      </c>
      <c r="AU148" s="226" t="s">
        <v>82</v>
      </c>
      <c r="AY148" s="19" t="s">
        <v>206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9" t="s">
        <v>34</v>
      </c>
      <c r="BK148" s="227">
        <f>ROUND(I148*H148,2)</f>
        <v>0</v>
      </c>
      <c r="BL148" s="19" t="s">
        <v>304</v>
      </c>
      <c r="BM148" s="226" t="s">
        <v>1029</v>
      </c>
    </row>
    <row r="149" spans="1:65" s="2" customFormat="1" ht="21.75" customHeight="1">
      <c r="A149" s="40"/>
      <c r="B149" s="41"/>
      <c r="C149" s="215" t="s">
        <v>745</v>
      </c>
      <c r="D149" s="215" t="s">
        <v>208</v>
      </c>
      <c r="E149" s="216" t="s">
        <v>4614</v>
      </c>
      <c r="F149" s="217" t="s">
        <v>4615</v>
      </c>
      <c r="G149" s="218" t="s">
        <v>386</v>
      </c>
      <c r="H149" s="219">
        <v>4</v>
      </c>
      <c r="I149" s="220"/>
      <c r="J149" s="221">
        <f>ROUND(I149*H149,2)</f>
        <v>0</v>
      </c>
      <c r="K149" s="217" t="s">
        <v>19</v>
      </c>
      <c r="L149" s="46"/>
      <c r="M149" s="222" t="s">
        <v>19</v>
      </c>
      <c r="N149" s="223" t="s">
        <v>44</v>
      </c>
      <c r="O149" s="86"/>
      <c r="P149" s="224">
        <f>O149*H149</f>
        <v>0</v>
      </c>
      <c r="Q149" s="224">
        <v>0</v>
      </c>
      <c r="R149" s="224">
        <f>Q149*H149</f>
        <v>0</v>
      </c>
      <c r="S149" s="224">
        <v>0</v>
      </c>
      <c r="T149" s="225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6" t="s">
        <v>304</v>
      </c>
      <c r="AT149" s="226" t="s">
        <v>208</v>
      </c>
      <c r="AU149" s="226" t="s">
        <v>82</v>
      </c>
      <c r="AY149" s="19" t="s">
        <v>206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19" t="s">
        <v>34</v>
      </c>
      <c r="BK149" s="227">
        <f>ROUND(I149*H149,2)</f>
        <v>0</v>
      </c>
      <c r="BL149" s="19" t="s">
        <v>304</v>
      </c>
      <c r="BM149" s="226" t="s">
        <v>1047</v>
      </c>
    </row>
    <row r="150" spans="1:65" s="2" customFormat="1" ht="21.75" customHeight="1">
      <c r="A150" s="40"/>
      <c r="B150" s="41"/>
      <c r="C150" s="215" t="s">
        <v>333</v>
      </c>
      <c r="D150" s="215" t="s">
        <v>208</v>
      </c>
      <c r="E150" s="216" t="s">
        <v>4616</v>
      </c>
      <c r="F150" s="217" t="s">
        <v>4617</v>
      </c>
      <c r="G150" s="218" t="s">
        <v>386</v>
      </c>
      <c r="H150" s="219">
        <v>6</v>
      </c>
      <c r="I150" s="220"/>
      <c r="J150" s="221">
        <f>ROUND(I150*H150,2)</f>
        <v>0</v>
      </c>
      <c r="K150" s="217" t="s">
        <v>19</v>
      </c>
      <c r="L150" s="46"/>
      <c r="M150" s="222" t="s">
        <v>19</v>
      </c>
      <c r="N150" s="223" t="s">
        <v>44</v>
      </c>
      <c r="O150" s="86"/>
      <c r="P150" s="224">
        <f>O150*H150</f>
        <v>0</v>
      </c>
      <c r="Q150" s="224">
        <v>0</v>
      </c>
      <c r="R150" s="224">
        <f>Q150*H150</f>
        <v>0</v>
      </c>
      <c r="S150" s="224">
        <v>0</v>
      </c>
      <c r="T150" s="225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6" t="s">
        <v>304</v>
      </c>
      <c r="AT150" s="226" t="s">
        <v>208</v>
      </c>
      <c r="AU150" s="226" t="s">
        <v>82</v>
      </c>
      <c r="AY150" s="19" t="s">
        <v>206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19" t="s">
        <v>34</v>
      </c>
      <c r="BK150" s="227">
        <f>ROUND(I150*H150,2)</f>
        <v>0</v>
      </c>
      <c r="BL150" s="19" t="s">
        <v>304</v>
      </c>
      <c r="BM150" s="226" t="s">
        <v>1059</v>
      </c>
    </row>
    <row r="151" spans="1:65" s="2" customFormat="1" ht="21.75" customHeight="1">
      <c r="A151" s="40"/>
      <c r="B151" s="41"/>
      <c r="C151" s="215" t="s">
        <v>337</v>
      </c>
      <c r="D151" s="215" t="s">
        <v>208</v>
      </c>
      <c r="E151" s="216" t="s">
        <v>4618</v>
      </c>
      <c r="F151" s="217" t="s">
        <v>4619</v>
      </c>
      <c r="G151" s="218" t="s">
        <v>386</v>
      </c>
      <c r="H151" s="219">
        <v>1</v>
      </c>
      <c r="I151" s="220"/>
      <c r="J151" s="221">
        <f>ROUND(I151*H151,2)</f>
        <v>0</v>
      </c>
      <c r="K151" s="217" t="s">
        <v>19</v>
      </c>
      <c r="L151" s="46"/>
      <c r="M151" s="222" t="s">
        <v>19</v>
      </c>
      <c r="N151" s="223" t="s">
        <v>44</v>
      </c>
      <c r="O151" s="86"/>
      <c r="P151" s="224">
        <f>O151*H151</f>
        <v>0</v>
      </c>
      <c r="Q151" s="224">
        <v>0</v>
      </c>
      <c r="R151" s="224">
        <f>Q151*H151</f>
        <v>0</v>
      </c>
      <c r="S151" s="224">
        <v>0</v>
      </c>
      <c r="T151" s="225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6" t="s">
        <v>304</v>
      </c>
      <c r="AT151" s="226" t="s">
        <v>208</v>
      </c>
      <c r="AU151" s="226" t="s">
        <v>82</v>
      </c>
      <c r="AY151" s="19" t="s">
        <v>206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19" t="s">
        <v>34</v>
      </c>
      <c r="BK151" s="227">
        <f>ROUND(I151*H151,2)</f>
        <v>0</v>
      </c>
      <c r="BL151" s="19" t="s">
        <v>304</v>
      </c>
      <c r="BM151" s="226" t="s">
        <v>1071</v>
      </c>
    </row>
    <row r="152" spans="1:65" s="2" customFormat="1" ht="21.75" customHeight="1">
      <c r="A152" s="40"/>
      <c r="B152" s="41"/>
      <c r="C152" s="215" t="s">
        <v>341</v>
      </c>
      <c r="D152" s="215" t="s">
        <v>208</v>
      </c>
      <c r="E152" s="216" t="s">
        <v>4620</v>
      </c>
      <c r="F152" s="217" t="s">
        <v>4621</v>
      </c>
      <c r="G152" s="218" t="s">
        <v>386</v>
      </c>
      <c r="H152" s="219">
        <v>1</v>
      </c>
      <c r="I152" s="220"/>
      <c r="J152" s="221">
        <f>ROUND(I152*H152,2)</f>
        <v>0</v>
      </c>
      <c r="K152" s="217" t="s">
        <v>19</v>
      </c>
      <c r="L152" s="46"/>
      <c r="M152" s="222" t="s">
        <v>19</v>
      </c>
      <c r="N152" s="223" t="s">
        <v>44</v>
      </c>
      <c r="O152" s="86"/>
      <c r="P152" s="224">
        <f>O152*H152</f>
        <v>0</v>
      </c>
      <c r="Q152" s="224">
        <v>0</v>
      </c>
      <c r="R152" s="224">
        <f>Q152*H152</f>
        <v>0</v>
      </c>
      <c r="S152" s="224">
        <v>0</v>
      </c>
      <c r="T152" s="225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6" t="s">
        <v>304</v>
      </c>
      <c r="AT152" s="226" t="s">
        <v>208</v>
      </c>
      <c r="AU152" s="226" t="s">
        <v>82</v>
      </c>
      <c r="AY152" s="19" t="s">
        <v>206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9" t="s">
        <v>34</v>
      </c>
      <c r="BK152" s="227">
        <f>ROUND(I152*H152,2)</f>
        <v>0</v>
      </c>
      <c r="BL152" s="19" t="s">
        <v>304</v>
      </c>
      <c r="BM152" s="226" t="s">
        <v>1085</v>
      </c>
    </row>
    <row r="153" spans="1:65" s="2" customFormat="1" ht="12">
      <c r="A153" s="40"/>
      <c r="B153" s="41"/>
      <c r="C153" s="215" t="s">
        <v>344</v>
      </c>
      <c r="D153" s="215" t="s">
        <v>208</v>
      </c>
      <c r="E153" s="216" t="s">
        <v>4622</v>
      </c>
      <c r="F153" s="217" t="s">
        <v>4623</v>
      </c>
      <c r="G153" s="218" t="s">
        <v>386</v>
      </c>
      <c r="H153" s="219">
        <v>30</v>
      </c>
      <c r="I153" s="220"/>
      <c r="J153" s="221">
        <f>ROUND(I153*H153,2)</f>
        <v>0</v>
      </c>
      <c r="K153" s="217" t="s">
        <v>19</v>
      </c>
      <c r="L153" s="46"/>
      <c r="M153" s="222" t="s">
        <v>19</v>
      </c>
      <c r="N153" s="223" t="s">
        <v>44</v>
      </c>
      <c r="O153" s="86"/>
      <c r="P153" s="224">
        <f>O153*H153</f>
        <v>0</v>
      </c>
      <c r="Q153" s="224">
        <v>0</v>
      </c>
      <c r="R153" s="224">
        <f>Q153*H153</f>
        <v>0</v>
      </c>
      <c r="S153" s="224">
        <v>0</v>
      </c>
      <c r="T153" s="225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6" t="s">
        <v>304</v>
      </c>
      <c r="AT153" s="226" t="s">
        <v>208</v>
      </c>
      <c r="AU153" s="226" t="s">
        <v>82</v>
      </c>
      <c r="AY153" s="19" t="s">
        <v>206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19" t="s">
        <v>34</v>
      </c>
      <c r="BK153" s="227">
        <f>ROUND(I153*H153,2)</f>
        <v>0</v>
      </c>
      <c r="BL153" s="19" t="s">
        <v>304</v>
      </c>
      <c r="BM153" s="226" t="s">
        <v>1097</v>
      </c>
    </row>
    <row r="154" spans="1:65" s="2" customFormat="1" ht="12">
      <c r="A154" s="40"/>
      <c r="B154" s="41"/>
      <c r="C154" s="215" t="s">
        <v>350</v>
      </c>
      <c r="D154" s="215" t="s">
        <v>208</v>
      </c>
      <c r="E154" s="216" t="s">
        <v>4624</v>
      </c>
      <c r="F154" s="217" t="s">
        <v>4625</v>
      </c>
      <c r="G154" s="218" t="s">
        <v>386</v>
      </c>
      <c r="H154" s="219">
        <v>74</v>
      </c>
      <c r="I154" s="220"/>
      <c r="J154" s="221">
        <f>ROUND(I154*H154,2)</f>
        <v>0</v>
      </c>
      <c r="K154" s="217" t="s">
        <v>19</v>
      </c>
      <c r="L154" s="46"/>
      <c r="M154" s="222" t="s">
        <v>19</v>
      </c>
      <c r="N154" s="223" t="s">
        <v>44</v>
      </c>
      <c r="O154" s="86"/>
      <c r="P154" s="224">
        <f>O154*H154</f>
        <v>0</v>
      </c>
      <c r="Q154" s="224">
        <v>0</v>
      </c>
      <c r="R154" s="224">
        <f>Q154*H154</f>
        <v>0</v>
      </c>
      <c r="S154" s="224">
        <v>0</v>
      </c>
      <c r="T154" s="225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6" t="s">
        <v>304</v>
      </c>
      <c r="AT154" s="226" t="s">
        <v>208</v>
      </c>
      <c r="AU154" s="226" t="s">
        <v>82</v>
      </c>
      <c r="AY154" s="19" t="s">
        <v>206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19" t="s">
        <v>34</v>
      </c>
      <c r="BK154" s="227">
        <f>ROUND(I154*H154,2)</f>
        <v>0</v>
      </c>
      <c r="BL154" s="19" t="s">
        <v>304</v>
      </c>
      <c r="BM154" s="226" t="s">
        <v>1106</v>
      </c>
    </row>
    <row r="155" spans="1:65" s="2" customFormat="1" ht="21.75" customHeight="1">
      <c r="A155" s="40"/>
      <c r="B155" s="41"/>
      <c r="C155" s="215" t="s">
        <v>355</v>
      </c>
      <c r="D155" s="215" t="s">
        <v>208</v>
      </c>
      <c r="E155" s="216" t="s">
        <v>4626</v>
      </c>
      <c r="F155" s="217" t="s">
        <v>4627</v>
      </c>
      <c r="G155" s="218" t="s">
        <v>386</v>
      </c>
      <c r="H155" s="219">
        <v>3</v>
      </c>
      <c r="I155" s="220"/>
      <c r="J155" s="221">
        <f>ROUND(I155*H155,2)</f>
        <v>0</v>
      </c>
      <c r="K155" s="217" t="s">
        <v>19</v>
      </c>
      <c r="L155" s="46"/>
      <c r="M155" s="222" t="s">
        <v>19</v>
      </c>
      <c r="N155" s="223" t="s">
        <v>44</v>
      </c>
      <c r="O155" s="86"/>
      <c r="P155" s="224">
        <f>O155*H155</f>
        <v>0</v>
      </c>
      <c r="Q155" s="224">
        <v>0</v>
      </c>
      <c r="R155" s="224">
        <f>Q155*H155</f>
        <v>0</v>
      </c>
      <c r="S155" s="224">
        <v>0</v>
      </c>
      <c r="T155" s="22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6" t="s">
        <v>304</v>
      </c>
      <c r="AT155" s="226" t="s">
        <v>208</v>
      </c>
      <c r="AU155" s="226" t="s">
        <v>82</v>
      </c>
      <c r="AY155" s="19" t="s">
        <v>206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19" t="s">
        <v>34</v>
      </c>
      <c r="BK155" s="227">
        <f>ROUND(I155*H155,2)</f>
        <v>0</v>
      </c>
      <c r="BL155" s="19" t="s">
        <v>304</v>
      </c>
      <c r="BM155" s="226" t="s">
        <v>1115</v>
      </c>
    </row>
    <row r="156" spans="1:65" s="2" customFormat="1" ht="12">
      <c r="A156" s="40"/>
      <c r="B156" s="41"/>
      <c r="C156" s="215" t="s">
        <v>363</v>
      </c>
      <c r="D156" s="215" t="s">
        <v>208</v>
      </c>
      <c r="E156" s="216" t="s">
        <v>4628</v>
      </c>
      <c r="F156" s="217" t="s">
        <v>4629</v>
      </c>
      <c r="G156" s="218" t="s">
        <v>386</v>
      </c>
      <c r="H156" s="219">
        <v>1</v>
      </c>
      <c r="I156" s="220"/>
      <c r="J156" s="221">
        <f>ROUND(I156*H156,2)</f>
        <v>0</v>
      </c>
      <c r="K156" s="217" t="s">
        <v>19</v>
      </c>
      <c r="L156" s="46"/>
      <c r="M156" s="222" t="s">
        <v>19</v>
      </c>
      <c r="N156" s="223" t="s">
        <v>44</v>
      </c>
      <c r="O156" s="86"/>
      <c r="P156" s="224">
        <f>O156*H156</f>
        <v>0</v>
      </c>
      <c r="Q156" s="224">
        <v>0</v>
      </c>
      <c r="R156" s="224">
        <f>Q156*H156</f>
        <v>0</v>
      </c>
      <c r="S156" s="224">
        <v>0</v>
      </c>
      <c r="T156" s="225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6" t="s">
        <v>304</v>
      </c>
      <c r="AT156" s="226" t="s">
        <v>208</v>
      </c>
      <c r="AU156" s="226" t="s">
        <v>82</v>
      </c>
      <c r="AY156" s="19" t="s">
        <v>206</v>
      </c>
      <c r="BE156" s="227">
        <f>IF(N156="základní",J156,0)</f>
        <v>0</v>
      </c>
      <c r="BF156" s="227">
        <f>IF(N156="snížená",J156,0)</f>
        <v>0</v>
      </c>
      <c r="BG156" s="227">
        <f>IF(N156="zákl. přenesená",J156,0)</f>
        <v>0</v>
      </c>
      <c r="BH156" s="227">
        <f>IF(N156="sníž. přenesená",J156,0)</f>
        <v>0</v>
      </c>
      <c r="BI156" s="227">
        <f>IF(N156="nulová",J156,0)</f>
        <v>0</v>
      </c>
      <c r="BJ156" s="19" t="s">
        <v>34</v>
      </c>
      <c r="BK156" s="227">
        <f>ROUND(I156*H156,2)</f>
        <v>0</v>
      </c>
      <c r="BL156" s="19" t="s">
        <v>304</v>
      </c>
      <c r="BM156" s="226" t="s">
        <v>1124</v>
      </c>
    </row>
    <row r="157" spans="1:65" s="2" customFormat="1" ht="12">
      <c r="A157" s="40"/>
      <c r="B157" s="41"/>
      <c r="C157" s="215" t="s">
        <v>368</v>
      </c>
      <c r="D157" s="215" t="s">
        <v>208</v>
      </c>
      <c r="E157" s="216" t="s">
        <v>4630</v>
      </c>
      <c r="F157" s="217" t="s">
        <v>4631</v>
      </c>
      <c r="G157" s="218" t="s">
        <v>386</v>
      </c>
      <c r="H157" s="219">
        <v>1</v>
      </c>
      <c r="I157" s="220"/>
      <c r="J157" s="221">
        <f>ROUND(I157*H157,2)</f>
        <v>0</v>
      </c>
      <c r="K157" s="217" t="s">
        <v>19</v>
      </c>
      <c r="L157" s="46"/>
      <c r="M157" s="222" t="s">
        <v>19</v>
      </c>
      <c r="N157" s="223" t="s">
        <v>44</v>
      </c>
      <c r="O157" s="86"/>
      <c r="P157" s="224">
        <f>O157*H157</f>
        <v>0</v>
      </c>
      <c r="Q157" s="224">
        <v>0</v>
      </c>
      <c r="R157" s="224">
        <f>Q157*H157</f>
        <v>0</v>
      </c>
      <c r="S157" s="224">
        <v>0</v>
      </c>
      <c r="T157" s="225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6" t="s">
        <v>304</v>
      </c>
      <c r="AT157" s="226" t="s">
        <v>208</v>
      </c>
      <c r="AU157" s="226" t="s">
        <v>82</v>
      </c>
      <c r="AY157" s="19" t="s">
        <v>206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19" t="s">
        <v>34</v>
      </c>
      <c r="BK157" s="227">
        <f>ROUND(I157*H157,2)</f>
        <v>0</v>
      </c>
      <c r="BL157" s="19" t="s">
        <v>304</v>
      </c>
      <c r="BM157" s="226" t="s">
        <v>1136</v>
      </c>
    </row>
    <row r="158" spans="1:65" s="2" customFormat="1" ht="21.75" customHeight="1">
      <c r="A158" s="40"/>
      <c r="B158" s="41"/>
      <c r="C158" s="215" t="s">
        <v>373</v>
      </c>
      <c r="D158" s="215" t="s">
        <v>208</v>
      </c>
      <c r="E158" s="216" t="s">
        <v>4632</v>
      </c>
      <c r="F158" s="217" t="s">
        <v>4633</v>
      </c>
      <c r="G158" s="218" t="s">
        <v>386</v>
      </c>
      <c r="H158" s="219">
        <v>2</v>
      </c>
      <c r="I158" s="220"/>
      <c r="J158" s="221">
        <f>ROUND(I158*H158,2)</f>
        <v>0</v>
      </c>
      <c r="K158" s="217" t="s">
        <v>19</v>
      </c>
      <c r="L158" s="46"/>
      <c r="M158" s="222" t="s">
        <v>19</v>
      </c>
      <c r="N158" s="223" t="s">
        <v>44</v>
      </c>
      <c r="O158" s="86"/>
      <c r="P158" s="224">
        <f>O158*H158</f>
        <v>0</v>
      </c>
      <c r="Q158" s="224">
        <v>0</v>
      </c>
      <c r="R158" s="224">
        <f>Q158*H158</f>
        <v>0</v>
      </c>
      <c r="S158" s="224">
        <v>0</v>
      </c>
      <c r="T158" s="225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6" t="s">
        <v>304</v>
      </c>
      <c r="AT158" s="226" t="s">
        <v>208</v>
      </c>
      <c r="AU158" s="226" t="s">
        <v>82</v>
      </c>
      <c r="AY158" s="19" t="s">
        <v>206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19" t="s">
        <v>34</v>
      </c>
      <c r="BK158" s="227">
        <f>ROUND(I158*H158,2)</f>
        <v>0</v>
      </c>
      <c r="BL158" s="19" t="s">
        <v>304</v>
      </c>
      <c r="BM158" s="226" t="s">
        <v>1149</v>
      </c>
    </row>
    <row r="159" spans="1:65" s="2" customFormat="1" ht="21.75" customHeight="1">
      <c r="A159" s="40"/>
      <c r="B159" s="41"/>
      <c r="C159" s="215" t="s">
        <v>377</v>
      </c>
      <c r="D159" s="215" t="s">
        <v>208</v>
      </c>
      <c r="E159" s="216" t="s">
        <v>4634</v>
      </c>
      <c r="F159" s="217" t="s">
        <v>4635</v>
      </c>
      <c r="G159" s="218" t="s">
        <v>386</v>
      </c>
      <c r="H159" s="219">
        <v>6</v>
      </c>
      <c r="I159" s="220"/>
      <c r="J159" s="221">
        <f>ROUND(I159*H159,2)</f>
        <v>0</v>
      </c>
      <c r="K159" s="217" t="s">
        <v>19</v>
      </c>
      <c r="L159" s="46"/>
      <c r="M159" s="222" t="s">
        <v>19</v>
      </c>
      <c r="N159" s="223" t="s">
        <v>44</v>
      </c>
      <c r="O159" s="86"/>
      <c r="P159" s="224">
        <f>O159*H159</f>
        <v>0</v>
      </c>
      <c r="Q159" s="224">
        <v>0</v>
      </c>
      <c r="R159" s="224">
        <f>Q159*H159</f>
        <v>0</v>
      </c>
      <c r="S159" s="224">
        <v>0</v>
      </c>
      <c r="T159" s="225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6" t="s">
        <v>304</v>
      </c>
      <c r="AT159" s="226" t="s">
        <v>208</v>
      </c>
      <c r="AU159" s="226" t="s">
        <v>82</v>
      </c>
      <c r="AY159" s="19" t="s">
        <v>206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9" t="s">
        <v>34</v>
      </c>
      <c r="BK159" s="227">
        <f>ROUND(I159*H159,2)</f>
        <v>0</v>
      </c>
      <c r="BL159" s="19" t="s">
        <v>304</v>
      </c>
      <c r="BM159" s="226" t="s">
        <v>1159</v>
      </c>
    </row>
    <row r="160" spans="1:65" s="2" customFormat="1" ht="21.75" customHeight="1">
      <c r="A160" s="40"/>
      <c r="B160" s="41"/>
      <c r="C160" s="215" t="s">
        <v>383</v>
      </c>
      <c r="D160" s="215" t="s">
        <v>208</v>
      </c>
      <c r="E160" s="216" t="s">
        <v>4636</v>
      </c>
      <c r="F160" s="217" t="s">
        <v>4637</v>
      </c>
      <c r="G160" s="218" t="s">
        <v>386</v>
      </c>
      <c r="H160" s="219">
        <v>14</v>
      </c>
      <c r="I160" s="220"/>
      <c r="J160" s="221">
        <f>ROUND(I160*H160,2)</f>
        <v>0</v>
      </c>
      <c r="K160" s="217" t="s">
        <v>19</v>
      </c>
      <c r="L160" s="46"/>
      <c r="M160" s="222" t="s">
        <v>19</v>
      </c>
      <c r="N160" s="223" t="s">
        <v>44</v>
      </c>
      <c r="O160" s="86"/>
      <c r="P160" s="224">
        <f>O160*H160</f>
        <v>0</v>
      </c>
      <c r="Q160" s="224">
        <v>0</v>
      </c>
      <c r="R160" s="224">
        <f>Q160*H160</f>
        <v>0</v>
      </c>
      <c r="S160" s="224">
        <v>0</v>
      </c>
      <c r="T160" s="225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6" t="s">
        <v>304</v>
      </c>
      <c r="AT160" s="226" t="s">
        <v>208</v>
      </c>
      <c r="AU160" s="226" t="s">
        <v>82</v>
      </c>
      <c r="AY160" s="19" t="s">
        <v>206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19" t="s">
        <v>34</v>
      </c>
      <c r="BK160" s="227">
        <f>ROUND(I160*H160,2)</f>
        <v>0</v>
      </c>
      <c r="BL160" s="19" t="s">
        <v>304</v>
      </c>
      <c r="BM160" s="226" t="s">
        <v>1171</v>
      </c>
    </row>
    <row r="161" spans="1:65" s="2" customFormat="1" ht="12">
      <c r="A161" s="40"/>
      <c r="B161" s="41"/>
      <c r="C161" s="215" t="s">
        <v>395</v>
      </c>
      <c r="D161" s="215" t="s">
        <v>208</v>
      </c>
      <c r="E161" s="216" t="s">
        <v>4638</v>
      </c>
      <c r="F161" s="217" t="s">
        <v>4639</v>
      </c>
      <c r="G161" s="218" t="s">
        <v>386</v>
      </c>
      <c r="H161" s="219">
        <v>4</v>
      </c>
      <c r="I161" s="220"/>
      <c r="J161" s="221">
        <f>ROUND(I161*H161,2)</f>
        <v>0</v>
      </c>
      <c r="K161" s="217" t="s">
        <v>19</v>
      </c>
      <c r="L161" s="46"/>
      <c r="M161" s="222" t="s">
        <v>19</v>
      </c>
      <c r="N161" s="223" t="s">
        <v>44</v>
      </c>
      <c r="O161" s="86"/>
      <c r="P161" s="224">
        <f>O161*H161</f>
        <v>0</v>
      </c>
      <c r="Q161" s="224">
        <v>0</v>
      </c>
      <c r="R161" s="224">
        <f>Q161*H161</f>
        <v>0</v>
      </c>
      <c r="S161" s="224">
        <v>0</v>
      </c>
      <c r="T161" s="225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6" t="s">
        <v>304</v>
      </c>
      <c r="AT161" s="226" t="s">
        <v>208</v>
      </c>
      <c r="AU161" s="226" t="s">
        <v>82</v>
      </c>
      <c r="AY161" s="19" t="s">
        <v>206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19" t="s">
        <v>34</v>
      </c>
      <c r="BK161" s="227">
        <f>ROUND(I161*H161,2)</f>
        <v>0</v>
      </c>
      <c r="BL161" s="19" t="s">
        <v>304</v>
      </c>
      <c r="BM161" s="226" t="s">
        <v>1181</v>
      </c>
    </row>
    <row r="162" spans="1:65" s="2" customFormat="1" ht="12">
      <c r="A162" s="40"/>
      <c r="B162" s="41"/>
      <c r="C162" s="215" t="s">
        <v>431</v>
      </c>
      <c r="D162" s="215" t="s">
        <v>208</v>
      </c>
      <c r="E162" s="216" t="s">
        <v>4640</v>
      </c>
      <c r="F162" s="217" t="s">
        <v>4641</v>
      </c>
      <c r="G162" s="218" t="s">
        <v>386</v>
      </c>
      <c r="H162" s="219">
        <v>4</v>
      </c>
      <c r="I162" s="220"/>
      <c r="J162" s="221">
        <f>ROUND(I162*H162,2)</f>
        <v>0</v>
      </c>
      <c r="K162" s="217" t="s">
        <v>19</v>
      </c>
      <c r="L162" s="46"/>
      <c r="M162" s="222" t="s">
        <v>19</v>
      </c>
      <c r="N162" s="223" t="s">
        <v>44</v>
      </c>
      <c r="O162" s="86"/>
      <c r="P162" s="224">
        <f>O162*H162</f>
        <v>0</v>
      </c>
      <c r="Q162" s="224">
        <v>0</v>
      </c>
      <c r="R162" s="224">
        <f>Q162*H162</f>
        <v>0</v>
      </c>
      <c r="S162" s="224">
        <v>0</v>
      </c>
      <c r="T162" s="225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6" t="s">
        <v>304</v>
      </c>
      <c r="AT162" s="226" t="s">
        <v>208</v>
      </c>
      <c r="AU162" s="226" t="s">
        <v>82</v>
      </c>
      <c r="AY162" s="19" t="s">
        <v>206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19" t="s">
        <v>34</v>
      </c>
      <c r="BK162" s="227">
        <f>ROUND(I162*H162,2)</f>
        <v>0</v>
      </c>
      <c r="BL162" s="19" t="s">
        <v>304</v>
      </c>
      <c r="BM162" s="226" t="s">
        <v>1192</v>
      </c>
    </row>
    <row r="163" spans="1:65" s="2" customFormat="1" ht="21.75" customHeight="1">
      <c r="A163" s="40"/>
      <c r="B163" s="41"/>
      <c r="C163" s="215" t="s">
        <v>438</v>
      </c>
      <c r="D163" s="215" t="s">
        <v>208</v>
      </c>
      <c r="E163" s="216" t="s">
        <v>4642</v>
      </c>
      <c r="F163" s="217" t="s">
        <v>4643</v>
      </c>
      <c r="G163" s="218" t="s">
        <v>386</v>
      </c>
      <c r="H163" s="219">
        <v>2</v>
      </c>
      <c r="I163" s="220"/>
      <c r="J163" s="221">
        <f>ROUND(I163*H163,2)</f>
        <v>0</v>
      </c>
      <c r="K163" s="217" t="s">
        <v>19</v>
      </c>
      <c r="L163" s="46"/>
      <c r="M163" s="222" t="s">
        <v>19</v>
      </c>
      <c r="N163" s="223" t="s">
        <v>44</v>
      </c>
      <c r="O163" s="86"/>
      <c r="P163" s="224">
        <f>O163*H163</f>
        <v>0</v>
      </c>
      <c r="Q163" s="224">
        <v>0</v>
      </c>
      <c r="R163" s="224">
        <f>Q163*H163</f>
        <v>0</v>
      </c>
      <c r="S163" s="224">
        <v>0</v>
      </c>
      <c r="T163" s="225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6" t="s">
        <v>304</v>
      </c>
      <c r="AT163" s="226" t="s">
        <v>208</v>
      </c>
      <c r="AU163" s="226" t="s">
        <v>82</v>
      </c>
      <c r="AY163" s="19" t="s">
        <v>206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19" t="s">
        <v>34</v>
      </c>
      <c r="BK163" s="227">
        <f>ROUND(I163*H163,2)</f>
        <v>0</v>
      </c>
      <c r="BL163" s="19" t="s">
        <v>304</v>
      </c>
      <c r="BM163" s="226" t="s">
        <v>1202</v>
      </c>
    </row>
    <row r="164" spans="1:65" s="2" customFormat="1" ht="12">
      <c r="A164" s="40"/>
      <c r="B164" s="41"/>
      <c r="C164" s="215" t="s">
        <v>444</v>
      </c>
      <c r="D164" s="215" t="s">
        <v>208</v>
      </c>
      <c r="E164" s="216" t="s">
        <v>4644</v>
      </c>
      <c r="F164" s="217" t="s">
        <v>4645</v>
      </c>
      <c r="G164" s="218" t="s">
        <v>386</v>
      </c>
      <c r="H164" s="219">
        <v>2</v>
      </c>
      <c r="I164" s="220"/>
      <c r="J164" s="221">
        <f>ROUND(I164*H164,2)</f>
        <v>0</v>
      </c>
      <c r="K164" s="217" t="s">
        <v>19</v>
      </c>
      <c r="L164" s="46"/>
      <c r="M164" s="222" t="s">
        <v>19</v>
      </c>
      <c r="N164" s="223" t="s">
        <v>44</v>
      </c>
      <c r="O164" s="86"/>
      <c r="P164" s="224">
        <f>O164*H164</f>
        <v>0</v>
      </c>
      <c r="Q164" s="224">
        <v>0</v>
      </c>
      <c r="R164" s="224">
        <f>Q164*H164</f>
        <v>0</v>
      </c>
      <c r="S164" s="224">
        <v>0</v>
      </c>
      <c r="T164" s="225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6" t="s">
        <v>304</v>
      </c>
      <c r="AT164" s="226" t="s">
        <v>208</v>
      </c>
      <c r="AU164" s="226" t="s">
        <v>82</v>
      </c>
      <c r="AY164" s="19" t="s">
        <v>206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19" t="s">
        <v>34</v>
      </c>
      <c r="BK164" s="227">
        <f>ROUND(I164*H164,2)</f>
        <v>0</v>
      </c>
      <c r="BL164" s="19" t="s">
        <v>304</v>
      </c>
      <c r="BM164" s="226" t="s">
        <v>1215</v>
      </c>
    </row>
    <row r="165" spans="1:65" s="2" customFormat="1" ht="12">
      <c r="A165" s="40"/>
      <c r="B165" s="41"/>
      <c r="C165" s="215" t="s">
        <v>450</v>
      </c>
      <c r="D165" s="215" t="s">
        <v>208</v>
      </c>
      <c r="E165" s="216" t="s">
        <v>4646</v>
      </c>
      <c r="F165" s="217" t="s">
        <v>4647</v>
      </c>
      <c r="G165" s="218" t="s">
        <v>386</v>
      </c>
      <c r="H165" s="219">
        <v>1</v>
      </c>
      <c r="I165" s="220"/>
      <c r="J165" s="221">
        <f>ROUND(I165*H165,2)</f>
        <v>0</v>
      </c>
      <c r="K165" s="217" t="s">
        <v>19</v>
      </c>
      <c r="L165" s="46"/>
      <c r="M165" s="222" t="s">
        <v>19</v>
      </c>
      <c r="N165" s="223" t="s">
        <v>44</v>
      </c>
      <c r="O165" s="86"/>
      <c r="P165" s="224">
        <f>O165*H165</f>
        <v>0</v>
      </c>
      <c r="Q165" s="224">
        <v>0</v>
      </c>
      <c r="R165" s="224">
        <f>Q165*H165</f>
        <v>0</v>
      </c>
      <c r="S165" s="224">
        <v>0</v>
      </c>
      <c r="T165" s="225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6" t="s">
        <v>304</v>
      </c>
      <c r="AT165" s="226" t="s">
        <v>208</v>
      </c>
      <c r="AU165" s="226" t="s">
        <v>82</v>
      </c>
      <c r="AY165" s="19" t="s">
        <v>206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19" t="s">
        <v>34</v>
      </c>
      <c r="BK165" s="227">
        <f>ROUND(I165*H165,2)</f>
        <v>0</v>
      </c>
      <c r="BL165" s="19" t="s">
        <v>304</v>
      </c>
      <c r="BM165" s="226" t="s">
        <v>1225</v>
      </c>
    </row>
    <row r="166" spans="1:65" s="2" customFormat="1" ht="12">
      <c r="A166" s="40"/>
      <c r="B166" s="41"/>
      <c r="C166" s="215" t="s">
        <v>456</v>
      </c>
      <c r="D166" s="215" t="s">
        <v>208</v>
      </c>
      <c r="E166" s="216" t="s">
        <v>4648</v>
      </c>
      <c r="F166" s="217" t="s">
        <v>4649</v>
      </c>
      <c r="G166" s="218" t="s">
        <v>386</v>
      </c>
      <c r="H166" s="219">
        <v>2</v>
      </c>
      <c r="I166" s="220"/>
      <c r="J166" s="221">
        <f>ROUND(I166*H166,2)</f>
        <v>0</v>
      </c>
      <c r="K166" s="217" t="s">
        <v>19</v>
      </c>
      <c r="L166" s="46"/>
      <c r="M166" s="222" t="s">
        <v>19</v>
      </c>
      <c r="N166" s="223" t="s">
        <v>44</v>
      </c>
      <c r="O166" s="86"/>
      <c r="P166" s="224">
        <f>O166*H166</f>
        <v>0</v>
      </c>
      <c r="Q166" s="224">
        <v>0</v>
      </c>
      <c r="R166" s="224">
        <f>Q166*H166</f>
        <v>0</v>
      </c>
      <c r="S166" s="224">
        <v>0</v>
      </c>
      <c r="T166" s="225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6" t="s">
        <v>304</v>
      </c>
      <c r="AT166" s="226" t="s">
        <v>208</v>
      </c>
      <c r="AU166" s="226" t="s">
        <v>82</v>
      </c>
      <c r="AY166" s="19" t="s">
        <v>206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19" t="s">
        <v>34</v>
      </c>
      <c r="BK166" s="227">
        <f>ROUND(I166*H166,2)</f>
        <v>0</v>
      </c>
      <c r="BL166" s="19" t="s">
        <v>304</v>
      </c>
      <c r="BM166" s="226" t="s">
        <v>1237</v>
      </c>
    </row>
    <row r="167" spans="1:65" s="2" customFormat="1" ht="12">
      <c r="A167" s="40"/>
      <c r="B167" s="41"/>
      <c r="C167" s="215" t="s">
        <v>462</v>
      </c>
      <c r="D167" s="215" t="s">
        <v>208</v>
      </c>
      <c r="E167" s="216" t="s">
        <v>4650</v>
      </c>
      <c r="F167" s="217" t="s">
        <v>4651</v>
      </c>
      <c r="G167" s="218" t="s">
        <v>386</v>
      </c>
      <c r="H167" s="219">
        <v>10</v>
      </c>
      <c r="I167" s="220"/>
      <c r="J167" s="221">
        <f>ROUND(I167*H167,2)</f>
        <v>0</v>
      </c>
      <c r="K167" s="217" t="s">
        <v>19</v>
      </c>
      <c r="L167" s="46"/>
      <c r="M167" s="222" t="s">
        <v>19</v>
      </c>
      <c r="N167" s="223" t="s">
        <v>44</v>
      </c>
      <c r="O167" s="86"/>
      <c r="P167" s="224">
        <f>O167*H167</f>
        <v>0</v>
      </c>
      <c r="Q167" s="224">
        <v>0</v>
      </c>
      <c r="R167" s="224">
        <f>Q167*H167</f>
        <v>0</v>
      </c>
      <c r="S167" s="224">
        <v>0</v>
      </c>
      <c r="T167" s="225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6" t="s">
        <v>304</v>
      </c>
      <c r="AT167" s="226" t="s">
        <v>208</v>
      </c>
      <c r="AU167" s="226" t="s">
        <v>82</v>
      </c>
      <c r="AY167" s="19" t="s">
        <v>206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19" t="s">
        <v>34</v>
      </c>
      <c r="BK167" s="227">
        <f>ROUND(I167*H167,2)</f>
        <v>0</v>
      </c>
      <c r="BL167" s="19" t="s">
        <v>304</v>
      </c>
      <c r="BM167" s="226" t="s">
        <v>1250</v>
      </c>
    </row>
    <row r="168" spans="1:65" s="2" customFormat="1" ht="16.5" customHeight="1">
      <c r="A168" s="40"/>
      <c r="B168" s="41"/>
      <c r="C168" s="215" t="s">
        <v>468</v>
      </c>
      <c r="D168" s="215" t="s">
        <v>208</v>
      </c>
      <c r="E168" s="216" t="s">
        <v>4652</v>
      </c>
      <c r="F168" s="217" t="s">
        <v>4653</v>
      </c>
      <c r="G168" s="218" t="s">
        <v>386</v>
      </c>
      <c r="H168" s="219">
        <v>12</v>
      </c>
      <c r="I168" s="220"/>
      <c r="J168" s="221">
        <f>ROUND(I168*H168,2)</f>
        <v>0</v>
      </c>
      <c r="K168" s="217" t="s">
        <v>19</v>
      </c>
      <c r="L168" s="46"/>
      <c r="M168" s="222" t="s">
        <v>19</v>
      </c>
      <c r="N168" s="223" t="s">
        <v>44</v>
      </c>
      <c r="O168" s="86"/>
      <c r="P168" s="224">
        <f>O168*H168</f>
        <v>0</v>
      </c>
      <c r="Q168" s="224">
        <v>0</v>
      </c>
      <c r="R168" s="224">
        <f>Q168*H168</f>
        <v>0</v>
      </c>
      <c r="S168" s="224">
        <v>0</v>
      </c>
      <c r="T168" s="225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6" t="s">
        <v>304</v>
      </c>
      <c r="AT168" s="226" t="s">
        <v>208</v>
      </c>
      <c r="AU168" s="226" t="s">
        <v>82</v>
      </c>
      <c r="AY168" s="19" t="s">
        <v>206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19" t="s">
        <v>34</v>
      </c>
      <c r="BK168" s="227">
        <f>ROUND(I168*H168,2)</f>
        <v>0</v>
      </c>
      <c r="BL168" s="19" t="s">
        <v>304</v>
      </c>
      <c r="BM168" s="226" t="s">
        <v>1263</v>
      </c>
    </row>
    <row r="169" spans="1:65" s="2" customFormat="1" ht="12">
      <c r="A169" s="40"/>
      <c r="B169" s="41"/>
      <c r="C169" s="215" t="s">
        <v>474</v>
      </c>
      <c r="D169" s="215" t="s">
        <v>208</v>
      </c>
      <c r="E169" s="216" t="s">
        <v>4654</v>
      </c>
      <c r="F169" s="217" t="s">
        <v>4655</v>
      </c>
      <c r="G169" s="218" t="s">
        <v>386</v>
      </c>
      <c r="H169" s="219">
        <v>1</v>
      </c>
      <c r="I169" s="220"/>
      <c r="J169" s="221">
        <f>ROUND(I169*H169,2)</f>
        <v>0</v>
      </c>
      <c r="K169" s="217" t="s">
        <v>19</v>
      </c>
      <c r="L169" s="46"/>
      <c r="M169" s="222" t="s">
        <v>19</v>
      </c>
      <c r="N169" s="223" t="s">
        <v>44</v>
      </c>
      <c r="O169" s="86"/>
      <c r="P169" s="224">
        <f>O169*H169</f>
        <v>0</v>
      </c>
      <c r="Q169" s="224">
        <v>0</v>
      </c>
      <c r="R169" s="224">
        <f>Q169*H169</f>
        <v>0</v>
      </c>
      <c r="S169" s="224">
        <v>0</v>
      </c>
      <c r="T169" s="225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6" t="s">
        <v>304</v>
      </c>
      <c r="AT169" s="226" t="s">
        <v>208</v>
      </c>
      <c r="AU169" s="226" t="s">
        <v>82</v>
      </c>
      <c r="AY169" s="19" t="s">
        <v>206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19" t="s">
        <v>34</v>
      </c>
      <c r="BK169" s="227">
        <f>ROUND(I169*H169,2)</f>
        <v>0</v>
      </c>
      <c r="BL169" s="19" t="s">
        <v>304</v>
      </c>
      <c r="BM169" s="226" t="s">
        <v>1274</v>
      </c>
    </row>
    <row r="170" spans="1:65" s="2" customFormat="1" ht="12">
      <c r="A170" s="40"/>
      <c r="B170" s="41"/>
      <c r="C170" s="215" t="s">
        <v>480</v>
      </c>
      <c r="D170" s="215" t="s">
        <v>208</v>
      </c>
      <c r="E170" s="216" t="s">
        <v>4656</v>
      </c>
      <c r="F170" s="217" t="s">
        <v>4657</v>
      </c>
      <c r="G170" s="218" t="s">
        <v>386</v>
      </c>
      <c r="H170" s="219">
        <v>2</v>
      </c>
      <c r="I170" s="220"/>
      <c r="J170" s="221">
        <f>ROUND(I170*H170,2)</f>
        <v>0</v>
      </c>
      <c r="K170" s="217" t="s">
        <v>19</v>
      </c>
      <c r="L170" s="46"/>
      <c r="M170" s="222" t="s">
        <v>19</v>
      </c>
      <c r="N170" s="223" t="s">
        <v>44</v>
      </c>
      <c r="O170" s="86"/>
      <c r="P170" s="224">
        <f>O170*H170</f>
        <v>0</v>
      </c>
      <c r="Q170" s="224">
        <v>0</v>
      </c>
      <c r="R170" s="224">
        <f>Q170*H170</f>
        <v>0</v>
      </c>
      <c r="S170" s="224">
        <v>0</v>
      </c>
      <c r="T170" s="225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6" t="s">
        <v>304</v>
      </c>
      <c r="AT170" s="226" t="s">
        <v>208</v>
      </c>
      <c r="AU170" s="226" t="s">
        <v>82</v>
      </c>
      <c r="AY170" s="19" t="s">
        <v>206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19" t="s">
        <v>34</v>
      </c>
      <c r="BK170" s="227">
        <f>ROUND(I170*H170,2)</f>
        <v>0</v>
      </c>
      <c r="BL170" s="19" t="s">
        <v>304</v>
      </c>
      <c r="BM170" s="226" t="s">
        <v>1324</v>
      </c>
    </row>
    <row r="171" spans="1:65" s="2" customFormat="1" ht="12">
      <c r="A171" s="40"/>
      <c r="B171" s="41"/>
      <c r="C171" s="215" t="s">
        <v>485</v>
      </c>
      <c r="D171" s="215" t="s">
        <v>208</v>
      </c>
      <c r="E171" s="216" t="s">
        <v>4658</v>
      </c>
      <c r="F171" s="217" t="s">
        <v>4659</v>
      </c>
      <c r="G171" s="218" t="s">
        <v>386</v>
      </c>
      <c r="H171" s="219">
        <v>3</v>
      </c>
      <c r="I171" s="220"/>
      <c r="J171" s="221">
        <f>ROUND(I171*H171,2)</f>
        <v>0</v>
      </c>
      <c r="K171" s="217" t="s">
        <v>19</v>
      </c>
      <c r="L171" s="46"/>
      <c r="M171" s="222" t="s">
        <v>19</v>
      </c>
      <c r="N171" s="223" t="s">
        <v>44</v>
      </c>
      <c r="O171" s="86"/>
      <c r="P171" s="224">
        <f>O171*H171</f>
        <v>0</v>
      </c>
      <c r="Q171" s="224">
        <v>0</v>
      </c>
      <c r="R171" s="224">
        <f>Q171*H171</f>
        <v>0</v>
      </c>
      <c r="S171" s="224">
        <v>0</v>
      </c>
      <c r="T171" s="225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6" t="s">
        <v>304</v>
      </c>
      <c r="AT171" s="226" t="s">
        <v>208</v>
      </c>
      <c r="AU171" s="226" t="s">
        <v>82</v>
      </c>
      <c r="AY171" s="19" t="s">
        <v>206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19" t="s">
        <v>34</v>
      </c>
      <c r="BK171" s="227">
        <f>ROUND(I171*H171,2)</f>
        <v>0</v>
      </c>
      <c r="BL171" s="19" t="s">
        <v>304</v>
      </c>
      <c r="BM171" s="226" t="s">
        <v>1342</v>
      </c>
    </row>
    <row r="172" spans="1:65" s="2" customFormat="1" ht="16.5" customHeight="1">
      <c r="A172" s="40"/>
      <c r="B172" s="41"/>
      <c r="C172" s="215" t="s">
        <v>1071</v>
      </c>
      <c r="D172" s="215" t="s">
        <v>208</v>
      </c>
      <c r="E172" s="216" t="s">
        <v>4660</v>
      </c>
      <c r="F172" s="217" t="s">
        <v>4661</v>
      </c>
      <c r="G172" s="218" t="s">
        <v>4329</v>
      </c>
      <c r="H172" s="219">
        <v>4</v>
      </c>
      <c r="I172" s="220"/>
      <c r="J172" s="221">
        <f>ROUND(I172*H172,2)</f>
        <v>0</v>
      </c>
      <c r="K172" s="217" t="s">
        <v>19</v>
      </c>
      <c r="L172" s="46"/>
      <c r="M172" s="222" t="s">
        <v>19</v>
      </c>
      <c r="N172" s="223" t="s">
        <v>44</v>
      </c>
      <c r="O172" s="86"/>
      <c r="P172" s="224">
        <f>O172*H172</f>
        <v>0</v>
      </c>
      <c r="Q172" s="224">
        <v>0</v>
      </c>
      <c r="R172" s="224">
        <f>Q172*H172</f>
        <v>0</v>
      </c>
      <c r="S172" s="224">
        <v>0</v>
      </c>
      <c r="T172" s="225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6" t="s">
        <v>304</v>
      </c>
      <c r="AT172" s="226" t="s">
        <v>208</v>
      </c>
      <c r="AU172" s="226" t="s">
        <v>82</v>
      </c>
      <c r="AY172" s="19" t="s">
        <v>206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19" t="s">
        <v>34</v>
      </c>
      <c r="BK172" s="227">
        <f>ROUND(I172*H172,2)</f>
        <v>0</v>
      </c>
      <c r="BL172" s="19" t="s">
        <v>304</v>
      </c>
      <c r="BM172" s="226" t="s">
        <v>1358</v>
      </c>
    </row>
    <row r="173" spans="1:65" s="2" customFormat="1" ht="16.5" customHeight="1">
      <c r="A173" s="40"/>
      <c r="B173" s="41"/>
      <c r="C173" s="215" t="s">
        <v>1029</v>
      </c>
      <c r="D173" s="215" t="s">
        <v>208</v>
      </c>
      <c r="E173" s="216" t="s">
        <v>4662</v>
      </c>
      <c r="F173" s="217" t="s">
        <v>4663</v>
      </c>
      <c r="G173" s="218" t="s">
        <v>386</v>
      </c>
      <c r="H173" s="219">
        <v>124</v>
      </c>
      <c r="I173" s="220"/>
      <c r="J173" s="221">
        <f>ROUND(I173*H173,2)</f>
        <v>0</v>
      </c>
      <c r="K173" s="217" t="s">
        <v>19</v>
      </c>
      <c r="L173" s="46"/>
      <c r="M173" s="222" t="s">
        <v>19</v>
      </c>
      <c r="N173" s="223" t="s">
        <v>44</v>
      </c>
      <c r="O173" s="86"/>
      <c r="P173" s="224">
        <f>O173*H173</f>
        <v>0</v>
      </c>
      <c r="Q173" s="224">
        <v>0</v>
      </c>
      <c r="R173" s="224">
        <f>Q173*H173</f>
        <v>0</v>
      </c>
      <c r="S173" s="224">
        <v>0</v>
      </c>
      <c r="T173" s="225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6" t="s">
        <v>304</v>
      </c>
      <c r="AT173" s="226" t="s">
        <v>208</v>
      </c>
      <c r="AU173" s="226" t="s">
        <v>82</v>
      </c>
      <c r="AY173" s="19" t="s">
        <v>206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19" t="s">
        <v>34</v>
      </c>
      <c r="BK173" s="227">
        <f>ROUND(I173*H173,2)</f>
        <v>0</v>
      </c>
      <c r="BL173" s="19" t="s">
        <v>304</v>
      </c>
      <c r="BM173" s="226" t="s">
        <v>1397</v>
      </c>
    </row>
    <row r="174" spans="1:65" s="2" customFormat="1" ht="16.5" customHeight="1">
      <c r="A174" s="40"/>
      <c r="B174" s="41"/>
      <c r="C174" s="215" t="s">
        <v>1014</v>
      </c>
      <c r="D174" s="215" t="s">
        <v>208</v>
      </c>
      <c r="E174" s="216" t="s">
        <v>4664</v>
      </c>
      <c r="F174" s="217" t="s">
        <v>4665</v>
      </c>
      <c r="G174" s="218" t="s">
        <v>386</v>
      </c>
      <c r="H174" s="219">
        <v>124</v>
      </c>
      <c r="I174" s="220"/>
      <c r="J174" s="221">
        <f>ROUND(I174*H174,2)</f>
        <v>0</v>
      </c>
      <c r="K174" s="217" t="s">
        <v>19</v>
      </c>
      <c r="L174" s="46"/>
      <c r="M174" s="222" t="s">
        <v>19</v>
      </c>
      <c r="N174" s="223" t="s">
        <v>44</v>
      </c>
      <c r="O174" s="86"/>
      <c r="P174" s="224">
        <f>O174*H174</f>
        <v>0</v>
      </c>
      <c r="Q174" s="224">
        <v>0</v>
      </c>
      <c r="R174" s="224">
        <f>Q174*H174</f>
        <v>0</v>
      </c>
      <c r="S174" s="224">
        <v>0</v>
      </c>
      <c r="T174" s="225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6" t="s">
        <v>304</v>
      </c>
      <c r="AT174" s="226" t="s">
        <v>208</v>
      </c>
      <c r="AU174" s="226" t="s">
        <v>82</v>
      </c>
      <c r="AY174" s="19" t="s">
        <v>206</v>
      </c>
      <c r="BE174" s="227">
        <f>IF(N174="základní",J174,0)</f>
        <v>0</v>
      </c>
      <c r="BF174" s="227">
        <f>IF(N174="snížená",J174,0)</f>
        <v>0</v>
      </c>
      <c r="BG174" s="227">
        <f>IF(N174="zákl. přenesená",J174,0)</f>
        <v>0</v>
      </c>
      <c r="BH174" s="227">
        <f>IF(N174="sníž. přenesená",J174,0)</f>
        <v>0</v>
      </c>
      <c r="BI174" s="227">
        <f>IF(N174="nulová",J174,0)</f>
        <v>0</v>
      </c>
      <c r="BJ174" s="19" t="s">
        <v>34</v>
      </c>
      <c r="BK174" s="227">
        <f>ROUND(I174*H174,2)</f>
        <v>0</v>
      </c>
      <c r="BL174" s="19" t="s">
        <v>304</v>
      </c>
      <c r="BM174" s="226" t="s">
        <v>1407</v>
      </c>
    </row>
    <row r="175" spans="1:65" s="2" customFormat="1" ht="12">
      <c r="A175" s="40"/>
      <c r="B175" s="41"/>
      <c r="C175" s="215" t="s">
        <v>490</v>
      </c>
      <c r="D175" s="215" t="s">
        <v>208</v>
      </c>
      <c r="E175" s="216" t="s">
        <v>4666</v>
      </c>
      <c r="F175" s="217" t="s">
        <v>4667</v>
      </c>
      <c r="G175" s="218" t="s">
        <v>258</v>
      </c>
      <c r="H175" s="219">
        <v>0.185</v>
      </c>
      <c r="I175" s="220"/>
      <c r="J175" s="221">
        <f>ROUND(I175*H175,2)</f>
        <v>0</v>
      </c>
      <c r="K175" s="217" t="s">
        <v>19</v>
      </c>
      <c r="L175" s="46"/>
      <c r="M175" s="222" t="s">
        <v>19</v>
      </c>
      <c r="N175" s="223" t="s">
        <v>44</v>
      </c>
      <c r="O175" s="86"/>
      <c r="P175" s="224">
        <f>O175*H175</f>
        <v>0</v>
      </c>
      <c r="Q175" s="224">
        <v>0</v>
      </c>
      <c r="R175" s="224">
        <f>Q175*H175</f>
        <v>0</v>
      </c>
      <c r="S175" s="224">
        <v>0</v>
      </c>
      <c r="T175" s="225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6" t="s">
        <v>304</v>
      </c>
      <c r="AT175" s="226" t="s">
        <v>208</v>
      </c>
      <c r="AU175" s="226" t="s">
        <v>82</v>
      </c>
      <c r="AY175" s="19" t="s">
        <v>206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19" t="s">
        <v>34</v>
      </c>
      <c r="BK175" s="227">
        <f>ROUND(I175*H175,2)</f>
        <v>0</v>
      </c>
      <c r="BL175" s="19" t="s">
        <v>304</v>
      </c>
      <c r="BM175" s="226" t="s">
        <v>1421</v>
      </c>
    </row>
    <row r="176" spans="1:63" s="12" customFormat="1" ht="22.8" customHeight="1">
      <c r="A176" s="12"/>
      <c r="B176" s="199"/>
      <c r="C176" s="200"/>
      <c r="D176" s="201" t="s">
        <v>72</v>
      </c>
      <c r="E176" s="213" t="s">
        <v>4668</v>
      </c>
      <c r="F176" s="213" t="s">
        <v>4669</v>
      </c>
      <c r="G176" s="200"/>
      <c r="H176" s="200"/>
      <c r="I176" s="203"/>
      <c r="J176" s="214">
        <f>BK176</f>
        <v>0</v>
      </c>
      <c r="K176" s="200"/>
      <c r="L176" s="205"/>
      <c r="M176" s="206"/>
      <c r="N176" s="207"/>
      <c r="O176" s="207"/>
      <c r="P176" s="208">
        <f>SUM(P177:P189)</f>
        <v>0</v>
      </c>
      <c r="Q176" s="207"/>
      <c r="R176" s="208">
        <f>SUM(R177:R189)</f>
        <v>0</v>
      </c>
      <c r="S176" s="207"/>
      <c r="T176" s="209">
        <f>SUM(T177:T189)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0" t="s">
        <v>82</v>
      </c>
      <c r="AT176" s="211" t="s">
        <v>72</v>
      </c>
      <c r="AU176" s="211" t="s">
        <v>34</v>
      </c>
      <c r="AY176" s="210" t="s">
        <v>206</v>
      </c>
      <c r="BK176" s="212">
        <f>SUM(BK177:BK189)</f>
        <v>0</v>
      </c>
    </row>
    <row r="177" spans="1:65" s="2" customFormat="1" ht="44.25" customHeight="1">
      <c r="A177" s="40"/>
      <c r="B177" s="41"/>
      <c r="C177" s="215" t="s">
        <v>494</v>
      </c>
      <c r="D177" s="215" t="s">
        <v>208</v>
      </c>
      <c r="E177" s="216" t="s">
        <v>4670</v>
      </c>
      <c r="F177" s="217" t="s">
        <v>4671</v>
      </c>
      <c r="G177" s="218" t="s">
        <v>386</v>
      </c>
      <c r="H177" s="219">
        <v>2</v>
      </c>
      <c r="I177" s="220"/>
      <c r="J177" s="221">
        <f>ROUND(I177*H177,2)</f>
        <v>0</v>
      </c>
      <c r="K177" s="217" t="s">
        <v>19</v>
      </c>
      <c r="L177" s="46"/>
      <c r="M177" s="222" t="s">
        <v>19</v>
      </c>
      <c r="N177" s="223" t="s">
        <v>44</v>
      </c>
      <c r="O177" s="86"/>
      <c r="P177" s="224">
        <f>O177*H177</f>
        <v>0</v>
      </c>
      <c r="Q177" s="224">
        <v>0</v>
      </c>
      <c r="R177" s="224">
        <f>Q177*H177</f>
        <v>0</v>
      </c>
      <c r="S177" s="224">
        <v>0</v>
      </c>
      <c r="T177" s="225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6" t="s">
        <v>304</v>
      </c>
      <c r="AT177" s="226" t="s">
        <v>208</v>
      </c>
      <c r="AU177" s="226" t="s">
        <v>82</v>
      </c>
      <c r="AY177" s="19" t="s">
        <v>206</v>
      </c>
      <c r="BE177" s="227">
        <f>IF(N177="základní",J177,0)</f>
        <v>0</v>
      </c>
      <c r="BF177" s="227">
        <f>IF(N177="snížená",J177,0)</f>
        <v>0</v>
      </c>
      <c r="BG177" s="227">
        <f>IF(N177="zákl. přenesená",J177,0)</f>
        <v>0</v>
      </c>
      <c r="BH177" s="227">
        <f>IF(N177="sníž. přenesená",J177,0)</f>
        <v>0</v>
      </c>
      <c r="BI177" s="227">
        <f>IF(N177="nulová",J177,0)</f>
        <v>0</v>
      </c>
      <c r="BJ177" s="19" t="s">
        <v>34</v>
      </c>
      <c r="BK177" s="227">
        <f>ROUND(I177*H177,2)</f>
        <v>0</v>
      </c>
      <c r="BL177" s="19" t="s">
        <v>304</v>
      </c>
      <c r="BM177" s="226" t="s">
        <v>1429</v>
      </c>
    </row>
    <row r="178" spans="1:65" s="2" customFormat="1" ht="44.25" customHeight="1">
      <c r="A178" s="40"/>
      <c r="B178" s="41"/>
      <c r="C178" s="215" t="s">
        <v>498</v>
      </c>
      <c r="D178" s="215" t="s">
        <v>208</v>
      </c>
      <c r="E178" s="216" t="s">
        <v>4672</v>
      </c>
      <c r="F178" s="217" t="s">
        <v>4673</v>
      </c>
      <c r="G178" s="218" t="s">
        <v>386</v>
      </c>
      <c r="H178" s="219">
        <v>1</v>
      </c>
      <c r="I178" s="220"/>
      <c r="J178" s="221">
        <f>ROUND(I178*H178,2)</f>
        <v>0</v>
      </c>
      <c r="K178" s="217" t="s">
        <v>19</v>
      </c>
      <c r="L178" s="46"/>
      <c r="M178" s="222" t="s">
        <v>19</v>
      </c>
      <c r="N178" s="223" t="s">
        <v>44</v>
      </c>
      <c r="O178" s="86"/>
      <c r="P178" s="224">
        <f>O178*H178</f>
        <v>0</v>
      </c>
      <c r="Q178" s="224">
        <v>0</v>
      </c>
      <c r="R178" s="224">
        <f>Q178*H178</f>
        <v>0</v>
      </c>
      <c r="S178" s="224">
        <v>0</v>
      </c>
      <c r="T178" s="225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6" t="s">
        <v>304</v>
      </c>
      <c r="AT178" s="226" t="s">
        <v>208</v>
      </c>
      <c r="AU178" s="226" t="s">
        <v>82</v>
      </c>
      <c r="AY178" s="19" t="s">
        <v>206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19" t="s">
        <v>34</v>
      </c>
      <c r="BK178" s="227">
        <f>ROUND(I178*H178,2)</f>
        <v>0</v>
      </c>
      <c r="BL178" s="19" t="s">
        <v>304</v>
      </c>
      <c r="BM178" s="226" t="s">
        <v>1439</v>
      </c>
    </row>
    <row r="179" spans="1:65" s="2" customFormat="1" ht="44.25" customHeight="1">
      <c r="A179" s="40"/>
      <c r="B179" s="41"/>
      <c r="C179" s="215" t="s">
        <v>503</v>
      </c>
      <c r="D179" s="215" t="s">
        <v>208</v>
      </c>
      <c r="E179" s="216" t="s">
        <v>4674</v>
      </c>
      <c r="F179" s="217" t="s">
        <v>4675</v>
      </c>
      <c r="G179" s="218" t="s">
        <v>386</v>
      </c>
      <c r="H179" s="219">
        <v>3</v>
      </c>
      <c r="I179" s="220"/>
      <c r="J179" s="221">
        <f>ROUND(I179*H179,2)</f>
        <v>0</v>
      </c>
      <c r="K179" s="217" t="s">
        <v>19</v>
      </c>
      <c r="L179" s="46"/>
      <c r="M179" s="222" t="s">
        <v>19</v>
      </c>
      <c r="N179" s="223" t="s">
        <v>44</v>
      </c>
      <c r="O179" s="86"/>
      <c r="P179" s="224">
        <f>O179*H179</f>
        <v>0</v>
      </c>
      <c r="Q179" s="224">
        <v>0</v>
      </c>
      <c r="R179" s="224">
        <f>Q179*H179</f>
        <v>0</v>
      </c>
      <c r="S179" s="224">
        <v>0</v>
      </c>
      <c r="T179" s="225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6" t="s">
        <v>304</v>
      </c>
      <c r="AT179" s="226" t="s">
        <v>208</v>
      </c>
      <c r="AU179" s="226" t="s">
        <v>82</v>
      </c>
      <c r="AY179" s="19" t="s">
        <v>206</v>
      </c>
      <c r="BE179" s="227">
        <f>IF(N179="základní",J179,0)</f>
        <v>0</v>
      </c>
      <c r="BF179" s="227">
        <f>IF(N179="snížená",J179,0)</f>
        <v>0</v>
      </c>
      <c r="BG179" s="227">
        <f>IF(N179="zákl. přenesená",J179,0)</f>
        <v>0</v>
      </c>
      <c r="BH179" s="227">
        <f>IF(N179="sníž. přenesená",J179,0)</f>
        <v>0</v>
      </c>
      <c r="BI179" s="227">
        <f>IF(N179="nulová",J179,0)</f>
        <v>0</v>
      </c>
      <c r="BJ179" s="19" t="s">
        <v>34</v>
      </c>
      <c r="BK179" s="227">
        <f>ROUND(I179*H179,2)</f>
        <v>0</v>
      </c>
      <c r="BL179" s="19" t="s">
        <v>304</v>
      </c>
      <c r="BM179" s="226" t="s">
        <v>1450</v>
      </c>
    </row>
    <row r="180" spans="1:65" s="2" customFormat="1" ht="44.25" customHeight="1">
      <c r="A180" s="40"/>
      <c r="B180" s="41"/>
      <c r="C180" s="215" t="s">
        <v>508</v>
      </c>
      <c r="D180" s="215" t="s">
        <v>208</v>
      </c>
      <c r="E180" s="216" t="s">
        <v>4676</v>
      </c>
      <c r="F180" s="217" t="s">
        <v>4677</v>
      </c>
      <c r="G180" s="218" t="s">
        <v>386</v>
      </c>
      <c r="H180" s="219">
        <v>2</v>
      </c>
      <c r="I180" s="220"/>
      <c r="J180" s="221">
        <f>ROUND(I180*H180,2)</f>
        <v>0</v>
      </c>
      <c r="K180" s="217" t="s">
        <v>19</v>
      </c>
      <c r="L180" s="46"/>
      <c r="M180" s="222" t="s">
        <v>19</v>
      </c>
      <c r="N180" s="223" t="s">
        <v>44</v>
      </c>
      <c r="O180" s="86"/>
      <c r="P180" s="224">
        <f>O180*H180</f>
        <v>0</v>
      </c>
      <c r="Q180" s="224">
        <v>0</v>
      </c>
      <c r="R180" s="224">
        <f>Q180*H180</f>
        <v>0</v>
      </c>
      <c r="S180" s="224">
        <v>0</v>
      </c>
      <c r="T180" s="225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6" t="s">
        <v>304</v>
      </c>
      <c r="AT180" s="226" t="s">
        <v>208</v>
      </c>
      <c r="AU180" s="226" t="s">
        <v>82</v>
      </c>
      <c r="AY180" s="19" t="s">
        <v>206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19" t="s">
        <v>34</v>
      </c>
      <c r="BK180" s="227">
        <f>ROUND(I180*H180,2)</f>
        <v>0</v>
      </c>
      <c r="BL180" s="19" t="s">
        <v>304</v>
      </c>
      <c r="BM180" s="226" t="s">
        <v>1458</v>
      </c>
    </row>
    <row r="181" spans="1:65" s="2" customFormat="1" ht="44.25" customHeight="1">
      <c r="A181" s="40"/>
      <c r="B181" s="41"/>
      <c r="C181" s="215" t="s">
        <v>512</v>
      </c>
      <c r="D181" s="215" t="s">
        <v>208</v>
      </c>
      <c r="E181" s="216" t="s">
        <v>4678</v>
      </c>
      <c r="F181" s="217" t="s">
        <v>4679</v>
      </c>
      <c r="G181" s="218" t="s">
        <v>386</v>
      </c>
      <c r="H181" s="219">
        <v>6</v>
      </c>
      <c r="I181" s="220"/>
      <c r="J181" s="221">
        <f>ROUND(I181*H181,2)</f>
        <v>0</v>
      </c>
      <c r="K181" s="217" t="s">
        <v>19</v>
      </c>
      <c r="L181" s="46"/>
      <c r="M181" s="222" t="s">
        <v>19</v>
      </c>
      <c r="N181" s="223" t="s">
        <v>44</v>
      </c>
      <c r="O181" s="86"/>
      <c r="P181" s="224">
        <f>O181*H181</f>
        <v>0</v>
      </c>
      <c r="Q181" s="224">
        <v>0</v>
      </c>
      <c r="R181" s="224">
        <f>Q181*H181</f>
        <v>0</v>
      </c>
      <c r="S181" s="224">
        <v>0</v>
      </c>
      <c r="T181" s="225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6" t="s">
        <v>304</v>
      </c>
      <c r="AT181" s="226" t="s">
        <v>208</v>
      </c>
      <c r="AU181" s="226" t="s">
        <v>82</v>
      </c>
      <c r="AY181" s="19" t="s">
        <v>206</v>
      </c>
      <c r="BE181" s="227">
        <f>IF(N181="základní",J181,0)</f>
        <v>0</v>
      </c>
      <c r="BF181" s="227">
        <f>IF(N181="snížená",J181,0)</f>
        <v>0</v>
      </c>
      <c r="BG181" s="227">
        <f>IF(N181="zákl. přenesená",J181,0)</f>
        <v>0</v>
      </c>
      <c r="BH181" s="227">
        <f>IF(N181="sníž. přenesená",J181,0)</f>
        <v>0</v>
      </c>
      <c r="BI181" s="227">
        <f>IF(N181="nulová",J181,0)</f>
        <v>0</v>
      </c>
      <c r="BJ181" s="19" t="s">
        <v>34</v>
      </c>
      <c r="BK181" s="227">
        <f>ROUND(I181*H181,2)</f>
        <v>0</v>
      </c>
      <c r="BL181" s="19" t="s">
        <v>304</v>
      </c>
      <c r="BM181" s="226" t="s">
        <v>1471</v>
      </c>
    </row>
    <row r="182" spans="1:65" s="2" customFormat="1" ht="44.25" customHeight="1">
      <c r="A182" s="40"/>
      <c r="B182" s="41"/>
      <c r="C182" s="215" t="s">
        <v>518</v>
      </c>
      <c r="D182" s="215" t="s">
        <v>208</v>
      </c>
      <c r="E182" s="216" t="s">
        <v>4680</v>
      </c>
      <c r="F182" s="217" t="s">
        <v>4681</v>
      </c>
      <c r="G182" s="218" t="s">
        <v>386</v>
      </c>
      <c r="H182" s="219">
        <v>4</v>
      </c>
      <c r="I182" s="220"/>
      <c r="J182" s="221">
        <f>ROUND(I182*H182,2)</f>
        <v>0</v>
      </c>
      <c r="K182" s="217" t="s">
        <v>19</v>
      </c>
      <c r="L182" s="46"/>
      <c r="M182" s="222" t="s">
        <v>19</v>
      </c>
      <c r="N182" s="223" t="s">
        <v>44</v>
      </c>
      <c r="O182" s="86"/>
      <c r="P182" s="224">
        <f>O182*H182</f>
        <v>0</v>
      </c>
      <c r="Q182" s="224">
        <v>0</v>
      </c>
      <c r="R182" s="224">
        <f>Q182*H182</f>
        <v>0</v>
      </c>
      <c r="S182" s="224">
        <v>0</v>
      </c>
      <c r="T182" s="225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6" t="s">
        <v>304</v>
      </c>
      <c r="AT182" s="226" t="s">
        <v>208</v>
      </c>
      <c r="AU182" s="226" t="s">
        <v>82</v>
      </c>
      <c r="AY182" s="19" t="s">
        <v>206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19" t="s">
        <v>34</v>
      </c>
      <c r="BK182" s="227">
        <f>ROUND(I182*H182,2)</f>
        <v>0</v>
      </c>
      <c r="BL182" s="19" t="s">
        <v>304</v>
      </c>
      <c r="BM182" s="226" t="s">
        <v>1479</v>
      </c>
    </row>
    <row r="183" spans="1:65" s="2" customFormat="1" ht="44.25" customHeight="1">
      <c r="A183" s="40"/>
      <c r="B183" s="41"/>
      <c r="C183" s="215" t="s">
        <v>528</v>
      </c>
      <c r="D183" s="215" t="s">
        <v>208</v>
      </c>
      <c r="E183" s="216" t="s">
        <v>4682</v>
      </c>
      <c r="F183" s="217" t="s">
        <v>4683</v>
      </c>
      <c r="G183" s="218" t="s">
        <v>386</v>
      </c>
      <c r="H183" s="219">
        <v>4</v>
      </c>
      <c r="I183" s="220"/>
      <c r="J183" s="221">
        <f>ROUND(I183*H183,2)</f>
        <v>0</v>
      </c>
      <c r="K183" s="217" t="s">
        <v>19</v>
      </c>
      <c r="L183" s="46"/>
      <c r="M183" s="222" t="s">
        <v>19</v>
      </c>
      <c r="N183" s="223" t="s">
        <v>44</v>
      </c>
      <c r="O183" s="86"/>
      <c r="P183" s="224">
        <f>O183*H183</f>
        <v>0</v>
      </c>
      <c r="Q183" s="224">
        <v>0</v>
      </c>
      <c r="R183" s="224">
        <f>Q183*H183</f>
        <v>0</v>
      </c>
      <c r="S183" s="224">
        <v>0</v>
      </c>
      <c r="T183" s="225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6" t="s">
        <v>304</v>
      </c>
      <c r="AT183" s="226" t="s">
        <v>208</v>
      </c>
      <c r="AU183" s="226" t="s">
        <v>82</v>
      </c>
      <c r="AY183" s="19" t="s">
        <v>206</v>
      </c>
      <c r="BE183" s="227">
        <f>IF(N183="základní",J183,0)</f>
        <v>0</v>
      </c>
      <c r="BF183" s="227">
        <f>IF(N183="snížená",J183,0)</f>
        <v>0</v>
      </c>
      <c r="BG183" s="227">
        <f>IF(N183="zákl. přenesená",J183,0)</f>
        <v>0</v>
      </c>
      <c r="BH183" s="227">
        <f>IF(N183="sníž. přenesená",J183,0)</f>
        <v>0</v>
      </c>
      <c r="BI183" s="227">
        <f>IF(N183="nulová",J183,0)</f>
        <v>0</v>
      </c>
      <c r="BJ183" s="19" t="s">
        <v>34</v>
      </c>
      <c r="BK183" s="227">
        <f>ROUND(I183*H183,2)</f>
        <v>0</v>
      </c>
      <c r="BL183" s="19" t="s">
        <v>304</v>
      </c>
      <c r="BM183" s="226" t="s">
        <v>1490</v>
      </c>
    </row>
    <row r="184" spans="1:65" s="2" customFormat="1" ht="44.25" customHeight="1">
      <c r="A184" s="40"/>
      <c r="B184" s="41"/>
      <c r="C184" s="215" t="s">
        <v>535</v>
      </c>
      <c r="D184" s="215" t="s">
        <v>208</v>
      </c>
      <c r="E184" s="216" t="s">
        <v>4684</v>
      </c>
      <c r="F184" s="217" t="s">
        <v>4685</v>
      </c>
      <c r="G184" s="218" t="s">
        <v>386</v>
      </c>
      <c r="H184" s="219">
        <v>3</v>
      </c>
      <c r="I184" s="220"/>
      <c r="J184" s="221">
        <f>ROUND(I184*H184,2)</f>
        <v>0</v>
      </c>
      <c r="K184" s="217" t="s">
        <v>19</v>
      </c>
      <c r="L184" s="46"/>
      <c r="M184" s="222" t="s">
        <v>19</v>
      </c>
      <c r="N184" s="223" t="s">
        <v>44</v>
      </c>
      <c r="O184" s="86"/>
      <c r="P184" s="224">
        <f>O184*H184</f>
        <v>0</v>
      </c>
      <c r="Q184" s="224">
        <v>0</v>
      </c>
      <c r="R184" s="224">
        <f>Q184*H184</f>
        <v>0</v>
      </c>
      <c r="S184" s="224">
        <v>0</v>
      </c>
      <c r="T184" s="225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6" t="s">
        <v>304</v>
      </c>
      <c r="AT184" s="226" t="s">
        <v>208</v>
      </c>
      <c r="AU184" s="226" t="s">
        <v>82</v>
      </c>
      <c r="AY184" s="19" t="s">
        <v>206</v>
      </c>
      <c r="BE184" s="227">
        <f>IF(N184="základní",J184,0)</f>
        <v>0</v>
      </c>
      <c r="BF184" s="227">
        <f>IF(N184="snížená",J184,0)</f>
        <v>0</v>
      </c>
      <c r="BG184" s="227">
        <f>IF(N184="zákl. přenesená",J184,0)</f>
        <v>0</v>
      </c>
      <c r="BH184" s="227">
        <f>IF(N184="sníž. přenesená",J184,0)</f>
        <v>0</v>
      </c>
      <c r="BI184" s="227">
        <f>IF(N184="nulová",J184,0)</f>
        <v>0</v>
      </c>
      <c r="BJ184" s="19" t="s">
        <v>34</v>
      </c>
      <c r="BK184" s="227">
        <f>ROUND(I184*H184,2)</f>
        <v>0</v>
      </c>
      <c r="BL184" s="19" t="s">
        <v>304</v>
      </c>
      <c r="BM184" s="226" t="s">
        <v>1498</v>
      </c>
    </row>
    <row r="185" spans="1:65" s="2" customFormat="1" ht="44.25" customHeight="1">
      <c r="A185" s="40"/>
      <c r="B185" s="41"/>
      <c r="C185" s="215" t="s">
        <v>782</v>
      </c>
      <c r="D185" s="215" t="s">
        <v>208</v>
      </c>
      <c r="E185" s="216" t="s">
        <v>4686</v>
      </c>
      <c r="F185" s="217" t="s">
        <v>4687</v>
      </c>
      <c r="G185" s="218" t="s">
        <v>386</v>
      </c>
      <c r="H185" s="219">
        <v>2</v>
      </c>
      <c r="I185" s="220"/>
      <c r="J185" s="221">
        <f>ROUND(I185*H185,2)</f>
        <v>0</v>
      </c>
      <c r="K185" s="217" t="s">
        <v>19</v>
      </c>
      <c r="L185" s="46"/>
      <c r="M185" s="222" t="s">
        <v>19</v>
      </c>
      <c r="N185" s="223" t="s">
        <v>44</v>
      </c>
      <c r="O185" s="86"/>
      <c r="P185" s="224">
        <f>O185*H185</f>
        <v>0</v>
      </c>
      <c r="Q185" s="224">
        <v>0</v>
      </c>
      <c r="R185" s="224">
        <f>Q185*H185</f>
        <v>0</v>
      </c>
      <c r="S185" s="224">
        <v>0</v>
      </c>
      <c r="T185" s="225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6" t="s">
        <v>304</v>
      </c>
      <c r="AT185" s="226" t="s">
        <v>208</v>
      </c>
      <c r="AU185" s="226" t="s">
        <v>82</v>
      </c>
      <c r="AY185" s="19" t="s">
        <v>206</v>
      </c>
      <c r="BE185" s="227">
        <f>IF(N185="základní",J185,0)</f>
        <v>0</v>
      </c>
      <c r="BF185" s="227">
        <f>IF(N185="snížená",J185,0)</f>
        <v>0</v>
      </c>
      <c r="BG185" s="227">
        <f>IF(N185="zákl. přenesená",J185,0)</f>
        <v>0</v>
      </c>
      <c r="BH185" s="227">
        <f>IF(N185="sníž. přenesená",J185,0)</f>
        <v>0</v>
      </c>
      <c r="BI185" s="227">
        <f>IF(N185="nulová",J185,0)</f>
        <v>0</v>
      </c>
      <c r="BJ185" s="19" t="s">
        <v>34</v>
      </c>
      <c r="BK185" s="227">
        <f>ROUND(I185*H185,2)</f>
        <v>0</v>
      </c>
      <c r="BL185" s="19" t="s">
        <v>304</v>
      </c>
      <c r="BM185" s="226" t="s">
        <v>1506</v>
      </c>
    </row>
    <row r="186" spans="1:65" s="2" customFormat="1" ht="44.25" customHeight="1">
      <c r="A186" s="40"/>
      <c r="B186" s="41"/>
      <c r="C186" s="215" t="s">
        <v>552</v>
      </c>
      <c r="D186" s="215" t="s">
        <v>208</v>
      </c>
      <c r="E186" s="216" t="s">
        <v>4688</v>
      </c>
      <c r="F186" s="217" t="s">
        <v>4689</v>
      </c>
      <c r="G186" s="218" t="s">
        <v>386</v>
      </c>
      <c r="H186" s="219">
        <v>1</v>
      </c>
      <c r="I186" s="220"/>
      <c r="J186" s="221">
        <f>ROUND(I186*H186,2)</f>
        <v>0</v>
      </c>
      <c r="K186" s="217" t="s">
        <v>19</v>
      </c>
      <c r="L186" s="46"/>
      <c r="M186" s="222" t="s">
        <v>19</v>
      </c>
      <c r="N186" s="223" t="s">
        <v>44</v>
      </c>
      <c r="O186" s="86"/>
      <c r="P186" s="224">
        <f>O186*H186</f>
        <v>0</v>
      </c>
      <c r="Q186" s="224">
        <v>0</v>
      </c>
      <c r="R186" s="224">
        <f>Q186*H186</f>
        <v>0</v>
      </c>
      <c r="S186" s="224">
        <v>0</v>
      </c>
      <c r="T186" s="225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6" t="s">
        <v>304</v>
      </c>
      <c r="AT186" s="226" t="s">
        <v>208</v>
      </c>
      <c r="AU186" s="226" t="s">
        <v>82</v>
      </c>
      <c r="AY186" s="19" t="s">
        <v>206</v>
      </c>
      <c r="BE186" s="227">
        <f>IF(N186="základní",J186,0)</f>
        <v>0</v>
      </c>
      <c r="BF186" s="227">
        <f>IF(N186="snížená",J186,0)</f>
        <v>0</v>
      </c>
      <c r="BG186" s="227">
        <f>IF(N186="zákl. přenesená",J186,0)</f>
        <v>0</v>
      </c>
      <c r="BH186" s="227">
        <f>IF(N186="sníž. přenesená",J186,0)</f>
        <v>0</v>
      </c>
      <c r="BI186" s="227">
        <f>IF(N186="nulová",J186,0)</f>
        <v>0</v>
      </c>
      <c r="BJ186" s="19" t="s">
        <v>34</v>
      </c>
      <c r="BK186" s="227">
        <f>ROUND(I186*H186,2)</f>
        <v>0</v>
      </c>
      <c r="BL186" s="19" t="s">
        <v>304</v>
      </c>
      <c r="BM186" s="226" t="s">
        <v>1514</v>
      </c>
    </row>
    <row r="187" spans="1:65" s="2" customFormat="1" ht="44.25" customHeight="1">
      <c r="A187" s="40"/>
      <c r="B187" s="41"/>
      <c r="C187" s="215" t="s">
        <v>556</v>
      </c>
      <c r="D187" s="215" t="s">
        <v>208</v>
      </c>
      <c r="E187" s="216" t="s">
        <v>4690</v>
      </c>
      <c r="F187" s="217" t="s">
        <v>4691</v>
      </c>
      <c r="G187" s="218" t="s">
        <v>386</v>
      </c>
      <c r="H187" s="219">
        <v>2</v>
      </c>
      <c r="I187" s="220"/>
      <c r="J187" s="221">
        <f>ROUND(I187*H187,2)</f>
        <v>0</v>
      </c>
      <c r="K187" s="217" t="s">
        <v>19</v>
      </c>
      <c r="L187" s="46"/>
      <c r="M187" s="222" t="s">
        <v>19</v>
      </c>
      <c r="N187" s="223" t="s">
        <v>44</v>
      </c>
      <c r="O187" s="86"/>
      <c r="P187" s="224">
        <f>O187*H187</f>
        <v>0</v>
      </c>
      <c r="Q187" s="224">
        <v>0</v>
      </c>
      <c r="R187" s="224">
        <f>Q187*H187</f>
        <v>0</v>
      </c>
      <c r="S187" s="224">
        <v>0</v>
      </c>
      <c r="T187" s="225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6" t="s">
        <v>304</v>
      </c>
      <c r="AT187" s="226" t="s">
        <v>208</v>
      </c>
      <c r="AU187" s="226" t="s">
        <v>82</v>
      </c>
      <c r="AY187" s="19" t="s">
        <v>206</v>
      </c>
      <c r="BE187" s="227">
        <f>IF(N187="základní",J187,0)</f>
        <v>0</v>
      </c>
      <c r="BF187" s="227">
        <f>IF(N187="snížená",J187,0)</f>
        <v>0</v>
      </c>
      <c r="BG187" s="227">
        <f>IF(N187="zákl. přenesená",J187,0)</f>
        <v>0</v>
      </c>
      <c r="BH187" s="227">
        <f>IF(N187="sníž. přenesená",J187,0)</f>
        <v>0</v>
      </c>
      <c r="BI187" s="227">
        <f>IF(N187="nulová",J187,0)</f>
        <v>0</v>
      </c>
      <c r="BJ187" s="19" t="s">
        <v>34</v>
      </c>
      <c r="BK187" s="227">
        <f>ROUND(I187*H187,2)</f>
        <v>0</v>
      </c>
      <c r="BL187" s="19" t="s">
        <v>304</v>
      </c>
      <c r="BM187" s="226" t="s">
        <v>1523</v>
      </c>
    </row>
    <row r="188" spans="1:65" s="2" customFormat="1" ht="12">
      <c r="A188" s="40"/>
      <c r="B188" s="41"/>
      <c r="C188" s="215" t="s">
        <v>814</v>
      </c>
      <c r="D188" s="215" t="s">
        <v>208</v>
      </c>
      <c r="E188" s="216" t="s">
        <v>4692</v>
      </c>
      <c r="F188" s="217" t="s">
        <v>4693</v>
      </c>
      <c r="G188" s="218" t="s">
        <v>4354</v>
      </c>
      <c r="H188" s="219">
        <v>1</v>
      </c>
      <c r="I188" s="220"/>
      <c r="J188" s="221">
        <f>ROUND(I188*H188,2)</f>
        <v>0</v>
      </c>
      <c r="K188" s="217" t="s">
        <v>19</v>
      </c>
      <c r="L188" s="46"/>
      <c r="M188" s="222" t="s">
        <v>19</v>
      </c>
      <c r="N188" s="223" t="s">
        <v>44</v>
      </c>
      <c r="O188" s="86"/>
      <c r="P188" s="224">
        <f>O188*H188</f>
        <v>0</v>
      </c>
      <c r="Q188" s="224">
        <v>0</v>
      </c>
      <c r="R188" s="224">
        <f>Q188*H188</f>
        <v>0</v>
      </c>
      <c r="S188" s="224">
        <v>0</v>
      </c>
      <c r="T188" s="225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6" t="s">
        <v>304</v>
      </c>
      <c r="AT188" s="226" t="s">
        <v>208</v>
      </c>
      <c r="AU188" s="226" t="s">
        <v>82</v>
      </c>
      <c r="AY188" s="19" t="s">
        <v>206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19" t="s">
        <v>34</v>
      </c>
      <c r="BK188" s="227">
        <f>ROUND(I188*H188,2)</f>
        <v>0</v>
      </c>
      <c r="BL188" s="19" t="s">
        <v>304</v>
      </c>
      <c r="BM188" s="226" t="s">
        <v>1537</v>
      </c>
    </row>
    <row r="189" spans="1:65" s="2" customFormat="1" ht="12">
      <c r="A189" s="40"/>
      <c r="B189" s="41"/>
      <c r="C189" s="215" t="s">
        <v>809</v>
      </c>
      <c r="D189" s="215" t="s">
        <v>208</v>
      </c>
      <c r="E189" s="216" t="s">
        <v>4694</v>
      </c>
      <c r="F189" s="217" t="s">
        <v>4695</v>
      </c>
      <c r="G189" s="218" t="s">
        <v>258</v>
      </c>
      <c r="H189" s="219">
        <v>2.345</v>
      </c>
      <c r="I189" s="220"/>
      <c r="J189" s="221">
        <f>ROUND(I189*H189,2)</f>
        <v>0</v>
      </c>
      <c r="K189" s="217" t="s">
        <v>19</v>
      </c>
      <c r="L189" s="46"/>
      <c r="M189" s="222" t="s">
        <v>19</v>
      </c>
      <c r="N189" s="223" t="s">
        <v>44</v>
      </c>
      <c r="O189" s="86"/>
      <c r="P189" s="224">
        <f>O189*H189</f>
        <v>0</v>
      </c>
      <c r="Q189" s="224">
        <v>0</v>
      </c>
      <c r="R189" s="224">
        <f>Q189*H189</f>
        <v>0</v>
      </c>
      <c r="S189" s="224">
        <v>0</v>
      </c>
      <c r="T189" s="225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6" t="s">
        <v>304</v>
      </c>
      <c r="AT189" s="226" t="s">
        <v>208</v>
      </c>
      <c r="AU189" s="226" t="s">
        <v>82</v>
      </c>
      <c r="AY189" s="19" t="s">
        <v>206</v>
      </c>
      <c r="BE189" s="227">
        <f>IF(N189="základní",J189,0)</f>
        <v>0</v>
      </c>
      <c r="BF189" s="227">
        <f>IF(N189="snížená",J189,0)</f>
        <v>0</v>
      </c>
      <c r="BG189" s="227">
        <f>IF(N189="zákl. přenesená",J189,0)</f>
        <v>0</v>
      </c>
      <c r="BH189" s="227">
        <f>IF(N189="sníž. přenesená",J189,0)</f>
        <v>0</v>
      </c>
      <c r="BI189" s="227">
        <f>IF(N189="nulová",J189,0)</f>
        <v>0</v>
      </c>
      <c r="BJ189" s="19" t="s">
        <v>34</v>
      </c>
      <c r="BK189" s="227">
        <f>ROUND(I189*H189,2)</f>
        <v>0</v>
      </c>
      <c r="BL189" s="19" t="s">
        <v>304</v>
      </c>
      <c r="BM189" s="226" t="s">
        <v>1545</v>
      </c>
    </row>
    <row r="190" spans="1:63" s="12" customFormat="1" ht="22.8" customHeight="1">
      <c r="A190" s="12"/>
      <c r="B190" s="199"/>
      <c r="C190" s="200"/>
      <c r="D190" s="201" t="s">
        <v>72</v>
      </c>
      <c r="E190" s="213" t="s">
        <v>2853</v>
      </c>
      <c r="F190" s="213" t="s">
        <v>4696</v>
      </c>
      <c r="G190" s="200"/>
      <c r="H190" s="200"/>
      <c r="I190" s="203"/>
      <c r="J190" s="214">
        <f>BK190</f>
        <v>0</v>
      </c>
      <c r="K190" s="200"/>
      <c r="L190" s="205"/>
      <c r="M190" s="206"/>
      <c r="N190" s="207"/>
      <c r="O190" s="207"/>
      <c r="P190" s="208">
        <f>SUM(P191:P194)</f>
        <v>0</v>
      </c>
      <c r="Q190" s="207"/>
      <c r="R190" s="208">
        <f>SUM(R191:R194)</f>
        <v>0</v>
      </c>
      <c r="S190" s="207"/>
      <c r="T190" s="209">
        <f>SUM(T191:T194)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0" t="s">
        <v>82</v>
      </c>
      <c r="AT190" s="211" t="s">
        <v>72</v>
      </c>
      <c r="AU190" s="211" t="s">
        <v>34</v>
      </c>
      <c r="AY190" s="210" t="s">
        <v>206</v>
      </c>
      <c r="BK190" s="212">
        <f>SUM(BK191:BK194)</f>
        <v>0</v>
      </c>
    </row>
    <row r="191" spans="1:65" s="2" customFormat="1" ht="12">
      <c r="A191" s="40"/>
      <c r="B191" s="41"/>
      <c r="C191" s="215" t="s">
        <v>1047</v>
      </c>
      <c r="D191" s="215" t="s">
        <v>208</v>
      </c>
      <c r="E191" s="216" t="s">
        <v>3123</v>
      </c>
      <c r="F191" s="217" t="s">
        <v>4697</v>
      </c>
      <c r="G191" s="218" t="s">
        <v>2224</v>
      </c>
      <c r="H191" s="219">
        <v>150</v>
      </c>
      <c r="I191" s="220"/>
      <c r="J191" s="221">
        <f>ROUND(I191*H191,2)</f>
        <v>0</v>
      </c>
      <c r="K191" s="217" t="s">
        <v>19</v>
      </c>
      <c r="L191" s="46"/>
      <c r="M191" s="222" t="s">
        <v>19</v>
      </c>
      <c r="N191" s="223" t="s">
        <v>44</v>
      </c>
      <c r="O191" s="86"/>
      <c r="P191" s="224">
        <f>O191*H191</f>
        <v>0</v>
      </c>
      <c r="Q191" s="224">
        <v>0</v>
      </c>
      <c r="R191" s="224">
        <f>Q191*H191</f>
        <v>0</v>
      </c>
      <c r="S191" s="224">
        <v>0</v>
      </c>
      <c r="T191" s="225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6" t="s">
        <v>304</v>
      </c>
      <c r="AT191" s="226" t="s">
        <v>208</v>
      </c>
      <c r="AU191" s="226" t="s">
        <v>82</v>
      </c>
      <c r="AY191" s="19" t="s">
        <v>206</v>
      </c>
      <c r="BE191" s="227">
        <f>IF(N191="základní",J191,0)</f>
        <v>0</v>
      </c>
      <c r="BF191" s="227">
        <f>IF(N191="snížená",J191,0)</f>
        <v>0</v>
      </c>
      <c r="BG191" s="227">
        <f>IF(N191="zákl. přenesená",J191,0)</f>
        <v>0</v>
      </c>
      <c r="BH191" s="227">
        <f>IF(N191="sníž. přenesená",J191,0)</f>
        <v>0</v>
      </c>
      <c r="BI191" s="227">
        <f>IF(N191="nulová",J191,0)</f>
        <v>0</v>
      </c>
      <c r="BJ191" s="19" t="s">
        <v>34</v>
      </c>
      <c r="BK191" s="227">
        <f>ROUND(I191*H191,2)</f>
        <v>0</v>
      </c>
      <c r="BL191" s="19" t="s">
        <v>304</v>
      </c>
      <c r="BM191" s="226" t="s">
        <v>1553</v>
      </c>
    </row>
    <row r="192" spans="1:65" s="2" customFormat="1" ht="12">
      <c r="A192" s="40"/>
      <c r="B192" s="41"/>
      <c r="C192" s="261" t="s">
        <v>1053</v>
      </c>
      <c r="D192" s="261" t="s">
        <v>317</v>
      </c>
      <c r="E192" s="262" t="s">
        <v>4698</v>
      </c>
      <c r="F192" s="263" t="s">
        <v>4699</v>
      </c>
      <c r="G192" s="264" t="s">
        <v>2224</v>
      </c>
      <c r="H192" s="265">
        <v>150</v>
      </c>
      <c r="I192" s="266"/>
      <c r="J192" s="267">
        <f>ROUND(I192*H192,2)</f>
        <v>0</v>
      </c>
      <c r="K192" s="263" t="s">
        <v>19</v>
      </c>
      <c r="L192" s="268"/>
      <c r="M192" s="269" t="s">
        <v>19</v>
      </c>
      <c r="N192" s="270" t="s">
        <v>44</v>
      </c>
      <c r="O192" s="86"/>
      <c r="P192" s="224">
        <f>O192*H192</f>
        <v>0</v>
      </c>
      <c r="Q192" s="224">
        <v>0</v>
      </c>
      <c r="R192" s="224">
        <f>Q192*H192</f>
        <v>0</v>
      </c>
      <c r="S192" s="224">
        <v>0</v>
      </c>
      <c r="T192" s="225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6" t="s">
        <v>377</v>
      </c>
      <c r="AT192" s="226" t="s">
        <v>317</v>
      </c>
      <c r="AU192" s="226" t="s">
        <v>82</v>
      </c>
      <c r="AY192" s="19" t="s">
        <v>206</v>
      </c>
      <c r="BE192" s="227">
        <f>IF(N192="základní",J192,0)</f>
        <v>0</v>
      </c>
      <c r="BF192" s="227">
        <f>IF(N192="snížená",J192,0)</f>
        <v>0</v>
      </c>
      <c r="BG192" s="227">
        <f>IF(N192="zákl. přenesená",J192,0)</f>
        <v>0</v>
      </c>
      <c r="BH192" s="227">
        <f>IF(N192="sníž. přenesená",J192,0)</f>
        <v>0</v>
      </c>
      <c r="BI192" s="227">
        <f>IF(N192="nulová",J192,0)</f>
        <v>0</v>
      </c>
      <c r="BJ192" s="19" t="s">
        <v>34</v>
      </c>
      <c r="BK192" s="227">
        <f>ROUND(I192*H192,2)</f>
        <v>0</v>
      </c>
      <c r="BL192" s="19" t="s">
        <v>304</v>
      </c>
      <c r="BM192" s="226" t="s">
        <v>1563</v>
      </c>
    </row>
    <row r="193" spans="1:65" s="2" customFormat="1" ht="12">
      <c r="A193" s="40"/>
      <c r="B193" s="41"/>
      <c r="C193" s="215" t="s">
        <v>1065</v>
      </c>
      <c r="D193" s="215" t="s">
        <v>208</v>
      </c>
      <c r="E193" s="216" t="s">
        <v>3232</v>
      </c>
      <c r="F193" s="217" t="s">
        <v>4700</v>
      </c>
      <c r="G193" s="218" t="s">
        <v>258</v>
      </c>
      <c r="H193" s="219">
        <v>0.011</v>
      </c>
      <c r="I193" s="220"/>
      <c r="J193" s="221">
        <f>ROUND(I193*H193,2)</f>
        <v>0</v>
      </c>
      <c r="K193" s="217" t="s">
        <v>19</v>
      </c>
      <c r="L193" s="46"/>
      <c r="M193" s="222" t="s">
        <v>19</v>
      </c>
      <c r="N193" s="223" t="s">
        <v>44</v>
      </c>
      <c r="O193" s="86"/>
      <c r="P193" s="224">
        <f>O193*H193</f>
        <v>0</v>
      </c>
      <c r="Q193" s="224">
        <v>0</v>
      </c>
      <c r="R193" s="224">
        <f>Q193*H193</f>
        <v>0</v>
      </c>
      <c r="S193" s="224">
        <v>0</v>
      </c>
      <c r="T193" s="225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6" t="s">
        <v>304</v>
      </c>
      <c r="AT193" s="226" t="s">
        <v>208</v>
      </c>
      <c r="AU193" s="226" t="s">
        <v>82</v>
      </c>
      <c r="AY193" s="19" t="s">
        <v>206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19" t="s">
        <v>34</v>
      </c>
      <c r="BK193" s="227">
        <f>ROUND(I193*H193,2)</f>
        <v>0</v>
      </c>
      <c r="BL193" s="19" t="s">
        <v>304</v>
      </c>
      <c r="BM193" s="226" t="s">
        <v>1574</v>
      </c>
    </row>
    <row r="194" spans="1:65" s="2" customFormat="1" ht="12">
      <c r="A194" s="40"/>
      <c r="B194" s="41"/>
      <c r="C194" s="215" t="s">
        <v>968</v>
      </c>
      <c r="D194" s="215" t="s">
        <v>208</v>
      </c>
      <c r="E194" s="216" t="s">
        <v>4380</v>
      </c>
      <c r="F194" s="217" t="s">
        <v>4701</v>
      </c>
      <c r="G194" s="218" t="s">
        <v>3965</v>
      </c>
      <c r="H194" s="219">
        <v>80</v>
      </c>
      <c r="I194" s="220"/>
      <c r="J194" s="221">
        <f>ROUND(I194*H194,2)</f>
        <v>0</v>
      </c>
      <c r="K194" s="217" t="s">
        <v>19</v>
      </c>
      <c r="L194" s="46"/>
      <c r="M194" s="290" t="s">
        <v>19</v>
      </c>
      <c r="N194" s="291" t="s">
        <v>44</v>
      </c>
      <c r="O194" s="292"/>
      <c r="P194" s="293">
        <f>O194*H194</f>
        <v>0</v>
      </c>
      <c r="Q194" s="293">
        <v>0</v>
      </c>
      <c r="R194" s="293">
        <f>Q194*H194</f>
        <v>0</v>
      </c>
      <c r="S194" s="293">
        <v>0</v>
      </c>
      <c r="T194" s="294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6" t="s">
        <v>304</v>
      </c>
      <c r="AT194" s="226" t="s">
        <v>208</v>
      </c>
      <c r="AU194" s="226" t="s">
        <v>82</v>
      </c>
      <c r="AY194" s="19" t="s">
        <v>206</v>
      </c>
      <c r="BE194" s="227">
        <f>IF(N194="základní",J194,0)</f>
        <v>0</v>
      </c>
      <c r="BF194" s="227">
        <f>IF(N194="snížená",J194,0)</f>
        <v>0</v>
      </c>
      <c r="BG194" s="227">
        <f>IF(N194="zákl. přenesená",J194,0)</f>
        <v>0</v>
      </c>
      <c r="BH194" s="227">
        <f>IF(N194="sníž. přenesená",J194,0)</f>
        <v>0</v>
      </c>
      <c r="BI194" s="227">
        <f>IF(N194="nulová",J194,0)</f>
        <v>0</v>
      </c>
      <c r="BJ194" s="19" t="s">
        <v>34</v>
      </c>
      <c r="BK194" s="227">
        <f>ROUND(I194*H194,2)</f>
        <v>0</v>
      </c>
      <c r="BL194" s="19" t="s">
        <v>304</v>
      </c>
      <c r="BM194" s="226" t="s">
        <v>1587</v>
      </c>
    </row>
    <row r="195" spans="1:31" s="2" customFormat="1" ht="6.95" customHeight="1">
      <c r="A195" s="40"/>
      <c r="B195" s="61"/>
      <c r="C195" s="62"/>
      <c r="D195" s="62"/>
      <c r="E195" s="62"/>
      <c r="F195" s="62"/>
      <c r="G195" s="62"/>
      <c r="H195" s="62"/>
      <c r="I195" s="62"/>
      <c r="J195" s="62"/>
      <c r="K195" s="62"/>
      <c r="L195" s="46"/>
      <c r="M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</row>
  </sheetData>
  <sheetProtection password="C7F1" sheet="1" objects="1" scenarios="1" formatColumns="0" formatRows="0" autoFilter="0"/>
  <autoFilter ref="C91:K19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114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2:12" s="1" customFormat="1" ht="12" customHeight="1">
      <c r="B8" s="22"/>
      <c r="D8" s="145" t="s">
        <v>143</v>
      </c>
      <c r="L8" s="22"/>
    </row>
    <row r="9" spans="1:31" s="2" customFormat="1" ht="16.5" customHeight="1">
      <c r="A9" s="40"/>
      <c r="B9" s="46"/>
      <c r="C9" s="40"/>
      <c r="D9" s="40"/>
      <c r="E9" s="146" t="s">
        <v>3956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3957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4702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49" t="str">
        <f>'Rekapitulace stavby'!AN8</f>
        <v>6. 8. 2020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">
        <v>19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45" t="s">
        <v>28</v>
      </c>
      <c r="J17" s="135" t="s">
        <v>19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29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28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31</v>
      </c>
      <c r="E22" s="40"/>
      <c r="F22" s="40"/>
      <c r="G22" s="40"/>
      <c r="H22" s="40"/>
      <c r="I22" s="145" t="s">
        <v>26</v>
      </c>
      <c r="J22" s="135" t="s">
        <v>19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45" t="s">
        <v>28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35</v>
      </c>
      <c r="E25" s="40"/>
      <c r="F25" s="40"/>
      <c r="G25" s="40"/>
      <c r="H25" s="40"/>
      <c r="I25" s="145" t="s">
        <v>26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75</v>
      </c>
      <c r="F26" s="40"/>
      <c r="G26" s="40"/>
      <c r="H26" s="40"/>
      <c r="I26" s="145" t="s">
        <v>28</v>
      </c>
      <c r="J26" s="135" t="s">
        <v>19</v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37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0"/>
      <c r="B29" s="151"/>
      <c r="C29" s="150"/>
      <c r="D29" s="150"/>
      <c r="E29" s="152" t="s">
        <v>19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5" t="s">
        <v>39</v>
      </c>
      <c r="E32" s="40"/>
      <c r="F32" s="40"/>
      <c r="G32" s="40"/>
      <c r="H32" s="40"/>
      <c r="I32" s="40"/>
      <c r="J32" s="156">
        <f>ROUND(J92,0)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7" t="s">
        <v>41</v>
      </c>
      <c r="G34" s="40"/>
      <c r="H34" s="40"/>
      <c r="I34" s="157" t="s">
        <v>40</v>
      </c>
      <c r="J34" s="157" t="s">
        <v>42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8" t="s">
        <v>43</v>
      </c>
      <c r="E35" s="145" t="s">
        <v>44</v>
      </c>
      <c r="F35" s="159">
        <f>ROUND((SUM(BE92:BE236)),0)</f>
        <v>0</v>
      </c>
      <c r="G35" s="40"/>
      <c r="H35" s="40"/>
      <c r="I35" s="160">
        <v>0.21</v>
      </c>
      <c r="J35" s="159">
        <f>ROUND(((SUM(BE92:BE236))*I35),0)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45</v>
      </c>
      <c r="F36" s="159">
        <f>ROUND((SUM(BF92:BF236)),0)</f>
        <v>0</v>
      </c>
      <c r="G36" s="40"/>
      <c r="H36" s="40"/>
      <c r="I36" s="160">
        <v>0.15</v>
      </c>
      <c r="J36" s="159">
        <f>ROUND(((SUM(BF92:BF236))*I36),0)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46</v>
      </c>
      <c r="F37" s="159">
        <f>ROUND((SUM(BG92:BG236)),0)</f>
        <v>0</v>
      </c>
      <c r="G37" s="40"/>
      <c r="H37" s="40"/>
      <c r="I37" s="160">
        <v>0.21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47</v>
      </c>
      <c r="F38" s="159">
        <f>ROUND((SUM(BH92:BH236)),0)</f>
        <v>0</v>
      </c>
      <c r="G38" s="40"/>
      <c r="H38" s="40"/>
      <c r="I38" s="160">
        <v>0.15</v>
      </c>
      <c r="J38" s="159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48</v>
      </c>
      <c r="F39" s="159">
        <f>ROUND((SUM(BI92:BI236)),0)</f>
        <v>0</v>
      </c>
      <c r="G39" s="40"/>
      <c r="H39" s="40"/>
      <c r="I39" s="160">
        <v>0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49</v>
      </c>
      <c r="E41" s="163"/>
      <c r="F41" s="163"/>
      <c r="G41" s="164" t="s">
        <v>50</v>
      </c>
      <c r="H41" s="165" t="s">
        <v>51</v>
      </c>
      <c r="I41" s="163"/>
      <c r="J41" s="166">
        <f>SUM(J32:J39)</f>
        <v>0</v>
      </c>
      <c r="K41" s="167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145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VOŠ a SPŠ Žďár nad Sázavou - tělocvična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143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3956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3957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4 - Elektroinstalace - silnoproud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Žďár nad Sázavou</v>
      </c>
      <c r="G56" s="42"/>
      <c r="H56" s="42"/>
      <c r="I56" s="34" t="s">
        <v>23</v>
      </c>
      <c r="J56" s="74" t="str">
        <f>IF(J14="","",J14)</f>
        <v>6. 8. 2020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Kraj Vysočina</v>
      </c>
      <c r="G58" s="42"/>
      <c r="H58" s="42"/>
      <c r="I58" s="34" t="s">
        <v>31</v>
      </c>
      <c r="J58" s="38" t="str">
        <f>E23</f>
        <v>ARTPROJEKT Jihlava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>IMPORT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3" t="s">
        <v>146</v>
      </c>
      <c r="D61" s="174"/>
      <c r="E61" s="174"/>
      <c r="F61" s="174"/>
      <c r="G61" s="174"/>
      <c r="H61" s="174"/>
      <c r="I61" s="174"/>
      <c r="J61" s="175" t="s">
        <v>147</v>
      </c>
      <c r="K61" s="174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6" t="s">
        <v>71</v>
      </c>
      <c r="D63" s="42"/>
      <c r="E63" s="42"/>
      <c r="F63" s="42"/>
      <c r="G63" s="42"/>
      <c r="H63" s="42"/>
      <c r="I63" s="42"/>
      <c r="J63" s="104">
        <f>J92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148</v>
      </c>
    </row>
    <row r="64" spans="1:31" s="9" customFormat="1" ht="24.95" customHeight="1">
      <c r="A64" s="9"/>
      <c r="B64" s="177"/>
      <c r="C64" s="178"/>
      <c r="D64" s="179" t="s">
        <v>4703</v>
      </c>
      <c r="E64" s="180"/>
      <c r="F64" s="180"/>
      <c r="G64" s="180"/>
      <c r="H64" s="180"/>
      <c r="I64" s="180"/>
      <c r="J64" s="181">
        <f>J93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7"/>
      <c r="C65" s="178"/>
      <c r="D65" s="179" t="s">
        <v>4704</v>
      </c>
      <c r="E65" s="180"/>
      <c r="F65" s="180"/>
      <c r="G65" s="180"/>
      <c r="H65" s="180"/>
      <c r="I65" s="180"/>
      <c r="J65" s="181">
        <f>J151</f>
        <v>0</v>
      </c>
      <c r="K65" s="178"/>
      <c r="L65" s="18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7"/>
      <c r="C66" s="178"/>
      <c r="D66" s="179" t="s">
        <v>4705</v>
      </c>
      <c r="E66" s="180"/>
      <c r="F66" s="180"/>
      <c r="G66" s="180"/>
      <c r="H66" s="180"/>
      <c r="I66" s="180"/>
      <c r="J66" s="181">
        <f>J156</f>
        <v>0</v>
      </c>
      <c r="K66" s="178"/>
      <c r="L66" s="18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7"/>
      <c r="C67" s="178"/>
      <c r="D67" s="179" t="s">
        <v>4706</v>
      </c>
      <c r="E67" s="180"/>
      <c r="F67" s="180"/>
      <c r="G67" s="180"/>
      <c r="H67" s="180"/>
      <c r="I67" s="180"/>
      <c r="J67" s="181">
        <f>J161</f>
        <v>0</v>
      </c>
      <c r="K67" s="178"/>
      <c r="L67" s="18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77"/>
      <c r="C68" s="178"/>
      <c r="D68" s="179" t="s">
        <v>4707</v>
      </c>
      <c r="E68" s="180"/>
      <c r="F68" s="180"/>
      <c r="G68" s="180"/>
      <c r="H68" s="180"/>
      <c r="I68" s="180"/>
      <c r="J68" s="181">
        <f>J185</f>
        <v>0</v>
      </c>
      <c r="K68" s="178"/>
      <c r="L68" s="18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7"/>
      <c r="C69" s="178"/>
      <c r="D69" s="179" t="s">
        <v>4708</v>
      </c>
      <c r="E69" s="180"/>
      <c r="F69" s="180"/>
      <c r="G69" s="180"/>
      <c r="H69" s="180"/>
      <c r="I69" s="180"/>
      <c r="J69" s="181">
        <f>J213</f>
        <v>0</v>
      </c>
      <c r="K69" s="178"/>
      <c r="L69" s="18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7"/>
      <c r="C70" s="178"/>
      <c r="D70" s="179" t="s">
        <v>4709</v>
      </c>
      <c r="E70" s="180"/>
      <c r="F70" s="180"/>
      <c r="G70" s="180"/>
      <c r="H70" s="180"/>
      <c r="I70" s="180"/>
      <c r="J70" s="181">
        <f>J221</f>
        <v>0</v>
      </c>
      <c r="K70" s="178"/>
      <c r="L70" s="182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191</v>
      </c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72" t="str">
        <f>E7</f>
        <v>VOŠ a SPŠ Žďár nad Sázavou - tělocvična</v>
      </c>
      <c r="F80" s="34"/>
      <c r="G80" s="34"/>
      <c r="H80" s="34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2:12" s="1" customFormat="1" ht="12" customHeight="1">
      <c r="B81" s="23"/>
      <c r="C81" s="34" t="s">
        <v>143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1:31" s="2" customFormat="1" ht="16.5" customHeight="1">
      <c r="A82" s="40"/>
      <c r="B82" s="41"/>
      <c r="C82" s="42"/>
      <c r="D82" s="42"/>
      <c r="E82" s="172" t="s">
        <v>3956</v>
      </c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3957</v>
      </c>
      <c r="D83" s="42"/>
      <c r="E83" s="42"/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E11</f>
        <v>4 - Elektroinstalace - silnoproud</v>
      </c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21</v>
      </c>
      <c r="D86" s="42"/>
      <c r="E86" s="42"/>
      <c r="F86" s="29" t="str">
        <f>F14</f>
        <v>Žďár nad Sázavou</v>
      </c>
      <c r="G86" s="42"/>
      <c r="H86" s="42"/>
      <c r="I86" s="34" t="s">
        <v>23</v>
      </c>
      <c r="J86" s="74" t="str">
        <f>IF(J14="","",J14)</f>
        <v>6. 8. 2020</v>
      </c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25</v>
      </c>
      <c r="D88" s="42"/>
      <c r="E88" s="42"/>
      <c r="F88" s="29" t="str">
        <f>E17</f>
        <v>Kraj Vysočina</v>
      </c>
      <c r="G88" s="42"/>
      <c r="H88" s="42"/>
      <c r="I88" s="34" t="s">
        <v>31</v>
      </c>
      <c r="J88" s="38" t="str">
        <f>E23</f>
        <v>ARTPROJEKT Jihlava</v>
      </c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29</v>
      </c>
      <c r="D89" s="42"/>
      <c r="E89" s="42"/>
      <c r="F89" s="29" t="str">
        <f>IF(E20="","",E20)</f>
        <v>Vyplň údaj</v>
      </c>
      <c r="G89" s="42"/>
      <c r="H89" s="42"/>
      <c r="I89" s="34" t="s">
        <v>35</v>
      </c>
      <c r="J89" s="38" t="str">
        <f>E26</f>
        <v>IMPORT</v>
      </c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88"/>
      <c r="B91" s="189"/>
      <c r="C91" s="190" t="s">
        <v>192</v>
      </c>
      <c r="D91" s="191" t="s">
        <v>58</v>
      </c>
      <c r="E91" s="191" t="s">
        <v>54</v>
      </c>
      <c r="F91" s="191" t="s">
        <v>55</v>
      </c>
      <c r="G91" s="191" t="s">
        <v>193</v>
      </c>
      <c r="H91" s="191" t="s">
        <v>194</v>
      </c>
      <c r="I91" s="191" t="s">
        <v>195</v>
      </c>
      <c r="J91" s="191" t="s">
        <v>147</v>
      </c>
      <c r="K91" s="192" t="s">
        <v>196</v>
      </c>
      <c r="L91" s="193"/>
      <c r="M91" s="94" t="s">
        <v>19</v>
      </c>
      <c r="N91" s="95" t="s">
        <v>43</v>
      </c>
      <c r="O91" s="95" t="s">
        <v>197</v>
      </c>
      <c r="P91" s="95" t="s">
        <v>198</v>
      </c>
      <c r="Q91" s="95" t="s">
        <v>199</v>
      </c>
      <c r="R91" s="95" t="s">
        <v>200</v>
      </c>
      <c r="S91" s="95" t="s">
        <v>201</v>
      </c>
      <c r="T91" s="96" t="s">
        <v>202</v>
      </c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</row>
    <row r="92" spans="1:63" s="2" customFormat="1" ht="22.8" customHeight="1">
      <c r="A92" s="40"/>
      <c r="B92" s="41"/>
      <c r="C92" s="101" t="s">
        <v>203</v>
      </c>
      <c r="D92" s="42"/>
      <c r="E92" s="42"/>
      <c r="F92" s="42"/>
      <c r="G92" s="42"/>
      <c r="H92" s="42"/>
      <c r="I92" s="42"/>
      <c r="J92" s="194">
        <f>BK92</f>
        <v>0</v>
      </c>
      <c r="K92" s="42"/>
      <c r="L92" s="46"/>
      <c r="M92" s="97"/>
      <c r="N92" s="195"/>
      <c r="O92" s="98"/>
      <c r="P92" s="196">
        <f>P93+P151+P156+P161+P185+P213+P221</f>
        <v>0</v>
      </c>
      <c r="Q92" s="98"/>
      <c r="R92" s="196">
        <f>R93+R151+R156+R161+R185+R213+R221</f>
        <v>0</v>
      </c>
      <c r="S92" s="98"/>
      <c r="T92" s="197">
        <f>T93+T151+T156+T161+T185+T213+T221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72</v>
      </c>
      <c r="AU92" s="19" t="s">
        <v>148</v>
      </c>
      <c r="BK92" s="198">
        <f>BK93+BK151+BK156+BK161+BK185+BK213+BK221</f>
        <v>0</v>
      </c>
    </row>
    <row r="93" spans="1:63" s="12" customFormat="1" ht="25.9" customHeight="1">
      <c r="A93" s="12"/>
      <c r="B93" s="199"/>
      <c r="C93" s="200"/>
      <c r="D93" s="201" t="s">
        <v>72</v>
      </c>
      <c r="E93" s="202" t="s">
        <v>4710</v>
      </c>
      <c r="F93" s="202" t="s">
        <v>4711</v>
      </c>
      <c r="G93" s="200"/>
      <c r="H93" s="200"/>
      <c r="I93" s="203"/>
      <c r="J93" s="204">
        <f>BK93</f>
        <v>0</v>
      </c>
      <c r="K93" s="200"/>
      <c r="L93" s="205"/>
      <c r="M93" s="206"/>
      <c r="N93" s="207"/>
      <c r="O93" s="207"/>
      <c r="P93" s="208">
        <f>SUM(P94:P150)</f>
        <v>0</v>
      </c>
      <c r="Q93" s="207"/>
      <c r="R93" s="208">
        <f>SUM(R94:R150)</f>
        <v>0</v>
      </c>
      <c r="S93" s="207"/>
      <c r="T93" s="209">
        <f>SUM(T94:T150)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0" t="s">
        <v>34</v>
      </c>
      <c r="AT93" s="211" t="s">
        <v>72</v>
      </c>
      <c r="AU93" s="211" t="s">
        <v>73</v>
      </c>
      <c r="AY93" s="210" t="s">
        <v>206</v>
      </c>
      <c r="BK93" s="212">
        <f>SUM(BK94:BK150)</f>
        <v>0</v>
      </c>
    </row>
    <row r="94" spans="1:65" s="2" customFormat="1" ht="16.5" customHeight="1">
      <c r="A94" s="40"/>
      <c r="B94" s="41"/>
      <c r="C94" s="215" t="s">
        <v>34</v>
      </c>
      <c r="D94" s="215" t="s">
        <v>208</v>
      </c>
      <c r="E94" s="216" t="s">
        <v>4712</v>
      </c>
      <c r="F94" s="217" t="s">
        <v>4713</v>
      </c>
      <c r="G94" s="218" t="s">
        <v>270</v>
      </c>
      <c r="H94" s="219">
        <v>480</v>
      </c>
      <c r="I94" s="220"/>
      <c r="J94" s="221">
        <f>ROUND(I94*H94,2)</f>
        <v>0</v>
      </c>
      <c r="K94" s="217" t="s">
        <v>19</v>
      </c>
      <c r="L94" s="46"/>
      <c r="M94" s="222" t="s">
        <v>19</v>
      </c>
      <c r="N94" s="223" t="s">
        <v>44</v>
      </c>
      <c r="O94" s="86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6" t="s">
        <v>112</v>
      </c>
      <c r="AT94" s="226" t="s">
        <v>208</v>
      </c>
      <c r="AU94" s="226" t="s">
        <v>34</v>
      </c>
      <c r="AY94" s="19" t="s">
        <v>206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9" t="s">
        <v>34</v>
      </c>
      <c r="BK94" s="227">
        <f>ROUND(I94*H94,2)</f>
        <v>0</v>
      </c>
      <c r="BL94" s="19" t="s">
        <v>112</v>
      </c>
      <c r="BM94" s="226" t="s">
        <v>82</v>
      </c>
    </row>
    <row r="95" spans="1:65" s="2" customFormat="1" ht="16.5" customHeight="1">
      <c r="A95" s="40"/>
      <c r="B95" s="41"/>
      <c r="C95" s="215" t="s">
        <v>82</v>
      </c>
      <c r="D95" s="215" t="s">
        <v>208</v>
      </c>
      <c r="E95" s="216" t="s">
        <v>4714</v>
      </c>
      <c r="F95" s="217" t="s">
        <v>4715</v>
      </c>
      <c r="G95" s="218" t="s">
        <v>270</v>
      </c>
      <c r="H95" s="219">
        <v>90</v>
      </c>
      <c r="I95" s="220"/>
      <c r="J95" s="221">
        <f>ROUND(I95*H95,2)</f>
        <v>0</v>
      </c>
      <c r="K95" s="217" t="s">
        <v>19</v>
      </c>
      <c r="L95" s="46"/>
      <c r="M95" s="222" t="s">
        <v>19</v>
      </c>
      <c r="N95" s="223" t="s">
        <v>44</v>
      </c>
      <c r="O95" s="86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6" t="s">
        <v>112</v>
      </c>
      <c r="AT95" s="226" t="s">
        <v>208</v>
      </c>
      <c r="AU95" s="226" t="s">
        <v>34</v>
      </c>
      <c r="AY95" s="19" t="s">
        <v>206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19" t="s">
        <v>34</v>
      </c>
      <c r="BK95" s="227">
        <f>ROUND(I95*H95,2)</f>
        <v>0</v>
      </c>
      <c r="BL95" s="19" t="s">
        <v>112</v>
      </c>
      <c r="BM95" s="226" t="s">
        <v>112</v>
      </c>
    </row>
    <row r="96" spans="1:65" s="2" customFormat="1" ht="16.5" customHeight="1">
      <c r="A96" s="40"/>
      <c r="B96" s="41"/>
      <c r="C96" s="215" t="s">
        <v>93</v>
      </c>
      <c r="D96" s="215" t="s">
        <v>208</v>
      </c>
      <c r="E96" s="216" t="s">
        <v>4716</v>
      </c>
      <c r="F96" s="217" t="s">
        <v>4717</v>
      </c>
      <c r="G96" s="218" t="s">
        <v>270</v>
      </c>
      <c r="H96" s="219">
        <v>30</v>
      </c>
      <c r="I96" s="220"/>
      <c r="J96" s="221">
        <f>ROUND(I96*H96,2)</f>
        <v>0</v>
      </c>
      <c r="K96" s="217" t="s">
        <v>19</v>
      </c>
      <c r="L96" s="46"/>
      <c r="M96" s="222" t="s">
        <v>19</v>
      </c>
      <c r="N96" s="223" t="s">
        <v>44</v>
      </c>
      <c r="O96" s="86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6" t="s">
        <v>112</v>
      </c>
      <c r="AT96" s="226" t="s">
        <v>208</v>
      </c>
      <c r="AU96" s="226" t="s">
        <v>34</v>
      </c>
      <c r="AY96" s="19" t="s">
        <v>206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9" t="s">
        <v>34</v>
      </c>
      <c r="BK96" s="227">
        <f>ROUND(I96*H96,2)</f>
        <v>0</v>
      </c>
      <c r="BL96" s="19" t="s">
        <v>112</v>
      </c>
      <c r="BM96" s="226" t="s">
        <v>118</v>
      </c>
    </row>
    <row r="97" spans="1:65" s="2" customFormat="1" ht="16.5" customHeight="1">
      <c r="A97" s="40"/>
      <c r="B97" s="41"/>
      <c r="C97" s="215" t="s">
        <v>112</v>
      </c>
      <c r="D97" s="215" t="s">
        <v>208</v>
      </c>
      <c r="E97" s="216" t="s">
        <v>4718</v>
      </c>
      <c r="F97" s="217" t="s">
        <v>4719</v>
      </c>
      <c r="G97" s="218" t="s">
        <v>270</v>
      </c>
      <c r="H97" s="219">
        <v>80</v>
      </c>
      <c r="I97" s="220"/>
      <c r="J97" s="221">
        <f>ROUND(I97*H97,2)</f>
        <v>0</v>
      </c>
      <c r="K97" s="217" t="s">
        <v>19</v>
      </c>
      <c r="L97" s="46"/>
      <c r="M97" s="222" t="s">
        <v>19</v>
      </c>
      <c r="N97" s="223" t="s">
        <v>44</v>
      </c>
      <c r="O97" s="86"/>
      <c r="P97" s="224">
        <f>O97*H97</f>
        <v>0</v>
      </c>
      <c r="Q97" s="224">
        <v>0</v>
      </c>
      <c r="R97" s="224">
        <f>Q97*H97</f>
        <v>0</v>
      </c>
      <c r="S97" s="224">
        <v>0</v>
      </c>
      <c r="T97" s="22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6" t="s">
        <v>112</v>
      </c>
      <c r="AT97" s="226" t="s">
        <v>208</v>
      </c>
      <c r="AU97" s="226" t="s">
        <v>34</v>
      </c>
      <c r="AY97" s="19" t="s">
        <v>206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9" t="s">
        <v>34</v>
      </c>
      <c r="BK97" s="227">
        <f>ROUND(I97*H97,2)</f>
        <v>0</v>
      </c>
      <c r="BL97" s="19" t="s">
        <v>112</v>
      </c>
      <c r="BM97" s="226" t="s">
        <v>247</v>
      </c>
    </row>
    <row r="98" spans="1:65" s="2" customFormat="1" ht="16.5" customHeight="1">
      <c r="A98" s="40"/>
      <c r="B98" s="41"/>
      <c r="C98" s="215" t="s">
        <v>115</v>
      </c>
      <c r="D98" s="215" t="s">
        <v>208</v>
      </c>
      <c r="E98" s="216" t="s">
        <v>4720</v>
      </c>
      <c r="F98" s="217" t="s">
        <v>4721</v>
      </c>
      <c r="G98" s="218" t="s">
        <v>270</v>
      </c>
      <c r="H98" s="219">
        <v>2</v>
      </c>
      <c r="I98" s="220"/>
      <c r="J98" s="221">
        <f>ROUND(I98*H98,2)</f>
        <v>0</v>
      </c>
      <c r="K98" s="217" t="s">
        <v>19</v>
      </c>
      <c r="L98" s="46"/>
      <c r="M98" s="222" t="s">
        <v>19</v>
      </c>
      <c r="N98" s="223" t="s">
        <v>44</v>
      </c>
      <c r="O98" s="86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112</v>
      </c>
      <c r="AT98" s="226" t="s">
        <v>208</v>
      </c>
      <c r="AU98" s="226" t="s">
        <v>34</v>
      </c>
      <c r="AY98" s="19" t="s">
        <v>206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34</v>
      </c>
      <c r="BK98" s="227">
        <f>ROUND(I98*H98,2)</f>
        <v>0</v>
      </c>
      <c r="BL98" s="19" t="s">
        <v>112</v>
      </c>
      <c r="BM98" s="226" t="s">
        <v>255</v>
      </c>
    </row>
    <row r="99" spans="1:65" s="2" customFormat="1" ht="16.5" customHeight="1">
      <c r="A99" s="40"/>
      <c r="B99" s="41"/>
      <c r="C99" s="215" t="s">
        <v>118</v>
      </c>
      <c r="D99" s="215" t="s">
        <v>208</v>
      </c>
      <c r="E99" s="216" t="s">
        <v>4722</v>
      </c>
      <c r="F99" s="217" t="s">
        <v>4723</v>
      </c>
      <c r="G99" s="218" t="s">
        <v>270</v>
      </c>
      <c r="H99" s="219">
        <v>150</v>
      </c>
      <c r="I99" s="220"/>
      <c r="J99" s="221">
        <f>ROUND(I99*H99,2)</f>
        <v>0</v>
      </c>
      <c r="K99" s="217" t="s">
        <v>19</v>
      </c>
      <c r="L99" s="46"/>
      <c r="M99" s="222" t="s">
        <v>19</v>
      </c>
      <c r="N99" s="223" t="s">
        <v>44</v>
      </c>
      <c r="O99" s="86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6" t="s">
        <v>112</v>
      </c>
      <c r="AT99" s="226" t="s">
        <v>208</v>
      </c>
      <c r="AU99" s="226" t="s">
        <v>34</v>
      </c>
      <c r="AY99" s="19" t="s">
        <v>206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34</v>
      </c>
      <c r="BK99" s="227">
        <f>ROUND(I99*H99,2)</f>
        <v>0</v>
      </c>
      <c r="BL99" s="19" t="s">
        <v>112</v>
      </c>
      <c r="BM99" s="226" t="s">
        <v>267</v>
      </c>
    </row>
    <row r="100" spans="1:65" s="2" customFormat="1" ht="16.5" customHeight="1">
      <c r="A100" s="40"/>
      <c r="B100" s="41"/>
      <c r="C100" s="215" t="s">
        <v>242</v>
      </c>
      <c r="D100" s="215" t="s">
        <v>208</v>
      </c>
      <c r="E100" s="216" t="s">
        <v>4724</v>
      </c>
      <c r="F100" s="217" t="s">
        <v>4725</v>
      </c>
      <c r="G100" s="218" t="s">
        <v>270</v>
      </c>
      <c r="H100" s="219">
        <v>220</v>
      </c>
      <c r="I100" s="220"/>
      <c r="J100" s="221">
        <f>ROUND(I100*H100,2)</f>
        <v>0</v>
      </c>
      <c r="K100" s="217" t="s">
        <v>19</v>
      </c>
      <c r="L100" s="46"/>
      <c r="M100" s="222" t="s">
        <v>19</v>
      </c>
      <c r="N100" s="223" t="s">
        <v>44</v>
      </c>
      <c r="O100" s="86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112</v>
      </c>
      <c r="AT100" s="226" t="s">
        <v>208</v>
      </c>
      <c r="AU100" s="226" t="s">
        <v>34</v>
      </c>
      <c r="AY100" s="19" t="s">
        <v>206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34</v>
      </c>
      <c r="BK100" s="227">
        <f>ROUND(I100*H100,2)</f>
        <v>0</v>
      </c>
      <c r="BL100" s="19" t="s">
        <v>112</v>
      </c>
      <c r="BM100" s="226" t="s">
        <v>285</v>
      </c>
    </row>
    <row r="101" spans="1:65" s="2" customFormat="1" ht="16.5" customHeight="1">
      <c r="A101" s="40"/>
      <c r="B101" s="41"/>
      <c r="C101" s="215" t="s">
        <v>247</v>
      </c>
      <c r="D101" s="215" t="s">
        <v>208</v>
      </c>
      <c r="E101" s="216" t="s">
        <v>4726</v>
      </c>
      <c r="F101" s="217" t="s">
        <v>4727</v>
      </c>
      <c r="G101" s="218" t="s">
        <v>270</v>
      </c>
      <c r="H101" s="219">
        <v>4620</v>
      </c>
      <c r="I101" s="220"/>
      <c r="J101" s="221">
        <f>ROUND(I101*H101,2)</f>
        <v>0</v>
      </c>
      <c r="K101" s="217" t="s">
        <v>19</v>
      </c>
      <c r="L101" s="46"/>
      <c r="M101" s="222" t="s">
        <v>19</v>
      </c>
      <c r="N101" s="223" t="s">
        <v>44</v>
      </c>
      <c r="O101" s="86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6" t="s">
        <v>112</v>
      </c>
      <c r="AT101" s="226" t="s">
        <v>208</v>
      </c>
      <c r="AU101" s="226" t="s">
        <v>34</v>
      </c>
      <c r="AY101" s="19" t="s">
        <v>206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9" t="s">
        <v>34</v>
      </c>
      <c r="BK101" s="227">
        <f>ROUND(I101*H101,2)</f>
        <v>0</v>
      </c>
      <c r="BL101" s="19" t="s">
        <v>112</v>
      </c>
      <c r="BM101" s="226" t="s">
        <v>304</v>
      </c>
    </row>
    <row r="102" spans="1:65" s="2" customFormat="1" ht="16.5" customHeight="1">
      <c r="A102" s="40"/>
      <c r="B102" s="41"/>
      <c r="C102" s="215" t="s">
        <v>251</v>
      </c>
      <c r="D102" s="215" t="s">
        <v>208</v>
      </c>
      <c r="E102" s="216" t="s">
        <v>4728</v>
      </c>
      <c r="F102" s="217" t="s">
        <v>4729</v>
      </c>
      <c r="G102" s="218" t="s">
        <v>270</v>
      </c>
      <c r="H102" s="219">
        <v>60</v>
      </c>
      <c r="I102" s="220"/>
      <c r="J102" s="221">
        <f>ROUND(I102*H102,2)</f>
        <v>0</v>
      </c>
      <c r="K102" s="217" t="s">
        <v>19</v>
      </c>
      <c r="L102" s="46"/>
      <c r="M102" s="222" t="s">
        <v>19</v>
      </c>
      <c r="N102" s="223" t="s">
        <v>44</v>
      </c>
      <c r="O102" s="86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112</v>
      </c>
      <c r="AT102" s="226" t="s">
        <v>208</v>
      </c>
      <c r="AU102" s="226" t="s">
        <v>34</v>
      </c>
      <c r="AY102" s="19" t="s">
        <v>206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34</v>
      </c>
      <c r="BK102" s="227">
        <f>ROUND(I102*H102,2)</f>
        <v>0</v>
      </c>
      <c r="BL102" s="19" t="s">
        <v>112</v>
      </c>
      <c r="BM102" s="226" t="s">
        <v>312</v>
      </c>
    </row>
    <row r="103" spans="1:65" s="2" customFormat="1" ht="16.5" customHeight="1">
      <c r="A103" s="40"/>
      <c r="B103" s="41"/>
      <c r="C103" s="215" t="s">
        <v>255</v>
      </c>
      <c r="D103" s="215" t="s">
        <v>208</v>
      </c>
      <c r="E103" s="216" t="s">
        <v>4730</v>
      </c>
      <c r="F103" s="217" t="s">
        <v>4731</v>
      </c>
      <c r="G103" s="218" t="s">
        <v>270</v>
      </c>
      <c r="H103" s="219">
        <v>410</v>
      </c>
      <c r="I103" s="220"/>
      <c r="J103" s="221">
        <f>ROUND(I103*H103,2)</f>
        <v>0</v>
      </c>
      <c r="K103" s="217" t="s">
        <v>19</v>
      </c>
      <c r="L103" s="46"/>
      <c r="M103" s="222" t="s">
        <v>19</v>
      </c>
      <c r="N103" s="223" t="s">
        <v>44</v>
      </c>
      <c r="O103" s="86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112</v>
      </c>
      <c r="AT103" s="226" t="s">
        <v>208</v>
      </c>
      <c r="AU103" s="226" t="s">
        <v>34</v>
      </c>
      <c r="AY103" s="19" t="s">
        <v>206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34</v>
      </c>
      <c r="BK103" s="227">
        <f>ROUND(I103*H103,2)</f>
        <v>0</v>
      </c>
      <c r="BL103" s="19" t="s">
        <v>112</v>
      </c>
      <c r="BM103" s="226" t="s">
        <v>322</v>
      </c>
    </row>
    <row r="104" spans="1:65" s="2" customFormat="1" ht="16.5" customHeight="1">
      <c r="A104" s="40"/>
      <c r="B104" s="41"/>
      <c r="C104" s="215" t="s">
        <v>261</v>
      </c>
      <c r="D104" s="215" t="s">
        <v>208</v>
      </c>
      <c r="E104" s="216" t="s">
        <v>4732</v>
      </c>
      <c r="F104" s="217" t="s">
        <v>4733</v>
      </c>
      <c r="G104" s="218" t="s">
        <v>270</v>
      </c>
      <c r="H104" s="219">
        <v>200</v>
      </c>
      <c r="I104" s="220"/>
      <c r="J104" s="221">
        <f>ROUND(I104*H104,2)</f>
        <v>0</v>
      </c>
      <c r="K104" s="217" t="s">
        <v>19</v>
      </c>
      <c r="L104" s="46"/>
      <c r="M104" s="222" t="s">
        <v>19</v>
      </c>
      <c r="N104" s="223" t="s">
        <v>44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112</v>
      </c>
      <c r="AT104" s="226" t="s">
        <v>208</v>
      </c>
      <c r="AU104" s="226" t="s">
        <v>34</v>
      </c>
      <c r="AY104" s="19" t="s">
        <v>206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34</v>
      </c>
      <c r="BK104" s="227">
        <f>ROUND(I104*H104,2)</f>
        <v>0</v>
      </c>
      <c r="BL104" s="19" t="s">
        <v>112</v>
      </c>
      <c r="BM104" s="226" t="s">
        <v>329</v>
      </c>
    </row>
    <row r="105" spans="1:65" s="2" customFormat="1" ht="16.5" customHeight="1">
      <c r="A105" s="40"/>
      <c r="B105" s="41"/>
      <c r="C105" s="215" t="s">
        <v>267</v>
      </c>
      <c r="D105" s="215" t="s">
        <v>208</v>
      </c>
      <c r="E105" s="216" t="s">
        <v>4734</v>
      </c>
      <c r="F105" s="217" t="s">
        <v>4735</v>
      </c>
      <c r="G105" s="218" t="s">
        <v>270</v>
      </c>
      <c r="H105" s="219">
        <v>5090</v>
      </c>
      <c r="I105" s="220"/>
      <c r="J105" s="221">
        <f>ROUND(I105*H105,2)</f>
        <v>0</v>
      </c>
      <c r="K105" s="217" t="s">
        <v>19</v>
      </c>
      <c r="L105" s="46"/>
      <c r="M105" s="222" t="s">
        <v>19</v>
      </c>
      <c r="N105" s="223" t="s">
        <v>44</v>
      </c>
      <c r="O105" s="86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112</v>
      </c>
      <c r="AT105" s="226" t="s">
        <v>208</v>
      </c>
      <c r="AU105" s="226" t="s">
        <v>34</v>
      </c>
      <c r="AY105" s="19" t="s">
        <v>206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34</v>
      </c>
      <c r="BK105" s="227">
        <f>ROUND(I105*H105,2)</f>
        <v>0</v>
      </c>
      <c r="BL105" s="19" t="s">
        <v>112</v>
      </c>
      <c r="BM105" s="226" t="s">
        <v>337</v>
      </c>
    </row>
    <row r="106" spans="1:65" s="2" customFormat="1" ht="16.5" customHeight="1">
      <c r="A106" s="40"/>
      <c r="B106" s="41"/>
      <c r="C106" s="215" t="s">
        <v>274</v>
      </c>
      <c r="D106" s="215" t="s">
        <v>208</v>
      </c>
      <c r="E106" s="216" t="s">
        <v>4736</v>
      </c>
      <c r="F106" s="217" t="s">
        <v>4737</v>
      </c>
      <c r="G106" s="218" t="s">
        <v>270</v>
      </c>
      <c r="H106" s="219">
        <v>780</v>
      </c>
      <c r="I106" s="220"/>
      <c r="J106" s="221">
        <f>ROUND(I106*H106,2)</f>
        <v>0</v>
      </c>
      <c r="K106" s="217" t="s">
        <v>19</v>
      </c>
      <c r="L106" s="46"/>
      <c r="M106" s="222" t="s">
        <v>19</v>
      </c>
      <c r="N106" s="223" t="s">
        <v>44</v>
      </c>
      <c r="O106" s="86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112</v>
      </c>
      <c r="AT106" s="226" t="s">
        <v>208</v>
      </c>
      <c r="AU106" s="226" t="s">
        <v>34</v>
      </c>
      <c r="AY106" s="19" t="s">
        <v>206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34</v>
      </c>
      <c r="BK106" s="227">
        <f>ROUND(I106*H106,2)</f>
        <v>0</v>
      </c>
      <c r="BL106" s="19" t="s">
        <v>112</v>
      </c>
      <c r="BM106" s="226" t="s">
        <v>344</v>
      </c>
    </row>
    <row r="107" spans="1:65" s="2" customFormat="1" ht="16.5" customHeight="1">
      <c r="A107" s="40"/>
      <c r="B107" s="41"/>
      <c r="C107" s="215" t="s">
        <v>285</v>
      </c>
      <c r="D107" s="215" t="s">
        <v>208</v>
      </c>
      <c r="E107" s="216" t="s">
        <v>4738</v>
      </c>
      <c r="F107" s="217" t="s">
        <v>4739</v>
      </c>
      <c r="G107" s="218" t="s">
        <v>270</v>
      </c>
      <c r="H107" s="219">
        <v>50</v>
      </c>
      <c r="I107" s="220"/>
      <c r="J107" s="221">
        <f>ROUND(I107*H107,2)</f>
        <v>0</v>
      </c>
      <c r="K107" s="217" t="s">
        <v>19</v>
      </c>
      <c r="L107" s="46"/>
      <c r="M107" s="222" t="s">
        <v>19</v>
      </c>
      <c r="N107" s="223" t="s">
        <v>44</v>
      </c>
      <c r="O107" s="86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112</v>
      </c>
      <c r="AT107" s="226" t="s">
        <v>208</v>
      </c>
      <c r="AU107" s="226" t="s">
        <v>34</v>
      </c>
      <c r="AY107" s="19" t="s">
        <v>206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34</v>
      </c>
      <c r="BK107" s="227">
        <f>ROUND(I107*H107,2)</f>
        <v>0</v>
      </c>
      <c r="BL107" s="19" t="s">
        <v>112</v>
      </c>
      <c r="BM107" s="226" t="s">
        <v>355</v>
      </c>
    </row>
    <row r="108" spans="1:65" s="2" customFormat="1" ht="16.5" customHeight="1">
      <c r="A108" s="40"/>
      <c r="B108" s="41"/>
      <c r="C108" s="215" t="s">
        <v>8</v>
      </c>
      <c r="D108" s="215" t="s">
        <v>208</v>
      </c>
      <c r="E108" s="216" t="s">
        <v>4740</v>
      </c>
      <c r="F108" s="217" t="s">
        <v>4741</v>
      </c>
      <c r="G108" s="218" t="s">
        <v>270</v>
      </c>
      <c r="H108" s="219">
        <v>400</v>
      </c>
      <c r="I108" s="220"/>
      <c r="J108" s="221">
        <f>ROUND(I108*H108,2)</f>
        <v>0</v>
      </c>
      <c r="K108" s="217" t="s">
        <v>19</v>
      </c>
      <c r="L108" s="46"/>
      <c r="M108" s="222" t="s">
        <v>19</v>
      </c>
      <c r="N108" s="223" t="s">
        <v>44</v>
      </c>
      <c r="O108" s="86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112</v>
      </c>
      <c r="AT108" s="226" t="s">
        <v>208</v>
      </c>
      <c r="AU108" s="226" t="s">
        <v>34</v>
      </c>
      <c r="AY108" s="19" t="s">
        <v>206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34</v>
      </c>
      <c r="BK108" s="227">
        <f>ROUND(I108*H108,2)</f>
        <v>0</v>
      </c>
      <c r="BL108" s="19" t="s">
        <v>112</v>
      </c>
      <c r="BM108" s="226" t="s">
        <v>368</v>
      </c>
    </row>
    <row r="109" spans="1:65" s="2" customFormat="1" ht="16.5" customHeight="1">
      <c r="A109" s="40"/>
      <c r="B109" s="41"/>
      <c r="C109" s="215" t="s">
        <v>304</v>
      </c>
      <c r="D109" s="215" t="s">
        <v>208</v>
      </c>
      <c r="E109" s="216" t="s">
        <v>4742</v>
      </c>
      <c r="F109" s="217" t="s">
        <v>4743</v>
      </c>
      <c r="G109" s="218" t="s">
        <v>270</v>
      </c>
      <c r="H109" s="219">
        <v>15</v>
      </c>
      <c r="I109" s="220"/>
      <c r="J109" s="221">
        <f>ROUND(I109*H109,2)</f>
        <v>0</v>
      </c>
      <c r="K109" s="217" t="s">
        <v>19</v>
      </c>
      <c r="L109" s="46"/>
      <c r="M109" s="222" t="s">
        <v>19</v>
      </c>
      <c r="N109" s="223" t="s">
        <v>44</v>
      </c>
      <c r="O109" s="86"/>
      <c r="P109" s="224">
        <f>O109*H109</f>
        <v>0</v>
      </c>
      <c r="Q109" s="224">
        <v>0</v>
      </c>
      <c r="R109" s="224">
        <f>Q109*H109</f>
        <v>0</v>
      </c>
      <c r="S109" s="224">
        <v>0</v>
      </c>
      <c r="T109" s="22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6" t="s">
        <v>112</v>
      </c>
      <c r="AT109" s="226" t="s">
        <v>208</v>
      </c>
      <c r="AU109" s="226" t="s">
        <v>34</v>
      </c>
      <c r="AY109" s="19" t="s">
        <v>206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34</v>
      </c>
      <c r="BK109" s="227">
        <f>ROUND(I109*H109,2)</f>
        <v>0</v>
      </c>
      <c r="BL109" s="19" t="s">
        <v>112</v>
      </c>
      <c r="BM109" s="226" t="s">
        <v>377</v>
      </c>
    </row>
    <row r="110" spans="1:65" s="2" customFormat="1" ht="16.5" customHeight="1">
      <c r="A110" s="40"/>
      <c r="B110" s="41"/>
      <c r="C110" s="215" t="s">
        <v>308</v>
      </c>
      <c r="D110" s="215" t="s">
        <v>208</v>
      </c>
      <c r="E110" s="216" t="s">
        <v>4744</v>
      </c>
      <c r="F110" s="217" t="s">
        <v>4745</v>
      </c>
      <c r="G110" s="218" t="s">
        <v>270</v>
      </c>
      <c r="H110" s="219">
        <v>210</v>
      </c>
      <c r="I110" s="220"/>
      <c r="J110" s="221">
        <f>ROUND(I110*H110,2)</f>
        <v>0</v>
      </c>
      <c r="K110" s="217" t="s">
        <v>19</v>
      </c>
      <c r="L110" s="46"/>
      <c r="M110" s="222" t="s">
        <v>19</v>
      </c>
      <c r="N110" s="223" t="s">
        <v>44</v>
      </c>
      <c r="O110" s="86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112</v>
      </c>
      <c r="AT110" s="226" t="s">
        <v>208</v>
      </c>
      <c r="AU110" s="226" t="s">
        <v>34</v>
      </c>
      <c r="AY110" s="19" t="s">
        <v>206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34</v>
      </c>
      <c r="BK110" s="227">
        <f>ROUND(I110*H110,2)</f>
        <v>0</v>
      </c>
      <c r="BL110" s="19" t="s">
        <v>112</v>
      </c>
      <c r="BM110" s="226" t="s">
        <v>395</v>
      </c>
    </row>
    <row r="111" spans="1:65" s="2" customFormat="1" ht="16.5" customHeight="1">
      <c r="A111" s="40"/>
      <c r="B111" s="41"/>
      <c r="C111" s="215" t="s">
        <v>312</v>
      </c>
      <c r="D111" s="215" t="s">
        <v>208</v>
      </c>
      <c r="E111" s="216" t="s">
        <v>4746</v>
      </c>
      <c r="F111" s="217" t="s">
        <v>4747</v>
      </c>
      <c r="G111" s="218" t="s">
        <v>270</v>
      </c>
      <c r="H111" s="219">
        <v>690</v>
      </c>
      <c r="I111" s="220"/>
      <c r="J111" s="221">
        <f>ROUND(I111*H111,2)</f>
        <v>0</v>
      </c>
      <c r="K111" s="217" t="s">
        <v>19</v>
      </c>
      <c r="L111" s="46"/>
      <c r="M111" s="222" t="s">
        <v>19</v>
      </c>
      <c r="N111" s="223" t="s">
        <v>44</v>
      </c>
      <c r="O111" s="86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112</v>
      </c>
      <c r="AT111" s="226" t="s">
        <v>208</v>
      </c>
      <c r="AU111" s="226" t="s">
        <v>34</v>
      </c>
      <c r="AY111" s="19" t="s">
        <v>206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34</v>
      </c>
      <c r="BK111" s="227">
        <f>ROUND(I111*H111,2)</f>
        <v>0</v>
      </c>
      <c r="BL111" s="19" t="s">
        <v>112</v>
      </c>
      <c r="BM111" s="226" t="s">
        <v>438</v>
      </c>
    </row>
    <row r="112" spans="1:65" s="2" customFormat="1" ht="16.5" customHeight="1">
      <c r="A112" s="40"/>
      <c r="B112" s="41"/>
      <c r="C112" s="215" t="s">
        <v>316</v>
      </c>
      <c r="D112" s="215" t="s">
        <v>208</v>
      </c>
      <c r="E112" s="216" t="s">
        <v>4748</v>
      </c>
      <c r="F112" s="217" t="s">
        <v>4749</v>
      </c>
      <c r="G112" s="218" t="s">
        <v>270</v>
      </c>
      <c r="H112" s="219">
        <v>240</v>
      </c>
      <c r="I112" s="220"/>
      <c r="J112" s="221">
        <f>ROUND(I112*H112,2)</f>
        <v>0</v>
      </c>
      <c r="K112" s="217" t="s">
        <v>19</v>
      </c>
      <c r="L112" s="46"/>
      <c r="M112" s="222" t="s">
        <v>19</v>
      </c>
      <c r="N112" s="223" t="s">
        <v>44</v>
      </c>
      <c r="O112" s="86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112</v>
      </c>
      <c r="AT112" s="226" t="s">
        <v>208</v>
      </c>
      <c r="AU112" s="226" t="s">
        <v>34</v>
      </c>
      <c r="AY112" s="19" t="s">
        <v>206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34</v>
      </c>
      <c r="BK112" s="227">
        <f>ROUND(I112*H112,2)</f>
        <v>0</v>
      </c>
      <c r="BL112" s="19" t="s">
        <v>112</v>
      </c>
      <c r="BM112" s="226" t="s">
        <v>450</v>
      </c>
    </row>
    <row r="113" spans="1:65" s="2" customFormat="1" ht="16.5" customHeight="1">
      <c r="A113" s="40"/>
      <c r="B113" s="41"/>
      <c r="C113" s="215" t="s">
        <v>322</v>
      </c>
      <c r="D113" s="215" t="s">
        <v>208</v>
      </c>
      <c r="E113" s="216" t="s">
        <v>4750</v>
      </c>
      <c r="F113" s="217" t="s">
        <v>4751</v>
      </c>
      <c r="G113" s="218" t="s">
        <v>270</v>
      </c>
      <c r="H113" s="219">
        <v>250</v>
      </c>
      <c r="I113" s="220"/>
      <c r="J113" s="221">
        <f>ROUND(I113*H113,2)</f>
        <v>0</v>
      </c>
      <c r="K113" s="217" t="s">
        <v>19</v>
      </c>
      <c r="L113" s="46"/>
      <c r="M113" s="222" t="s">
        <v>19</v>
      </c>
      <c r="N113" s="223" t="s">
        <v>44</v>
      </c>
      <c r="O113" s="86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112</v>
      </c>
      <c r="AT113" s="226" t="s">
        <v>208</v>
      </c>
      <c r="AU113" s="226" t="s">
        <v>34</v>
      </c>
      <c r="AY113" s="19" t="s">
        <v>206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34</v>
      </c>
      <c r="BK113" s="227">
        <f>ROUND(I113*H113,2)</f>
        <v>0</v>
      </c>
      <c r="BL113" s="19" t="s">
        <v>112</v>
      </c>
      <c r="BM113" s="226" t="s">
        <v>462</v>
      </c>
    </row>
    <row r="114" spans="1:65" s="2" customFormat="1" ht="12">
      <c r="A114" s="40"/>
      <c r="B114" s="41"/>
      <c r="C114" s="215" t="s">
        <v>7</v>
      </c>
      <c r="D114" s="215" t="s">
        <v>208</v>
      </c>
      <c r="E114" s="216" t="s">
        <v>4752</v>
      </c>
      <c r="F114" s="217" t="s">
        <v>4753</v>
      </c>
      <c r="G114" s="218" t="s">
        <v>270</v>
      </c>
      <c r="H114" s="219">
        <v>240</v>
      </c>
      <c r="I114" s="220"/>
      <c r="J114" s="221">
        <f>ROUND(I114*H114,2)</f>
        <v>0</v>
      </c>
      <c r="K114" s="217" t="s">
        <v>19</v>
      </c>
      <c r="L114" s="46"/>
      <c r="M114" s="222" t="s">
        <v>19</v>
      </c>
      <c r="N114" s="223" t="s">
        <v>44</v>
      </c>
      <c r="O114" s="86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6" t="s">
        <v>112</v>
      </c>
      <c r="AT114" s="226" t="s">
        <v>208</v>
      </c>
      <c r="AU114" s="226" t="s">
        <v>34</v>
      </c>
      <c r="AY114" s="19" t="s">
        <v>206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34</v>
      </c>
      <c r="BK114" s="227">
        <f>ROUND(I114*H114,2)</f>
        <v>0</v>
      </c>
      <c r="BL114" s="19" t="s">
        <v>112</v>
      </c>
      <c r="BM114" s="226" t="s">
        <v>474</v>
      </c>
    </row>
    <row r="115" spans="1:65" s="2" customFormat="1" ht="12">
      <c r="A115" s="40"/>
      <c r="B115" s="41"/>
      <c r="C115" s="215" t="s">
        <v>329</v>
      </c>
      <c r="D115" s="215" t="s">
        <v>208</v>
      </c>
      <c r="E115" s="216" t="s">
        <v>4754</v>
      </c>
      <c r="F115" s="217" t="s">
        <v>4755</v>
      </c>
      <c r="G115" s="218" t="s">
        <v>270</v>
      </c>
      <c r="H115" s="219">
        <v>350</v>
      </c>
      <c r="I115" s="220"/>
      <c r="J115" s="221">
        <f>ROUND(I115*H115,2)</f>
        <v>0</v>
      </c>
      <c r="K115" s="217" t="s">
        <v>19</v>
      </c>
      <c r="L115" s="46"/>
      <c r="M115" s="222" t="s">
        <v>19</v>
      </c>
      <c r="N115" s="223" t="s">
        <v>44</v>
      </c>
      <c r="O115" s="86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6" t="s">
        <v>112</v>
      </c>
      <c r="AT115" s="226" t="s">
        <v>208</v>
      </c>
      <c r="AU115" s="226" t="s">
        <v>34</v>
      </c>
      <c r="AY115" s="19" t="s">
        <v>206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34</v>
      </c>
      <c r="BK115" s="227">
        <f>ROUND(I115*H115,2)</f>
        <v>0</v>
      </c>
      <c r="BL115" s="19" t="s">
        <v>112</v>
      </c>
      <c r="BM115" s="226" t="s">
        <v>485</v>
      </c>
    </row>
    <row r="116" spans="1:65" s="2" customFormat="1" ht="12">
      <c r="A116" s="40"/>
      <c r="B116" s="41"/>
      <c r="C116" s="215" t="s">
        <v>333</v>
      </c>
      <c r="D116" s="215" t="s">
        <v>208</v>
      </c>
      <c r="E116" s="216" t="s">
        <v>4756</v>
      </c>
      <c r="F116" s="217" t="s">
        <v>4757</v>
      </c>
      <c r="G116" s="218" t="s">
        <v>270</v>
      </c>
      <c r="H116" s="219">
        <v>190</v>
      </c>
      <c r="I116" s="220"/>
      <c r="J116" s="221">
        <f>ROUND(I116*H116,2)</f>
        <v>0</v>
      </c>
      <c r="K116" s="217" t="s">
        <v>19</v>
      </c>
      <c r="L116" s="46"/>
      <c r="M116" s="222" t="s">
        <v>19</v>
      </c>
      <c r="N116" s="223" t="s">
        <v>44</v>
      </c>
      <c r="O116" s="86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112</v>
      </c>
      <c r="AT116" s="226" t="s">
        <v>208</v>
      </c>
      <c r="AU116" s="226" t="s">
        <v>34</v>
      </c>
      <c r="AY116" s="19" t="s">
        <v>206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34</v>
      </c>
      <c r="BK116" s="227">
        <f>ROUND(I116*H116,2)</f>
        <v>0</v>
      </c>
      <c r="BL116" s="19" t="s">
        <v>112</v>
      </c>
      <c r="BM116" s="226" t="s">
        <v>494</v>
      </c>
    </row>
    <row r="117" spans="1:65" s="2" customFormat="1" ht="16.5" customHeight="1">
      <c r="A117" s="40"/>
      <c r="B117" s="41"/>
      <c r="C117" s="215" t="s">
        <v>337</v>
      </c>
      <c r="D117" s="215" t="s">
        <v>208</v>
      </c>
      <c r="E117" s="216" t="s">
        <v>4758</v>
      </c>
      <c r="F117" s="217" t="s">
        <v>4759</v>
      </c>
      <c r="G117" s="218" t="s">
        <v>270</v>
      </c>
      <c r="H117" s="219">
        <v>250</v>
      </c>
      <c r="I117" s="220"/>
      <c r="J117" s="221">
        <f>ROUND(I117*H117,2)</f>
        <v>0</v>
      </c>
      <c r="K117" s="217" t="s">
        <v>19</v>
      </c>
      <c r="L117" s="46"/>
      <c r="M117" s="222" t="s">
        <v>19</v>
      </c>
      <c r="N117" s="223" t="s">
        <v>44</v>
      </c>
      <c r="O117" s="86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112</v>
      </c>
      <c r="AT117" s="226" t="s">
        <v>208</v>
      </c>
      <c r="AU117" s="226" t="s">
        <v>34</v>
      </c>
      <c r="AY117" s="19" t="s">
        <v>206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34</v>
      </c>
      <c r="BK117" s="227">
        <f>ROUND(I117*H117,2)</f>
        <v>0</v>
      </c>
      <c r="BL117" s="19" t="s">
        <v>112</v>
      </c>
      <c r="BM117" s="226" t="s">
        <v>503</v>
      </c>
    </row>
    <row r="118" spans="1:65" s="2" customFormat="1" ht="16.5" customHeight="1">
      <c r="A118" s="40"/>
      <c r="B118" s="41"/>
      <c r="C118" s="215" t="s">
        <v>341</v>
      </c>
      <c r="D118" s="215" t="s">
        <v>208</v>
      </c>
      <c r="E118" s="216" t="s">
        <v>4760</v>
      </c>
      <c r="F118" s="217" t="s">
        <v>4761</v>
      </c>
      <c r="G118" s="218" t="s">
        <v>270</v>
      </c>
      <c r="H118" s="219">
        <v>390</v>
      </c>
      <c r="I118" s="220"/>
      <c r="J118" s="221">
        <f>ROUND(I118*H118,2)</f>
        <v>0</v>
      </c>
      <c r="K118" s="217" t="s">
        <v>19</v>
      </c>
      <c r="L118" s="46"/>
      <c r="M118" s="222" t="s">
        <v>19</v>
      </c>
      <c r="N118" s="223" t="s">
        <v>44</v>
      </c>
      <c r="O118" s="86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6" t="s">
        <v>112</v>
      </c>
      <c r="AT118" s="226" t="s">
        <v>208</v>
      </c>
      <c r="AU118" s="226" t="s">
        <v>34</v>
      </c>
      <c r="AY118" s="19" t="s">
        <v>206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9" t="s">
        <v>34</v>
      </c>
      <c r="BK118" s="227">
        <f>ROUND(I118*H118,2)</f>
        <v>0</v>
      </c>
      <c r="BL118" s="19" t="s">
        <v>112</v>
      </c>
      <c r="BM118" s="226" t="s">
        <v>512</v>
      </c>
    </row>
    <row r="119" spans="1:65" s="2" customFormat="1" ht="16.5" customHeight="1">
      <c r="A119" s="40"/>
      <c r="B119" s="41"/>
      <c r="C119" s="215" t="s">
        <v>344</v>
      </c>
      <c r="D119" s="215" t="s">
        <v>208</v>
      </c>
      <c r="E119" s="216" t="s">
        <v>4762</v>
      </c>
      <c r="F119" s="217" t="s">
        <v>4763</v>
      </c>
      <c r="G119" s="218" t="s">
        <v>270</v>
      </c>
      <c r="H119" s="219">
        <v>40</v>
      </c>
      <c r="I119" s="220"/>
      <c r="J119" s="221">
        <f>ROUND(I119*H119,2)</f>
        <v>0</v>
      </c>
      <c r="K119" s="217" t="s">
        <v>19</v>
      </c>
      <c r="L119" s="46"/>
      <c r="M119" s="222" t="s">
        <v>19</v>
      </c>
      <c r="N119" s="223" t="s">
        <v>44</v>
      </c>
      <c r="O119" s="86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112</v>
      </c>
      <c r="AT119" s="226" t="s">
        <v>208</v>
      </c>
      <c r="AU119" s="226" t="s">
        <v>34</v>
      </c>
      <c r="AY119" s="19" t="s">
        <v>206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34</v>
      </c>
      <c r="BK119" s="227">
        <f>ROUND(I119*H119,2)</f>
        <v>0</v>
      </c>
      <c r="BL119" s="19" t="s">
        <v>112</v>
      </c>
      <c r="BM119" s="226" t="s">
        <v>522</v>
      </c>
    </row>
    <row r="120" spans="1:65" s="2" customFormat="1" ht="16.5" customHeight="1">
      <c r="A120" s="40"/>
      <c r="B120" s="41"/>
      <c r="C120" s="215" t="s">
        <v>350</v>
      </c>
      <c r="D120" s="215" t="s">
        <v>208</v>
      </c>
      <c r="E120" s="216" t="s">
        <v>4764</v>
      </c>
      <c r="F120" s="217" t="s">
        <v>4765</v>
      </c>
      <c r="G120" s="218" t="s">
        <v>270</v>
      </c>
      <c r="H120" s="219">
        <v>820</v>
      </c>
      <c r="I120" s="220"/>
      <c r="J120" s="221">
        <f>ROUND(I120*H120,2)</f>
        <v>0</v>
      </c>
      <c r="K120" s="217" t="s">
        <v>19</v>
      </c>
      <c r="L120" s="46"/>
      <c r="M120" s="222" t="s">
        <v>19</v>
      </c>
      <c r="N120" s="223" t="s">
        <v>44</v>
      </c>
      <c r="O120" s="86"/>
      <c r="P120" s="224">
        <f>O120*H120</f>
        <v>0</v>
      </c>
      <c r="Q120" s="224">
        <v>0</v>
      </c>
      <c r="R120" s="224">
        <f>Q120*H120</f>
        <v>0</v>
      </c>
      <c r="S120" s="224">
        <v>0</v>
      </c>
      <c r="T120" s="225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6" t="s">
        <v>112</v>
      </c>
      <c r="AT120" s="226" t="s">
        <v>208</v>
      </c>
      <c r="AU120" s="226" t="s">
        <v>34</v>
      </c>
      <c r="AY120" s="19" t="s">
        <v>206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9" t="s">
        <v>34</v>
      </c>
      <c r="BK120" s="227">
        <f>ROUND(I120*H120,2)</f>
        <v>0</v>
      </c>
      <c r="BL120" s="19" t="s">
        <v>112</v>
      </c>
      <c r="BM120" s="226" t="s">
        <v>535</v>
      </c>
    </row>
    <row r="121" spans="1:65" s="2" customFormat="1" ht="16.5" customHeight="1">
      <c r="A121" s="40"/>
      <c r="B121" s="41"/>
      <c r="C121" s="215" t="s">
        <v>355</v>
      </c>
      <c r="D121" s="215" t="s">
        <v>208</v>
      </c>
      <c r="E121" s="216" t="s">
        <v>4766</v>
      </c>
      <c r="F121" s="217" t="s">
        <v>4767</v>
      </c>
      <c r="G121" s="218" t="s">
        <v>270</v>
      </c>
      <c r="H121" s="219">
        <v>1400</v>
      </c>
      <c r="I121" s="220"/>
      <c r="J121" s="221">
        <f>ROUND(I121*H121,2)</f>
        <v>0</v>
      </c>
      <c r="K121" s="217" t="s">
        <v>19</v>
      </c>
      <c r="L121" s="46"/>
      <c r="M121" s="222" t="s">
        <v>19</v>
      </c>
      <c r="N121" s="223" t="s">
        <v>44</v>
      </c>
      <c r="O121" s="86"/>
      <c r="P121" s="224">
        <f>O121*H121</f>
        <v>0</v>
      </c>
      <c r="Q121" s="224">
        <v>0</v>
      </c>
      <c r="R121" s="224">
        <f>Q121*H121</f>
        <v>0</v>
      </c>
      <c r="S121" s="224">
        <v>0</v>
      </c>
      <c r="T121" s="225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6" t="s">
        <v>112</v>
      </c>
      <c r="AT121" s="226" t="s">
        <v>208</v>
      </c>
      <c r="AU121" s="226" t="s">
        <v>34</v>
      </c>
      <c r="AY121" s="19" t="s">
        <v>206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9" t="s">
        <v>34</v>
      </c>
      <c r="BK121" s="227">
        <f>ROUND(I121*H121,2)</f>
        <v>0</v>
      </c>
      <c r="BL121" s="19" t="s">
        <v>112</v>
      </c>
      <c r="BM121" s="226" t="s">
        <v>556</v>
      </c>
    </row>
    <row r="122" spans="1:65" s="2" customFormat="1" ht="16.5" customHeight="1">
      <c r="A122" s="40"/>
      <c r="B122" s="41"/>
      <c r="C122" s="215" t="s">
        <v>363</v>
      </c>
      <c r="D122" s="215" t="s">
        <v>208</v>
      </c>
      <c r="E122" s="216" t="s">
        <v>4768</v>
      </c>
      <c r="F122" s="217" t="s">
        <v>4769</v>
      </c>
      <c r="G122" s="218" t="s">
        <v>270</v>
      </c>
      <c r="H122" s="219">
        <v>50</v>
      </c>
      <c r="I122" s="220"/>
      <c r="J122" s="221">
        <f>ROUND(I122*H122,2)</f>
        <v>0</v>
      </c>
      <c r="K122" s="217" t="s">
        <v>19</v>
      </c>
      <c r="L122" s="46"/>
      <c r="M122" s="222" t="s">
        <v>19</v>
      </c>
      <c r="N122" s="223" t="s">
        <v>44</v>
      </c>
      <c r="O122" s="86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6" t="s">
        <v>112</v>
      </c>
      <c r="AT122" s="226" t="s">
        <v>208</v>
      </c>
      <c r="AU122" s="226" t="s">
        <v>34</v>
      </c>
      <c r="AY122" s="19" t="s">
        <v>206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19" t="s">
        <v>34</v>
      </c>
      <c r="BK122" s="227">
        <f>ROUND(I122*H122,2)</f>
        <v>0</v>
      </c>
      <c r="BL122" s="19" t="s">
        <v>112</v>
      </c>
      <c r="BM122" s="226" t="s">
        <v>564</v>
      </c>
    </row>
    <row r="123" spans="1:65" s="2" customFormat="1" ht="16.5" customHeight="1">
      <c r="A123" s="40"/>
      <c r="B123" s="41"/>
      <c r="C123" s="215" t="s">
        <v>368</v>
      </c>
      <c r="D123" s="215" t="s">
        <v>208</v>
      </c>
      <c r="E123" s="216" t="s">
        <v>4770</v>
      </c>
      <c r="F123" s="217" t="s">
        <v>4771</v>
      </c>
      <c r="G123" s="218" t="s">
        <v>270</v>
      </c>
      <c r="H123" s="219">
        <v>150</v>
      </c>
      <c r="I123" s="220"/>
      <c r="J123" s="221">
        <f>ROUND(I123*H123,2)</f>
        <v>0</v>
      </c>
      <c r="K123" s="217" t="s">
        <v>19</v>
      </c>
      <c r="L123" s="46"/>
      <c r="M123" s="222" t="s">
        <v>19</v>
      </c>
      <c r="N123" s="223" t="s">
        <v>44</v>
      </c>
      <c r="O123" s="86"/>
      <c r="P123" s="224">
        <f>O123*H123</f>
        <v>0</v>
      </c>
      <c r="Q123" s="224">
        <v>0</v>
      </c>
      <c r="R123" s="224">
        <f>Q123*H123</f>
        <v>0</v>
      </c>
      <c r="S123" s="224">
        <v>0</v>
      </c>
      <c r="T123" s="225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6" t="s">
        <v>112</v>
      </c>
      <c r="AT123" s="226" t="s">
        <v>208</v>
      </c>
      <c r="AU123" s="226" t="s">
        <v>34</v>
      </c>
      <c r="AY123" s="19" t="s">
        <v>206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19" t="s">
        <v>34</v>
      </c>
      <c r="BK123" s="227">
        <f>ROUND(I123*H123,2)</f>
        <v>0</v>
      </c>
      <c r="BL123" s="19" t="s">
        <v>112</v>
      </c>
      <c r="BM123" s="226" t="s">
        <v>575</v>
      </c>
    </row>
    <row r="124" spans="1:65" s="2" customFormat="1" ht="12">
      <c r="A124" s="40"/>
      <c r="B124" s="41"/>
      <c r="C124" s="215" t="s">
        <v>373</v>
      </c>
      <c r="D124" s="215" t="s">
        <v>208</v>
      </c>
      <c r="E124" s="216" t="s">
        <v>4772</v>
      </c>
      <c r="F124" s="217" t="s">
        <v>4773</v>
      </c>
      <c r="G124" s="218" t="s">
        <v>4354</v>
      </c>
      <c r="H124" s="219">
        <v>1</v>
      </c>
      <c r="I124" s="220"/>
      <c r="J124" s="221">
        <f>ROUND(I124*H124,2)</f>
        <v>0</v>
      </c>
      <c r="K124" s="217" t="s">
        <v>19</v>
      </c>
      <c r="L124" s="46"/>
      <c r="M124" s="222" t="s">
        <v>19</v>
      </c>
      <c r="N124" s="223" t="s">
        <v>44</v>
      </c>
      <c r="O124" s="86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112</v>
      </c>
      <c r="AT124" s="226" t="s">
        <v>208</v>
      </c>
      <c r="AU124" s="226" t="s">
        <v>34</v>
      </c>
      <c r="AY124" s="19" t="s">
        <v>206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34</v>
      </c>
      <c r="BK124" s="227">
        <f>ROUND(I124*H124,2)</f>
        <v>0</v>
      </c>
      <c r="BL124" s="19" t="s">
        <v>112</v>
      </c>
      <c r="BM124" s="226" t="s">
        <v>588</v>
      </c>
    </row>
    <row r="125" spans="1:65" s="2" customFormat="1" ht="33" customHeight="1">
      <c r="A125" s="40"/>
      <c r="B125" s="41"/>
      <c r="C125" s="215" t="s">
        <v>377</v>
      </c>
      <c r="D125" s="215" t="s">
        <v>208</v>
      </c>
      <c r="E125" s="216" t="s">
        <v>4774</v>
      </c>
      <c r="F125" s="217" t="s">
        <v>4775</v>
      </c>
      <c r="G125" s="218" t="s">
        <v>270</v>
      </c>
      <c r="H125" s="219">
        <v>220</v>
      </c>
      <c r="I125" s="220"/>
      <c r="J125" s="221">
        <f>ROUND(I125*H125,2)</f>
        <v>0</v>
      </c>
      <c r="K125" s="217" t="s">
        <v>19</v>
      </c>
      <c r="L125" s="46"/>
      <c r="M125" s="222" t="s">
        <v>19</v>
      </c>
      <c r="N125" s="223" t="s">
        <v>44</v>
      </c>
      <c r="O125" s="86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6" t="s">
        <v>112</v>
      </c>
      <c r="AT125" s="226" t="s">
        <v>208</v>
      </c>
      <c r="AU125" s="226" t="s">
        <v>34</v>
      </c>
      <c r="AY125" s="19" t="s">
        <v>206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19" t="s">
        <v>34</v>
      </c>
      <c r="BK125" s="227">
        <f>ROUND(I125*H125,2)</f>
        <v>0</v>
      </c>
      <c r="BL125" s="19" t="s">
        <v>112</v>
      </c>
      <c r="BM125" s="226" t="s">
        <v>599</v>
      </c>
    </row>
    <row r="126" spans="1:65" s="2" customFormat="1" ht="33" customHeight="1">
      <c r="A126" s="40"/>
      <c r="B126" s="41"/>
      <c r="C126" s="215" t="s">
        <v>383</v>
      </c>
      <c r="D126" s="215" t="s">
        <v>208</v>
      </c>
      <c r="E126" s="216" t="s">
        <v>4776</v>
      </c>
      <c r="F126" s="217" t="s">
        <v>4777</v>
      </c>
      <c r="G126" s="218" t="s">
        <v>270</v>
      </c>
      <c r="H126" s="219">
        <v>90</v>
      </c>
      <c r="I126" s="220"/>
      <c r="J126" s="221">
        <f>ROUND(I126*H126,2)</f>
        <v>0</v>
      </c>
      <c r="K126" s="217" t="s">
        <v>19</v>
      </c>
      <c r="L126" s="46"/>
      <c r="M126" s="222" t="s">
        <v>19</v>
      </c>
      <c r="N126" s="223" t="s">
        <v>44</v>
      </c>
      <c r="O126" s="86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6" t="s">
        <v>112</v>
      </c>
      <c r="AT126" s="226" t="s">
        <v>208</v>
      </c>
      <c r="AU126" s="226" t="s">
        <v>34</v>
      </c>
      <c r="AY126" s="19" t="s">
        <v>206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19" t="s">
        <v>34</v>
      </c>
      <c r="BK126" s="227">
        <f>ROUND(I126*H126,2)</f>
        <v>0</v>
      </c>
      <c r="BL126" s="19" t="s">
        <v>112</v>
      </c>
      <c r="BM126" s="226" t="s">
        <v>634</v>
      </c>
    </row>
    <row r="127" spans="1:65" s="2" customFormat="1" ht="16.5" customHeight="1">
      <c r="A127" s="40"/>
      <c r="B127" s="41"/>
      <c r="C127" s="215" t="s">
        <v>395</v>
      </c>
      <c r="D127" s="215" t="s">
        <v>208</v>
      </c>
      <c r="E127" s="216" t="s">
        <v>4778</v>
      </c>
      <c r="F127" s="217" t="s">
        <v>4779</v>
      </c>
      <c r="G127" s="218" t="s">
        <v>4329</v>
      </c>
      <c r="H127" s="219">
        <v>100</v>
      </c>
      <c r="I127" s="220"/>
      <c r="J127" s="221">
        <f>ROUND(I127*H127,2)</f>
        <v>0</v>
      </c>
      <c r="K127" s="217" t="s">
        <v>19</v>
      </c>
      <c r="L127" s="46"/>
      <c r="M127" s="222" t="s">
        <v>19</v>
      </c>
      <c r="N127" s="223" t="s">
        <v>44</v>
      </c>
      <c r="O127" s="86"/>
      <c r="P127" s="224">
        <f>O127*H127</f>
        <v>0</v>
      </c>
      <c r="Q127" s="224">
        <v>0</v>
      </c>
      <c r="R127" s="224">
        <f>Q127*H127</f>
        <v>0</v>
      </c>
      <c r="S127" s="224">
        <v>0</v>
      </c>
      <c r="T127" s="225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6" t="s">
        <v>112</v>
      </c>
      <c r="AT127" s="226" t="s">
        <v>208</v>
      </c>
      <c r="AU127" s="226" t="s">
        <v>34</v>
      </c>
      <c r="AY127" s="19" t="s">
        <v>206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19" t="s">
        <v>34</v>
      </c>
      <c r="BK127" s="227">
        <f>ROUND(I127*H127,2)</f>
        <v>0</v>
      </c>
      <c r="BL127" s="19" t="s">
        <v>112</v>
      </c>
      <c r="BM127" s="226" t="s">
        <v>647</v>
      </c>
    </row>
    <row r="128" spans="1:65" s="2" customFormat="1" ht="16.5" customHeight="1">
      <c r="A128" s="40"/>
      <c r="B128" s="41"/>
      <c r="C128" s="215" t="s">
        <v>431</v>
      </c>
      <c r="D128" s="215" t="s">
        <v>208</v>
      </c>
      <c r="E128" s="216" t="s">
        <v>4780</v>
      </c>
      <c r="F128" s="217" t="s">
        <v>4781</v>
      </c>
      <c r="G128" s="218" t="s">
        <v>4329</v>
      </c>
      <c r="H128" s="219">
        <v>90</v>
      </c>
      <c r="I128" s="220"/>
      <c r="J128" s="221">
        <f>ROUND(I128*H128,2)</f>
        <v>0</v>
      </c>
      <c r="K128" s="217" t="s">
        <v>19</v>
      </c>
      <c r="L128" s="46"/>
      <c r="M128" s="222" t="s">
        <v>19</v>
      </c>
      <c r="N128" s="223" t="s">
        <v>44</v>
      </c>
      <c r="O128" s="86"/>
      <c r="P128" s="224">
        <f>O128*H128</f>
        <v>0</v>
      </c>
      <c r="Q128" s="224">
        <v>0</v>
      </c>
      <c r="R128" s="224">
        <f>Q128*H128</f>
        <v>0</v>
      </c>
      <c r="S128" s="224">
        <v>0</v>
      </c>
      <c r="T128" s="225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6" t="s">
        <v>112</v>
      </c>
      <c r="AT128" s="226" t="s">
        <v>208</v>
      </c>
      <c r="AU128" s="226" t="s">
        <v>34</v>
      </c>
      <c r="AY128" s="19" t="s">
        <v>206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19" t="s">
        <v>34</v>
      </c>
      <c r="BK128" s="227">
        <f>ROUND(I128*H128,2)</f>
        <v>0</v>
      </c>
      <c r="BL128" s="19" t="s">
        <v>112</v>
      </c>
      <c r="BM128" s="226" t="s">
        <v>659</v>
      </c>
    </row>
    <row r="129" spans="1:65" s="2" customFormat="1" ht="16.5" customHeight="1">
      <c r="A129" s="40"/>
      <c r="B129" s="41"/>
      <c r="C129" s="215" t="s">
        <v>438</v>
      </c>
      <c r="D129" s="215" t="s">
        <v>208</v>
      </c>
      <c r="E129" s="216" t="s">
        <v>4782</v>
      </c>
      <c r="F129" s="217" t="s">
        <v>4783</v>
      </c>
      <c r="G129" s="218" t="s">
        <v>4329</v>
      </c>
      <c r="H129" s="219">
        <v>40</v>
      </c>
      <c r="I129" s="220"/>
      <c r="J129" s="221">
        <f>ROUND(I129*H129,2)</f>
        <v>0</v>
      </c>
      <c r="K129" s="217" t="s">
        <v>19</v>
      </c>
      <c r="L129" s="46"/>
      <c r="M129" s="222" t="s">
        <v>19</v>
      </c>
      <c r="N129" s="223" t="s">
        <v>44</v>
      </c>
      <c r="O129" s="86"/>
      <c r="P129" s="224">
        <f>O129*H129</f>
        <v>0</v>
      </c>
      <c r="Q129" s="224">
        <v>0</v>
      </c>
      <c r="R129" s="224">
        <f>Q129*H129</f>
        <v>0</v>
      </c>
      <c r="S129" s="224">
        <v>0</v>
      </c>
      <c r="T129" s="225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6" t="s">
        <v>112</v>
      </c>
      <c r="AT129" s="226" t="s">
        <v>208</v>
      </c>
      <c r="AU129" s="226" t="s">
        <v>34</v>
      </c>
      <c r="AY129" s="19" t="s">
        <v>206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9" t="s">
        <v>34</v>
      </c>
      <c r="BK129" s="227">
        <f>ROUND(I129*H129,2)</f>
        <v>0</v>
      </c>
      <c r="BL129" s="19" t="s">
        <v>112</v>
      </c>
      <c r="BM129" s="226" t="s">
        <v>671</v>
      </c>
    </row>
    <row r="130" spans="1:65" s="2" customFormat="1" ht="16.5" customHeight="1">
      <c r="A130" s="40"/>
      <c r="B130" s="41"/>
      <c r="C130" s="215" t="s">
        <v>444</v>
      </c>
      <c r="D130" s="215" t="s">
        <v>208</v>
      </c>
      <c r="E130" s="216" t="s">
        <v>4784</v>
      </c>
      <c r="F130" s="217" t="s">
        <v>4785</v>
      </c>
      <c r="G130" s="218" t="s">
        <v>4329</v>
      </c>
      <c r="H130" s="219">
        <v>30</v>
      </c>
      <c r="I130" s="220"/>
      <c r="J130" s="221">
        <f>ROUND(I130*H130,2)</f>
        <v>0</v>
      </c>
      <c r="K130" s="217" t="s">
        <v>19</v>
      </c>
      <c r="L130" s="46"/>
      <c r="M130" s="222" t="s">
        <v>19</v>
      </c>
      <c r="N130" s="223" t="s">
        <v>44</v>
      </c>
      <c r="O130" s="86"/>
      <c r="P130" s="224">
        <f>O130*H130</f>
        <v>0</v>
      </c>
      <c r="Q130" s="224">
        <v>0</v>
      </c>
      <c r="R130" s="224">
        <f>Q130*H130</f>
        <v>0</v>
      </c>
      <c r="S130" s="224">
        <v>0</v>
      </c>
      <c r="T130" s="225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6" t="s">
        <v>112</v>
      </c>
      <c r="AT130" s="226" t="s">
        <v>208</v>
      </c>
      <c r="AU130" s="226" t="s">
        <v>34</v>
      </c>
      <c r="AY130" s="19" t="s">
        <v>206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19" t="s">
        <v>34</v>
      </c>
      <c r="BK130" s="227">
        <f>ROUND(I130*H130,2)</f>
        <v>0</v>
      </c>
      <c r="BL130" s="19" t="s">
        <v>112</v>
      </c>
      <c r="BM130" s="226" t="s">
        <v>745</v>
      </c>
    </row>
    <row r="131" spans="1:65" s="2" customFormat="1" ht="16.5" customHeight="1">
      <c r="A131" s="40"/>
      <c r="B131" s="41"/>
      <c r="C131" s="215" t="s">
        <v>450</v>
      </c>
      <c r="D131" s="215" t="s">
        <v>208</v>
      </c>
      <c r="E131" s="216" t="s">
        <v>4786</v>
      </c>
      <c r="F131" s="217" t="s">
        <v>4787</v>
      </c>
      <c r="G131" s="218" t="s">
        <v>4329</v>
      </c>
      <c r="H131" s="219">
        <v>100</v>
      </c>
      <c r="I131" s="220"/>
      <c r="J131" s="221">
        <f>ROUND(I131*H131,2)</f>
        <v>0</v>
      </c>
      <c r="K131" s="217" t="s">
        <v>19</v>
      </c>
      <c r="L131" s="46"/>
      <c r="M131" s="222" t="s">
        <v>19</v>
      </c>
      <c r="N131" s="223" t="s">
        <v>44</v>
      </c>
      <c r="O131" s="86"/>
      <c r="P131" s="224">
        <f>O131*H131</f>
        <v>0</v>
      </c>
      <c r="Q131" s="224">
        <v>0</v>
      </c>
      <c r="R131" s="224">
        <f>Q131*H131</f>
        <v>0</v>
      </c>
      <c r="S131" s="224">
        <v>0</v>
      </c>
      <c r="T131" s="225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6" t="s">
        <v>112</v>
      </c>
      <c r="AT131" s="226" t="s">
        <v>208</v>
      </c>
      <c r="AU131" s="226" t="s">
        <v>34</v>
      </c>
      <c r="AY131" s="19" t="s">
        <v>206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19" t="s">
        <v>34</v>
      </c>
      <c r="BK131" s="227">
        <f>ROUND(I131*H131,2)</f>
        <v>0</v>
      </c>
      <c r="BL131" s="19" t="s">
        <v>112</v>
      </c>
      <c r="BM131" s="226" t="s">
        <v>782</v>
      </c>
    </row>
    <row r="132" spans="1:65" s="2" customFormat="1" ht="16.5" customHeight="1">
      <c r="A132" s="40"/>
      <c r="B132" s="41"/>
      <c r="C132" s="215" t="s">
        <v>456</v>
      </c>
      <c r="D132" s="215" t="s">
        <v>208</v>
      </c>
      <c r="E132" s="216" t="s">
        <v>4788</v>
      </c>
      <c r="F132" s="217" t="s">
        <v>4789</v>
      </c>
      <c r="G132" s="218" t="s">
        <v>4329</v>
      </c>
      <c r="H132" s="219">
        <v>23</v>
      </c>
      <c r="I132" s="220"/>
      <c r="J132" s="221">
        <f>ROUND(I132*H132,2)</f>
        <v>0</v>
      </c>
      <c r="K132" s="217" t="s">
        <v>19</v>
      </c>
      <c r="L132" s="46"/>
      <c r="M132" s="222" t="s">
        <v>19</v>
      </c>
      <c r="N132" s="223" t="s">
        <v>44</v>
      </c>
      <c r="O132" s="86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6" t="s">
        <v>112</v>
      </c>
      <c r="AT132" s="226" t="s">
        <v>208</v>
      </c>
      <c r="AU132" s="226" t="s">
        <v>34</v>
      </c>
      <c r="AY132" s="19" t="s">
        <v>206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34</v>
      </c>
      <c r="BK132" s="227">
        <f>ROUND(I132*H132,2)</f>
        <v>0</v>
      </c>
      <c r="BL132" s="19" t="s">
        <v>112</v>
      </c>
      <c r="BM132" s="226" t="s">
        <v>814</v>
      </c>
    </row>
    <row r="133" spans="1:65" s="2" customFormat="1" ht="16.5" customHeight="1">
      <c r="A133" s="40"/>
      <c r="B133" s="41"/>
      <c r="C133" s="215" t="s">
        <v>462</v>
      </c>
      <c r="D133" s="215" t="s">
        <v>208</v>
      </c>
      <c r="E133" s="216" t="s">
        <v>4790</v>
      </c>
      <c r="F133" s="217" t="s">
        <v>4791</v>
      </c>
      <c r="G133" s="218" t="s">
        <v>4329</v>
      </c>
      <c r="H133" s="219">
        <v>1</v>
      </c>
      <c r="I133" s="220"/>
      <c r="J133" s="221">
        <f>ROUND(I133*H133,2)</f>
        <v>0</v>
      </c>
      <c r="K133" s="217" t="s">
        <v>19</v>
      </c>
      <c r="L133" s="46"/>
      <c r="M133" s="222" t="s">
        <v>19</v>
      </c>
      <c r="N133" s="223" t="s">
        <v>44</v>
      </c>
      <c r="O133" s="86"/>
      <c r="P133" s="224">
        <f>O133*H133</f>
        <v>0</v>
      </c>
      <c r="Q133" s="224">
        <v>0</v>
      </c>
      <c r="R133" s="224">
        <f>Q133*H133</f>
        <v>0</v>
      </c>
      <c r="S133" s="224">
        <v>0</v>
      </c>
      <c r="T133" s="225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6" t="s">
        <v>112</v>
      </c>
      <c r="AT133" s="226" t="s">
        <v>208</v>
      </c>
      <c r="AU133" s="226" t="s">
        <v>34</v>
      </c>
      <c r="AY133" s="19" t="s">
        <v>206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19" t="s">
        <v>34</v>
      </c>
      <c r="BK133" s="227">
        <f>ROUND(I133*H133,2)</f>
        <v>0</v>
      </c>
      <c r="BL133" s="19" t="s">
        <v>112</v>
      </c>
      <c r="BM133" s="226" t="s">
        <v>825</v>
      </c>
    </row>
    <row r="134" spans="1:65" s="2" customFormat="1" ht="16.5" customHeight="1">
      <c r="A134" s="40"/>
      <c r="B134" s="41"/>
      <c r="C134" s="215" t="s">
        <v>468</v>
      </c>
      <c r="D134" s="215" t="s">
        <v>208</v>
      </c>
      <c r="E134" s="216" t="s">
        <v>4792</v>
      </c>
      <c r="F134" s="217" t="s">
        <v>4793</v>
      </c>
      <c r="G134" s="218" t="s">
        <v>4329</v>
      </c>
      <c r="H134" s="219">
        <v>2</v>
      </c>
      <c r="I134" s="220"/>
      <c r="J134" s="221">
        <f>ROUND(I134*H134,2)</f>
        <v>0</v>
      </c>
      <c r="K134" s="217" t="s">
        <v>19</v>
      </c>
      <c r="L134" s="46"/>
      <c r="M134" s="222" t="s">
        <v>19</v>
      </c>
      <c r="N134" s="223" t="s">
        <v>44</v>
      </c>
      <c r="O134" s="86"/>
      <c r="P134" s="224">
        <f>O134*H134</f>
        <v>0</v>
      </c>
      <c r="Q134" s="224">
        <v>0</v>
      </c>
      <c r="R134" s="224">
        <f>Q134*H134</f>
        <v>0</v>
      </c>
      <c r="S134" s="224">
        <v>0</v>
      </c>
      <c r="T134" s="225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6" t="s">
        <v>112</v>
      </c>
      <c r="AT134" s="226" t="s">
        <v>208</v>
      </c>
      <c r="AU134" s="226" t="s">
        <v>34</v>
      </c>
      <c r="AY134" s="19" t="s">
        <v>206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9" t="s">
        <v>34</v>
      </c>
      <c r="BK134" s="227">
        <f>ROUND(I134*H134,2)</f>
        <v>0</v>
      </c>
      <c r="BL134" s="19" t="s">
        <v>112</v>
      </c>
      <c r="BM134" s="226" t="s">
        <v>843</v>
      </c>
    </row>
    <row r="135" spans="1:65" s="2" customFormat="1" ht="16.5" customHeight="1">
      <c r="A135" s="40"/>
      <c r="B135" s="41"/>
      <c r="C135" s="215" t="s">
        <v>474</v>
      </c>
      <c r="D135" s="215" t="s">
        <v>208</v>
      </c>
      <c r="E135" s="216" t="s">
        <v>4794</v>
      </c>
      <c r="F135" s="217" t="s">
        <v>4795</v>
      </c>
      <c r="G135" s="218" t="s">
        <v>4329</v>
      </c>
      <c r="H135" s="219">
        <v>6</v>
      </c>
      <c r="I135" s="220"/>
      <c r="J135" s="221">
        <f>ROUND(I135*H135,2)</f>
        <v>0</v>
      </c>
      <c r="K135" s="217" t="s">
        <v>19</v>
      </c>
      <c r="L135" s="46"/>
      <c r="M135" s="222" t="s">
        <v>19</v>
      </c>
      <c r="N135" s="223" t="s">
        <v>44</v>
      </c>
      <c r="O135" s="86"/>
      <c r="P135" s="224">
        <f>O135*H135</f>
        <v>0</v>
      </c>
      <c r="Q135" s="224">
        <v>0</v>
      </c>
      <c r="R135" s="224">
        <f>Q135*H135</f>
        <v>0</v>
      </c>
      <c r="S135" s="224">
        <v>0</v>
      </c>
      <c r="T135" s="22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6" t="s">
        <v>112</v>
      </c>
      <c r="AT135" s="226" t="s">
        <v>208</v>
      </c>
      <c r="AU135" s="226" t="s">
        <v>34</v>
      </c>
      <c r="AY135" s="19" t="s">
        <v>206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9" t="s">
        <v>34</v>
      </c>
      <c r="BK135" s="227">
        <f>ROUND(I135*H135,2)</f>
        <v>0</v>
      </c>
      <c r="BL135" s="19" t="s">
        <v>112</v>
      </c>
      <c r="BM135" s="226" t="s">
        <v>855</v>
      </c>
    </row>
    <row r="136" spans="1:65" s="2" customFormat="1" ht="16.5" customHeight="1">
      <c r="A136" s="40"/>
      <c r="B136" s="41"/>
      <c r="C136" s="215" t="s">
        <v>480</v>
      </c>
      <c r="D136" s="215" t="s">
        <v>208</v>
      </c>
      <c r="E136" s="216" t="s">
        <v>4796</v>
      </c>
      <c r="F136" s="217" t="s">
        <v>4797</v>
      </c>
      <c r="G136" s="218" t="s">
        <v>4329</v>
      </c>
      <c r="H136" s="219">
        <v>2</v>
      </c>
      <c r="I136" s="220"/>
      <c r="J136" s="221">
        <f>ROUND(I136*H136,2)</f>
        <v>0</v>
      </c>
      <c r="K136" s="217" t="s">
        <v>19</v>
      </c>
      <c r="L136" s="46"/>
      <c r="M136" s="222" t="s">
        <v>19</v>
      </c>
      <c r="N136" s="223" t="s">
        <v>44</v>
      </c>
      <c r="O136" s="86"/>
      <c r="P136" s="224">
        <f>O136*H136</f>
        <v>0</v>
      </c>
      <c r="Q136" s="224">
        <v>0</v>
      </c>
      <c r="R136" s="224">
        <f>Q136*H136</f>
        <v>0</v>
      </c>
      <c r="S136" s="224">
        <v>0</v>
      </c>
      <c r="T136" s="225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6" t="s">
        <v>112</v>
      </c>
      <c r="AT136" s="226" t="s">
        <v>208</v>
      </c>
      <c r="AU136" s="226" t="s">
        <v>34</v>
      </c>
      <c r="AY136" s="19" t="s">
        <v>206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19" t="s">
        <v>34</v>
      </c>
      <c r="BK136" s="227">
        <f>ROUND(I136*H136,2)</f>
        <v>0</v>
      </c>
      <c r="BL136" s="19" t="s">
        <v>112</v>
      </c>
      <c r="BM136" s="226" t="s">
        <v>864</v>
      </c>
    </row>
    <row r="137" spans="1:65" s="2" customFormat="1" ht="16.5" customHeight="1">
      <c r="A137" s="40"/>
      <c r="B137" s="41"/>
      <c r="C137" s="215" t="s">
        <v>485</v>
      </c>
      <c r="D137" s="215" t="s">
        <v>208</v>
      </c>
      <c r="E137" s="216" t="s">
        <v>4798</v>
      </c>
      <c r="F137" s="217" t="s">
        <v>4799</v>
      </c>
      <c r="G137" s="218" t="s">
        <v>4329</v>
      </c>
      <c r="H137" s="219">
        <v>6</v>
      </c>
      <c r="I137" s="220"/>
      <c r="J137" s="221">
        <f>ROUND(I137*H137,2)</f>
        <v>0</v>
      </c>
      <c r="K137" s="217" t="s">
        <v>19</v>
      </c>
      <c r="L137" s="46"/>
      <c r="M137" s="222" t="s">
        <v>19</v>
      </c>
      <c r="N137" s="223" t="s">
        <v>44</v>
      </c>
      <c r="O137" s="86"/>
      <c r="P137" s="224">
        <f>O137*H137</f>
        <v>0</v>
      </c>
      <c r="Q137" s="224">
        <v>0</v>
      </c>
      <c r="R137" s="224">
        <f>Q137*H137</f>
        <v>0</v>
      </c>
      <c r="S137" s="224">
        <v>0</v>
      </c>
      <c r="T137" s="225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6" t="s">
        <v>112</v>
      </c>
      <c r="AT137" s="226" t="s">
        <v>208</v>
      </c>
      <c r="AU137" s="226" t="s">
        <v>34</v>
      </c>
      <c r="AY137" s="19" t="s">
        <v>206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19" t="s">
        <v>34</v>
      </c>
      <c r="BK137" s="227">
        <f>ROUND(I137*H137,2)</f>
        <v>0</v>
      </c>
      <c r="BL137" s="19" t="s">
        <v>112</v>
      </c>
      <c r="BM137" s="226" t="s">
        <v>872</v>
      </c>
    </row>
    <row r="138" spans="1:65" s="2" customFormat="1" ht="16.5" customHeight="1">
      <c r="A138" s="40"/>
      <c r="B138" s="41"/>
      <c r="C138" s="215" t="s">
        <v>490</v>
      </c>
      <c r="D138" s="215" t="s">
        <v>208</v>
      </c>
      <c r="E138" s="216" t="s">
        <v>4800</v>
      </c>
      <c r="F138" s="217" t="s">
        <v>4801</v>
      </c>
      <c r="G138" s="218" t="s">
        <v>4329</v>
      </c>
      <c r="H138" s="219">
        <v>8</v>
      </c>
      <c r="I138" s="220"/>
      <c r="J138" s="221">
        <f>ROUND(I138*H138,2)</f>
        <v>0</v>
      </c>
      <c r="K138" s="217" t="s">
        <v>19</v>
      </c>
      <c r="L138" s="46"/>
      <c r="M138" s="222" t="s">
        <v>19</v>
      </c>
      <c r="N138" s="223" t="s">
        <v>44</v>
      </c>
      <c r="O138" s="86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6" t="s">
        <v>112</v>
      </c>
      <c r="AT138" s="226" t="s">
        <v>208</v>
      </c>
      <c r="AU138" s="226" t="s">
        <v>34</v>
      </c>
      <c r="AY138" s="19" t="s">
        <v>206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9" t="s">
        <v>34</v>
      </c>
      <c r="BK138" s="227">
        <f>ROUND(I138*H138,2)</f>
        <v>0</v>
      </c>
      <c r="BL138" s="19" t="s">
        <v>112</v>
      </c>
      <c r="BM138" s="226" t="s">
        <v>911</v>
      </c>
    </row>
    <row r="139" spans="1:65" s="2" customFormat="1" ht="16.5" customHeight="1">
      <c r="A139" s="40"/>
      <c r="B139" s="41"/>
      <c r="C139" s="215" t="s">
        <v>494</v>
      </c>
      <c r="D139" s="215" t="s">
        <v>208</v>
      </c>
      <c r="E139" s="216" t="s">
        <v>4802</v>
      </c>
      <c r="F139" s="217" t="s">
        <v>4803</v>
      </c>
      <c r="G139" s="218" t="s">
        <v>4329</v>
      </c>
      <c r="H139" s="219">
        <v>61</v>
      </c>
      <c r="I139" s="220"/>
      <c r="J139" s="221">
        <f>ROUND(I139*H139,2)</f>
        <v>0</v>
      </c>
      <c r="K139" s="217" t="s">
        <v>19</v>
      </c>
      <c r="L139" s="46"/>
      <c r="M139" s="222" t="s">
        <v>19</v>
      </c>
      <c r="N139" s="223" t="s">
        <v>44</v>
      </c>
      <c r="O139" s="86"/>
      <c r="P139" s="224">
        <f>O139*H139</f>
        <v>0</v>
      </c>
      <c r="Q139" s="224">
        <v>0</v>
      </c>
      <c r="R139" s="224">
        <f>Q139*H139</f>
        <v>0</v>
      </c>
      <c r="S139" s="224">
        <v>0</v>
      </c>
      <c r="T139" s="225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6" t="s">
        <v>112</v>
      </c>
      <c r="AT139" s="226" t="s">
        <v>208</v>
      </c>
      <c r="AU139" s="226" t="s">
        <v>34</v>
      </c>
      <c r="AY139" s="19" t="s">
        <v>206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9" t="s">
        <v>34</v>
      </c>
      <c r="BK139" s="227">
        <f>ROUND(I139*H139,2)</f>
        <v>0</v>
      </c>
      <c r="BL139" s="19" t="s">
        <v>112</v>
      </c>
      <c r="BM139" s="226" t="s">
        <v>928</v>
      </c>
    </row>
    <row r="140" spans="1:65" s="2" customFormat="1" ht="16.5" customHeight="1">
      <c r="A140" s="40"/>
      <c r="B140" s="41"/>
      <c r="C140" s="215" t="s">
        <v>498</v>
      </c>
      <c r="D140" s="215" t="s">
        <v>208</v>
      </c>
      <c r="E140" s="216" t="s">
        <v>4804</v>
      </c>
      <c r="F140" s="217" t="s">
        <v>4805</v>
      </c>
      <c r="G140" s="218" t="s">
        <v>4329</v>
      </c>
      <c r="H140" s="219">
        <v>8</v>
      </c>
      <c r="I140" s="220"/>
      <c r="J140" s="221">
        <f>ROUND(I140*H140,2)</f>
        <v>0</v>
      </c>
      <c r="K140" s="217" t="s">
        <v>19</v>
      </c>
      <c r="L140" s="46"/>
      <c r="M140" s="222" t="s">
        <v>19</v>
      </c>
      <c r="N140" s="223" t="s">
        <v>44</v>
      </c>
      <c r="O140" s="86"/>
      <c r="P140" s="224">
        <f>O140*H140</f>
        <v>0</v>
      </c>
      <c r="Q140" s="224">
        <v>0</v>
      </c>
      <c r="R140" s="224">
        <f>Q140*H140</f>
        <v>0</v>
      </c>
      <c r="S140" s="224">
        <v>0</v>
      </c>
      <c r="T140" s="225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6" t="s">
        <v>112</v>
      </c>
      <c r="AT140" s="226" t="s">
        <v>208</v>
      </c>
      <c r="AU140" s="226" t="s">
        <v>34</v>
      </c>
      <c r="AY140" s="19" t="s">
        <v>206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19" t="s">
        <v>34</v>
      </c>
      <c r="BK140" s="227">
        <f>ROUND(I140*H140,2)</f>
        <v>0</v>
      </c>
      <c r="BL140" s="19" t="s">
        <v>112</v>
      </c>
      <c r="BM140" s="226" t="s">
        <v>945</v>
      </c>
    </row>
    <row r="141" spans="1:65" s="2" customFormat="1" ht="16.5" customHeight="1">
      <c r="A141" s="40"/>
      <c r="B141" s="41"/>
      <c r="C141" s="215" t="s">
        <v>503</v>
      </c>
      <c r="D141" s="215" t="s">
        <v>208</v>
      </c>
      <c r="E141" s="216" t="s">
        <v>4806</v>
      </c>
      <c r="F141" s="217" t="s">
        <v>4807</v>
      </c>
      <c r="G141" s="218" t="s">
        <v>4329</v>
      </c>
      <c r="H141" s="219">
        <v>2</v>
      </c>
      <c r="I141" s="220"/>
      <c r="J141" s="221">
        <f>ROUND(I141*H141,2)</f>
        <v>0</v>
      </c>
      <c r="K141" s="217" t="s">
        <v>19</v>
      </c>
      <c r="L141" s="46"/>
      <c r="M141" s="222" t="s">
        <v>19</v>
      </c>
      <c r="N141" s="223" t="s">
        <v>44</v>
      </c>
      <c r="O141" s="86"/>
      <c r="P141" s="224">
        <f>O141*H141</f>
        <v>0</v>
      </c>
      <c r="Q141" s="224">
        <v>0</v>
      </c>
      <c r="R141" s="224">
        <f>Q141*H141</f>
        <v>0</v>
      </c>
      <c r="S141" s="224">
        <v>0</v>
      </c>
      <c r="T141" s="225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6" t="s">
        <v>112</v>
      </c>
      <c r="AT141" s="226" t="s">
        <v>208</v>
      </c>
      <c r="AU141" s="226" t="s">
        <v>34</v>
      </c>
      <c r="AY141" s="19" t="s">
        <v>206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9" t="s">
        <v>34</v>
      </c>
      <c r="BK141" s="227">
        <f>ROUND(I141*H141,2)</f>
        <v>0</v>
      </c>
      <c r="BL141" s="19" t="s">
        <v>112</v>
      </c>
      <c r="BM141" s="226" t="s">
        <v>956</v>
      </c>
    </row>
    <row r="142" spans="1:65" s="2" customFormat="1" ht="12">
      <c r="A142" s="40"/>
      <c r="B142" s="41"/>
      <c r="C142" s="215" t="s">
        <v>508</v>
      </c>
      <c r="D142" s="215" t="s">
        <v>208</v>
      </c>
      <c r="E142" s="216" t="s">
        <v>4808</v>
      </c>
      <c r="F142" s="217" t="s">
        <v>4809</v>
      </c>
      <c r="G142" s="218" t="s">
        <v>4329</v>
      </c>
      <c r="H142" s="219">
        <v>7</v>
      </c>
      <c r="I142" s="220"/>
      <c r="J142" s="221">
        <f>ROUND(I142*H142,2)</f>
        <v>0</v>
      </c>
      <c r="K142" s="217" t="s">
        <v>19</v>
      </c>
      <c r="L142" s="46"/>
      <c r="M142" s="222" t="s">
        <v>19</v>
      </c>
      <c r="N142" s="223" t="s">
        <v>44</v>
      </c>
      <c r="O142" s="86"/>
      <c r="P142" s="224">
        <f>O142*H142</f>
        <v>0</v>
      </c>
      <c r="Q142" s="224">
        <v>0</v>
      </c>
      <c r="R142" s="224">
        <f>Q142*H142</f>
        <v>0</v>
      </c>
      <c r="S142" s="224">
        <v>0</v>
      </c>
      <c r="T142" s="225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6" t="s">
        <v>112</v>
      </c>
      <c r="AT142" s="226" t="s">
        <v>208</v>
      </c>
      <c r="AU142" s="226" t="s">
        <v>34</v>
      </c>
      <c r="AY142" s="19" t="s">
        <v>206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19" t="s">
        <v>34</v>
      </c>
      <c r="BK142" s="227">
        <f>ROUND(I142*H142,2)</f>
        <v>0</v>
      </c>
      <c r="BL142" s="19" t="s">
        <v>112</v>
      </c>
      <c r="BM142" s="226" t="s">
        <v>964</v>
      </c>
    </row>
    <row r="143" spans="1:65" s="2" customFormat="1" ht="12">
      <c r="A143" s="40"/>
      <c r="B143" s="41"/>
      <c r="C143" s="215" t="s">
        <v>512</v>
      </c>
      <c r="D143" s="215" t="s">
        <v>208</v>
      </c>
      <c r="E143" s="216" t="s">
        <v>4810</v>
      </c>
      <c r="F143" s="217" t="s">
        <v>4811</v>
      </c>
      <c r="G143" s="218" t="s">
        <v>4329</v>
      </c>
      <c r="H143" s="219">
        <v>1</v>
      </c>
      <c r="I143" s="220"/>
      <c r="J143" s="221">
        <f>ROUND(I143*H143,2)</f>
        <v>0</v>
      </c>
      <c r="K143" s="217" t="s">
        <v>19</v>
      </c>
      <c r="L143" s="46"/>
      <c r="M143" s="222" t="s">
        <v>19</v>
      </c>
      <c r="N143" s="223" t="s">
        <v>44</v>
      </c>
      <c r="O143" s="86"/>
      <c r="P143" s="224">
        <f>O143*H143</f>
        <v>0</v>
      </c>
      <c r="Q143" s="224">
        <v>0</v>
      </c>
      <c r="R143" s="224">
        <f>Q143*H143</f>
        <v>0</v>
      </c>
      <c r="S143" s="224">
        <v>0</v>
      </c>
      <c r="T143" s="225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6" t="s">
        <v>112</v>
      </c>
      <c r="AT143" s="226" t="s">
        <v>208</v>
      </c>
      <c r="AU143" s="226" t="s">
        <v>34</v>
      </c>
      <c r="AY143" s="19" t="s">
        <v>206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9" t="s">
        <v>34</v>
      </c>
      <c r="BK143" s="227">
        <f>ROUND(I143*H143,2)</f>
        <v>0</v>
      </c>
      <c r="BL143" s="19" t="s">
        <v>112</v>
      </c>
      <c r="BM143" s="226" t="s">
        <v>986</v>
      </c>
    </row>
    <row r="144" spans="1:65" s="2" customFormat="1" ht="16.5" customHeight="1">
      <c r="A144" s="40"/>
      <c r="B144" s="41"/>
      <c r="C144" s="215" t="s">
        <v>518</v>
      </c>
      <c r="D144" s="215" t="s">
        <v>208</v>
      </c>
      <c r="E144" s="216" t="s">
        <v>4812</v>
      </c>
      <c r="F144" s="217" t="s">
        <v>4813</v>
      </c>
      <c r="G144" s="218" t="s">
        <v>4329</v>
      </c>
      <c r="H144" s="219">
        <v>14</v>
      </c>
      <c r="I144" s="220"/>
      <c r="J144" s="221">
        <f>ROUND(I144*H144,2)</f>
        <v>0</v>
      </c>
      <c r="K144" s="217" t="s">
        <v>19</v>
      </c>
      <c r="L144" s="46"/>
      <c r="M144" s="222" t="s">
        <v>19</v>
      </c>
      <c r="N144" s="223" t="s">
        <v>44</v>
      </c>
      <c r="O144" s="86"/>
      <c r="P144" s="224">
        <f>O144*H144</f>
        <v>0</v>
      </c>
      <c r="Q144" s="224">
        <v>0</v>
      </c>
      <c r="R144" s="224">
        <f>Q144*H144</f>
        <v>0</v>
      </c>
      <c r="S144" s="224">
        <v>0</v>
      </c>
      <c r="T144" s="225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6" t="s">
        <v>112</v>
      </c>
      <c r="AT144" s="226" t="s">
        <v>208</v>
      </c>
      <c r="AU144" s="226" t="s">
        <v>34</v>
      </c>
      <c r="AY144" s="19" t="s">
        <v>206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19" t="s">
        <v>34</v>
      </c>
      <c r="BK144" s="227">
        <f>ROUND(I144*H144,2)</f>
        <v>0</v>
      </c>
      <c r="BL144" s="19" t="s">
        <v>112</v>
      </c>
      <c r="BM144" s="226" t="s">
        <v>1029</v>
      </c>
    </row>
    <row r="145" spans="1:65" s="2" customFormat="1" ht="33" customHeight="1">
      <c r="A145" s="40"/>
      <c r="B145" s="41"/>
      <c r="C145" s="215" t="s">
        <v>522</v>
      </c>
      <c r="D145" s="215" t="s">
        <v>208</v>
      </c>
      <c r="E145" s="216" t="s">
        <v>4814</v>
      </c>
      <c r="F145" s="217" t="s">
        <v>4815</v>
      </c>
      <c r="G145" s="218" t="s">
        <v>4329</v>
      </c>
      <c r="H145" s="219">
        <v>3</v>
      </c>
      <c r="I145" s="220"/>
      <c r="J145" s="221">
        <f>ROUND(I145*H145,2)</f>
        <v>0</v>
      </c>
      <c r="K145" s="217" t="s">
        <v>19</v>
      </c>
      <c r="L145" s="46"/>
      <c r="M145" s="222" t="s">
        <v>19</v>
      </c>
      <c r="N145" s="223" t="s">
        <v>44</v>
      </c>
      <c r="O145" s="86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6" t="s">
        <v>112</v>
      </c>
      <c r="AT145" s="226" t="s">
        <v>208</v>
      </c>
      <c r="AU145" s="226" t="s">
        <v>34</v>
      </c>
      <c r="AY145" s="19" t="s">
        <v>206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9" t="s">
        <v>34</v>
      </c>
      <c r="BK145" s="227">
        <f>ROUND(I145*H145,2)</f>
        <v>0</v>
      </c>
      <c r="BL145" s="19" t="s">
        <v>112</v>
      </c>
      <c r="BM145" s="226" t="s">
        <v>1047</v>
      </c>
    </row>
    <row r="146" spans="1:65" s="2" customFormat="1" ht="16.5" customHeight="1">
      <c r="A146" s="40"/>
      <c r="B146" s="41"/>
      <c r="C146" s="215" t="s">
        <v>528</v>
      </c>
      <c r="D146" s="215" t="s">
        <v>208</v>
      </c>
      <c r="E146" s="216" t="s">
        <v>4816</v>
      </c>
      <c r="F146" s="217" t="s">
        <v>4817</v>
      </c>
      <c r="G146" s="218" t="s">
        <v>4329</v>
      </c>
      <c r="H146" s="219">
        <v>20</v>
      </c>
      <c r="I146" s="220"/>
      <c r="J146" s="221">
        <f>ROUND(I146*H146,2)</f>
        <v>0</v>
      </c>
      <c r="K146" s="217" t="s">
        <v>19</v>
      </c>
      <c r="L146" s="46"/>
      <c r="M146" s="222" t="s">
        <v>19</v>
      </c>
      <c r="N146" s="223" t="s">
        <v>44</v>
      </c>
      <c r="O146" s="86"/>
      <c r="P146" s="224">
        <f>O146*H146</f>
        <v>0</v>
      </c>
      <c r="Q146" s="224">
        <v>0</v>
      </c>
      <c r="R146" s="224">
        <f>Q146*H146</f>
        <v>0</v>
      </c>
      <c r="S146" s="224">
        <v>0</v>
      </c>
      <c r="T146" s="225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6" t="s">
        <v>112</v>
      </c>
      <c r="AT146" s="226" t="s">
        <v>208</v>
      </c>
      <c r="AU146" s="226" t="s">
        <v>34</v>
      </c>
      <c r="AY146" s="19" t="s">
        <v>206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19" t="s">
        <v>34</v>
      </c>
      <c r="BK146" s="227">
        <f>ROUND(I146*H146,2)</f>
        <v>0</v>
      </c>
      <c r="BL146" s="19" t="s">
        <v>112</v>
      </c>
      <c r="BM146" s="226" t="s">
        <v>1059</v>
      </c>
    </row>
    <row r="147" spans="1:65" s="2" customFormat="1" ht="16.5" customHeight="1">
      <c r="A147" s="40"/>
      <c r="B147" s="41"/>
      <c r="C147" s="215" t="s">
        <v>535</v>
      </c>
      <c r="D147" s="215" t="s">
        <v>208</v>
      </c>
      <c r="E147" s="216" t="s">
        <v>4818</v>
      </c>
      <c r="F147" s="217" t="s">
        <v>4819</v>
      </c>
      <c r="G147" s="218" t="s">
        <v>4329</v>
      </c>
      <c r="H147" s="219">
        <v>1</v>
      </c>
      <c r="I147" s="220"/>
      <c r="J147" s="221">
        <f>ROUND(I147*H147,2)</f>
        <v>0</v>
      </c>
      <c r="K147" s="217" t="s">
        <v>19</v>
      </c>
      <c r="L147" s="46"/>
      <c r="M147" s="222" t="s">
        <v>19</v>
      </c>
      <c r="N147" s="223" t="s">
        <v>44</v>
      </c>
      <c r="O147" s="86"/>
      <c r="P147" s="224">
        <f>O147*H147</f>
        <v>0</v>
      </c>
      <c r="Q147" s="224">
        <v>0</v>
      </c>
      <c r="R147" s="224">
        <f>Q147*H147</f>
        <v>0</v>
      </c>
      <c r="S147" s="224">
        <v>0</v>
      </c>
      <c r="T147" s="225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6" t="s">
        <v>112</v>
      </c>
      <c r="AT147" s="226" t="s">
        <v>208</v>
      </c>
      <c r="AU147" s="226" t="s">
        <v>34</v>
      </c>
      <c r="AY147" s="19" t="s">
        <v>206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19" t="s">
        <v>34</v>
      </c>
      <c r="BK147" s="227">
        <f>ROUND(I147*H147,2)</f>
        <v>0</v>
      </c>
      <c r="BL147" s="19" t="s">
        <v>112</v>
      </c>
      <c r="BM147" s="226" t="s">
        <v>1071</v>
      </c>
    </row>
    <row r="148" spans="1:65" s="2" customFormat="1" ht="12">
      <c r="A148" s="40"/>
      <c r="B148" s="41"/>
      <c r="C148" s="215" t="s">
        <v>552</v>
      </c>
      <c r="D148" s="215" t="s">
        <v>208</v>
      </c>
      <c r="E148" s="216" t="s">
        <v>4820</v>
      </c>
      <c r="F148" s="217" t="s">
        <v>4821</v>
      </c>
      <c r="G148" s="218" t="s">
        <v>211</v>
      </c>
      <c r="H148" s="219">
        <v>3</v>
      </c>
      <c r="I148" s="220"/>
      <c r="J148" s="221">
        <f>ROUND(I148*H148,2)</f>
        <v>0</v>
      </c>
      <c r="K148" s="217" t="s">
        <v>19</v>
      </c>
      <c r="L148" s="46"/>
      <c r="M148" s="222" t="s">
        <v>19</v>
      </c>
      <c r="N148" s="223" t="s">
        <v>44</v>
      </c>
      <c r="O148" s="86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6" t="s">
        <v>112</v>
      </c>
      <c r="AT148" s="226" t="s">
        <v>208</v>
      </c>
      <c r="AU148" s="226" t="s">
        <v>34</v>
      </c>
      <c r="AY148" s="19" t="s">
        <v>206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9" t="s">
        <v>34</v>
      </c>
      <c r="BK148" s="227">
        <f>ROUND(I148*H148,2)</f>
        <v>0</v>
      </c>
      <c r="BL148" s="19" t="s">
        <v>112</v>
      </c>
      <c r="BM148" s="226" t="s">
        <v>1085</v>
      </c>
    </row>
    <row r="149" spans="1:65" s="2" customFormat="1" ht="12">
      <c r="A149" s="40"/>
      <c r="B149" s="41"/>
      <c r="C149" s="215" t="s">
        <v>556</v>
      </c>
      <c r="D149" s="215" t="s">
        <v>208</v>
      </c>
      <c r="E149" s="216" t="s">
        <v>4822</v>
      </c>
      <c r="F149" s="217" t="s">
        <v>4823</v>
      </c>
      <c r="G149" s="218" t="s">
        <v>4329</v>
      </c>
      <c r="H149" s="219">
        <v>4</v>
      </c>
      <c r="I149" s="220"/>
      <c r="J149" s="221">
        <f>ROUND(I149*H149,2)</f>
        <v>0</v>
      </c>
      <c r="K149" s="217" t="s">
        <v>19</v>
      </c>
      <c r="L149" s="46"/>
      <c r="M149" s="222" t="s">
        <v>19</v>
      </c>
      <c r="N149" s="223" t="s">
        <v>44</v>
      </c>
      <c r="O149" s="86"/>
      <c r="P149" s="224">
        <f>O149*H149</f>
        <v>0</v>
      </c>
      <c r="Q149" s="224">
        <v>0</v>
      </c>
      <c r="R149" s="224">
        <f>Q149*H149</f>
        <v>0</v>
      </c>
      <c r="S149" s="224">
        <v>0</v>
      </c>
      <c r="T149" s="225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6" t="s">
        <v>112</v>
      </c>
      <c r="AT149" s="226" t="s">
        <v>208</v>
      </c>
      <c r="AU149" s="226" t="s">
        <v>34</v>
      </c>
      <c r="AY149" s="19" t="s">
        <v>206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19" t="s">
        <v>34</v>
      </c>
      <c r="BK149" s="227">
        <f>ROUND(I149*H149,2)</f>
        <v>0</v>
      </c>
      <c r="BL149" s="19" t="s">
        <v>112</v>
      </c>
      <c r="BM149" s="226" t="s">
        <v>1097</v>
      </c>
    </row>
    <row r="150" spans="1:65" s="2" customFormat="1" ht="16.5" customHeight="1">
      <c r="A150" s="40"/>
      <c r="B150" s="41"/>
      <c r="C150" s="215" t="s">
        <v>560</v>
      </c>
      <c r="D150" s="215" t="s">
        <v>208</v>
      </c>
      <c r="E150" s="216" t="s">
        <v>4824</v>
      </c>
      <c r="F150" s="217" t="s">
        <v>4825</v>
      </c>
      <c r="G150" s="218" t="s">
        <v>386</v>
      </c>
      <c r="H150" s="219">
        <v>1</v>
      </c>
      <c r="I150" s="220"/>
      <c r="J150" s="221">
        <f>ROUND(I150*H150,2)</f>
        <v>0</v>
      </c>
      <c r="K150" s="217" t="s">
        <v>19</v>
      </c>
      <c r="L150" s="46"/>
      <c r="M150" s="222" t="s">
        <v>19</v>
      </c>
      <c r="N150" s="223" t="s">
        <v>44</v>
      </c>
      <c r="O150" s="86"/>
      <c r="P150" s="224">
        <f>O150*H150</f>
        <v>0</v>
      </c>
      <c r="Q150" s="224">
        <v>0</v>
      </c>
      <c r="R150" s="224">
        <f>Q150*H150</f>
        <v>0</v>
      </c>
      <c r="S150" s="224">
        <v>0</v>
      </c>
      <c r="T150" s="225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6" t="s">
        <v>112</v>
      </c>
      <c r="AT150" s="226" t="s">
        <v>208</v>
      </c>
      <c r="AU150" s="226" t="s">
        <v>34</v>
      </c>
      <c r="AY150" s="19" t="s">
        <v>206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19" t="s">
        <v>34</v>
      </c>
      <c r="BK150" s="227">
        <f>ROUND(I150*H150,2)</f>
        <v>0</v>
      </c>
      <c r="BL150" s="19" t="s">
        <v>112</v>
      </c>
      <c r="BM150" s="226" t="s">
        <v>1106</v>
      </c>
    </row>
    <row r="151" spans="1:63" s="12" customFormat="1" ht="25.9" customHeight="1">
      <c r="A151" s="12"/>
      <c r="B151" s="199"/>
      <c r="C151" s="200"/>
      <c r="D151" s="201" t="s">
        <v>72</v>
      </c>
      <c r="E151" s="202" t="s">
        <v>4826</v>
      </c>
      <c r="F151" s="202" t="s">
        <v>4827</v>
      </c>
      <c r="G151" s="200"/>
      <c r="H151" s="200"/>
      <c r="I151" s="203"/>
      <c r="J151" s="204">
        <f>BK151</f>
        <v>0</v>
      </c>
      <c r="K151" s="200"/>
      <c r="L151" s="205"/>
      <c r="M151" s="206"/>
      <c r="N151" s="207"/>
      <c r="O151" s="207"/>
      <c r="P151" s="208">
        <f>SUM(P152:P155)</f>
        <v>0</v>
      </c>
      <c r="Q151" s="207"/>
      <c r="R151" s="208">
        <f>SUM(R152:R155)</f>
        <v>0</v>
      </c>
      <c r="S151" s="207"/>
      <c r="T151" s="209">
        <f>SUM(T152:T155)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0" t="s">
        <v>34</v>
      </c>
      <c r="AT151" s="211" t="s">
        <v>72</v>
      </c>
      <c r="AU151" s="211" t="s">
        <v>73</v>
      </c>
      <c r="AY151" s="210" t="s">
        <v>206</v>
      </c>
      <c r="BK151" s="212">
        <f>SUM(BK152:BK155)</f>
        <v>0</v>
      </c>
    </row>
    <row r="152" spans="1:65" s="2" customFormat="1" ht="12">
      <c r="A152" s="40"/>
      <c r="B152" s="41"/>
      <c r="C152" s="215" t="s">
        <v>564</v>
      </c>
      <c r="D152" s="215" t="s">
        <v>208</v>
      </c>
      <c r="E152" s="216" t="s">
        <v>4828</v>
      </c>
      <c r="F152" s="217" t="s">
        <v>4829</v>
      </c>
      <c r="G152" s="218" t="s">
        <v>4329</v>
      </c>
      <c r="H152" s="219">
        <v>1</v>
      </c>
      <c r="I152" s="220"/>
      <c r="J152" s="221">
        <f>ROUND(I152*H152,2)</f>
        <v>0</v>
      </c>
      <c r="K152" s="217" t="s">
        <v>19</v>
      </c>
      <c r="L152" s="46"/>
      <c r="M152" s="222" t="s">
        <v>19</v>
      </c>
      <c r="N152" s="223" t="s">
        <v>44</v>
      </c>
      <c r="O152" s="86"/>
      <c r="P152" s="224">
        <f>O152*H152</f>
        <v>0</v>
      </c>
      <c r="Q152" s="224">
        <v>0</v>
      </c>
      <c r="R152" s="224">
        <f>Q152*H152</f>
        <v>0</v>
      </c>
      <c r="S152" s="224">
        <v>0</v>
      </c>
      <c r="T152" s="225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6" t="s">
        <v>112</v>
      </c>
      <c r="AT152" s="226" t="s">
        <v>208</v>
      </c>
      <c r="AU152" s="226" t="s">
        <v>34</v>
      </c>
      <c r="AY152" s="19" t="s">
        <v>206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9" t="s">
        <v>34</v>
      </c>
      <c r="BK152" s="227">
        <f>ROUND(I152*H152,2)</f>
        <v>0</v>
      </c>
      <c r="BL152" s="19" t="s">
        <v>112</v>
      </c>
      <c r="BM152" s="226" t="s">
        <v>1115</v>
      </c>
    </row>
    <row r="153" spans="1:65" s="2" customFormat="1" ht="16.5" customHeight="1">
      <c r="A153" s="40"/>
      <c r="B153" s="41"/>
      <c r="C153" s="215" t="s">
        <v>568</v>
      </c>
      <c r="D153" s="215" t="s">
        <v>208</v>
      </c>
      <c r="E153" s="216" t="s">
        <v>4830</v>
      </c>
      <c r="F153" s="217" t="s">
        <v>4831</v>
      </c>
      <c r="G153" s="218" t="s">
        <v>4329</v>
      </c>
      <c r="H153" s="219">
        <v>1</v>
      </c>
      <c r="I153" s="220"/>
      <c r="J153" s="221">
        <f>ROUND(I153*H153,2)</f>
        <v>0</v>
      </c>
      <c r="K153" s="217" t="s">
        <v>19</v>
      </c>
      <c r="L153" s="46"/>
      <c r="M153" s="222" t="s">
        <v>19</v>
      </c>
      <c r="N153" s="223" t="s">
        <v>44</v>
      </c>
      <c r="O153" s="86"/>
      <c r="P153" s="224">
        <f>O153*H153</f>
        <v>0</v>
      </c>
      <c r="Q153" s="224">
        <v>0</v>
      </c>
      <c r="R153" s="224">
        <f>Q153*H153</f>
        <v>0</v>
      </c>
      <c r="S153" s="224">
        <v>0</v>
      </c>
      <c r="T153" s="225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6" t="s">
        <v>112</v>
      </c>
      <c r="AT153" s="226" t="s">
        <v>208</v>
      </c>
      <c r="AU153" s="226" t="s">
        <v>34</v>
      </c>
      <c r="AY153" s="19" t="s">
        <v>206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19" t="s">
        <v>34</v>
      </c>
      <c r="BK153" s="227">
        <f>ROUND(I153*H153,2)</f>
        <v>0</v>
      </c>
      <c r="BL153" s="19" t="s">
        <v>112</v>
      </c>
      <c r="BM153" s="226" t="s">
        <v>1124</v>
      </c>
    </row>
    <row r="154" spans="1:65" s="2" customFormat="1" ht="16.5" customHeight="1">
      <c r="A154" s="40"/>
      <c r="B154" s="41"/>
      <c r="C154" s="215" t="s">
        <v>575</v>
      </c>
      <c r="D154" s="215" t="s">
        <v>208</v>
      </c>
      <c r="E154" s="216" t="s">
        <v>4832</v>
      </c>
      <c r="F154" s="217" t="s">
        <v>4833</v>
      </c>
      <c r="G154" s="218" t="s">
        <v>4329</v>
      </c>
      <c r="H154" s="219">
        <v>2</v>
      </c>
      <c r="I154" s="220"/>
      <c r="J154" s="221">
        <f>ROUND(I154*H154,2)</f>
        <v>0</v>
      </c>
      <c r="K154" s="217" t="s">
        <v>19</v>
      </c>
      <c r="L154" s="46"/>
      <c r="M154" s="222" t="s">
        <v>19</v>
      </c>
      <c r="N154" s="223" t="s">
        <v>44</v>
      </c>
      <c r="O154" s="86"/>
      <c r="P154" s="224">
        <f>O154*H154</f>
        <v>0</v>
      </c>
      <c r="Q154" s="224">
        <v>0</v>
      </c>
      <c r="R154" s="224">
        <f>Q154*H154</f>
        <v>0</v>
      </c>
      <c r="S154" s="224">
        <v>0</v>
      </c>
      <c r="T154" s="225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6" t="s">
        <v>112</v>
      </c>
      <c r="AT154" s="226" t="s">
        <v>208</v>
      </c>
      <c r="AU154" s="226" t="s">
        <v>34</v>
      </c>
      <c r="AY154" s="19" t="s">
        <v>206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19" t="s">
        <v>34</v>
      </c>
      <c r="BK154" s="227">
        <f>ROUND(I154*H154,2)</f>
        <v>0</v>
      </c>
      <c r="BL154" s="19" t="s">
        <v>112</v>
      </c>
      <c r="BM154" s="226" t="s">
        <v>1136</v>
      </c>
    </row>
    <row r="155" spans="1:65" s="2" customFormat="1" ht="16.5" customHeight="1">
      <c r="A155" s="40"/>
      <c r="B155" s="41"/>
      <c r="C155" s="215" t="s">
        <v>583</v>
      </c>
      <c r="D155" s="215" t="s">
        <v>208</v>
      </c>
      <c r="E155" s="216" t="s">
        <v>4834</v>
      </c>
      <c r="F155" s="217" t="s">
        <v>4825</v>
      </c>
      <c r="G155" s="218" t="s">
        <v>386</v>
      </c>
      <c r="H155" s="219">
        <v>1</v>
      </c>
      <c r="I155" s="220"/>
      <c r="J155" s="221">
        <f>ROUND(I155*H155,2)</f>
        <v>0</v>
      </c>
      <c r="K155" s="217" t="s">
        <v>19</v>
      </c>
      <c r="L155" s="46"/>
      <c r="M155" s="222" t="s">
        <v>19</v>
      </c>
      <c r="N155" s="223" t="s">
        <v>44</v>
      </c>
      <c r="O155" s="86"/>
      <c r="P155" s="224">
        <f>O155*H155</f>
        <v>0</v>
      </c>
      <c r="Q155" s="224">
        <v>0</v>
      </c>
      <c r="R155" s="224">
        <f>Q155*H155</f>
        <v>0</v>
      </c>
      <c r="S155" s="224">
        <v>0</v>
      </c>
      <c r="T155" s="22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6" t="s">
        <v>112</v>
      </c>
      <c r="AT155" s="226" t="s">
        <v>208</v>
      </c>
      <c r="AU155" s="226" t="s">
        <v>34</v>
      </c>
      <c r="AY155" s="19" t="s">
        <v>206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19" t="s">
        <v>34</v>
      </c>
      <c r="BK155" s="227">
        <f>ROUND(I155*H155,2)</f>
        <v>0</v>
      </c>
      <c r="BL155" s="19" t="s">
        <v>112</v>
      </c>
      <c r="BM155" s="226" t="s">
        <v>1149</v>
      </c>
    </row>
    <row r="156" spans="1:63" s="12" customFormat="1" ht="25.9" customHeight="1">
      <c r="A156" s="12"/>
      <c r="B156" s="199"/>
      <c r="C156" s="200"/>
      <c r="D156" s="201" t="s">
        <v>72</v>
      </c>
      <c r="E156" s="202" t="s">
        <v>4835</v>
      </c>
      <c r="F156" s="202" t="s">
        <v>4836</v>
      </c>
      <c r="G156" s="200"/>
      <c r="H156" s="200"/>
      <c r="I156" s="203"/>
      <c r="J156" s="204">
        <f>BK156</f>
        <v>0</v>
      </c>
      <c r="K156" s="200"/>
      <c r="L156" s="205"/>
      <c r="M156" s="206"/>
      <c r="N156" s="207"/>
      <c r="O156" s="207"/>
      <c r="P156" s="208">
        <f>SUM(P157:P160)</f>
        <v>0</v>
      </c>
      <c r="Q156" s="207"/>
      <c r="R156" s="208">
        <f>SUM(R157:R160)</f>
        <v>0</v>
      </c>
      <c r="S156" s="207"/>
      <c r="T156" s="209">
        <f>SUM(T157:T160)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0" t="s">
        <v>34</v>
      </c>
      <c r="AT156" s="211" t="s">
        <v>72</v>
      </c>
      <c r="AU156" s="211" t="s">
        <v>73</v>
      </c>
      <c r="AY156" s="210" t="s">
        <v>206</v>
      </c>
      <c r="BK156" s="212">
        <f>SUM(BK157:BK160)</f>
        <v>0</v>
      </c>
    </row>
    <row r="157" spans="1:65" s="2" customFormat="1" ht="16.5" customHeight="1">
      <c r="A157" s="40"/>
      <c r="B157" s="41"/>
      <c r="C157" s="215" t="s">
        <v>588</v>
      </c>
      <c r="D157" s="215" t="s">
        <v>208</v>
      </c>
      <c r="E157" s="216" t="s">
        <v>4837</v>
      </c>
      <c r="F157" s="217" t="s">
        <v>4838</v>
      </c>
      <c r="G157" s="218" t="s">
        <v>4329</v>
      </c>
      <c r="H157" s="219">
        <v>97</v>
      </c>
      <c r="I157" s="220"/>
      <c r="J157" s="221">
        <f>ROUND(I157*H157,2)</f>
        <v>0</v>
      </c>
      <c r="K157" s="217" t="s">
        <v>19</v>
      </c>
      <c r="L157" s="46"/>
      <c r="M157" s="222" t="s">
        <v>19</v>
      </c>
      <c r="N157" s="223" t="s">
        <v>44</v>
      </c>
      <c r="O157" s="86"/>
      <c r="P157" s="224">
        <f>O157*H157</f>
        <v>0</v>
      </c>
      <c r="Q157" s="224">
        <v>0</v>
      </c>
      <c r="R157" s="224">
        <f>Q157*H157</f>
        <v>0</v>
      </c>
      <c r="S157" s="224">
        <v>0</v>
      </c>
      <c r="T157" s="225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6" t="s">
        <v>112</v>
      </c>
      <c r="AT157" s="226" t="s">
        <v>208</v>
      </c>
      <c r="AU157" s="226" t="s">
        <v>34</v>
      </c>
      <c r="AY157" s="19" t="s">
        <v>206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19" t="s">
        <v>34</v>
      </c>
      <c r="BK157" s="227">
        <f>ROUND(I157*H157,2)</f>
        <v>0</v>
      </c>
      <c r="BL157" s="19" t="s">
        <v>112</v>
      </c>
      <c r="BM157" s="226" t="s">
        <v>1159</v>
      </c>
    </row>
    <row r="158" spans="1:65" s="2" customFormat="1" ht="16.5" customHeight="1">
      <c r="A158" s="40"/>
      <c r="B158" s="41"/>
      <c r="C158" s="215" t="s">
        <v>593</v>
      </c>
      <c r="D158" s="215" t="s">
        <v>208</v>
      </c>
      <c r="E158" s="216" t="s">
        <v>4839</v>
      </c>
      <c r="F158" s="217" t="s">
        <v>4840</v>
      </c>
      <c r="G158" s="218" t="s">
        <v>4329</v>
      </c>
      <c r="H158" s="219">
        <v>7</v>
      </c>
      <c r="I158" s="220"/>
      <c r="J158" s="221">
        <f>ROUND(I158*H158,2)</f>
        <v>0</v>
      </c>
      <c r="K158" s="217" t="s">
        <v>19</v>
      </c>
      <c r="L158" s="46"/>
      <c r="M158" s="222" t="s">
        <v>19</v>
      </c>
      <c r="N158" s="223" t="s">
        <v>44</v>
      </c>
      <c r="O158" s="86"/>
      <c r="P158" s="224">
        <f>O158*H158</f>
        <v>0</v>
      </c>
      <c r="Q158" s="224">
        <v>0</v>
      </c>
      <c r="R158" s="224">
        <f>Q158*H158</f>
        <v>0</v>
      </c>
      <c r="S158" s="224">
        <v>0</v>
      </c>
      <c r="T158" s="225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6" t="s">
        <v>112</v>
      </c>
      <c r="AT158" s="226" t="s">
        <v>208</v>
      </c>
      <c r="AU158" s="226" t="s">
        <v>34</v>
      </c>
      <c r="AY158" s="19" t="s">
        <v>206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19" t="s">
        <v>34</v>
      </c>
      <c r="BK158" s="227">
        <f>ROUND(I158*H158,2)</f>
        <v>0</v>
      </c>
      <c r="BL158" s="19" t="s">
        <v>112</v>
      </c>
      <c r="BM158" s="226" t="s">
        <v>1171</v>
      </c>
    </row>
    <row r="159" spans="1:65" s="2" customFormat="1" ht="16.5" customHeight="1">
      <c r="A159" s="40"/>
      <c r="B159" s="41"/>
      <c r="C159" s="215" t="s">
        <v>599</v>
      </c>
      <c r="D159" s="215" t="s">
        <v>208</v>
      </c>
      <c r="E159" s="216" t="s">
        <v>4841</v>
      </c>
      <c r="F159" s="217" t="s">
        <v>4842</v>
      </c>
      <c r="G159" s="218" t="s">
        <v>4329</v>
      </c>
      <c r="H159" s="219">
        <v>7</v>
      </c>
      <c r="I159" s="220"/>
      <c r="J159" s="221">
        <f>ROUND(I159*H159,2)</f>
        <v>0</v>
      </c>
      <c r="K159" s="217" t="s">
        <v>19</v>
      </c>
      <c r="L159" s="46"/>
      <c r="M159" s="222" t="s">
        <v>19</v>
      </c>
      <c r="N159" s="223" t="s">
        <v>44</v>
      </c>
      <c r="O159" s="86"/>
      <c r="P159" s="224">
        <f>O159*H159</f>
        <v>0</v>
      </c>
      <c r="Q159" s="224">
        <v>0</v>
      </c>
      <c r="R159" s="224">
        <f>Q159*H159</f>
        <v>0</v>
      </c>
      <c r="S159" s="224">
        <v>0</v>
      </c>
      <c r="T159" s="225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6" t="s">
        <v>112</v>
      </c>
      <c r="AT159" s="226" t="s">
        <v>208</v>
      </c>
      <c r="AU159" s="226" t="s">
        <v>34</v>
      </c>
      <c r="AY159" s="19" t="s">
        <v>206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9" t="s">
        <v>34</v>
      </c>
      <c r="BK159" s="227">
        <f>ROUND(I159*H159,2)</f>
        <v>0</v>
      </c>
      <c r="BL159" s="19" t="s">
        <v>112</v>
      </c>
      <c r="BM159" s="226" t="s">
        <v>1181</v>
      </c>
    </row>
    <row r="160" spans="1:65" s="2" customFormat="1" ht="16.5" customHeight="1">
      <c r="A160" s="40"/>
      <c r="B160" s="41"/>
      <c r="C160" s="215" t="s">
        <v>611</v>
      </c>
      <c r="D160" s="215" t="s">
        <v>208</v>
      </c>
      <c r="E160" s="216" t="s">
        <v>4843</v>
      </c>
      <c r="F160" s="217" t="s">
        <v>4844</v>
      </c>
      <c r="G160" s="218" t="s">
        <v>4329</v>
      </c>
      <c r="H160" s="219">
        <v>2</v>
      </c>
      <c r="I160" s="220"/>
      <c r="J160" s="221">
        <f>ROUND(I160*H160,2)</f>
        <v>0</v>
      </c>
      <c r="K160" s="217" t="s">
        <v>19</v>
      </c>
      <c r="L160" s="46"/>
      <c r="M160" s="222" t="s">
        <v>19</v>
      </c>
      <c r="N160" s="223" t="s">
        <v>44</v>
      </c>
      <c r="O160" s="86"/>
      <c r="P160" s="224">
        <f>O160*H160</f>
        <v>0</v>
      </c>
      <c r="Q160" s="224">
        <v>0</v>
      </c>
      <c r="R160" s="224">
        <f>Q160*H160</f>
        <v>0</v>
      </c>
      <c r="S160" s="224">
        <v>0</v>
      </c>
      <c r="T160" s="225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6" t="s">
        <v>112</v>
      </c>
      <c r="AT160" s="226" t="s">
        <v>208</v>
      </c>
      <c r="AU160" s="226" t="s">
        <v>34</v>
      </c>
      <c r="AY160" s="19" t="s">
        <v>206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19" t="s">
        <v>34</v>
      </c>
      <c r="BK160" s="227">
        <f>ROUND(I160*H160,2)</f>
        <v>0</v>
      </c>
      <c r="BL160" s="19" t="s">
        <v>112</v>
      </c>
      <c r="BM160" s="226" t="s">
        <v>1192</v>
      </c>
    </row>
    <row r="161" spans="1:63" s="12" customFormat="1" ht="25.9" customHeight="1">
      <c r="A161" s="12"/>
      <c r="B161" s="199"/>
      <c r="C161" s="200"/>
      <c r="D161" s="201" t="s">
        <v>72</v>
      </c>
      <c r="E161" s="202" t="s">
        <v>4845</v>
      </c>
      <c r="F161" s="202" t="s">
        <v>4846</v>
      </c>
      <c r="G161" s="200"/>
      <c r="H161" s="200"/>
      <c r="I161" s="203"/>
      <c r="J161" s="204">
        <f>BK161</f>
        <v>0</v>
      </c>
      <c r="K161" s="200"/>
      <c r="L161" s="205"/>
      <c r="M161" s="206"/>
      <c r="N161" s="207"/>
      <c r="O161" s="207"/>
      <c r="P161" s="208">
        <f>SUM(P162:P184)</f>
        <v>0</v>
      </c>
      <c r="Q161" s="207"/>
      <c r="R161" s="208">
        <f>SUM(R162:R184)</f>
        <v>0</v>
      </c>
      <c r="S161" s="207"/>
      <c r="T161" s="209">
        <f>SUM(T162:T184)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0" t="s">
        <v>34</v>
      </c>
      <c r="AT161" s="211" t="s">
        <v>72</v>
      </c>
      <c r="AU161" s="211" t="s">
        <v>73</v>
      </c>
      <c r="AY161" s="210" t="s">
        <v>206</v>
      </c>
      <c r="BK161" s="212">
        <f>SUM(BK162:BK184)</f>
        <v>0</v>
      </c>
    </row>
    <row r="162" spans="1:65" s="2" customFormat="1" ht="16.5" customHeight="1">
      <c r="A162" s="40"/>
      <c r="B162" s="41"/>
      <c r="C162" s="215" t="s">
        <v>634</v>
      </c>
      <c r="D162" s="215" t="s">
        <v>208</v>
      </c>
      <c r="E162" s="216" t="s">
        <v>4847</v>
      </c>
      <c r="F162" s="217" t="s">
        <v>4848</v>
      </c>
      <c r="G162" s="218" t="s">
        <v>270</v>
      </c>
      <c r="H162" s="219">
        <v>500</v>
      </c>
      <c r="I162" s="220"/>
      <c r="J162" s="221">
        <f>ROUND(I162*H162,2)</f>
        <v>0</v>
      </c>
      <c r="K162" s="217" t="s">
        <v>19</v>
      </c>
      <c r="L162" s="46"/>
      <c r="M162" s="222" t="s">
        <v>19</v>
      </c>
      <c r="N162" s="223" t="s">
        <v>44</v>
      </c>
      <c r="O162" s="86"/>
      <c r="P162" s="224">
        <f>O162*H162</f>
        <v>0</v>
      </c>
      <c r="Q162" s="224">
        <v>0</v>
      </c>
      <c r="R162" s="224">
        <f>Q162*H162</f>
        <v>0</v>
      </c>
      <c r="S162" s="224">
        <v>0</v>
      </c>
      <c r="T162" s="225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6" t="s">
        <v>112</v>
      </c>
      <c r="AT162" s="226" t="s">
        <v>208</v>
      </c>
      <c r="AU162" s="226" t="s">
        <v>34</v>
      </c>
      <c r="AY162" s="19" t="s">
        <v>206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19" t="s">
        <v>34</v>
      </c>
      <c r="BK162" s="227">
        <f>ROUND(I162*H162,2)</f>
        <v>0</v>
      </c>
      <c r="BL162" s="19" t="s">
        <v>112</v>
      </c>
      <c r="BM162" s="226" t="s">
        <v>1215</v>
      </c>
    </row>
    <row r="163" spans="1:65" s="2" customFormat="1" ht="16.5" customHeight="1">
      <c r="A163" s="40"/>
      <c r="B163" s="41"/>
      <c r="C163" s="215" t="s">
        <v>641</v>
      </c>
      <c r="D163" s="215" t="s">
        <v>208</v>
      </c>
      <c r="E163" s="216" t="s">
        <v>4849</v>
      </c>
      <c r="F163" s="217" t="s">
        <v>4850</v>
      </c>
      <c r="G163" s="218" t="s">
        <v>270</v>
      </c>
      <c r="H163" s="219">
        <v>30</v>
      </c>
      <c r="I163" s="220"/>
      <c r="J163" s="221">
        <f>ROUND(I163*H163,2)</f>
        <v>0</v>
      </c>
      <c r="K163" s="217" t="s">
        <v>19</v>
      </c>
      <c r="L163" s="46"/>
      <c r="M163" s="222" t="s">
        <v>19</v>
      </c>
      <c r="N163" s="223" t="s">
        <v>44</v>
      </c>
      <c r="O163" s="86"/>
      <c r="P163" s="224">
        <f>O163*H163</f>
        <v>0</v>
      </c>
      <c r="Q163" s="224">
        <v>0</v>
      </c>
      <c r="R163" s="224">
        <f>Q163*H163</f>
        <v>0</v>
      </c>
      <c r="S163" s="224">
        <v>0</v>
      </c>
      <c r="T163" s="225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6" t="s">
        <v>112</v>
      </c>
      <c r="AT163" s="226" t="s">
        <v>208</v>
      </c>
      <c r="AU163" s="226" t="s">
        <v>34</v>
      </c>
      <c r="AY163" s="19" t="s">
        <v>206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19" t="s">
        <v>34</v>
      </c>
      <c r="BK163" s="227">
        <f>ROUND(I163*H163,2)</f>
        <v>0</v>
      </c>
      <c r="BL163" s="19" t="s">
        <v>112</v>
      </c>
      <c r="BM163" s="226" t="s">
        <v>1225</v>
      </c>
    </row>
    <row r="164" spans="1:65" s="2" customFormat="1" ht="33" customHeight="1">
      <c r="A164" s="40"/>
      <c r="B164" s="41"/>
      <c r="C164" s="215" t="s">
        <v>647</v>
      </c>
      <c r="D164" s="215" t="s">
        <v>208</v>
      </c>
      <c r="E164" s="216" t="s">
        <v>4851</v>
      </c>
      <c r="F164" s="217" t="s">
        <v>4852</v>
      </c>
      <c r="G164" s="218" t="s">
        <v>4329</v>
      </c>
      <c r="H164" s="219">
        <v>6</v>
      </c>
      <c r="I164" s="220"/>
      <c r="J164" s="221">
        <f>ROUND(I164*H164,2)</f>
        <v>0</v>
      </c>
      <c r="K164" s="217" t="s">
        <v>19</v>
      </c>
      <c r="L164" s="46"/>
      <c r="M164" s="222" t="s">
        <v>19</v>
      </c>
      <c r="N164" s="223" t="s">
        <v>44</v>
      </c>
      <c r="O164" s="86"/>
      <c r="P164" s="224">
        <f>O164*H164</f>
        <v>0</v>
      </c>
      <c r="Q164" s="224">
        <v>0</v>
      </c>
      <c r="R164" s="224">
        <f>Q164*H164</f>
        <v>0</v>
      </c>
      <c r="S164" s="224">
        <v>0</v>
      </c>
      <c r="T164" s="225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6" t="s">
        <v>112</v>
      </c>
      <c r="AT164" s="226" t="s">
        <v>208</v>
      </c>
      <c r="AU164" s="226" t="s">
        <v>34</v>
      </c>
      <c r="AY164" s="19" t="s">
        <v>206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19" t="s">
        <v>34</v>
      </c>
      <c r="BK164" s="227">
        <f>ROUND(I164*H164,2)</f>
        <v>0</v>
      </c>
      <c r="BL164" s="19" t="s">
        <v>112</v>
      </c>
      <c r="BM164" s="226" t="s">
        <v>1237</v>
      </c>
    </row>
    <row r="165" spans="1:65" s="2" customFormat="1" ht="12">
      <c r="A165" s="40"/>
      <c r="B165" s="41"/>
      <c r="C165" s="215" t="s">
        <v>653</v>
      </c>
      <c r="D165" s="215" t="s">
        <v>208</v>
      </c>
      <c r="E165" s="216" t="s">
        <v>4853</v>
      </c>
      <c r="F165" s="217" t="s">
        <v>4854</v>
      </c>
      <c r="G165" s="218" t="s">
        <v>4329</v>
      </c>
      <c r="H165" s="219">
        <v>1</v>
      </c>
      <c r="I165" s="220"/>
      <c r="J165" s="221">
        <f>ROUND(I165*H165,2)</f>
        <v>0</v>
      </c>
      <c r="K165" s="217" t="s">
        <v>19</v>
      </c>
      <c r="L165" s="46"/>
      <c r="M165" s="222" t="s">
        <v>19</v>
      </c>
      <c r="N165" s="223" t="s">
        <v>44</v>
      </c>
      <c r="O165" s="86"/>
      <c r="P165" s="224">
        <f>O165*H165</f>
        <v>0</v>
      </c>
      <c r="Q165" s="224">
        <v>0</v>
      </c>
      <c r="R165" s="224">
        <f>Q165*H165</f>
        <v>0</v>
      </c>
      <c r="S165" s="224">
        <v>0</v>
      </c>
      <c r="T165" s="225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6" t="s">
        <v>112</v>
      </c>
      <c r="AT165" s="226" t="s">
        <v>208</v>
      </c>
      <c r="AU165" s="226" t="s">
        <v>34</v>
      </c>
      <c r="AY165" s="19" t="s">
        <v>206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19" t="s">
        <v>34</v>
      </c>
      <c r="BK165" s="227">
        <f>ROUND(I165*H165,2)</f>
        <v>0</v>
      </c>
      <c r="BL165" s="19" t="s">
        <v>112</v>
      </c>
      <c r="BM165" s="226" t="s">
        <v>1250</v>
      </c>
    </row>
    <row r="166" spans="1:65" s="2" customFormat="1" ht="44.25" customHeight="1">
      <c r="A166" s="40"/>
      <c r="B166" s="41"/>
      <c r="C166" s="215" t="s">
        <v>659</v>
      </c>
      <c r="D166" s="215" t="s">
        <v>208</v>
      </c>
      <c r="E166" s="216" t="s">
        <v>4855</v>
      </c>
      <c r="F166" s="217" t="s">
        <v>4856</v>
      </c>
      <c r="G166" s="218" t="s">
        <v>270</v>
      </c>
      <c r="H166" s="219">
        <v>180</v>
      </c>
      <c r="I166" s="220"/>
      <c r="J166" s="221">
        <f>ROUND(I166*H166,2)</f>
        <v>0</v>
      </c>
      <c r="K166" s="217" t="s">
        <v>19</v>
      </c>
      <c r="L166" s="46"/>
      <c r="M166" s="222" t="s">
        <v>19</v>
      </c>
      <c r="N166" s="223" t="s">
        <v>44</v>
      </c>
      <c r="O166" s="86"/>
      <c r="P166" s="224">
        <f>O166*H166</f>
        <v>0</v>
      </c>
      <c r="Q166" s="224">
        <v>0</v>
      </c>
      <c r="R166" s="224">
        <f>Q166*H166</f>
        <v>0</v>
      </c>
      <c r="S166" s="224">
        <v>0</v>
      </c>
      <c r="T166" s="225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6" t="s">
        <v>112</v>
      </c>
      <c r="AT166" s="226" t="s">
        <v>208</v>
      </c>
      <c r="AU166" s="226" t="s">
        <v>34</v>
      </c>
      <c r="AY166" s="19" t="s">
        <v>206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19" t="s">
        <v>34</v>
      </c>
      <c r="BK166" s="227">
        <f>ROUND(I166*H166,2)</f>
        <v>0</v>
      </c>
      <c r="BL166" s="19" t="s">
        <v>112</v>
      </c>
      <c r="BM166" s="226" t="s">
        <v>1263</v>
      </c>
    </row>
    <row r="167" spans="1:65" s="2" customFormat="1" ht="12">
      <c r="A167" s="40"/>
      <c r="B167" s="41"/>
      <c r="C167" s="215" t="s">
        <v>665</v>
      </c>
      <c r="D167" s="215" t="s">
        <v>208</v>
      </c>
      <c r="E167" s="216" t="s">
        <v>4857</v>
      </c>
      <c r="F167" s="217" t="s">
        <v>4858</v>
      </c>
      <c r="G167" s="218" t="s">
        <v>4329</v>
      </c>
      <c r="H167" s="219">
        <v>12</v>
      </c>
      <c r="I167" s="220"/>
      <c r="J167" s="221">
        <f>ROUND(I167*H167,2)</f>
        <v>0</v>
      </c>
      <c r="K167" s="217" t="s">
        <v>19</v>
      </c>
      <c r="L167" s="46"/>
      <c r="M167" s="222" t="s">
        <v>19</v>
      </c>
      <c r="N167" s="223" t="s">
        <v>44</v>
      </c>
      <c r="O167" s="86"/>
      <c r="P167" s="224">
        <f>O167*H167</f>
        <v>0</v>
      </c>
      <c r="Q167" s="224">
        <v>0</v>
      </c>
      <c r="R167" s="224">
        <f>Q167*H167</f>
        <v>0</v>
      </c>
      <c r="S167" s="224">
        <v>0</v>
      </c>
      <c r="T167" s="225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6" t="s">
        <v>112</v>
      </c>
      <c r="AT167" s="226" t="s">
        <v>208</v>
      </c>
      <c r="AU167" s="226" t="s">
        <v>34</v>
      </c>
      <c r="AY167" s="19" t="s">
        <v>206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19" t="s">
        <v>34</v>
      </c>
      <c r="BK167" s="227">
        <f>ROUND(I167*H167,2)</f>
        <v>0</v>
      </c>
      <c r="BL167" s="19" t="s">
        <v>112</v>
      </c>
      <c r="BM167" s="226" t="s">
        <v>1274</v>
      </c>
    </row>
    <row r="168" spans="1:65" s="2" customFormat="1" ht="100.5" customHeight="1">
      <c r="A168" s="40"/>
      <c r="B168" s="41"/>
      <c r="C168" s="215" t="s">
        <v>671</v>
      </c>
      <c r="D168" s="215" t="s">
        <v>208</v>
      </c>
      <c r="E168" s="216" t="s">
        <v>4859</v>
      </c>
      <c r="F168" s="217" t="s">
        <v>4860</v>
      </c>
      <c r="G168" s="218" t="s">
        <v>4329</v>
      </c>
      <c r="H168" s="219">
        <v>1</v>
      </c>
      <c r="I168" s="220"/>
      <c r="J168" s="221">
        <f>ROUND(I168*H168,2)</f>
        <v>0</v>
      </c>
      <c r="K168" s="217" t="s">
        <v>19</v>
      </c>
      <c r="L168" s="46"/>
      <c r="M168" s="222" t="s">
        <v>19</v>
      </c>
      <c r="N168" s="223" t="s">
        <v>44</v>
      </c>
      <c r="O168" s="86"/>
      <c r="P168" s="224">
        <f>O168*H168</f>
        <v>0</v>
      </c>
      <c r="Q168" s="224">
        <v>0</v>
      </c>
      <c r="R168" s="224">
        <f>Q168*H168</f>
        <v>0</v>
      </c>
      <c r="S168" s="224">
        <v>0</v>
      </c>
      <c r="T168" s="225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6" t="s">
        <v>112</v>
      </c>
      <c r="AT168" s="226" t="s">
        <v>208</v>
      </c>
      <c r="AU168" s="226" t="s">
        <v>34</v>
      </c>
      <c r="AY168" s="19" t="s">
        <v>206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19" t="s">
        <v>34</v>
      </c>
      <c r="BK168" s="227">
        <f>ROUND(I168*H168,2)</f>
        <v>0</v>
      </c>
      <c r="BL168" s="19" t="s">
        <v>112</v>
      </c>
      <c r="BM168" s="226" t="s">
        <v>1324</v>
      </c>
    </row>
    <row r="169" spans="1:65" s="2" customFormat="1" ht="12">
      <c r="A169" s="40"/>
      <c r="B169" s="41"/>
      <c r="C169" s="215" t="s">
        <v>710</v>
      </c>
      <c r="D169" s="215" t="s">
        <v>208</v>
      </c>
      <c r="E169" s="216" t="s">
        <v>4861</v>
      </c>
      <c r="F169" s="217" t="s">
        <v>4862</v>
      </c>
      <c r="G169" s="218" t="s">
        <v>4329</v>
      </c>
      <c r="H169" s="219">
        <v>3</v>
      </c>
      <c r="I169" s="220"/>
      <c r="J169" s="221">
        <f>ROUND(I169*H169,2)</f>
        <v>0</v>
      </c>
      <c r="K169" s="217" t="s">
        <v>19</v>
      </c>
      <c r="L169" s="46"/>
      <c r="M169" s="222" t="s">
        <v>19</v>
      </c>
      <c r="N169" s="223" t="s">
        <v>44</v>
      </c>
      <c r="O169" s="86"/>
      <c r="P169" s="224">
        <f>O169*H169</f>
        <v>0</v>
      </c>
      <c r="Q169" s="224">
        <v>0</v>
      </c>
      <c r="R169" s="224">
        <f>Q169*H169</f>
        <v>0</v>
      </c>
      <c r="S169" s="224">
        <v>0</v>
      </c>
      <c r="T169" s="225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6" t="s">
        <v>112</v>
      </c>
      <c r="AT169" s="226" t="s">
        <v>208</v>
      </c>
      <c r="AU169" s="226" t="s">
        <v>34</v>
      </c>
      <c r="AY169" s="19" t="s">
        <v>206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19" t="s">
        <v>34</v>
      </c>
      <c r="BK169" s="227">
        <f>ROUND(I169*H169,2)</f>
        <v>0</v>
      </c>
      <c r="BL169" s="19" t="s">
        <v>112</v>
      </c>
      <c r="BM169" s="226" t="s">
        <v>1342</v>
      </c>
    </row>
    <row r="170" spans="1:65" s="2" customFormat="1" ht="12">
      <c r="A170" s="40"/>
      <c r="B170" s="41"/>
      <c r="C170" s="215" t="s">
        <v>745</v>
      </c>
      <c r="D170" s="215" t="s">
        <v>208</v>
      </c>
      <c r="E170" s="216" t="s">
        <v>4863</v>
      </c>
      <c r="F170" s="217" t="s">
        <v>4864</v>
      </c>
      <c r="G170" s="218" t="s">
        <v>4329</v>
      </c>
      <c r="H170" s="219">
        <v>9</v>
      </c>
      <c r="I170" s="220"/>
      <c r="J170" s="221">
        <f>ROUND(I170*H170,2)</f>
        <v>0</v>
      </c>
      <c r="K170" s="217" t="s">
        <v>19</v>
      </c>
      <c r="L170" s="46"/>
      <c r="M170" s="222" t="s">
        <v>19</v>
      </c>
      <c r="N170" s="223" t="s">
        <v>44</v>
      </c>
      <c r="O170" s="86"/>
      <c r="P170" s="224">
        <f>O170*H170</f>
        <v>0</v>
      </c>
      <c r="Q170" s="224">
        <v>0</v>
      </c>
      <c r="R170" s="224">
        <f>Q170*H170</f>
        <v>0</v>
      </c>
      <c r="S170" s="224">
        <v>0</v>
      </c>
      <c r="T170" s="225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6" t="s">
        <v>112</v>
      </c>
      <c r="AT170" s="226" t="s">
        <v>208</v>
      </c>
      <c r="AU170" s="226" t="s">
        <v>34</v>
      </c>
      <c r="AY170" s="19" t="s">
        <v>206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19" t="s">
        <v>34</v>
      </c>
      <c r="BK170" s="227">
        <f>ROUND(I170*H170,2)</f>
        <v>0</v>
      </c>
      <c r="BL170" s="19" t="s">
        <v>112</v>
      </c>
      <c r="BM170" s="226" t="s">
        <v>1358</v>
      </c>
    </row>
    <row r="171" spans="1:65" s="2" customFormat="1" ht="12">
      <c r="A171" s="40"/>
      <c r="B171" s="41"/>
      <c r="C171" s="215" t="s">
        <v>753</v>
      </c>
      <c r="D171" s="215" t="s">
        <v>208</v>
      </c>
      <c r="E171" s="216" t="s">
        <v>4865</v>
      </c>
      <c r="F171" s="217" t="s">
        <v>4866</v>
      </c>
      <c r="G171" s="218" t="s">
        <v>4329</v>
      </c>
      <c r="H171" s="219">
        <v>6</v>
      </c>
      <c r="I171" s="220"/>
      <c r="J171" s="221">
        <f>ROUND(I171*H171,2)</f>
        <v>0</v>
      </c>
      <c r="K171" s="217" t="s">
        <v>19</v>
      </c>
      <c r="L171" s="46"/>
      <c r="M171" s="222" t="s">
        <v>19</v>
      </c>
      <c r="N171" s="223" t="s">
        <v>44</v>
      </c>
      <c r="O171" s="86"/>
      <c r="P171" s="224">
        <f>O171*H171</f>
        <v>0</v>
      </c>
      <c r="Q171" s="224">
        <v>0</v>
      </c>
      <c r="R171" s="224">
        <f>Q171*H171</f>
        <v>0</v>
      </c>
      <c r="S171" s="224">
        <v>0</v>
      </c>
      <c r="T171" s="225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6" t="s">
        <v>112</v>
      </c>
      <c r="AT171" s="226" t="s">
        <v>208</v>
      </c>
      <c r="AU171" s="226" t="s">
        <v>34</v>
      </c>
      <c r="AY171" s="19" t="s">
        <v>206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19" t="s">
        <v>34</v>
      </c>
      <c r="BK171" s="227">
        <f>ROUND(I171*H171,2)</f>
        <v>0</v>
      </c>
      <c r="BL171" s="19" t="s">
        <v>112</v>
      </c>
      <c r="BM171" s="226" t="s">
        <v>1397</v>
      </c>
    </row>
    <row r="172" spans="1:65" s="2" customFormat="1" ht="16.5" customHeight="1">
      <c r="A172" s="40"/>
      <c r="B172" s="41"/>
      <c r="C172" s="215" t="s">
        <v>782</v>
      </c>
      <c r="D172" s="215" t="s">
        <v>208</v>
      </c>
      <c r="E172" s="216" t="s">
        <v>4867</v>
      </c>
      <c r="F172" s="217" t="s">
        <v>4868</v>
      </c>
      <c r="G172" s="218" t="s">
        <v>4329</v>
      </c>
      <c r="H172" s="219">
        <v>2</v>
      </c>
      <c r="I172" s="220"/>
      <c r="J172" s="221">
        <f>ROUND(I172*H172,2)</f>
        <v>0</v>
      </c>
      <c r="K172" s="217" t="s">
        <v>19</v>
      </c>
      <c r="L172" s="46"/>
      <c r="M172" s="222" t="s">
        <v>19</v>
      </c>
      <c r="N172" s="223" t="s">
        <v>44</v>
      </c>
      <c r="O172" s="86"/>
      <c r="P172" s="224">
        <f>O172*H172</f>
        <v>0</v>
      </c>
      <c r="Q172" s="224">
        <v>0</v>
      </c>
      <c r="R172" s="224">
        <f>Q172*H172</f>
        <v>0</v>
      </c>
      <c r="S172" s="224">
        <v>0</v>
      </c>
      <c r="T172" s="225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6" t="s">
        <v>112</v>
      </c>
      <c r="AT172" s="226" t="s">
        <v>208</v>
      </c>
      <c r="AU172" s="226" t="s">
        <v>34</v>
      </c>
      <c r="AY172" s="19" t="s">
        <v>206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19" t="s">
        <v>34</v>
      </c>
      <c r="BK172" s="227">
        <f>ROUND(I172*H172,2)</f>
        <v>0</v>
      </c>
      <c r="BL172" s="19" t="s">
        <v>112</v>
      </c>
      <c r="BM172" s="226" t="s">
        <v>1407</v>
      </c>
    </row>
    <row r="173" spans="1:65" s="2" customFormat="1" ht="12">
      <c r="A173" s="40"/>
      <c r="B173" s="41"/>
      <c r="C173" s="215" t="s">
        <v>809</v>
      </c>
      <c r="D173" s="215" t="s">
        <v>208</v>
      </c>
      <c r="E173" s="216" t="s">
        <v>4869</v>
      </c>
      <c r="F173" s="217" t="s">
        <v>4870</v>
      </c>
      <c r="G173" s="218" t="s">
        <v>4329</v>
      </c>
      <c r="H173" s="219">
        <v>4</v>
      </c>
      <c r="I173" s="220"/>
      <c r="J173" s="221">
        <f>ROUND(I173*H173,2)</f>
        <v>0</v>
      </c>
      <c r="K173" s="217" t="s">
        <v>19</v>
      </c>
      <c r="L173" s="46"/>
      <c r="M173" s="222" t="s">
        <v>19</v>
      </c>
      <c r="N173" s="223" t="s">
        <v>44</v>
      </c>
      <c r="O173" s="86"/>
      <c r="P173" s="224">
        <f>O173*H173</f>
        <v>0</v>
      </c>
      <c r="Q173" s="224">
        <v>0</v>
      </c>
      <c r="R173" s="224">
        <f>Q173*H173</f>
        <v>0</v>
      </c>
      <c r="S173" s="224">
        <v>0</v>
      </c>
      <c r="T173" s="225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6" t="s">
        <v>112</v>
      </c>
      <c r="AT173" s="226" t="s">
        <v>208</v>
      </c>
      <c r="AU173" s="226" t="s">
        <v>34</v>
      </c>
      <c r="AY173" s="19" t="s">
        <v>206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19" t="s">
        <v>34</v>
      </c>
      <c r="BK173" s="227">
        <f>ROUND(I173*H173,2)</f>
        <v>0</v>
      </c>
      <c r="BL173" s="19" t="s">
        <v>112</v>
      </c>
      <c r="BM173" s="226" t="s">
        <v>1421</v>
      </c>
    </row>
    <row r="174" spans="1:65" s="2" customFormat="1" ht="44.25" customHeight="1">
      <c r="A174" s="40"/>
      <c r="B174" s="41"/>
      <c r="C174" s="215" t="s">
        <v>814</v>
      </c>
      <c r="D174" s="215" t="s">
        <v>208</v>
      </c>
      <c r="E174" s="216" t="s">
        <v>4871</v>
      </c>
      <c r="F174" s="217" t="s">
        <v>4872</v>
      </c>
      <c r="G174" s="218" t="s">
        <v>4329</v>
      </c>
      <c r="H174" s="219">
        <v>45</v>
      </c>
      <c r="I174" s="220"/>
      <c r="J174" s="221">
        <f>ROUND(I174*H174,2)</f>
        <v>0</v>
      </c>
      <c r="K174" s="217" t="s">
        <v>19</v>
      </c>
      <c r="L174" s="46"/>
      <c r="M174" s="222" t="s">
        <v>19</v>
      </c>
      <c r="N174" s="223" t="s">
        <v>44</v>
      </c>
      <c r="O174" s="86"/>
      <c r="P174" s="224">
        <f>O174*H174</f>
        <v>0</v>
      </c>
      <c r="Q174" s="224">
        <v>0</v>
      </c>
      <c r="R174" s="224">
        <f>Q174*H174</f>
        <v>0</v>
      </c>
      <c r="S174" s="224">
        <v>0</v>
      </c>
      <c r="T174" s="225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6" t="s">
        <v>112</v>
      </c>
      <c r="AT174" s="226" t="s">
        <v>208</v>
      </c>
      <c r="AU174" s="226" t="s">
        <v>34</v>
      </c>
      <c r="AY174" s="19" t="s">
        <v>206</v>
      </c>
      <c r="BE174" s="227">
        <f>IF(N174="základní",J174,0)</f>
        <v>0</v>
      </c>
      <c r="BF174" s="227">
        <f>IF(N174="snížená",J174,0)</f>
        <v>0</v>
      </c>
      <c r="BG174" s="227">
        <f>IF(N174="zákl. přenesená",J174,0)</f>
        <v>0</v>
      </c>
      <c r="BH174" s="227">
        <f>IF(N174="sníž. přenesená",J174,0)</f>
        <v>0</v>
      </c>
      <c r="BI174" s="227">
        <f>IF(N174="nulová",J174,0)</f>
        <v>0</v>
      </c>
      <c r="BJ174" s="19" t="s">
        <v>34</v>
      </c>
      <c r="BK174" s="227">
        <f>ROUND(I174*H174,2)</f>
        <v>0</v>
      </c>
      <c r="BL174" s="19" t="s">
        <v>112</v>
      </c>
      <c r="BM174" s="226" t="s">
        <v>1429</v>
      </c>
    </row>
    <row r="175" spans="1:65" s="2" customFormat="1" ht="55.5" customHeight="1">
      <c r="A175" s="40"/>
      <c r="B175" s="41"/>
      <c r="C175" s="215" t="s">
        <v>817</v>
      </c>
      <c r="D175" s="215" t="s">
        <v>208</v>
      </c>
      <c r="E175" s="216" t="s">
        <v>4873</v>
      </c>
      <c r="F175" s="217" t="s">
        <v>4874</v>
      </c>
      <c r="G175" s="218" t="s">
        <v>4329</v>
      </c>
      <c r="H175" s="219">
        <v>60</v>
      </c>
      <c r="I175" s="220"/>
      <c r="J175" s="221">
        <f>ROUND(I175*H175,2)</f>
        <v>0</v>
      </c>
      <c r="K175" s="217" t="s">
        <v>19</v>
      </c>
      <c r="L175" s="46"/>
      <c r="M175" s="222" t="s">
        <v>19</v>
      </c>
      <c r="N175" s="223" t="s">
        <v>44</v>
      </c>
      <c r="O175" s="86"/>
      <c r="P175" s="224">
        <f>O175*H175</f>
        <v>0</v>
      </c>
      <c r="Q175" s="224">
        <v>0</v>
      </c>
      <c r="R175" s="224">
        <f>Q175*H175</f>
        <v>0</v>
      </c>
      <c r="S175" s="224">
        <v>0</v>
      </c>
      <c r="T175" s="225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6" t="s">
        <v>112</v>
      </c>
      <c r="AT175" s="226" t="s">
        <v>208</v>
      </c>
      <c r="AU175" s="226" t="s">
        <v>34</v>
      </c>
      <c r="AY175" s="19" t="s">
        <v>206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19" t="s">
        <v>34</v>
      </c>
      <c r="BK175" s="227">
        <f>ROUND(I175*H175,2)</f>
        <v>0</v>
      </c>
      <c r="BL175" s="19" t="s">
        <v>112</v>
      </c>
      <c r="BM175" s="226" t="s">
        <v>1439</v>
      </c>
    </row>
    <row r="176" spans="1:65" s="2" customFormat="1" ht="12">
      <c r="A176" s="40"/>
      <c r="B176" s="41"/>
      <c r="C176" s="215" t="s">
        <v>825</v>
      </c>
      <c r="D176" s="215" t="s">
        <v>208</v>
      </c>
      <c r="E176" s="216" t="s">
        <v>4875</v>
      </c>
      <c r="F176" s="217" t="s">
        <v>4876</v>
      </c>
      <c r="G176" s="218" t="s">
        <v>4329</v>
      </c>
      <c r="H176" s="219">
        <v>6</v>
      </c>
      <c r="I176" s="220"/>
      <c r="J176" s="221">
        <f>ROUND(I176*H176,2)</f>
        <v>0</v>
      </c>
      <c r="K176" s="217" t="s">
        <v>19</v>
      </c>
      <c r="L176" s="46"/>
      <c r="M176" s="222" t="s">
        <v>19</v>
      </c>
      <c r="N176" s="223" t="s">
        <v>44</v>
      </c>
      <c r="O176" s="86"/>
      <c r="P176" s="224">
        <f>O176*H176</f>
        <v>0</v>
      </c>
      <c r="Q176" s="224">
        <v>0</v>
      </c>
      <c r="R176" s="224">
        <f>Q176*H176</f>
        <v>0</v>
      </c>
      <c r="S176" s="224">
        <v>0</v>
      </c>
      <c r="T176" s="225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6" t="s">
        <v>112</v>
      </c>
      <c r="AT176" s="226" t="s">
        <v>208</v>
      </c>
      <c r="AU176" s="226" t="s">
        <v>34</v>
      </c>
      <c r="AY176" s="19" t="s">
        <v>206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19" t="s">
        <v>34</v>
      </c>
      <c r="BK176" s="227">
        <f>ROUND(I176*H176,2)</f>
        <v>0</v>
      </c>
      <c r="BL176" s="19" t="s">
        <v>112</v>
      </c>
      <c r="BM176" s="226" t="s">
        <v>1450</v>
      </c>
    </row>
    <row r="177" spans="1:65" s="2" customFormat="1" ht="12">
      <c r="A177" s="40"/>
      <c r="B177" s="41"/>
      <c r="C177" s="215" t="s">
        <v>837</v>
      </c>
      <c r="D177" s="215" t="s">
        <v>208</v>
      </c>
      <c r="E177" s="216" t="s">
        <v>4877</v>
      </c>
      <c r="F177" s="217" t="s">
        <v>4878</v>
      </c>
      <c r="G177" s="218" t="s">
        <v>4329</v>
      </c>
      <c r="H177" s="219">
        <v>6</v>
      </c>
      <c r="I177" s="220"/>
      <c r="J177" s="221">
        <f>ROUND(I177*H177,2)</f>
        <v>0</v>
      </c>
      <c r="K177" s="217" t="s">
        <v>19</v>
      </c>
      <c r="L177" s="46"/>
      <c r="M177" s="222" t="s">
        <v>19</v>
      </c>
      <c r="N177" s="223" t="s">
        <v>44</v>
      </c>
      <c r="O177" s="86"/>
      <c r="P177" s="224">
        <f>O177*H177</f>
        <v>0</v>
      </c>
      <c r="Q177" s="224">
        <v>0</v>
      </c>
      <c r="R177" s="224">
        <f>Q177*H177</f>
        <v>0</v>
      </c>
      <c r="S177" s="224">
        <v>0</v>
      </c>
      <c r="T177" s="225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6" t="s">
        <v>112</v>
      </c>
      <c r="AT177" s="226" t="s">
        <v>208</v>
      </c>
      <c r="AU177" s="226" t="s">
        <v>34</v>
      </c>
      <c r="AY177" s="19" t="s">
        <v>206</v>
      </c>
      <c r="BE177" s="227">
        <f>IF(N177="základní",J177,0)</f>
        <v>0</v>
      </c>
      <c r="BF177" s="227">
        <f>IF(N177="snížená",J177,0)</f>
        <v>0</v>
      </c>
      <c r="BG177" s="227">
        <f>IF(N177="zákl. přenesená",J177,0)</f>
        <v>0</v>
      </c>
      <c r="BH177" s="227">
        <f>IF(N177="sníž. přenesená",J177,0)</f>
        <v>0</v>
      </c>
      <c r="BI177" s="227">
        <f>IF(N177="nulová",J177,0)</f>
        <v>0</v>
      </c>
      <c r="BJ177" s="19" t="s">
        <v>34</v>
      </c>
      <c r="BK177" s="227">
        <f>ROUND(I177*H177,2)</f>
        <v>0</v>
      </c>
      <c r="BL177" s="19" t="s">
        <v>112</v>
      </c>
      <c r="BM177" s="226" t="s">
        <v>1458</v>
      </c>
    </row>
    <row r="178" spans="1:65" s="2" customFormat="1" ht="16.5" customHeight="1">
      <c r="A178" s="40"/>
      <c r="B178" s="41"/>
      <c r="C178" s="215" t="s">
        <v>843</v>
      </c>
      <c r="D178" s="215" t="s">
        <v>208</v>
      </c>
      <c r="E178" s="216" t="s">
        <v>4879</v>
      </c>
      <c r="F178" s="217" t="s">
        <v>4880</v>
      </c>
      <c r="G178" s="218" t="s">
        <v>270</v>
      </c>
      <c r="H178" s="219">
        <v>20</v>
      </c>
      <c r="I178" s="220"/>
      <c r="J178" s="221">
        <f>ROUND(I178*H178,2)</f>
        <v>0</v>
      </c>
      <c r="K178" s="217" t="s">
        <v>19</v>
      </c>
      <c r="L178" s="46"/>
      <c r="M178" s="222" t="s">
        <v>19</v>
      </c>
      <c r="N178" s="223" t="s">
        <v>44</v>
      </c>
      <c r="O178" s="86"/>
      <c r="P178" s="224">
        <f>O178*H178</f>
        <v>0</v>
      </c>
      <c r="Q178" s="224">
        <v>0</v>
      </c>
      <c r="R178" s="224">
        <f>Q178*H178</f>
        <v>0</v>
      </c>
      <c r="S178" s="224">
        <v>0</v>
      </c>
      <c r="T178" s="225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6" t="s">
        <v>112</v>
      </c>
      <c r="AT178" s="226" t="s">
        <v>208</v>
      </c>
      <c r="AU178" s="226" t="s">
        <v>34</v>
      </c>
      <c r="AY178" s="19" t="s">
        <v>206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19" t="s">
        <v>34</v>
      </c>
      <c r="BK178" s="227">
        <f>ROUND(I178*H178,2)</f>
        <v>0</v>
      </c>
      <c r="BL178" s="19" t="s">
        <v>112</v>
      </c>
      <c r="BM178" s="226" t="s">
        <v>1471</v>
      </c>
    </row>
    <row r="179" spans="1:65" s="2" customFormat="1" ht="16.5" customHeight="1">
      <c r="A179" s="40"/>
      <c r="B179" s="41"/>
      <c r="C179" s="215" t="s">
        <v>849</v>
      </c>
      <c r="D179" s="215" t="s">
        <v>208</v>
      </c>
      <c r="E179" s="216" t="s">
        <v>4714</v>
      </c>
      <c r="F179" s="217" t="s">
        <v>4715</v>
      </c>
      <c r="G179" s="218" t="s">
        <v>270</v>
      </c>
      <c r="H179" s="219">
        <v>120</v>
      </c>
      <c r="I179" s="220"/>
      <c r="J179" s="221">
        <f>ROUND(I179*H179,2)</f>
        <v>0</v>
      </c>
      <c r="K179" s="217" t="s">
        <v>19</v>
      </c>
      <c r="L179" s="46"/>
      <c r="M179" s="222" t="s">
        <v>19</v>
      </c>
      <c r="N179" s="223" t="s">
        <v>44</v>
      </c>
      <c r="O179" s="86"/>
      <c r="P179" s="224">
        <f>O179*H179</f>
        <v>0</v>
      </c>
      <c r="Q179" s="224">
        <v>0</v>
      </c>
      <c r="R179" s="224">
        <f>Q179*H179</f>
        <v>0</v>
      </c>
      <c r="S179" s="224">
        <v>0</v>
      </c>
      <c r="T179" s="225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6" t="s">
        <v>112</v>
      </c>
      <c r="AT179" s="226" t="s">
        <v>208</v>
      </c>
      <c r="AU179" s="226" t="s">
        <v>34</v>
      </c>
      <c r="AY179" s="19" t="s">
        <v>206</v>
      </c>
      <c r="BE179" s="227">
        <f>IF(N179="základní",J179,0)</f>
        <v>0</v>
      </c>
      <c r="BF179" s="227">
        <f>IF(N179="snížená",J179,0)</f>
        <v>0</v>
      </c>
      <c r="BG179" s="227">
        <f>IF(N179="zákl. přenesená",J179,0)</f>
        <v>0</v>
      </c>
      <c r="BH179" s="227">
        <f>IF(N179="sníž. přenesená",J179,0)</f>
        <v>0</v>
      </c>
      <c r="BI179" s="227">
        <f>IF(N179="nulová",J179,0)</f>
        <v>0</v>
      </c>
      <c r="BJ179" s="19" t="s">
        <v>34</v>
      </c>
      <c r="BK179" s="227">
        <f>ROUND(I179*H179,2)</f>
        <v>0</v>
      </c>
      <c r="BL179" s="19" t="s">
        <v>112</v>
      </c>
      <c r="BM179" s="226" t="s">
        <v>1479</v>
      </c>
    </row>
    <row r="180" spans="1:65" s="2" customFormat="1" ht="16.5" customHeight="1">
      <c r="A180" s="40"/>
      <c r="B180" s="41"/>
      <c r="C180" s="215" t="s">
        <v>855</v>
      </c>
      <c r="D180" s="215" t="s">
        <v>208</v>
      </c>
      <c r="E180" s="216" t="s">
        <v>4881</v>
      </c>
      <c r="F180" s="217" t="s">
        <v>4882</v>
      </c>
      <c r="G180" s="218" t="s">
        <v>4329</v>
      </c>
      <c r="H180" s="219">
        <v>2</v>
      </c>
      <c r="I180" s="220"/>
      <c r="J180" s="221">
        <f>ROUND(I180*H180,2)</f>
        <v>0</v>
      </c>
      <c r="K180" s="217" t="s">
        <v>19</v>
      </c>
      <c r="L180" s="46"/>
      <c r="M180" s="222" t="s">
        <v>19</v>
      </c>
      <c r="N180" s="223" t="s">
        <v>44</v>
      </c>
      <c r="O180" s="86"/>
      <c r="P180" s="224">
        <f>O180*H180</f>
        <v>0</v>
      </c>
      <c r="Q180" s="224">
        <v>0</v>
      </c>
      <c r="R180" s="224">
        <f>Q180*H180</f>
        <v>0</v>
      </c>
      <c r="S180" s="224">
        <v>0</v>
      </c>
      <c r="T180" s="225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6" t="s">
        <v>112</v>
      </c>
      <c r="AT180" s="226" t="s">
        <v>208</v>
      </c>
      <c r="AU180" s="226" t="s">
        <v>34</v>
      </c>
      <c r="AY180" s="19" t="s">
        <v>206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19" t="s">
        <v>34</v>
      </c>
      <c r="BK180" s="227">
        <f>ROUND(I180*H180,2)</f>
        <v>0</v>
      </c>
      <c r="BL180" s="19" t="s">
        <v>112</v>
      </c>
      <c r="BM180" s="226" t="s">
        <v>1490</v>
      </c>
    </row>
    <row r="181" spans="1:65" s="2" customFormat="1" ht="16.5" customHeight="1">
      <c r="A181" s="40"/>
      <c r="B181" s="41"/>
      <c r="C181" s="215" t="s">
        <v>860</v>
      </c>
      <c r="D181" s="215" t="s">
        <v>208</v>
      </c>
      <c r="E181" s="216" t="s">
        <v>4883</v>
      </c>
      <c r="F181" s="217" t="s">
        <v>4884</v>
      </c>
      <c r="G181" s="218" t="s">
        <v>4329</v>
      </c>
      <c r="H181" s="219">
        <v>60</v>
      </c>
      <c r="I181" s="220"/>
      <c r="J181" s="221">
        <f>ROUND(I181*H181,2)</f>
        <v>0</v>
      </c>
      <c r="K181" s="217" t="s">
        <v>19</v>
      </c>
      <c r="L181" s="46"/>
      <c r="M181" s="222" t="s">
        <v>19</v>
      </c>
      <c r="N181" s="223" t="s">
        <v>44</v>
      </c>
      <c r="O181" s="86"/>
      <c r="P181" s="224">
        <f>O181*H181</f>
        <v>0</v>
      </c>
      <c r="Q181" s="224">
        <v>0</v>
      </c>
      <c r="R181" s="224">
        <f>Q181*H181</f>
        <v>0</v>
      </c>
      <c r="S181" s="224">
        <v>0</v>
      </c>
      <c r="T181" s="225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6" t="s">
        <v>112</v>
      </c>
      <c r="AT181" s="226" t="s">
        <v>208</v>
      </c>
      <c r="AU181" s="226" t="s">
        <v>34</v>
      </c>
      <c r="AY181" s="19" t="s">
        <v>206</v>
      </c>
      <c r="BE181" s="227">
        <f>IF(N181="základní",J181,0)</f>
        <v>0</v>
      </c>
      <c r="BF181" s="227">
        <f>IF(N181="snížená",J181,0)</f>
        <v>0</v>
      </c>
      <c r="BG181" s="227">
        <f>IF(N181="zákl. přenesená",J181,0)</f>
        <v>0</v>
      </c>
      <c r="BH181" s="227">
        <f>IF(N181="sníž. přenesená",J181,0)</f>
        <v>0</v>
      </c>
      <c r="BI181" s="227">
        <f>IF(N181="nulová",J181,0)</f>
        <v>0</v>
      </c>
      <c r="BJ181" s="19" t="s">
        <v>34</v>
      </c>
      <c r="BK181" s="227">
        <f>ROUND(I181*H181,2)</f>
        <v>0</v>
      </c>
      <c r="BL181" s="19" t="s">
        <v>112</v>
      </c>
      <c r="BM181" s="226" t="s">
        <v>1498</v>
      </c>
    </row>
    <row r="182" spans="1:65" s="2" customFormat="1" ht="16.5" customHeight="1">
      <c r="A182" s="40"/>
      <c r="B182" s="41"/>
      <c r="C182" s="215" t="s">
        <v>864</v>
      </c>
      <c r="D182" s="215" t="s">
        <v>208</v>
      </c>
      <c r="E182" s="216" t="s">
        <v>4885</v>
      </c>
      <c r="F182" s="217" t="s">
        <v>4886</v>
      </c>
      <c r="G182" s="218" t="s">
        <v>4329</v>
      </c>
      <c r="H182" s="219">
        <v>20</v>
      </c>
      <c r="I182" s="220"/>
      <c r="J182" s="221">
        <f>ROUND(I182*H182,2)</f>
        <v>0</v>
      </c>
      <c r="K182" s="217" t="s">
        <v>19</v>
      </c>
      <c r="L182" s="46"/>
      <c r="M182" s="222" t="s">
        <v>19</v>
      </c>
      <c r="N182" s="223" t="s">
        <v>44</v>
      </c>
      <c r="O182" s="86"/>
      <c r="P182" s="224">
        <f>O182*H182</f>
        <v>0</v>
      </c>
      <c r="Q182" s="224">
        <v>0</v>
      </c>
      <c r="R182" s="224">
        <f>Q182*H182</f>
        <v>0</v>
      </c>
      <c r="S182" s="224">
        <v>0</v>
      </c>
      <c r="T182" s="225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6" t="s">
        <v>112</v>
      </c>
      <c r="AT182" s="226" t="s">
        <v>208</v>
      </c>
      <c r="AU182" s="226" t="s">
        <v>34</v>
      </c>
      <c r="AY182" s="19" t="s">
        <v>206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19" t="s">
        <v>34</v>
      </c>
      <c r="BK182" s="227">
        <f>ROUND(I182*H182,2)</f>
        <v>0</v>
      </c>
      <c r="BL182" s="19" t="s">
        <v>112</v>
      </c>
      <c r="BM182" s="226" t="s">
        <v>1506</v>
      </c>
    </row>
    <row r="183" spans="1:65" s="2" customFormat="1" ht="16.5" customHeight="1">
      <c r="A183" s="40"/>
      <c r="B183" s="41"/>
      <c r="C183" s="215" t="s">
        <v>868</v>
      </c>
      <c r="D183" s="215" t="s">
        <v>208</v>
      </c>
      <c r="E183" s="216" t="s">
        <v>4887</v>
      </c>
      <c r="F183" s="217" t="s">
        <v>4888</v>
      </c>
      <c r="G183" s="218" t="s">
        <v>4329</v>
      </c>
      <c r="H183" s="219">
        <v>80</v>
      </c>
      <c r="I183" s="220"/>
      <c r="J183" s="221">
        <f>ROUND(I183*H183,2)</f>
        <v>0</v>
      </c>
      <c r="K183" s="217" t="s">
        <v>19</v>
      </c>
      <c r="L183" s="46"/>
      <c r="M183" s="222" t="s">
        <v>19</v>
      </c>
      <c r="N183" s="223" t="s">
        <v>44</v>
      </c>
      <c r="O183" s="86"/>
      <c r="P183" s="224">
        <f>O183*H183</f>
        <v>0</v>
      </c>
      <c r="Q183" s="224">
        <v>0</v>
      </c>
      <c r="R183" s="224">
        <f>Q183*H183</f>
        <v>0</v>
      </c>
      <c r="S183" s="224">
        <v>0</v>
      </c>
      <c r="T183" s="225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6" t="s">
        <v>112</v>
      </c>
      <c r="AT183" s="226" t="s">
        <v>208</v>
      </c>
      <c r="AU183" s="226" t="s">
        <v>34</v>
      </c>
      <c r="AY183" s="19" t="s">
        <v>206</v>
      </c>
      <c r="BE183" s="227">
        <f>IF(N183="základní",J183,0)</f>
        <v>0</v>
      </c>
      <c r="BF183" s="227">
        <f>IF(N183="snížená",J183,0)</f>
        <v>0</v>
      </c>
      <c r="BG183" s="227">
        <f>IF(N183="zákl. přenesená",J183,0)</f>
        <v>0</v>
      </c>
      <c r="BH183" s="227">
        <f>IF(N183="sníž. přenesená",J183,0)</f>
        <v>0</v>
      </c>
      <c r="BI183" s="227">
        <f>IF(N183="nulová",J183,0)</f>
        <v>0</v>
      </c>
      <c r="BJ183" s="19" t="s">
        <v>34</v>
      </c>
      <c r="BK183" s="227">
        <f>ROUND(I183*H183,2)</f>
        <v>0</v>
      </c>
      <c r="BL183" s="19" t="s">
        <v>112</v>
      </c>
      <c r="BM183" s="226" t="s">
        <v>1514</v>
      </c>
    </row>
    <row r="184" spans="1:65" s="2" customFormat="1" ht="16.5" customHeight="1">
      <c r="A184" s="40"/>
      <c r="B184" s="41"/>
      <c r="C184" s="215" t="s">
        <v>872</v>
      </c>
      <c r="D184" s="215" t="s">
        <v>208</v>
      </c>
      <c r="E184" s="216" t="s">
        <v>4889</v>
      </c>
      <c r="F184" s="217" t="s">
        <v>4825</v>
      </c>
      <c r="G184" s="218" t="s">
        <v>386</v>
      </c>
      <c r="H184" s="219">
        <v>1</v>
      </c>
      <c r="I184" s="220"/>
      <c r="J184" s="221">
        <f>ROUND(I184*H184,2)</f>
        <v>0</v>
      </c>
      <c r="K184" s="217" t="s">
        <v>19</v>
      </c>
      <c r="L184" s="46"/>
      <c r="M184" s="222" t="s">
        <v>19</v>
      </c>
      <c r="N184" s="223" t="s">
        <v>44</v>
      </c>
      <c r="O184" s="86"/>
      <c r="P184" s="224">
        <f>O184*H184</f>
        <v>0</v>
      </c>
      <c r="Q184" s="224">
        <v>0</v>
      </c>
      <c r="R184" s="224">
        <f>Q184*H184</f>
        <v>0</v>
      </c>
      <c r="S184" s="224">
        <v>0</v>
      </c>
      <c r="T184" s="225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6" t="s">
        <v>112</v>
      </c>
      <c r="AT184" s="226" t="s">
        <v>208</v>
      </c>
      <c r="AU184" s="226" t="s">
        <v>34</v>
      </c>
      <c r="AY184" s="19" t="s">
        <v>206</v>
      </c>
      <c r="BE184" s="227">
        <f>IF(N184="základní",J184,0)</f>
        <v>0</v>
      </c>
      <c r="BF184" s="227">
        <f>IF(N184="snížená",J184,0)</f>
        <v>0</v>
      </c>
      <c r="BG184" s="227">
        <f>IF(N184="zákl. přenesená",J184,0)</f>
        <v>0</v>
      </c>
      <c r="BH184" s="227">
        <f>IF(N184="sníž. přenesená",J184,0)</f>
        <v>0</v>
      </c>
      <c r="BI184" s="227">
        <f>IF(N184="nulová",J184,0)</f>
        <v>0</v>
      </c>
      <c r="BJ184" s="19" t="s">
        <v>34</v>
      </c>
      <c r="BK184" s="227">
        <f>ROUND(I184*H184,2)</f>
        <v>0</v>
      </c>
      <c r="BL184" s="19" t="s">
        <v>112</v>
      </c>
      <c r="BM184" s="226" t="s">
        <v>1523</v>
      </c>
    </row>
    <row r="185" spans="1:63" s="12" customFormat="1" ht="25.9" customHeight="1">
      <c r="A185" s="12"/>
      <c r="B185" s="199"/>
      <c r="C185" s="200"/>
      <c r="D185" s="201" t="s">
        <v>72</v>
      </c>
      <c r="E185" s="202" t="s">
        <v>4890</v>
      </c>
      <c r="F185" s="202" t="s">
        <v>4891</v>
      </c>
      <c r="G185" s="200"/>
      <c r="H185" s="200"/>
      <c r="I185" s="203"/>
      <c r="J185" s="204">
        <f>BK185</f>
        <v>0</v>
      </c>
      <c r="K185" s="200"/>
      <c r="L185" s="205"/>
      <c r="M185" s="206"/>
      <c r="N185" s="207"/>
      <c r="O185" s="207"/>
      <c r="P185" s="208">
        <f>SUM(P186:P212)</f>
        <v>0</v>
      </c>
      <c r="Q185" s="207"/>
      <c r="R185" s="208">
        <f>SUM(R186:R212)</f>
        <v>0</v>
      </c>
      <c r="S185" s="207"/>
      <c r="T185" s="209">
        <f>SUM(T186:T212)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0" t="s">
        <v>34</v>
      </c>
      <c r="AT185" s="211" t="s">
        <v>72</v>
      </c>
      <c r="AU185" s="211" t="s">
        <v>73</v>
      </c>
      <c r="AY185" s="210" t="s">
        <v>206</v>
      </c>
      <c r="BK185" s="212">
        <f>SUM(BK186:BK212)</f>
        <v>0</v>
      </c>
    </row>
    <row r="186" spans="1:65" s="2" customFormat="1" ht="12">
      <c r="A186" s="40"/>
      <c r="B186" s="41"/>
      <c r="C186" s="215" t="s">
        <v>876</v>
      </c>
      <c r="D186" s="215" t="s">
        <v>208</v>
      </c>
      <c r="E186" s="216" t="s">
        <v>4892</v>
      </c>
      <c r="F186" s="217" t="s">
        <v>4893</v>
      </c>
      <c r="G186" s="218" t="s">
        <v>4329</v>
      </c>
      <c r="H186" s="219">
        <v>2</v>
      </c>
      <c r="I186" s="220"/>
      <c r="J186" s="221">
        <f>ROUND(I186*H186,2)</f>
        <v>0</v>
      </c>
      <c r="K186" s="217" t="s">
        <v>19</v>
      </c>
      <c r="L186" s="46"/>
      <c r="M186" s="222" t="s">
        <v>19</v>
      </c>
      <c r="N186" s="223" t="s">
        <v>44</v>
      </c>
      <c r="O186" s="86"/>
      <c r="P186" s="224">
        <f>O186*H186</f>
        <v>0</v>
      </c>
      <c r="Q186" s="224">
        <v>0</v>
      </c>
      <c r="R186" s="224">
        <f>Q186*H186</f>
        <v>0</v>
      </c>
      <c r="S186" s="224">
        <v>0</v>
      </c>
      <c r="T186" s="225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6" t="s">
        <v>112</v>
      </c>
      <c r="AT186" s="226" t="s">
        <v>208</v>
      </c>
      <c r="AU186" s="226" t="s">
        <v>34</v>
      </c>
      <c r="AY186" s="19" t="s">
        <v>206</v>
      </c>
      <c r="BE186" s="227">
        <f>IF(N186="základní",J186,0)</f>
        <v>0</v>
      </c>
      <c r="BF186" s="227">
        <f>IF(N186="snížená",J186,0)</f>
        <v>0</v>
      </c>
      <c r="BG186" s="227">
        <f>IF(N186="zákl. přenesená",J186,0)</f>
        <v>0</v>
      </c>
      <c r="BH186" s="227">
        <f>IF(N186="sníž. přenesená",J186,0)</f>
        <v>0</v>
      </c>
      <c r="BI186" s="227">
        <f>IF(N186="nulová",J186,0)</f>
        <v>0</v>
      </c>
      <c r="BJ186" s="19" t="s">
        <v>34</v>
      </c>
      <c r="BK186" s="227">
        <f>ROUND(I186*H186,2)</f>
        <v>0</v>
      </c>
      <c r="BL186" s="19" t="s">
        <v>112</v>
      </c>
      <c r="BM186" s="226" t="s">
        <v>1537</v>
      </c>
    </row>
    <row r="187" spans="1:65" s="2" customFormat="1" ht="12">
      <c r="A187" s="40"/>
      <c r="B187" s="41"/>
      <c r="C187" s="215" t="s">
        <v>911</v>
      </c>
      <c r="D187" s="215" t="s">
        <v>208</v>
      </c>
      <c r="E187" s="216" t="s">
        <v>4894</v>
      </c>
      <c r="F187" s="217" t="s">
        <v>4895</v>
      </c>
      <c r="G187" s="218" t="s">
        <v>4329</v>
      </c>
      <c r="H187" s="219">
        <v>14</v>
      </c>
      <c r="I187" s="220"/>
      <c r="J187" s="221">
        <f>ROUND(I187*H187,2)</f>
        <v>0</v>
      </c>
      <c r="K187" s="217" t="s">
        <v>19</v>
      </c>
      <c r="L187" s="46"/>
      <c r="M187" s="222" t="s">
        <v>19</v>
      </c>
      <c r="N187" s="223" t="s">
        <v>44</v>
      </c>
      <c r="O187" s="86"/>
      <c r="P187" s="224">
        <f>O187*H187</f>
        <v>0</v>
      </c>
      <c r="Q187" s="224">
        <v>0</v>
      </c>
      <c r="R187" s="224">
        <f>Q187*H187</f>
        <v>0</v>
      </c>
      <c r="S187" s="224">
        <v>0</v>
      </c>
      <c r="T187" s="225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6" t="s">
        <v>112</v>
      </c>
      <c r="AT187" s="226" t="s">
        <v>208</v>
      </c>
      <c r="AU187" s="226" t="s">
        <v>34</v>
      </c>
      <c r="AY187" s="19" t="s">
        <v>206</v>
      </c>
      <c r="BE187" s="227">
        <f>IF(N187="základní",J187,0)</f>
        <v>0</v>
      </c>
      <c r="BF187" s="227">
        <f>IF(N187="snížená",J187,0)</f>
        <v>0</v>
      </c>
      <c r="BG187" s="227">
        <f>IF(N187="zákl. přenesená",J187,0)</f>
        <v>0</v>
      </c>
      <c r="BH187" s="227">
        <f>IF(N187="sníž. přenesená",J187,0)</f>
        <v>0</v>
      </c>
      <c r="BI187" s="227">
        <f>IF(N187="nulová",J187,0)</f>
        <v>0</v>
      </c>
      <c r="BJ187" s="19" t="s">
        <v>34</v>
      </c>
      <c r="BK187" s="227">
        <f>ROUND(I187*H187,2)</f>
        <v>0</v>
      </c>
      <c r="BL187" s="19" t="s">
        <v>112</v>
      </c>
      <c r="BM187" s="226" t="s">
        <v>1545</v>
      </c>
    </row>
    <row r="188" spans="1:65" s="2" customFormat="1" ht="12">
      <c r="A188" s="40"/>
      <c r="B188" s="41"/>
      <c r="C188" s="215" t="s">
        <v>922</v>
      </c>
      <c r="D188" s="215" t="s">
        <v>208</v>
      </c>
      <c r="E188" s="216" t="s">
        <v>4896</v>
      </c>
      <c r="F188" s="217" t="s">
        <v>4897</v>
      </c>
      <c r="G188" s="218" t="s">
        <v>4329</v>
      </c>
      <c r="H188" s="219">
        <v>6</v>
      </c>
      <c r="I188" s="220"/>
      <c r="J188" s="221">
        <f>ROUND(I188*H188,2)</f>
        <v>0</v>
      </c>
      <c r="K188" s="217" t="s">
        <v>19</v>
      </c>
      <c r="L188" s="46"/>
      <c r="M188" s="222" t="s">
        <v>19</v>
      </c>
      <c r="N188" s="223" t="s">
        <v>44</v>
      </c>
      <c r="O188" s="86"/>
      <c r="P188" s="224">
        <f>O188*H188</f>
        <v>0</v>
      </c>
      <c r="Q188" s="224">
        <v>0</v>
      </c>
      <c r="R188" s="224">
        <f>Q188*H188</f>
        <v>0</v>
      </c>
      <c r="S188" s="224">
        <v>0</v>
      </c>
      <c r="T188" s="225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6" t="s">
        <v>112</v>
      </c>
      <c r="AT188" s="226" t="s">
        <v>208</v>
      </c>
      <c r="AU188" s="226" t="s">
        <v>34</v>
      </c>
      <c r="AY188" s="19" t="s">
        <v>206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19" t="s">
        <v>34</v>
      </c>
      <c r="BK188" s="227">
        <f>ROUND(I188*H188,2)</f>
        <v>0</v>
      </c>
      <c r="BL188" s="19" t="s">
        <v>112</v>
      </c>
      <c r="BM188" s="226" t="s">
        <v>1553</v>
      </c>
    </row>
    <row r="189" spans="1:65" s="2" customFormat="1" ht="21.75" customHeight="1">
      <c r="A189" s="40"/>
      <c r="B189" s="41"/>
      <c r="C189" s="215" t="s">
        <v>928</v>
      </c>
      <c r="D189" s="215" t="s">
        <v>208</v>
      </c>
      <c r="E189" s="216" t="s">
        <v>4898</v>
      </c>
      <c r="F189" s="217" t="s">
        <v>4899</v>
      </c>
      <c r="G189" s="218" t="s">
        <v>4329</v>
      </c>
      <c r="H189" s="219">
        <v>60</v>
      </c>
      <c r="I189" s="220"/>
      <c r="J189" s="221">
        <f>ROUND(I189*H189,2)</f>
        <v>0</v>
      </c>
      <c r="K189" s="217" t="s">
        <v>19</v>
      </c>
      <c r="L189" s="46"/>
      <c r="M189" s="222" t="s">
        <v>19</v>
      </c>
      <c r="N189" s="223" t="s">
        <v>44</v>
      </c>
      <c r="O189" s="86"/>
      <c r="P189" s="224">
        <f>O189*H189</f>
        <v>0</v>
      </c>
      <c r="Q189" s="224">
        <v>0</v>
      </c>
      <c r="R189" s="224">
        <f>Q189*H189</f>
        <v>0</v>
      </c>
      <c r="S189" s="224">
        <v>0</v>
      </c>
      <c r="T189" s="225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6" t="s">
        <v>112</v>
      </c>
      <c r="AT189" s="226" t="s">
        <v>208</v>
      </c>
      <c r="AU189" s="226" t="s">
        <v>34</v>
      </c>
      <c r="AY189" s="19" t="s">
        <v>206</v>
      </c>
      <c r="BE189" s="227">
        <f>IF(N189="základní",J189,0)</f>
        <v>0</v>
      </c>
      <c r="BF189" s="227">
        <f>IF(N189="snížená",J189,0)</f>
        <v>0</v>
      </c>
      <c r="BG189" s="227">
        <f>IF(N189="zákl. přenesená",J189,0)</f>
        <v>0</v>
      </c>
      <c r="BH189" s="227">
        <f>IF(N189="sníž. přenesená",J189,0)</f>
        <v>0</v>
      </c>
      <c r="BI189" s="227">
        <f>IF(N189="nulová",J189,0)</f>
        <v>0</v>
      </c>
      <c r="BJ189" s="19" t="s">
        <v>34</v>
      </c>
      <c r="BK189" s="227">
        <f>ROUND(I189*H189,2)</f>
        <v>0</v>
      </c>
      <c r="BL189" s="19" t="s">
        <v>112</v>
      </c>
      <c r="BM189" s="226" t="s">
        <v>1563</v>
      </c>
    </row>
    <row r="190" spans="1:65" s="2" customFormat="1" ht="21.75" customHeight="1">
      <c r="A190" s="40"/>
      <c r="B190" s="41"/>
      <c r="C190" s="215" t="s">
        <v>935</v>
      </c>
      <c r="D190" s="215" t="s">
        <v>208</v>
      </c>
      <c r="E190" s="216" t="s">
        <v>4900</v>
      </c>
      <c r="F190" s="217" t="s">
        <v>4901</v>
      </c>
      <c r="G190" s="218" t="s">
        <v>4329</v>
      </c>
      <c r="H190" s="219">
        <v>2</v>
      </c>
      <c r="I190" s="220"/>
      <c r="J190" s="221">
        <f>ROUND(I190*H190,2)</f>
        <v>0</v>
      </c>
      <c r="K190" s="217" t="s">
        <v>19</v>
      </c>
      <c r="L190" s="46"/>
      <c r="M190" s="222" t="s">
        <v>19</v>
      </c>
      <c r="N190" s="223" t="s">
        <v>44</v>
      </c>
      <c r="O190" s="86"/>
      <c r="P190" s="224">
        <f>O190*H190</f>
        <v>0</v>
      </c>
      <c r="Q190" s="224">
        <v>0</v>
      </c>
      <c r="R190" s="224">
        <f>Q190*H190</f>
        <v>0</v>
      </c>
      <c r="S190" s="224">
        <v>0</v>
      </c>
      <c r="T190" s="225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6" t="s">
        <v>112</v>
      </c>
      <c r="AT190" s="226" t="s">
        <v>208</v>
      </c>
      <c r="AU190" s="226" t="s">
        <v>34</v>
      </c>
      <c r="AY190" s="19" t="s">
        <v>206</v>
      </c>
      <c r="BE190" s="227">
        <f>IF(N190="základní",J190,0)</f>
        <v>0</v>
      </c>
      <c r="BF190" s="227">
        <f>IF(N190="snížená",J190,0)</f>
        <v>0</v>
      </c>
      <c r="BG190" s="227">
        <f>IF(N190="zákl. přenesená",J190,0)</f>
        <v>0</v>
      </c>
      <c r="BH190" s="227">
        <f>IF(N190="sníž. přenesená",J190,0)</f>
        <v>0</v>
      </c>
      <c r="BI190" s="227">
        <f>IF(N190="nulová",J190,0)</f>
        <v>0</v>
      </c>
      <c r="BJ190" s="19" t="s">
        <v>34</v>
      </c>
      <c r="BK190" s="227">
        <f>ROUND(I190*H190,2)</f>
        <v>0</v>
      </c>
      <c r="BL190" s="19" t="s">
        <v>112</v>
      </c>
      <c r="BM190" s="226" t="s">
        <v>1574</v>
      </c>
    </row>
    <row r="191" spans="1:65" s="2" customFormat="1" ht="21.75" customHeight="1">
      <c r="A191" s="40"/>
      <c r="B191" s="41"/>
      <c r="C191" s="215" t="s">
        <v>945</v>
      </c>
      <c r="D191" s="215" t="s">
        <v>208</v>
      </c>
      <c r="E191" s="216" t="s">
        <v>4902</v>
      </c>
      <c r="F191" s="217" t="s">
        <v>4903</v>
      </c>
      <c r="G191" s="218" t="s">
        <v>4329</v>
      </c>
      <c r="H191" s="219">
        <v>1</v>
      </c>
      <c r="I191" s="220"/>
      <c r="J191" s="221">
        <f>ROUND(I191*H191,2)</f>
        <v>0</v>
      </c>
      <c r="K191" s="217" t="s">
        <v>19</v>
      </c>
      <c r="L191" s="46"/>
      <c r="M191" s="222" t="s">
        <v>19</v>
      </c>
      <c r="N191" s="223" t="s">
        <v>44</v>
      </c>
      <c r="O191" s="86"/>
      <c r="P191" s="224">
        <f>O191*H191</f>
        <v>0</v>
      </c>
      <c r="Q191" s="224">
        <v>0</v>
      </c>
      <c r="R191" s="224">
        <f>Q191*H191</f>
        <v>0</v>
      </c>
      <c r="S191" s="224">
        <v>0</v>
      </c>
      <c r="T191" s="225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6" t="s">
        <v>112</v>
      </c>
      <c r="AT191" s="226" t="s">
        <v>208</v>
      </c>
      <c r="AU191" s="226" t="s">
        <v>34</v>
      </c>
      <c r="AY191" s="19" t="s">
        <v>206</v>
      </c>
      <c r="BE191" s="227">
        <f>IF(N191="základní",J191,0)</f>
        <v>0</v>
      </c>
      <c r="BF191" s="227">
        <f>IF(N191="snížená",J191,0)</f>
        <v>0</v>
      </c>
      <c r="BG191" s="227">
        <f>IF(N191="zákl. přenesená",J191,0)</f>
        <v>0</v>
      </c>
      <c r="BH191" s="227">
        <f>IF(N191="sníž. přenesená",J191,0)</f>
        <v>0</v>
      </c>
      <c r="BI191" s="227">
        <f>IF(N191="nulová",J191,0)</f>
        <v>0</v>
      </c>
      <c r="BJ191" s="19" t="s">
        <v>34</v>
      </c>
      <c r="BK191" s="227">
        <f>ROUND(I191*H191,2)</f>
        <v>0</v>
      </c>
      <c r="BL191" s="19" t="s">
        <v>112</v>
      </c>
      <c r="BM191" s="226" t="s">
        <v>1587</v>
      </c>
    </row>
    <row r="192" spans="1:65" s="2" customFormat="1" ht="12">
      <c r="A192" s="40"/>
      <c r="B192" s="41"/>
      <c r="C192" s="215" t="s">
        <v>951</v>
      </c>
      <c r="D192" s="215" t="s">
        <v>208</v>
      </c>
      <c r="E192" s="216" t="s">
        <v>4904</v>
      </c>
      <c r="F192" s="217" t="s">
        <v>4905</v>
      </c>
      <c r="G192" s="218" t="s">
        <v>4329</v>
      </c>
      <c r="H192" s="219">
        <v>5</v>
      </c>
      <c r="I192" s="220"/>
      <c r="J192" s="221">
        <f>ROUND(I192*H192,2)</f>
        <v>0</v>
      </c>
      <c r="K192" s="217" t="s">
        <v>19</v>
      </c>
      <c r="L192" s="46"/>
      <c r="M192" s="222" t="s">
        <v>19</v>
      </c>
      <c r="N192" s="223" t="s">
        <v>44</v>
      </c>
      <c r="O192" s="86"/>
      <c r="P192" s="224">
        <f>O192*H192</f>
        <v>0</v>
      </c>
      <c r="Q192" s="224">
        <v>0</v>
      </c>
      <c r="R192" s="224">
        <f>Q192*H192</f>
        <v>0</v>
      </c>
      <c r="S192" s="224">
        <v>0</v>
      </c>
      <c r="T192" s="225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6" t="s">
        <v>112</v>
      </c>
      <c r="AT192" s="226" t="s">
        <v>208</v>
      </c>
      <c r="AU192" s="226" t="s">
        <v>34</v>
      </c>
      <c r="AY192" s="19" t="s">
        <v>206</v>
      </c>
      <c r="BE192" s="227">
        <f>IF(N192="základní",J192,0)</f>
        <v>0</v>
      </c>
      <c r="BF192" s="227">
        <f>IF(N192="snížená",J192,0)</f>
        <v>0</v>
      </c>
      <c r="BG192" s="227">
        <f>IF(N192="zákl. přenesená",J192,0)</f>
        <v>0</v>
      </c>
      <c r="BH192" s="227">
        <f>IF(N192="sníž. přenesená",J192,0)</f>
        <v>0</v>
      </c>
      <c r="BI192" s="227">
        <f>IF(N192="nulová",J192,0)</f>
        <v>0</v>
      </c>
      <c r="BJ192" s="19" t="s">
        <v>34</v>
      </c>
      <c r="BK192" s="227">
        <f>ROUND(I192*H192,2)</f>
        <v>0</v>
      </c>
      <c r="BL192" s="19" t="s">
        <v>112</v>
      </c>
      <c r="BM192" s="226" t="s">
        <v>1620</v>
      </c>
    </row>
    <row r="193" spans="1:65" s="2" customFormat="1" ht="12">
      <c r="A193" s="40"/>
      <c r="B193" s="41"/>
      <c r="C193" s="215" t="s">
        <v>956</v>
      </c>
      <c r="D193" s="215" t="s">
        <v>208</v>
      </c>
      <c r="E193" s="216" t="s">
        <v>4906</v>
      </c>
      <c r="F193" s="217" t="s">
        <v>4907</v>
      </c>
      <c r="G193" s="218" t="s">
        <v>4329</v>
      </c>
      <c r="H193" s="219">
        <v>1</v>
      </c>
      <c r="I193" s="220"/>
      <c r="J193" s="221">
        <f>ROUND(I193*H193,2)</f>
        <v>0</v>
      </c>
      <c r="K193" s="217" t="s">
        <v>19</v>
      </c>
      <c r="L193" s="46"/>
      <c r="M193" s="222" t="s">
        <v>19</v>
      </c>
      <c r="N193" s="223" t="s">
        <v>44</v>
      </c>
      <c r="O193" s="86"/>
      <c r="P193" s="224">
        <f>O193*H193</f>
        <v>0</v>
      </c>
      <c r="Q193" s="224">
        <v>0</v>
      </c>
      <c r="R193" s="224">
        <f>Q193*H193</f>
        <v>0</v>
      </c>
      <c r="S193" s="224">
        <v>0</v>
      </c>
      <c r="T193" s="225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6" t="s">
        <v>112</v>
      </c>
      <c r="AT193" s="226" t="s">
        <v>208</v>
      </c>
      <c r="AU193" s="226" t="s">
        <v>34</v>
      </c>
      <c r="AY193" s="19" t="s">
        <v>206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19" t="s">
        <v>34</v>
      </c>
      <c r="BK193" s="227">
        <f>ROUND(I193*H193,2)</f>
        <v>0</v>
      </c>
      <c r="BL193" s="19" t="s">
        <v>112</v>
      </c>
      <c r="BM193" s="226" t="s">
        <v>1634</v>
      </c>
    </row>
    <row r="194" spans="1:65" s="2" customFormat="1" ht="12">
      <c r="A194" s="40"/>
      <c r="B194" s="41"/>
      <c r="C194" s="215" t="s">
        <v>960</v>
      </c>
      <c r="D194" s="215" t="s">
        <v>208</v>
      </c>
      <c r="E194" s="216" t="s">
        <v>4908</v>
      </c>
      <c r="F194" s="217" t="s">
        <v>4909</v>
      </c>
      <c r="G194" s="218" t="s">
        <v>4329</v>
      </c>
      <c r="H194" s="219">
        <v>1</v>
      </c>
      <c r="I194" s="220"/>
      <c r="J194" s="221">
        <f>ROUND(I194*H194,2)</f>
        <v>0</v>
      </c>
      <c r="K194" s="217" t="s">
        <v>19</v>
      </c>
      <c r="L194" s="46"/>
      <c r="M194" s="222" t="s">
        <v>19</v>
      </c>
      <c r="N194" s="223" t="s">
        <v>44</v>
      </c>
      <c r="O194" s="86"/>
      <c r="P194" s="224">
        <f>O194*H194</f>
        <v>0</v>
      </c>
      <c r="Q194" s="224">
        <v>0</v>
      </c>
      <c r="R194" s="224">
        <f>Q194*H194</f>
        <v>0</v>
      </c>
      <c r="S194" s="224">
        <v>0</v>
      </c>
      <c r="T194" s="225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6" t="s">
        <v>112</v>
      </c>
      <c r="AT194" s="226" t="s">
        <v>208</v>
      </c>
      <c r="AU194" s="226" t="s">
        <v>34</v>
      </c>
      <c r="AY194" s="19" t="s">
        <v>206</v>
      </c>
      <c r="BE194" s="227">
        <f>IF(N194="základní",J194,0)</f>
        <v>0</v>
      </c>
      <c r="BF194" s="227">
        <f>IF(N194="snížená",J194,0)</f>
        <v>0</v>
      </c>
      <c r="BG194" s="227">
        <f>IF(N194="zákl. přenesená",J194,0)</f>
        <v>0</v>
      </c>
      <c r="BH194" s="227">
        <f>IF(N194="sníž. přenesená",J194,0)</f>
        <v>0</v>
      </c>
      <c r="BI194" s="227">
        <f>IF(N194="nulová",J194,0)</f>
        <v>0</v>
      </c>
      <c r="BJ194" s="19" t="s">
        <v>34</v>
      </c>
      <c r="BK194" s="227">
        <f>ROUND(I194*H194,2)</f>
        <v>0</v>
      </c>
      <c r="BL194" s="19" t="s">
        <v>112</v>
      </c>
      <c r="BM194" s="226" t="s">
        <v>1646</v>
      </c>
    </row>
    <row r="195" spans="1:65" s="2" customFormat="1" ht="12">
      <c r="A195" s="40"/>
      <c r="B195" s="41"/>
      <c r="C195" s="215" t="s">
        <v>964</v>
      </c>
      <c r="D195" s="215" t="s">
        <v>208</v>
      </c>
      <c r="E195" s="216" t="s">
        <v>4910</v>
      </c>
      <c r="F195" s="217" t="s">
        <v>4911</v>
      </c>
      <c r="G195" s="218" t="s">
        <v>4329</v>
      </c>
      <c r="H195" s="219">
        <v>1</v>
      </c>
      <c r="I195" s="220"/>
      <c r="J195" s="221">
        <f>ROUND(I195*H195,2)</f>
        <v>0</v>
      </c>
      <c r="K195" s="217" t="s">
        <v>19</v>
      </c>
      <c r="L195" s="46"/>
      <c r="M195" s="222" t="s">
        <v>19</v>
      </c>
      <c r="N195" s="223" t="s">
        <v>44</v>
      </c>
      <c r="O195" s="86"/>
      <c r="P195" s="224">
        <f>O195*H195</f>
        <v>0</v>
      </c>
      <c r="Q195" s="224">
        <v>0</v>
      </c>
      <c r="R195" s="224">
        <f>Q195*H195</f>
        <v>0</v>
      </c>
      <c r="S195" s="224">
        <v>0</v>
      </c>
      <c r="T195" s="225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6" t="s">
        <v>112</v>
      </c>
      <c r="AT195" s="226" t="s">
        <v>208</v>
      </c>
      <c r="AU195" s="226" t="s">
        <v>34</v>
      </c>
      <c r="AY195" s="19" t="s">
        <v>206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19" t="s">
        <v>34</v>
      </c>
      <c r="BK195" s="227">
        <f>ROUND(I195*H195,2)</f>
        <v>0</v>
      </c>
      <c r="BL195" s="19" t="s">
        <v>112</v>
      </c>
      <c r="BM195" s="226" t="s">
        <v>1656</v>
      </c>
    </row>
    <row r="196" spans="1:65" s="2" customFormat="1" ht="12">
      <c r="A196" s="40"/>
      <c r="B196" s="41"/>
      <c r="C196" s="215" t="s">
        <v>968</v>
      </c>
      <c r="D196" s="215" t="s">
        <v>208</v>
      </c>
      <c r="E196" s="216" t="s">
        <v>4912</v>
      </c>
      <c r="F196" s="217" t="s">
        <v>4913</v>
      </c>
      <c r="G196" s="218" t="s">
        <v>4329</v>
      </c>
      <c r="H196" s="219">
        <v>1</v>
      </c>
      <c r="I196" s="220"/>
      <c r="J196" s="221">
        <f>ROUND(I196*H196,2)</f>
        <v>0</v>
      </c>
      <c r="K196" s="217" t="s">
        <v>19</v>
      </c>
      <c r="L196" s="46"/>
      <c r="M196" s="222" t="s">
        <v>19</v>
      </c>
      <c r="N196" s="223" t="s">
        <v>44</v>
      </c>
      <c r="O196" s="86"/>
      <c r="P196" s="224">
        <f>O196*H196</f>
        <v>0</v>
      </c>
      <c r="Q196" s="224">
        <v>0</v>
      </c>
      <c r="R196" s="224">
        <f>Q196*H196</f>
        <v>0</v>
      </c>
      <c r="S196" s="224">
        <v>0</v>
      </c>
      <c r="T196" s="225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6" t="s">
        <v>112</v>
      </c>
      <c r="AT196" s="226" t="s">
        <v>208</v>
      </c>
      <c r="AU196" s="226" t="s">
        <v>34</v>
      </c>
      <c r="AY196" s="19" t="s">
        <v>206</v>
      </c>
      <c r="BE196" s="227">
        <f>IF(N196="základní",J196,0)</f>
        <v>0</v>
      </c>
      <c r="BF196" s="227">
        <f>IF(N196="snížená",J196,0)</f>
        <v>0</v>
      </c>
      <c r="BG196" s="227">
        <f>IF(N196="zákl. přenesená",J196,0)</f>
        <v>0</v>
      </c>
      <c r="BH196" s="227">
        <f>IF(N196="sníž. přenesená",J196,0)</f>
        <v>0</v>
      </c>
      <c r="BI196" s="227">
        <f>IF(N196="nulová",J196,0)</f>
        <v>0</v>
      </c>
      <c r="BJ196" s="19" t="s">
        <v>34</v>
      </c>
      <c r="BK196" s="227">
        <f>ROUND(I196*H196,2)</f>
        <v>0</v>
      </c>
      <c r="BL196" s="19" t="s">
        <v>112</v>
      </c>
      <c r="BM196" s="226" t="s">
        <v>1665</v>
      </c>
    </row>
    <row r="197" spans="1:65" s="2" customFormat="1" ht="12">
      <c r="A197" s="40"/>
      <c r="B197" s="41"/>
      <c r="C197" s="215" t="s">
        <v>986</v>
      </c>
      <c r="D197" s="215" t="s">
        <v>208</v>
      </c>
      <c r="E197" s="216" t="s">
        <v>4914</v>
      </c>
      <c r="F197" s="217" t="s">
        <v>4915</v>
      </c>
      <c r="G197" s="218" t="s">
        <v>4329</v>
      </c>
      <c r="H197" s="219">
        <v>1</v>
      </c>
      <c r="I197" s="220"/>
      <c r="J197" s="221">
        <f>ROUND(I197*H197,2)</f>
        <v>0</v>
      </c>
      <c r="K197" s="217" t="s">
        <v>19</v>
      </c>
      <c r="L197" s="46"/>
      <c r="M197" s="222" t="s">
        <v>19</v>
      </c>
      <c r="N197" s="223" t="s">
        <v>44</v>
      </c>
      <c r="O197" s="86"/>
      <c r="P197" s="224">
        <f>O197*H197</f>
        <v>0</v>
      </c>
      <c r="Q197" s="224">
        <v>0</v>
      </c>
      <c r="R197" s="224">
        <f>Q197*H197</f>
        <v>0</v>
      </c>
      <c r="S197" s="224">
        <v>0</v>
      </c>
      <c r="T197" s="225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6" t="s">
        <v>112</v>
      </c>
      <c r="AT197" s="226" t="s">
        <v>208</v>
      </c>
      <c r="AU197" s="226" t="s">
        <v>34</v>
      </c>
      <c r="AY197" s="19" t="s">
        <v>206</v>
      </c>
      <c r="BE197" s="227">
        <f>IF(N197="základní",J197,0)</f>
        <v>0</v>
      </c>
      <c r="BF197" s="227">
        <f>IF(N197="snížená",J197,0)</f>
        <v>0</v>
      </c>
      <c r="BG197" s="227">
        <f>IF(N197="zákl. přenesená",J197,0)</f>
        <v>0</v>
      </c>
      <c r="BH197" s="227">
        <f>IF(N197="sníž. přenesená",J197,0)</f>
        <v>0</v>
      </c>
      <c r="BI197" s="227">
        <f>IF(N197="nulová",J197,0)</f>
        <v>0</v>
      </c>
      <c r="BJ197" s="19" t="s">
        <v>34</v>
      </c>
      <c r="BK197" s="227">
        <f>ROUND(I197*H197,2)</f>
        <v>0</v>
      </c>
      <c r="BL197" s="19" t="s">
        <v>112</v>
      </c>
      <c r="BM197" s="226" t="s">
        <v>1675</v>
      </c>
    </row>
    <row r="198" spans="1:65" s="2" customFormat="1" ht="12">
      <c r="A198" s="40"/>
      <c r="B198" s="41"/>
      <c r="C198" s="215" t="s">
        <v>1014</v>
      </c>
      <c r="D198" s="215" t="s">
        <v>208</v>
      </c>
      <c r="E198" s="216" t="s">
        <v>4916</v>
      </c>
      <c r="F198" s="217" t="s">
        <v>4917</v>
      </c>
      <c r="G198" s="218" t="s">
        <v>4329</v>
      </c>
      <c r="H198" s="219">
        <v>1</v>
      </c>
      <c r="I198" s="220"/>
      <c r="J198" s="221">
        <f>ROUND(I198*H198,2)</f>
        <v>0</v>
      </c>
      <c r="K198" s="217" t="s">
        <v>19</v>
      </c>
      <c r="L198" s="46"/>
      <c r="M198" s="222" t="s">
        <v>19</v>
      </c>
      <c r="N198" s="223" t="s">
        <v>44</v>
      </c>
      <c r="O198" s="86"/>
      <c r="P198" s="224">
        <f>O198*H198</f>
        <v>0</v>
      </c>
      <c r="Q198" s="224">
        <v>0</v>
      </c>
      <c r="R198" s="224">
        <f>Q198*H198</f>
        <v>0</v>
      </c>
      <c r="S198" s="224">
        <v>0</v>
      </c>
      <c r="T198" s="225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6" t="s">
        <v>112</v>
      </c>
      <c r="AT198" s="226" t="s">
        <v>208</v>
      </c>
      <c r="AU198" s="226" t="s">
        <v>34</v>
      </c>
      <c r="AY198" s="19" t="s">
        <v>206</v>
      </c>
      <c r="BE198" s="227">
        <f>IF(N198="základní",J198,0)</f>
        <v>0</v>
      </c>
      <c r="BF198" s="227">
        <f>IF(N198="snížená",J198,0)</f>
        <v>0</v>
      </c>
      <c r="BG198" s="227">
        <f>IF(N198="zákl. přenesená",J198,0)</f>
        <v>0</v>
      </c>
      <c r="BH198" s="227">
        <f>IF(N198="sníž. přenesená",J198,0)</f>
        <v>0</v>
      </c>
      <c r="BI198" s="227">
        <f>IF(N198="nulová",J198,0)</f>
        <v>0</v>
      </c>
      <c r="BJ198" s="19" t="s">
        <v>34</v>
      </c>
      <c r="BK198" s="227">
        <f>ROUND(I198*H198,2)</f>
        <v>0</v>
      </c>
      <c r="BL198" s="19" t="s">
        <v>112</v>
      </c>
      <c r="BM198" s="226" t="s">
        <v>1683</v>
      </c>
    </row>
    <row r="199" spans="1:65" s="2" customFormat="1" ht="12">
      <c r="A199" s="40"/>
      <c r="B199" s="41"/>
      <c r="C199" s="215" t="s">
        <v>1029</v>
      </c>
      <c r="D199" s="215" t="s">
        <v>208</v>
      </c>
      <c r="E199" s="216" t="s">
        <v>4918</v>
      </c>
      <c r="F199" s="217" t="s">
        <v>4919</v>
      </c>
      <c r="G199" s="218" t="s">
        <v>4329</v>
      </c>
      <c r="H199" s="219">
        <v>1</v>
      </c>
      <c r="I199" s="220"/>
      <c r="J199" s="221">
        <f>ROUND(I199*H199,2)</f>
        <v>0</v>
      </c>
      <c r="K199" s="217" t="s">
        <v>19</v>
      </c>
      <c r="L199" s="46"/>
      <c r="M199" s="222" t="s">
        <v>19</v>
      </c>
      <c r="N199" s="223" t="s">
        <v>44</v>
      </c>
      <c r="O199" s="86"/>
      <c r="P199" s="224">
        <f>O199*H199</f>
        <v>0</v>
      </c>
      <c r="Q199" s="224">
        <v>0</v>
      </c>
      <c r="R199" s="224">
        <f>Q199*H199</f>
        <v>0</v>
      </c>
      <c r="S199" s="224">
        <v>0</v>
      </c>
      <c r="T199" s="225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6" t="s">
        <v>112</v>
      </c>
      <c r="AT199" s="226" t="s">
        <v>208</v>
      </c>
      <c r="AU199" s="226" t="s">
        <v>34</v>
      </c>
      <c r="AY199" s="19" t="s">
        <v>206</v>
      </c>
      <c r="BE199" s="227">
        <f>IF(N199="základní",J199,0)</f>
        <v>0</v>
      </c>
      <c r="BF199" s="227">
        <f>IF(N199="snížená",J199,0)</f>
        <v>0</v>
      </c>
      <c r="BG199" s="227">
        <f>IF(N199="zákl. přenesená",J199,0)</f>
        <v>0</v>
      </c>
      <c r="BH199" s="227">
        <f>IF(N199="sníž. přenesená",J199,0)</f>
        <v>0</v>
      </c>
      <c r="BI199" s="227">
        <f>IF(N199="nulová",J199,0)</f>
        <v>0</v>
      </c>
      <c r="BJ199" s="19" t="s">
        <v>34</v>
      </c>
      <c r="BK199" s="227">
        <f>ROUND(I199*H199,2)</f>
        <v>0</v>
      </c>
      <c r="BL199" s="19" t="s">
        <v>112</v>
      </c>
      <c r="BM199" s="226" t="s">
        <v>1694</v>
      </c>
    </row>
    <row r="200" spans="1:65" s="2" customFormat="1" ht="12">
      <c r="A200" s="40"/>
      <c r="B200" s="41"/>
      <c r="C200" s="215" t="s">
        <v>1041</v>
      </c>
      <c r="D200" s="215" t="s">
        <v>208</v>
      </c>
      <c r="E200" s="216" t="s">
        <v>4920</v>
      </c>
      <c r="F200" s="217" t="s">
        <v>4921</v>
      </c>
      <c r="G200" s="218" t="s">
        <v>4329</v>
      </c>
      <c r="H200" s="219">
        <v>1</v>
      </c>
      <c r="I200" s="220"/>
      <c r="J200" s="221">
        <f>ROUND(I200*H200,2)</f>
        <v>0</v>
      </c>
      <c r="K200" s="217" t="s">
        <v>19</v>
      </c>
      <c r="L200" s="46"/>
      <c r="M200" s="222" t="s">
        <v>19</v>
      </c>
      <c r="N200" s="223" t="s">
        <v>44</v>
      </c>
      <c r="O200" s="86"/>
      <c r="P200" s="224">
        <f>O200*H200</f>
        <v>0</v>
      </c>
      <c r="Q200" s="224">
        <v>0</v>
      </c>
      <c r="R200" s="224">
        <f>Q200*H200</f>
        <v>0</v>
      </c>
      <c r="S200" s="224">
        <v>0</v>
      </c>
      <c r="T200" s="225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6" t="s">
        <v>112</v>
      </c>
      <c r="AT200" s="226" t="s">
        <v>208</v>
      </c>
      <c r="AU200" s="226" t="s">
        <v>34</v>
      </c>
      <c r="AY200" s="19" t="s">
        <v>206</v>
      </c>
      <c r="BE200" s="227">
        <f>IF(N200="základní",J200,0)</f>
        <v>0</v>
      </c>
      <c r="BF200" s="227">
        <f>IF(N200="snížená",J200,0)</f>
        <v>0</v>
      </c>
      <c r="BG200" s="227">
        <f>IF(N200="zákl. přenesená",J200,0)</f>
        <v>0</v>
      </c>
      <c r="BH200" s="227">
        <f>IF(N200="sníž. přenesená",J200,0)</f>
        <v>0</v>
      </c>
      <c r="BI200" s="227">
        <f>IF(N200="nulová",J200,0)</f>
        <v>0</v>
      </c>
      <c r="BJ200" s="19" t="s">
        <v>34</v>
      </c>
      <c r="BK200" s="227">
        <f>ROUND(I200*H200,2)</f>
        <v>0</v>
      </c>
      <c r="BL200" s="19" t="s">
        <v>112</v>
      </c>
      <c r="BM200" s="226" t="s">
        <v>1704</v>
      </c>
    </row>
    <row r="201" spans="1:65" s="2" customFormat="1" ht="12">
      <c r="A201" s="40"/>
      <c r="B201" s="41"/>
      <c r="C201" s="215" t="s">
        <v>1047</v>
      </c>
      <c r="D201" s="215" t="s">
        <v>208</v>
      </c>
      <c r="E201" s="216" t="s">
        <v>4922</v>
      </c>
      <c r="F201" s="217" t="s">
        <v>4923</v>
      </c>
      <c r="G201" s="218" t="s">
        <v>4329</v>
      </c>
      <c r="H201" s="219">
        <v>1</v>
      </c>
      <c r="I201" s="220"/>
      <c r="J201" s="221">
        <f>ROUND(I201*H201,2)</f>
        <v>0</v>
      </c>
      <c r="K201" s="217" t="s">
        <v>19</v>
      </c>
      <c r="L201" s="46"/>
      <c r="M201" s="222" t="s">
        <v>19</v>
      </c>
      <c r="N201" s="223" t="s">
        <v>44</v>
      </c>
      <c r="O201" s="86"/>
      <c r="P201" s="224">
        <f>O201*H201</f>
        <v>0</v>
      </c>
      <c r="Q201" s="224">
        <v>0</v>
      </c>
      <c r="R201" s="224">
        <f>Q201*H201</f>
        <v>0</v>
      </c>
      <c r="S201" s="224">
        <v>0</v>
      </c>
      <c r="T201" s="225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6" t="s">
        <v>112</v>
      </c>
      <c r="AT201" s="226" t="s">
        <v>208</v>
      </c>
      <c r="AU201" s="226" t="s">
        <v>34</v>
      </c>
      <c r="AY201" s="19" t="s">
        <v>206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19" t="s">
        <v>34</v>
      </c>
      <c r="BK201" s="227">
        <f>ROUND(I201*H201,2)</f>
        <v>0</v>
      </c>
      <c r="BL201" s="19" t="s">
        <v>112</v>
      </c>
      <c r="BM201" s="226" t="s">
        <v>1714</v>
      </c>
    </row>
    <row r="202" spans="1:65" s="2" customFormat="1" ht="12">
      <c r="A202" s="40"/>
      <c r="B202" s="41"/>
      <c r="C202" s="215" t="s">
        <v>1053</v>
      </c>
      <c r="D202" s="215" t="s">
        <v>208</v>
      </c>
      <c r="E202" s="216" t="s">
        <v>4924</v>
      </c>
      <c r="F202" s="217" t="s">
        <v>4925</v>
      </c>
      <c r="G202" s="218" t="s">
        <v>4329</v>
      </c>
      <c r="H202" s="219">
        <v>7</v>
      </c>
      <c r="I202" s="220"/>
      <c r="J202" s="221">
        <f>ROUND(I202*H202,2)</f>
        <v>0</v>
      </c>
      <c r="K202" s="217" t="s">
        <v>19</v>
      </c>
      <c r="L202" s="46"/>
      <c r="M202" s="222" t="s">
        <v>19</v>
      </c>
      <c r="N202" s="223" t="s">
        <v>44</v>
      </c>
      <c r="O202" s="86"/>
      <c r="P202" s="224">
        <f>O202*H202</f>
        <v>0</v>
      </c>
      <c r="Q202" s="224">
        <v>0</v>
      </c>
      <c r="R202" s="224">
        <f>Q202*H202</f>
        <v>0</v>
      </c>
      <c r="S202" s="224">
        <v>0</v>
      </c>
      <c r="T202" s="225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6" t="s">
        <v>112</v>
      </c>
      <c r="AT202" s="226" t="s">
        <v>208</v>
      </c>
      <c r="AU202" s="226" t="s">
        <v>34</v>
      </c>
      <c r="AY202" s="19" t="s">
        <v>206</v>
      </c>
      <c r="BE202" s="227">
        <f>IF(N202="základní",J202,0)</f>
        <v>0</v>
      </c>
      <c r="BF202" s="227">
        <f>IF(N202="snížená",J202,0)</f>
        <v>0</v>
      </c>
      <c r="BG202" s="227">
        <f>IF(N202="zákl. přenesená",J202,0)</f>
        <v>0</v>
      </c>
      <c r="BH202" s="227">
        <f>IF(N202="sníž. přenesená",J202,0)</f>
        <v>0</v>
      </c>
      <c r="BI202" s="227">
        <f>IF(N202="nulová",J202,0)</f>
        <v>0</v>
      </c>
      <c r="BJ202" s="19" t="s">
        <v>34</v>
      </c>
      <c r="BK202" s="227">
        <f>ROUND(I202*H202,2)</f>
        <v>0</v>
      </c>
      <c r="BL202" s="19" t="s">
        <v>112</v>
      </c>
      <c r="BM202" s="226" t="s">
        <v>1722</v>
      </c>
    </row>
    <row r="203" spans="1:65" s="2" customFormat="1" ht="16.5" customHeight="1">
      <c r="A203" s="40"/>
      <c r="B203" s="41"/>
      <c r="C203" s="215" t="s">
        <v>1059</v>
      </c>
      <c r="D203" s="215" t="s">
        <v>208</v>
      </c>
      <c r="E203" s="216" t="s">
        <v>4926</v>
      </c>
      <c r="F203" s="217" t="s">
        <v>4927</v>
      </c>
      <c r="G203" s="218" t="s">
        <v>4329</v>
      </c>
      <c r="H203" s="219">
        <v>5</v>
      </c>
      <c r="I203" s="220"/>
      <c r="J203" s="221">
        <f>ROUND(I203*H203,2)</f>
        <v>0</v>
      </c>
      <c r="K203" s="217" t="s">
        <v>19</v>
      </c>
      <c r="L203" s="46"/>
      <c r="M203" s="222" t="s">
        <v>19</v>
      </c>
      <c r="N203" s="223" t="s">
        <v>44</v>
      </c>
      <c r="O203" s="86"/>
      <c r="P203" s="224">
        <f>O203*H203</f>
        <v>0</v>
      </c>
      <c r="Q203" s="224">
        <v>0</v>
      </c>
      <c r="R203" s="224">
        <f>Q203*H203</f>
        <v>0</v>
      </c>
      <c r="S203" s="224">
        <v>0</v>
      </c>
      <c r="T203" s="225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6" t="s">
        <v>112</v>
      </c>
      <c r="AT203" s="226" t="s">
        <v>208</v>
      </c>
      <c r="AU203" s="226" t="s">
        <v>34</v>
      </c>
      <c r="AY203" s="19" t="s">
        <v>206</v>
      </c>
      <c r="BE203" s="227">
        <f>IF(N203="základní",J203,0)</f>
        <v>0</v>
      </c>
      <c r="BF203" s="227">
        <f>IF(N203="snížená",J203,0)</f>
        <v>0</v>
      </c>
      <c r="BG203" s="227">
        <f>IF(N203="zákl. přenesená",J203,0)</f>
        <v>0</v>
      </c>
      <c r="BH203" s="227">
        <f>IF(N203="sníž. přenesená",J203,0)</f>
        <v>0</v>
      </c>
      <c r="BI203" s="227">
        <f>IF(N203="nulová",J203,0)</f>
        <v>0</v>
      </c>
      <c r="BJ203" s="19" t="s">
        <v>34</v>
      </c>
      <c r="BK203" s="227">
        <f>ROUND(I203*H203,2)</f>
        <v>0</v>
      </c>
      <c r="BL203" s="19" t="s">
        <v>112</v>
      </c>
      <c r="BM203" s="226" t="s">
        <v>1731</v>
      </c>
    </row>
    <row r="204" spans="1:65" s="2" customFormat="1" ht="16.5" customHeight="1">
      <c r="A204" s="40"/>
      <c r="B204" s="41"/>
      <c r="C204" s="215" t="s">
        <v>1065</v>
      </c>
      <c r="D204" s="215" t="s">
        <v>208</v>
      </c>
      <c r="E204" s="216" t="s">
        <v>4928</v>
      </c>
      <c r="F204" s="217" t="s">
        <v>4929</v>
      </c>
      <c r="G204" s="218" t="s">
        <v>4329</v>
      </c>
      <c r="H204" s="219">
        <v>12</v>
      </c>
      <c r="I204" s="220"/>
      <c r="J204" s="221">
        <f>ROUND(I204*H204,2)</f>
        <v>0</v>
      </c>
      <c r="K204" s="217" t="s">
        <v>19</v>
      </c>
      <c r="L204" s="46"/>
      <c r="M204" s="222" t="s">
        <v>19</v>
      </c>
      <c r="N204" s="223" t="s">
        <v>44</v>
      </c>
      <c r="O204" s="86"/>
      <c r="P204" s="224">
        <f>O204*H204</f>
        <v>0</v>
      </c>
      <c r="Q204" s="224">
        <v>0</v>
      </c>
      <c r="R204" s="224">
        <f>Q204*H204</f>
        <v>0</v>
      </c>
      <c r="S204" s="224">
        <v>0</v>
      </c>
      <c r="T204" s="225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6" t="s">
        <v>112</v>
      </c>
      <c r="AT204" s="226" t="s">
        <v>208</v>
      </c>
      <c r="AU204" s="226" t="s">
        <v>34</v>
      </c>
      <c r="AY204" s="19" t="s">
        <v>206</v>
      </c>
      <c r="BE204" s="227">
        <f>IF(N204="základní",J204,0)</f>
        <v>0</v>
      </c>
      <c r="BF204" s="227">
        <f>IF(N204="snížená",J204,0)</f>
        <v>0</v>
      </c>
      <c r="BG204" s="227">
        <f>IF(N204="zákl. přenesená",J204,0)</f>
        <v>0</v>
      </c>
      <c r="BH204" s="227">
        <f>IF(N204="sníž. přenesená",J204,0)</f>
        <v>0</v>
      </c>
      <c r="BI204" s="227">
        <f>IF(N204="nulová",J204,0)</f>
        <v>0</v>
      </c>
      <c r="BJ204" s="19" t="s">
        <v>34</v>
      </c>
      <c r="BK204" s="227">
        <f>ROUND(I204*H204,2)</f>
        <v>0</v>
      </c>
      <c r="BL204" s="19" t="s">
        <v>112</v>
      </c>
      <c r="BM204" s="226" t="s">
        <v>1740</v>
      </c>
    </row>
    <row r="205" spans="1:65" s="2" customFormat="1" ht="16.5" customHeight="1">
      <c r="A205" s="40"/>
      <c r="B205" s="41"/>
      <c r="C205" s="215" t="s">
        <v>1071</v>
      </c>
      <c r="D205" s="215" t="s">
        <v>208</v>
      </c>
      <c r="E205" s="216" t="s">
        <v>4930</v>
      </c>
      <c r="F205" s="217" t="s">
        <v>4931</v>
      </c>
      <c r="G205" s="218" t="s">
        <v>4329</v>
      </c>
      <c r="H205" s="219">
        <v>21</v>
      </c>
      <c r="I205" s="220"/>
      <c r="J205" s="221">
        <f>ROUND(I205*H205,2)</f>
        <v>0</v>
      </c>
      <c r="K205" s="217" t="s">
        <v>19</v>
      </c>
      <c r="L205" s="46"/>
      <c r="M205" s="222" t="s">
        <v>19</v>
      </c>
      <c r="N205" s="223" t="s">
        <v>44</v>
      </c>
      <c r="O205" s="86"/>
      <c r="P205" s="224">
        <f>O205*H205</f>
        <v>0</v>
      </c>
      <c r="Q205" s="224">
        <v>0</v>
      </c>
      <c r="R205" s="224">
        <f>Q205*H205</f>
        <v>0</v>
      </c>
      <c r="S205" s="224">
        <v>0</v>
      </c>
      <c r="T205" s="225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6" t="s">
        <v>112</v>
      </c>
      <c r="AT205" s="226" t="s">
        <v>208</v>
      </c>
      <c r="AU205" s="226" t="s">
        <v>34</v>
      </c>
      <c r="AY205" s="19" t="s">
        <v>206</v>
      </c>
      <c r="BE205" s="227">
        <f>IF(N205="základní",J205,0)</f>
        <v>0</v>
      </c>
      <c r="BF205" s="227">
        <f>IF(N205="snížená",J205,0)</f>
        <v>0</v>
      </c>
      <c r="BG205" s="227">
        <f>IF(N205="zákl. přenesená",J205,0)</f>
        <v>0</v>
      </c>
      <c r="BH205" s="227">
        <f>IF(N205="sníž. přenesená",J205,0)</f>
        <v>0</v>
      </c>
      <c r="BI205" s="227">
        <f>IF(N205="nulová",J205,0)</f>
        <v>0</v>
      </c>
      <c r="BJ205" s="19" t="s">
        <v>34</v>
      </c>
      <c r="BK205" s="227">
        <f>ROUND(I205*H205,2)</f>
        <v>0</v>
      </c>
      <c r="BL205" s="19" t="s">
        <v>112</v>
      </c>
      <c r="BM205" s="226" t="s">
        <v>1752</v>
      </c>
    </row>
    <row r="206" spans="1:65" s="2" customFormat="1" ht="12">
      <c r="A206" s="40"/>
      <c r="B206" s="41"/>
      <c r="C206" s="215" t="s">
        <v>1077</v>
      </c>
      <c r="D206" s="215" t="s">
        <v>208</v>
      </c>
      <c r="E206" s="216" t="s">
        <v>4932</v>
      </c>
      <c r="F206" s="217" t="s">
        <v>4933</v>
      </c>
      <c r="G206" s="218" t="s">
        <v>4329</v>
      </c>
      <c r="H206" s="219">
        <v>8</v>
      </c>
      <c r="I206" s="220"/>
      <c r="J206" s="221">
        <f>ROUND(I206*H206,2)</f>
        <v>0</v>
      </c>
      <c r="K206" s="217" t="s">
        <v>19</v>
      </c>
      <c r="L206" s="46"/>
      <c r="M206" s="222" t="s">
        <v>19</v>
      </c>
      <c r="N206" s="223" t="s">
        <v>44</v>
      </c>
      <c r="O206" s="86"/>
      <c r="P206" s="224">
        <f>O206*H206</f>
        <v>0</v>
      </c>
      <c r="Q206" s="224">
        <v>0</v>
      </c>
      <c r="R206" s="224">
        <f>Q206*H206</f>
        <v>0</v>
      </c>
      <c r="S206" s="224">
        <v>0</v>
      </c>
      <c r="T206" s="225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6" t="s">
        <v>112</v>
      </c>
      <c r="AT206" s="226" t="s">
        <v>208</v>
      </c>
      <c r="AU206" s="226" t="s">
        <v>34</v>
      </c>
      <c r="AY206" s="19" t="s">
        <v>206</v>
      </c>
      <c r="BE206" s="227">
        <f>IF(N206="základní",J206,0)</f>
        <v>0</v>
      </c>
      <c r="BF206" s="227">
        <f>IF(N206="snížená",J206,0)</f>
        <v>0</v>
      </c>
      <c r="BG206" s="227">
        <f>IF(N206="zákl. přenesená",J206,0)</f>
        <v>0</v>
      </c>
      <c r="BH206" s="227">
        <f>IF(N206="sníž. přenesená",J206,0)</f>
        <v>0</v>
      </c>
      <c r="BI206" s="227">
        <f>IF(N206="nulová",J206,0)</f>
        <v>0</v>
      </c>
      <c r="BJ206" s="19" t="s">
        <v>34</v>
      </c>
      <c r="BK206" s="227">
        <f>ROUND(I206*H206,2)</f>
        <v>0</v>
      </c>
      <c r="BL206" s="19" t="s">
        <v>112</v>
      </c>
      <c r="BM206" s="226" t="s">
        <v>1768</v>
      </c>
    </row>
    <row r="207" spans="1:65" s="2" customFormat="1" ht="44.25" customHeight="1">
      <c r="A207" s="40"/>
      <c r="B207" s="41"/>
      <c r="C207" s="215" t="s">
        <v>1085</v>
      </c>
      <c r="D207" s="215" t="s">
        <v>208</v>
      </c>
      <c r="E207" s="216" t="s">
        <v>4934</v>
      </c>
      <c r="F207" s="217" t="s">
        <v>4935</v>
      </c>
      <c r="G207" s="218" t="s">
        <v>4329</v>
      </c>
      <c r="H207" s="219">
        <v>56</v>
      </c>
      <c r="I207" s="220"/>
      <c r="J207" s="221">
        <f>ROUND(I207*H207,2)</f>
        <v>0</v>
      </c>
      <c r="K207" s="217" t="s">
        <v>19</v>
      </c>
      <c r="L207" s="46"/>
      <c r="M207" s="222" t="s">
        <v>19</v>
      </c>
      <c r="N207" s="223" t="s">
        <v>44</v>
      </c>
      <c r="O207" s="86"/>
      <c r="P207" s="224">
        <f>O207*H207</f>
        <v>0</v>
      </c>
      <c r="Q207" s="224">
        <v>0</v>
      </c>
      <c r="R207" s="224">
        <f>Q207*H207</f>
        <v>0</v>
      </c>
      <c r="S207" s="224">
        <v>0</v>
      </c>
      <c r="T207" s="225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6" t="s">
        <v>112</v>
      </c>
      <c r="AT207" s="226" t="s">
        <v>208</v>
      </c>
      <c r="AU207" s="226" t="s">
        <v>34</v>
      </c>
      <c r="AY207" s="19" t="s">
        <v>206</v>
      </c>
      <c r="BE207" s="227">
        <f>IF(N207="základní",J207,0)</f>
        <v>0</v>
      </c>
      <c r="BF207" s="227">
        <f>IF(N207="snížená",J207,0)</f>
        <v>0</v>
      </c>
      <c r="BG207" s="227">
        <f>IF(N207="zákl. přenesená",J207,0)</f>
        <v>0</v>
      </c>
      <c r="BH207" s="227">
        <f>IF(N207="sníž. přenesená",J207,0)</f>
        <v>0</v>
      </c>
      <c r="BI207" s="227">
        <f>IF(N207="nulová",J207,0)</f>
        <v>0</v>
      </c>
      <c r="BJ207" s="19" t="s">
        <v>34</v>
      </c>
      <c r="BK207" s="227">
        <f>ROUND(I207*H207,2)</f>
        <v>0</v>
      </c>
      <c r="BL207" s="19" t="s">
        <v>112</v>
      </c>
      <c r="BM207" s="226" t="s">
        <v>1780</v>
      </c>
    </row>
    <row r="208" spans="1:65" s="2" customFormat="1" ht="12">
      <c r="A208" s="40"/>
      <c r="B208" s="41"/>
      <c r="C208" s="215" t="s">
        <v>1091</v>
      </c>
      <c r="D208" s="215" t="s">
        <v>208</v>
      </c>
      <c r="E208" s="216" t="s">
        <v>4936</v>
      </c>
      <c r="F208" s="217" t="s">
        <v>4937</v>
      </c>
      <c r="G208" s="218" t="s">
        <v>4329</v>
      </c>
      <c r="H208" s="219">
        <v>1</v>
      </c>
      <c r="I208" s="220"/>
      <c r="J208" s="221">
        <f>ROUND(I208*H208,2)</f>
        <v>0</v>
      </c>
      <c r="K208" s="217" t="s">
        <v>19</v>
      </c>
      <c r="L208" s="46"/>
      <c r="M208" s="222" t="s">
        <v>19</v>
      </c>
      <c r="N208" s="223" t="s">
        <v>44</v>
      </c>
      <c r="O208" s="86"/>
      <c r="P208" s="224">
        <f>O208*H208</f>
        <v>0</v>
      </c>
      <c r="Q208" s="224">
        <v>0</v>
      </c>
      <c r="R208" s="224">
        <f>Q208*H208</f>
        <v>0</v>
      </c>
      <c r="S208" s="224">
        <v>0</v>
      </c>
      <c r="T208" s="225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6" t="s">
        <v>112</v>
      </c>
      <c r="AT208" s="226" t="s">
        <v>208</v>
      </c>
      <c r="AU208" s="226" t="s">
        <v>34</v>
      </c>
      <c r="AY208" s="19" t="s">
        <v>206</v>
      </c>
      <c r="BE208" s="227">
        <f>IF(N208="základní",J208,0)</f>
        <v>0</v>
      </c>
      <c r="BF208" s="227">
        <f>IF(N208="snížená",J208,0)</f>
        <v>0</v>
      </c>
      <c r="BG208" s="227">
        <f>IF(N208="zákl. přenesená",J208,0)</f>
        <v>0</v>
      </c>
      <c r="BH208" s="227">
        <f>IF(N208="sníž. přenesená",J208,0)</f>
        <v>0</v>
      </c>
      <c r="BI208" s="227">
        <f>IF(N208="nulová",J208,0)</f>
        <v>0</v>
      </c>
      <c r="BJ208" s="19" t="s">
        <v>34</v>
      </c>
      <c r="BK208" s="227">
        <f>ROUND(I208*H208,2)</f>
        <v>0</v>
      </c>
      <c r="BL208" s="19" t="s">
        <v>112</v>
      </c>
      <c r="BM208" s="226" t="s">
        <v>1792</v>
      </c>
    </row>
    <row r="209" spans="1:65" s="2" customFormat="1" ht="21.75" customHeight="1">
      <c r="A209" s="40"/>
      <c r="B209" s="41"/>
      <c r="C209" s="215" t="s">
        <v>1097</v>
      </c>
      <c r="D209" s="215" t="s">
        <v>208</v>
      </c>
      <c r="E209" s="216" t="s">
        <v>4938</v>
      </c>
      <c r="F209" s="217" t="s">
        <v>4939</v>
      </c>
      <c r="G209" s="218" t="s">
        <v>4329</v>
      </c>
      <c r="H209" s="219">
        <v>6</v>
      </c>
      <c r="I209" s="220"/>
      <c r="J209" s="221">
        <f>ROUND(I209*H209,2)</f>
        <v>0</v>
      </c>
      <c r="K209" s="217" t="s">
        <v>19</v>
      </c>
      <c r="L209" s="46"/>
      <c r="M209" s="222" t="s">
        <v>19</v>
      </c>
      <c r="N209" s="223" t="s">
        <v>44</v>
      </c>
      <c r="O209" s="86"/>
      <c r="P209" s="224">
        <f>O209*H209</f>
        <v>0</v>
      </c>
      <c r="Q209" s="224">
        <v>0</v>
      </c>
      <c r="R209" s="224">
        <f>Q209*H209</f>
        <v>0</v>
      </c>
      <c r="S209" s="224">
        <v>0</v>
      </c>
      <c r="T209" s="225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26" t="s">
        <v>112</v>
      </c>
      <c r="AT209" s="226" t="s">
        <v>208</v>
      </c>
      <c r="AU209" s="226" t="s">
        <v>34</v>
      </c>
      <c r="AY209" s="19" t="s">
        <v>206</v>
      </c>
      <c r="BE209" s="227">
        <f>IF(N209="základní",J209,0)</f>
        <v>0</v>
      </c>
      <c r="BF209" s="227">
        <f>IF(N209="snížená",J209,0)</f>
        <v>0</v>
      </c>
      <c r="BG209" s="227">
        <f>IF(N209="zákl. přenesená",J209,0)</f>
        <v>0</v>
      </c>
      <c r="BH209" s="227">
        <f>IF(N209="sníž. přenesená",J209,0)</f>
        <v>0</v>
      </c>
      <c r="BI209" s="227">
        <f>IF(N209="nulová",J209,0)</f>
        <v>0</v>
      </c>
      <c r="BJ209" s="19" t="s">
        <v>34</v>
      </c>
      <c r="BK209" s="227">
        <f>ROUND(I209*H209,2)</f>
        <v>0</v>
      </c>
      <c r="BL209" s="19" t="s">
        <v>112</v>
      </c>
      <c r="BM209" s="226" t="s">
        <v>1804</v>
      </c>
    </row>
    <row r="210" spans="1:65" s="2" customFormat="1" ht="21.75" customHeight="1">
      <c r="A210" s="40"/>
      <c r="B210" s="41"/>
      <c r="C210" s="215" t="s">
        <v>1101</v>
      </c>
      <c r="D210" s="215" t="s">
        <v>208</v>
      </c>
      <c r="E210" s="216" t="s">
        <v>4940</v>
      </c>
      <c r="F210" s="217" t="s">
        <v>4941</v>
      </c>
      <c r="G210" s="218" t="s">
        <v>4329</v>
      </c>
      <c r="H210" s="219">
        <v>1</v>
      </c>
      <c r="I210" s="220"/>
      <c r="J210" s="221">
        <f>ROUND(I210*H210,2)</f>
        <v>0</v>
      </c>
      <c r="K210" s="217" t="s">
        <v>19</v>
      </c>
      <c r="L210" s="46"/>
      <c r="M210" s="222" t="s">
        <v>19</v>
      </c>
      <c r="N210" s="223" t="s">
        <v>44</v>
      </c>
      <c r="O210" s="86"/>
      <c r="P210" s="224">
        <f>O210*H210</f>
        <v>0</v>
      </c>
      <c r="Q210" s="224">
        <v>0</v>
      </c>
      <c r="R210" s="224">
        <f>Q210*H210</f>
        <v>0</v>
      </c>
      <c r="S210" s="224">
        <v>0</v>
      </c>
      <c r="T210" s="225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6" t="s">
        <v>112</v>
      </c>
      <c r="AT210" s="226" t="s">
        <v>208</v>
      </c>
      <c r="AU210" s="226" t="s">
        <v>34</v>
      </c>
      <c r="AY210" s="19" t="s">
        <v>206</v>
      </c>
      <c r="BE210" s="227">
        <f>IF(N210="základní",J210,0)</f>
        <v>0</v>
      </c>
      <c r="BF210" s="227">
        <f>IF(N210="snížená",J210,0)</f>
        <v>0</v>
      </c>
      <c r="BG210" s="227">
        <f>IF(N210="zákl. přenesená",J210,0)</f>
        <v>0</v>
      </c>
      <c r="BH210" s="227">
        <f>IF(N210="sníž. přenesená",J210,0)</f>
        <v>0</v>
      </c>
      <c r="BI210" s="227">
        <f>IF(N210="nulová",J210,0)</f>
        <v>0</v>
      </c>
      <c r="BJ210" s="19" t="s">
        <v>34</v>
      </c>
      <c r="BK210" s="227">
        <f>ROUND(I210*H210,2)</f>
        <v>0</v>
      </c>
      <c r="BL210" s="19" t="s">
        <v>112</v>
      </c>
      <c r="BM210" s="226" t="s">
        <v>1817</v>
      </c>
    </row>
    <row r="211" spans="1:65" s="2" customFormat="1" ht="21.75" customHeight="1">
      <c r="A211" s="40"/>
      <c r="B211" s="41"/>
      <c r="C211" s="215" t="s">
        <v>1106</v>
      </c>
      <c r="D211" s="215" t="s">
        <v>208</v>
      </c>
      <c r="E211" s="216" t="s">
        <v>4942</v>
      </c>
      <c r="F211" s="217" t="s">
        <v>4943</v>
      </c>
      <c r="G211" s="218" t="s">
        <v>4329</v>
      </c>
      <c r="H211" s="219">
        <v>10</v>
      </c>
      <c r="I211" s="220"/>
      <c r="J211" s="221">
        <f>ROUND(I211*H211,2)</f>
        <v>0</v>
      </c>
      <c r="K211" s="217" t="s">
        <v>19</v>
      </c>
      <c r="L211" s="46"/>
      <c r="M211" s="222" t="s">
        <v>19</v>
      </c>
      <c r="N211" s="223" t="s">
        <v>44</v>
      </c>
      <c r="O211" s="86"/>
      <c r="P211" s="224">
        <f>O211*H211</f>
        <v>0</v>
      </c>
      <c r="Q211" s="224">
        <v>0</v>
      </c>
      <c r="R211" s="224">
        <f>Q211*H211</f>
        <v>0</v>
      </c>
      <c r="S211" s="224">
        <v>0</v>
      </c>
      <c r="T211" s="225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6" t="s">
        <v>112</v>
      </c>
      <c r="AT211" s="226" t="s">
        <v>208</v>
      </c>
      <c r="AU211" s="226" t="s">
        <v>34</v>
      </c>
      <c r="AY211" s="19" t="s">
        <v>206</v>
      </c>
      <c r="BE211" s="227">
        <f>IF(N211="základní",J211,0)</f>
        <v>0</v>
      </c>
      <c r="BF211" s="227">
        <f>IF(N211="snížená",J211,0)</f>
        <v>0</v>
      </c>
      <c r="BG211" s="227">
        <f>IF(N211="zákl. přenesená",J211,0)</f>
        <v>0</v>
      </c>
      <c r="BH211" s="227">
        <f>IF(N211="sníž. přenesená",J211,0)</f>
        <v>0</v>
      </c>
      <c r="BI211" s="227">
        <f>IF(N211="nulová",J211,0)</f>
        <v>0</v>
      </c>
      <c r="BJ211" s="19" t="s">
        <v>34</v>
      </c>
      <c r="BK211" s="227">
        <f>ROUND(I211*H211,2)</f>
        <v>0</v>
      </c>
      <c r="BL211" s="19" t="s">
        <v>112</v>
      </c>
      <c r="BM211" s="226" t="s">
        <v>1830</v>
      </c>
    </row>
    <row r="212" spans="1:65" s="2" customFormat="1" ht="16.5" customHeight="1">
      <c r="A212" s="40"/>
      <c r="B212" s="41"/>
      <c r="C212" s="215" t="s">
        <v>1111</v>
      </c>
      <c r="D212" s="215" t="s">
        <v>208</v>
      </c>
      <c r="E212" s="216" t="s">
        <v>4944</v>
      </c>
      <c r="F212" s="217" t="s">
        <v>4825</v>
      </c>
      <c r="G212" s="218" t="s">
        <v>386</v>
      </c>
      <c r="H212" s="219">
        <v>1</v>
      </c>
      <c r="I212" s="220"/>
      <c r="J212" s="221">
        <f>ROUND(I212*H212,2)</f>
        <v>0</v>
      </c>
      <c r="K212" s="217" t="s">
        <v>19</v>
      </c>
      <c r="L212" s="46"/>
      <c r="M212" s="222" t="s">
        <v>19</v>
      </c>
      <c r="N212" s="223" t="s">
        <v>44</v>
      </c>
      <c r="O212" s="86"/>
      <c r="P212" s="224">
        <f>O212*H212</f>
        <v>0</v>
      </c>
      <c r="Q212" s="224">
        <v>0</v>
      </c>
      <c r="R212" s="224">
        <f>Q212*H212</f>
        <v>0</v>
      </c>
      <c r="S212" s="224">
        <v>0</v>
      </c>
      <c r="T212" s="225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6" t="s">
        <v>112</v>
      </c>
      <c r="AT212" s="226" t="s">
        <v>208</v>
      </c>
      <c r="AU212" s="226" t="s">
        <v>34</v>
      </c>
      <c r="AY212" s="19" t="s">
        <v>206</v>
      </c>
      <c r="BE212" s="227">
        <f>IF(N212="základní",J212,0)</f>
        <v>0</v>
      </c>
      <c r="BF212" s="227">
        <f>IF(N212="snížená",J212,0)</f>
        <v>0</v>
      </c>
      <c r="BG212" s="227">
        <f>IF(N212="zákl. přenesená",J212,0)</f>
        <v>0</v>
      </c>
      <c r="BH212" s="227">
        <f>IF(N212="sníž. přenesená",J212,0)</f>
        <v>0</v>
      </c>
      <c r="BI212" s="227">
        <f>IF(N212="nulová",J212,0)</f>
        <v>0</v>
      </c>
      <c r="BJ212" s="19" t="s">
        <v>34</v>
      </c>
      <c r="BK212" s="227">
        <f>ROUND(I212*H212,2)</f>
        <v>0</v>
      </c>
      <c r="BL212" s="19" t="s">
        <v>112</v>
      </c>
      <c r="BM212" s="226" t="s">
        <v>1842</v>
      </c>
    </row>
    <row r="213" spans="1:63" s="12" customFormat="1" ht="25.9" customHeight="1">
      <c r="A213" s="12"/>
      <c r="B213" s="199"/>
      <c r="C213" s="200"/>
      <c r="D213" s="201" t="s">
        <v>72</v>
      </c>
      <c r="E213" s="202" t="s">
        <v>4945</v>
      </c>
      <c r="F213" s="202" t="s">
        <v>4946</v>
      </c>
      <c r="G213" s="200"/>
      <c r="H213" s="200"/>
      <c r="I213" s="203"/>
      <c r="J213" s="204">
        <f>BK213</f>
        <v>0</v>
      </c>
      <c r="K213" s="200"/>
      <c r="L213" s="205"/>
      <c r="M213" s="206"/>
      <c r="N213" s="207"/>
      <c r="O213" s="207"/>
      <c r="P213" s="208">
        <f>SUM(P214:P220)</f>
        <v>0</v>
      </c>
      <c r="Q213" s="207"/>
      <c r="R213" s="208">
        <f>SUM(R214:R220)</f>
        <v>0</v>
      </c>
      <c r="S213" s="207"/>
      <c r="T213" s="209">
        <f>SUM(T214:T220)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10" t="s">
        <v>34</v>
      </c>
      <c r="AT213" s="211" t="s">
        <v>72</v>
      </c>
      <c r="AU213" s="211" t="s">
        <v>73</v>
      </c>
      <c r="AY213" s="210" t="s">
        <v>206</v>
      </c>
      <c r="BK213" s="212">
        <f>SUM(BK214:BK220)</f>
        <v>0</v>
      </c>
    </row>
    <row r="214" spans="1:65" s="2" customFormat="1" ht="55.5" customHeight="1">
      <c r="A214" s="40"/>
      <c r="B214" s="41"/>
      <c r="C214" s="215" t="s">
        <v>1115</v>
      </c>
      <c r="D214" s="215" t="s">
        <v>208</v>
      </c>
      <c r="E214" s="216" t="s">
        <v>4947</v>
      </c>
      <c r="F214" s="217" t="s">
        <v>4948</v>
      </c>
      <c r="G214" s="218" t="s">
        <v>4329</v>
      </c>
      <c r="H214" s="219">
        <v>1</v>
      </c>
      <c r="I214" s="220"/>
      <c r="J214" s="221">
        <f>ROUND(I214*H214,2)</f>
        <v>0</v>
      </c>
      <c r="K214" s="217" t="s">
        <v>19</v>
      </c>
      <c r="L214" s="46"/>
      <c r="M214" s="222" t="s">
        <v>19</v>
      </c>
      <c r="N214" s="223" t="s">
        <v>44</v>
      </c>
      <c r="O214" s="86"/>
      <c r="P214" s="224">
        <f>O214*H214</f>
        <v>0</v>
      </c>
      <c r="Q214" s="224">
        <v>0</v>
      </c>
      <c r="R214" s="224">
        <f>Q214*H214</f>
        <v>0</v>
      </c>
      <c r="S214" s="224">
        <v>0</v>
      </c>
      <c r="T214" s="225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6" t="s">
        <v>112</v>
      </c>
      <c r="AT214" s="226" t="s">
        <v>208</v>
      </c>
      <c r="AU214" s="226" t="s">
        <v>34</v>
      </c>
      <c r="AY214" s="19" t="s">
        <v>206</v>
      </c>
      <c r="BE214" s="227">
        <f>IF(N214="základní",J214,0)</f>
        <v>0</v>
      </c>
      <c r="BF214" s="227">
        <f>IF(N214="snížená",J214,0)</f>
        <v>0</v>
      </c>
      <c r="BG214" s="227">
        <f>IF(N214="zákl. přenesená",J214,0)</f>
        <v>0</v>
      </c>
      <c r="BH214" s="227">
        <f>IF(N214="sníž. přenesená",J214,0)</f>
        <v>0</v>
      </c>
      <c r="BI214" s="227">
        <f>IF(N214="nulová",J214,0)</f>
        <v>0</v>
      </c>
      <c r="BJ214" s="19" t="s">
        <v>34</v>
      </c>
      <c r="BK214" s="227">
        <f>ROUND(I214*H214,2)</f>
        <v>0</v>
      </c>
      <c r="BL214" s="19" t="s">
        <v>112</v>
      </c>
      <c r="BM214" s="226" t="s">
        <v>1852</v>
      </c>
    </row>
    <row r="215" spans="1:65" s="2" customFormat="1" ht="16.5" customHeight="1">
      <c r="A215" s="40"/>
      <c r="B215" s="41"/>
      <c r="C215" s="215" t="s">
        <v>1119</v>
      </c>
      <c r="D215" s="215" t="s">
        <v>208</v>
      </c>
      <c r="E215" s="216" t="s">
        <v>4949</v>
      </c>
      <c r="F215" s="217" t="s">
        <v>4950</v>
      </c>
      <c r="G215" s="218" t="s">
        <v>4329</v>
      </c>
      <c r="H215" s="219">
        <v>1</v>
      </c>
      <c r="I215" s="220"/>
      <c r="J215" s="221">
        <f>ROUND(I215*H215,2)</f>
        <v>0</v>
      </c>
      <c r="K215" s="217" t="s">
        <v>19</v>
      </c>
      <c r="L215" s="46"/>
      <c r="M215" s="222" t="s">
        <v>19</v>
      </c>
      <c r="N215" s="223" t="s">
        <v>44</v>
      </c>
      <c r="O215" s="86"/>
      <c r="P215" s="224">
        <f>O215*H215</f>
        <v>0</v>
      </c>
      <c r="Q215" s="224">
        <v>0</v>
      </c>
      <c r="R215" s="224">
        <f>Q215*H215</f>
        <v>0</v>
      </c>
      <c r="S215" s="224">
        <v>0</v>
      </c>
      <c r="T215" s="225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6" t="s">
        <v>112</v>
      </c>
      <c r="AT215" s="226" t="s">
        <v>208</v>
      </c>
      <c r="AU215" s="226" t="s">
        <v>34</v>
      </c>
      <c r="AY215" s="19" t="s">
        <v>206</v>
      </c>
      <c r="BE215" s="227">
        <f>IF(N215="základní",J215,0)</f>
        <v>0</v>
      </c>
      <c r="BF215" s="227">
        <f>IF(N215="snížená",J215,0)</f>
        <v>0</v>
      </c>
      <c r="BG215" s="227">
        <f>IF(N215="zákl. přenesená",J215,0)</f>
        <v>0</v>
      </c>
      <c r="BH215" s="227">
        <f>IF(N215="sníž. přenesená",J215,0)</f>
        <v>0</v>
      </c>
      <c r="BI215" s="227">
        <f>IF(N215="nulová",J215,0)</f>
        <v>0</v>
      </c>
      <c r="BJ215" s="19" t="s">
        <v>34</v>
      </c>
      <c r="BK215" s="227">
        <f>ROUND(I215*H215,2)</f>
        <v>0</v>
      </c>
      <c r="BL215" s="19" t="s">
        <v>112</v>
      </c>
      <c r="BM215" s="226" t="s">
        <v>1864</v>
      </c>
    </row>
    <row r="216" spans="1:65" s="2" customFormat="1" ht="16.5" customHeight="1">
      <c r="A216" s="40"/>
      <c r="B216" s="41"/>
      <c r="C216" s="215" t="s">
        <v>1124</v>
      </c>
      <c r="D216" s="215" t="s">
        <v>208</v>
      </c>
      <c r="E216" s="216" t="s">
        <v>4742</v>
      </c>
      <c r="F216" s="217" t="s">
        <v>4743</v>
      </c>
      <c r="G216" s="218" t="s">
        <v>270</v>
      </c>
      <c r="H216" s="219">
        <v>50</v>
      </c>
      <c r="I216" s="220"/>
      <c r="J216" s="221">
        <f>ROUND(I216*H216,2)</f>
        <v>0</v>
      </c>
      <c r="K216" s="217" t="s">
        <v>19</v>
      </c>
      <c r="L216" s="46"/>
      <c r="M216" s="222" t="s">
        <v>19</v>
      </c>
      <c r="N216" s="223" t="s">
        <v>44</v>
      </c>
      <c r="O216" s="86"/>
      <c r="P216" s="224">
        <f>O216*H216</f>
        <v>0</v>
      </c>
      <c r="Q216" s="224">
        <v>0</v>
      </c>
      <c r="R216" s="224">
        <f>Q216*H216</f>
        <v>0</v>
      </c>
      <c r="S216" s="224">
        <v>0</v>
      </c>
      <c r="T216" s="225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6" t="s">
        <v>112</v>
      </c>
      <c r="AT216" s="226" t="s">
        <v>208</v>
      </c>
      <c r="AU216" s="226" t="s">
        <v>34</v>
      </c>
      <c r="AY216" s="19" t="s">
        <v>206</v>
      </c>
      <c r="BE216" s="227">
        <f>IF(N216="základní",J216,0)</f>
        <v>0</v>
      </c>
      <c r="BF216" s="227">
        <f>IF(N216="snížená",J216,0)</f>
        <v>0</v>
      </c>
      <c r="BG216" s="227">
        <f>IF(N216="zákl. přenesená",J216,0)</f>
        <v>0</v>
      </c>
      <c r="BH216" s="227">
        <f>IF(N216="sníž. přenesená",J216,0)</f>
        <v>0</v>
      </c>
      <c r="BI216" s="227">
        <f>IF(N216="nulová",J216,0)</f>
        <v>0</v>
      </c>
      <c r="BJ216" s="19" t="s">
        <v>34</v>
      </c>
      <c r="BK216" s="227">
        <f>ROUND(I216*H216,2)</f>
        <v>0</v>
      </c>
      <c r="BL216" s="19" t="s">
        <v>112</v>
      </c>
      <c r="BM216" s="226" t="s">
        <v>1872</v>
      </c>
    </row>
    <row r="217" spans="1:65" s="2" customFormat="1" ht="16.5" customHeight="1">
      <c r="A217" s="40"/>
      <c r="B217" s="41"/>
      <c r="C217" s="215" t="s">
        <v>1130</v>
      </c>
      <c r="D217" s="215" t="s">
        <v>208</v>
      </c>
      <c r="E217" s="216" t="s">
        <v>4951</v>
      </c>
      <c r="F217" s="217" t="s">
        <v>4952</v>
      </c>
      <c r="G217" s="218" t="s">
        <v>270</v>
      </c>
      <c r="H217" s="219">
        <v>10</v>
      </c>
      <c r="I217" s="220"/>
      <c r="J217" s="221">
        <f>ROUND(I217*H217,2)</f>
        <v>0</v>
      </c>
      <c r="K217" s="217" t="s">
        <v>19</v>
      </c>
      <c r="L217" s="46"/>
      <c r="M217" s="222" t="s">
        <v>19</v>
      </c>
      <c r="N217" s="223" t="s">
        <v>44</v>
      </c>
      <c r="O217" s="86"/>
      <c r="P217" s="224">
        <f>O217*H217</f>
        <v>0</v>
      </c>
      <c r="Q217" s="224">
        <v>0</v>
      </c>
      <c r="R217" s="224">
        <f>Q217*H217</f>
        <v>0</v>
      </c>
      <c r="S217" s="224">
        <v>0</v>
      </c>
      <c r="T217" s="225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26" t="s">
        <v>112</v>
      </c>
      <c r="AT217" s="226" t="s">
        <v>208</v>
      </c>
      <c r="AU217" s="226" t="s">
        <v>34</v>
      </c>
      <c r="AY217" s="19" t="s">
        <v>206</v>
      </c>
      <c r="BE217" s="227">
        <f>IF(N217="základní",J217,0)</f>
        <v>0</v>
      </c>
      <c r="BF217" s="227">
        <f>IF(N217="snížená",J217,0)</f>
        <v>0</v>
      </c>
      <c r="BG217" s="227">
        <f>IF(N217="zákl. přenesená",J217,0)</f>
        <v>0</v>
      </c>
      <c r="BH217" s="227">
        <f>IF(N217="sníž. přenesená",J217,0)</f>
        <v>0</v>
      </c>
      <c r="BI217" s="227">
        <f>IF(N217="nulová",J217,0)</f>
        <v>0</v>
      </c>
      <c r="BJ217" s="19" t="s">
        <v>34</v>
      </c>
      <c r="BK217" s="227">
        <f>ROUND(I217*H217,2)</f>
        <v>0</v>
      </c>
      <c r="BL217" s="19" t="s">
        <v>112</v>
      </c>
      <c r="BM217" s="226" t="s">
        <v>1881</v>
      </c>
    </row>
    <row r="218" spans="1:65" s="2" customFormat="1" ht="16.5" customHeight="1">
      <c r="A218" s="40"/>
      <c r="B218" s="41"/>
      <c r="C218" s="215" t="s">
        <v>1136</v>
      </c>
      <c r="D218" s="215" t="s">
        <v>208</v>
      </c>
      <c r="E218" s="216" t="s">
        <v>4953</v>
      </c>
      <c r="F218" s="217" t="s">
        <v>4954</v>
      </c>
      <c r="G218" s="218" t="s">
        <v>270</v>
      </c>
      <c r="H218" s="219">
        <v>50</v>
      </c>
      <c r="I218" s="220"/>
      <c r="J218" s="221">
        <f>ROUND(I218*H218,2)</f>
        <v>0</v>
      </c>
      <c r="K218" s="217" t="s">
        <v>19</v>
      </c>
      <c r="L218" s="46"/>
      <c r="M218" s="222" t="s">
        <v>19</v>
      </c>
      <c r="N218" s="223" t="s">
        <v>44</v>
      </c>
      <c r="O218" s="86"/>
      <c r="P218" s="224">
        <f>O218*H218</f>
        <v>0</v>
      </c>
      <c r="Q218" s="224">
        <v>0</v>
      </c>
      <c r="R218" s="224">
        <f>Q218*H218</f>
        <v>0</v>
      </c>
      <c r="S218" s="224">
        <v>0</v>
      </c>
      <c r="T218" s="225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26" t="s">
        <v>112</v>
      </c>
      <c r="AT218" s="226" t="s">
        <v>208</v>
      </c>
      <c r="AU218" s="226" t="s">
        <v>34</v>
      </c>
      <c r="AY218" s="19" t="s">
        <v>206</v>
      </c>
      <c r="BE218" s="227">
        <f>IF(N218="základní",J218,0)</f>
        <v>0</v>
      </c>
      <c r="BF218" s="227">
        <f>IF(N218="snížená",J218,0)</f>
        <v>0</v>
      </c>
      <c r="BG218" s="227">
        <f>IF(N218="zákl. přenesená",J218,0)</f>
        <v>0</v>
      </c>
      <c r="BH218" s="227">
        <f>IF(N218="sníž. přenesená",J218,0)</f>
        <v>0</v>
      </c>
      <c r="BI218" s="227">
        <f>IF(N218="nulová",J218,0)</f>
        <v>0</v>
      </c>
      <c r="BJ218" s="19" t="s">
        <v>34</v>
      </c>
      <c r="BK218" s="227">
        <f>ROUND(I218*H218,2)</f>
        <v>0</v>
      </c>
      <c r="BL218" s="19" t="s">
        <v>112</v>
      </c>
      <c r="BM218" s="226" t="s">
        <v>1892</v>
      </c>
    </row>
    <row r="219" spans="1:65" s="2" customFormat="1" ht="16.5" customHeight="1">
      <c r="A219" s="40"/>
      <c r="B219" s="41"/>
      <c r="C219" s="215" t="s">
        <v>1144</v>
      </c>
      <c r="D219" s="215" t="s">
        <v>208</v>
      </c>
      <c r="E219" s="216" t="s">
        <v>4955</v>
      </c>
      <c r="F219" s="217" t="s">
        <v>4956</v>
      </c>
      <c r="G219" s="218" t="s">
        <v>3965</v>
      </c>
      <c r="H219" s="219">
        <v>2</v>
      </c>
      <c r="I219" s="220"/>
      <c r="J219" s="221">
        <f>ROUND(I219*H219,2)</f>
        <v>0</v>
      </c>
      <c r="K219" s="217" t="s">
        <v>19</v>
      </c>
      <c r="L219" s="46"/>
      <c r="M219" s="222" t="s">
        <v>19</v>
      </c>
      <c r="N219" s="223" t="s">
        <v>44</v>
      </c>
      <c r="O219" s="86"/>
      <c r="P219" s="224">
        <f>O219*H219</f>
        <v>0</v>
      </c>
      <c r="Q219" s="224">
        <v>0</v>
      </c>
      <c r="R219" s="224">
        <f>Q219*H219</f>
        <v>0</v>
      </c>
      <c r="S219" s="224">
        <v>0</v>
      </c>
      <c r="T219" s="225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6" t="s">
        <v>112</v>
      </c>
      <c r="AT219" s="226" t="s">
        <v>208</v>
      </c>
      <c r="AU219" s="226" t="s">
        <v>34</v>
      </c>
      <c r="AY219" s="19" t="s">
        <v>206</v>
      </c>
      <c r="BE219" s="227">
        <f>IF(N219="základní",J219,0)</f>
        <v>0</v>
      </c>
      <c r="BF219" s="227">
        <f>IF(N219="snížená",J219,0)</f>
        <v>0</v>
      </c>
      <c r="BG219" s="227">
        <f>IF(N219="zákl. přenesená",J219,0)</f>
        <v>0</v>
      </c>
      <c r="BH219" s="227">
        <f>IF(N219="sníž. přenesená",J219,0)</f>
        <v>0</v>
      </c>
      <c r="BI219" s="227">
        <f>IF(N219="nulová",J219,0)</f>
        <v>0</v>
      </c>
      <c r="BJ219" s="19" t="s">
        <v>34</v>
      </c>
      <c r="BK219" s="227">
        <f>ROUND(I219*H219,2)</f>
        <v>0</v>
      </c>
      <c r="BL219" s="19" t="s">
        <v>112</v>
      </c>
      <c r="BM219" s="226" t="s">
        <v>1901</v>
      </c>
    </row>
    <row r="220" spans="1:65" s="2" customFormat="1" ht="16.5" customHeight="1">
      <c r="A220" s="40"/>
      <c r="B220" s="41"/>
      <c r="C220" s="215" t="s">
        <v>1149</v>
      </c>
      <c r="D220" s="215" t="s">
        <v>208</v>
      </c>
      <c r="E220" s="216" t="s">
        <v>4957</v>
      </c>
      <c r="F220" s="217" t="s">
        <v>4825</v>
      </c>
      <c r="G220" s="218" t="s">
        <v>386</v>
      </c>
      <c r="H220" s="219">
        <v>1</v>
      </c>
      <c r="I220" s="220"/>
      <c r="J220" s="221">
        <f>ROUND(I220*H220,2)</f>
        <v>0</v>
      </c>
      <c r="K220" s="217" t="s">
        <v>19</v>
      </c>
      <c r="L220" s="46"/>
      <c r="M220" s="222" t="s">
        <v>19</v>
      </c>
      <c r="N220" s="223" t="s">
        <v>44</v>
      </c>
      <c r="O220" s="86"/>
      <c r="P220" s="224">
        <f>O220*H220</f>
        <v>0</v>
      </c>
      <c r="Q220" s="224">
        <v>0</v>
      </c>
      <c r="R220" s="224">
        <f>Q220*H220</f>
        <v>0</v>
      </c>
      <c r="S220" s="224">
        <v>0</v>
      </c>
      <c r="T220" s="225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26" t="s">
        <v>112</v>
      </c>
      <c r="AT220" s="226" t="s">
        <v>208</v>
      </c>
      <c r="AU220" s="226" t="s">
        <v>34</v>
      </c>
      <c r="AY220" s="19" t="s">
        <v>206</v>
      </c>
      <c r="BE220" s="227">
        <f>IF(N220="základní",J220,0)</f>
        <v>0</v>
      </c>
      <c r="BF220" s="227">
        <f>IF(N220="snížená",J220,0)</f>
        <v>0</v>
      </c>
      <c r="BG220" s="227">
        <f>IF(N220="zákl. přenesená",J220,0)</f>
        <v>0</v>
      </c>
      <c r="BH220" s="227">
        <f>IF(N220="sníž. přenesená",J220,0)</f>
        <v>0</v>
      </c>
      <c r="BI220" s="227">
        <f>IF(N220="nulová",J220,0)</f>
        <v>0</v>
      </c>
      <c r="BJ220" s="19" t="s">
        <v>34</v>
      </c>
      <c r="BK220" s="227">
        <f>ROUND(I220*H220,2)</f>
        <v>0</v>
      </c>
      <c r="BL220" s="19" t="s">
        <v>112</v>
      </c>
      <c r="BM220" s="226" t="s">
        <v>1915</v>
      </c>
    </row>
    <row r="221" spans="1:63" s="12" customFormat="1" ht="25.9" customHeight="1">
      <c r="A221" s="12"/>
      <c r="B221" s="199"/>
      <c r="C221" s="200"/>
      <c r="D221" s="201" t="s">
        <v>72</v>
      </c>
      <c r="E221" s="202" t="s">
        <v>4958</v>
      </c>
      <c r="F221" s="202" t="s">
        <v>4959</v>
      </c>
      <c r="G221" s="200"/>
      <c r="H221" s="200"/>
      <c r="I221" s="203"/>
      <c r="J221" s="204">
        <f>BK221</f>
        <v>0</v>
      </c>
      <c r="K221" s="200"/>
      <c r="L221" s="205"/>
      <c r="M221" s="206"/>
      <c r="N221" s="207"/>
      <c r="O221" s="207"/>
      <c r="P221" s="208">
        <f>SUM(P222:P236)</f>
        <v>0</v>
      </c>
      <c r="Q221" s="207"/>
      <c r="R221" s="208">
        <f>SUM(R222:R236)</f>
        <v>0</v>
      </c>
      <c r="S221" s="207"/>
      <c r="T221" s="209">
        <f>SUM(T222:T236)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10" t="s">
        <v>34</v>
      </c>
      <c r="AT221" s="211" t="s">
        <v>72</v>
      </c>
      <c r="AU221" s="211" t="s">
        <v>73</v>
      </c>
      <c r="AY221" s="210" t="s">
        <v>206</v>
      </c>
      <c r="BK221" s="212">
        <f>SUM(BK222:BK236)</f>
        <v>0</v>
      </c>
    </row>
    <row r="222" spans="1:65" s="2" customFormat="1" ht="16.5" customHeight="1">
      <c r="A222" s="40"/>
      <c r="B222" s="41"/>
      <c r="C222" s="215" t="s">
        <v>1154</v>
      </c>
      <c r="D222" s="215" t="s">
        <v>208</v>
      </c>
      <c r="E222" s="216" t="s">
        <v>4960</v>
      </c>
      <c r="F222" s="217" t="s">
        <v>4961</v>
      </c>
      <c r="G222" s="218" t="s">
        <v>3965</v>
      </c>
      <c r="H222" s="219">
        <v>30</v>
      </c>
      <c r="I222" s="220"/>
      <c r="J222" s="221">
        <f>ROUND(I222*H222,2)</f>
        <v>0</v>
      </c>
      <c r="K222" s="217" t="s">
        <v>19</v>
      </c>
      <c r="L222" s="46"/>
      <c r="M222" s="222" t="s">
        <v>19</v>
      </c>
      <c r="N222" s="223" t="s">
        <v>44</v>
      </c>
      <c r="O222" s="86"/>
      <c r="P222" s="224">
        <f>O222*H222</f>
        <v>0</v>
      </c>
      <c r="Q222" s="224">
        <v>0</v>
      </c>
      <c r="R222" s="224">
        <f>Q222*H222</f>
        <v>0</v>
      </c>
      <c r="S222" s="224">
        <v>0</v>
      </c>
      <c r="T222" s="225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26" t="s">
        <v>112</v>
      </c>
      <c r="AT222" s="226" t="s">
        <v>208</v>
      </c>
      <c r="AU222" s="226" t="s">
        <v>34</v>
      </c>
      <c r="AY222" s="19" t="s">
        <v>206</v>
      </c>
      <c r="BE222" s="227">
        <f>IF(N222="základní",J222,0)</f>
        <v>0</v>
      </c>
      <c r="BF222" s="227">
        <f>IF(N222="snížená",J222,0)</f>
        <v>0</v>
      </c>
      <c r="BG222" s="227">
        <f>IF(N222="zákl. přenesená",J222,0)</f>
        <v>0</v>
      </c>
      <c r="BH222" s="227">
        <f>IF(N222="sníž. přenesená",J222,0)</f>
        <v>0</v>
      </c>
      <c r="BI222" s="227">
        <f>IF(N222="nulová",J222,0)</f>
        <v>0</v>
      </c>
      <c r="BJ222" s="19" t="s">
        <v>34</v>
      </c>
      <c r="BK222" s="227">
        <f>ROUND(I222*H222,2)</f>
        <v>0</v>
      </c>
      <c r="BL222" s="19" t="s">
        <v>112</v>
      </c>
      <c r="BM222" s="226" t="s">
        <v>1924</v>
      </c>
    </row>
    <row r="223" spans="1:65" s="2" customFormat="1" ht="16.5" customHeight="1">
      <c r="A223" s="40"/>
      <c r="B223" s="41"/>
      <c r="C223" s="215" t="s">
        <v>1159</v>
      </c>
      <c r="D223" s="215" t="s">
        <v>208</v>
      </c>
      <c r="E223" s="216" t="s">
        <v>4962</v>
      </c>
      <c r="F223" s="217" t="s">
        <v>4963</v>
      </c>
      <c r="G223" s="218" t="s">
        <v>3965</v>
      </c>
      <c r="H223" s="219">
        <v>25</v>
      </c>
      <c r="I223" s="220"/>
      <c r="J223" s="221">
        <f>ROUND(I223*H223,2)</f>
        <v>0</v>
      </c>
      <c r="K223" s="217" t="s">
        <v>19</v>
      </c>
      <c r="L223" s="46"/>
      <c r="M223" s="222" t="s">
        <v>19</v>
      </c>
      <c r="N223" s="223" t="s">
        <v>44</v>
      </c>
      <c r="O223" s="86"/>
      <c r="P223" s="224">
        <f>O223*H223</f>
        <v>0</v>
      </c>
      <c r="Q223" s="224">
        <v>0</v>
      </c>
      <c r="R223" s="224">
        <f>Q223*H223</f>
        <v>0</v>
      </c>
      <c r="S223" s="224">
        <v>0</v>
      </c>
      <c r="T223" s="225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26" t="s">
        <v>112</v>
      </c>
      <c r="AT223" s="226" t="s">
        <v>208</v>
      </c>
      <c r="AU223" s="226" t="s">
        <v>34</v>
      </c>
      <c r="AY223" s="19" t="s">
        <v>206</v>
      </c>
      <c r="BE223" s="227">
        <f>IF(N223="základní",J223,0)</f>
        <v>0</v>
      </c>
      <c r="BF223" s="227">
        <f>IF(N223="snížená",J223,0)</f>
        <v>0</v>
      </c>
      <c r="BG223" s="227">
        <f>IF(N223="zákl. přenesená",J223,0)</f>
        <v>0</v>
      </c>
      <c r="BH223" s="227">
        <f>IF(N223="sníž. přenesená",J223,0)</f>
        <v>0</v>
      </c>
      <c r="BI223" s="227">
        <f>IF(N223="nulová",J223,0)</f>
        <v>0</v>
      </c>
      <c r="BJ223" s="19" t="s">
        <v>34</v>
      </c>
      <c r="BK223" s="227">
        <f>ROUND(I223*H223,2)</f>
        <v>0</v>
      </c>
      <c r="BL223" s="19" t="s">
        <v>112</v>
      </c>
      <c r="BM223" s="226" t="s">
        <v>1932</v>
      </c>
    </row>
    <row r="224" spans="1:65" s="2" customFormat="1" ht="12">
      <c r="A224" s="40"/>
      <c r="B224" s="41"/>
      <c r="C224" s="215" t="s">
        <v>1164</v>
      </c>
      <c r="D224" s="215" t="s">
        <v>208</v>
      </c>
      <c r="E224" s="216" t="s">
        <v>4964</v>
      </c>
      <c r="F224" s="217" t="s">
        <v>4965</v>
      </c>
      <c r="G224" s="218" t="s">
        <v>3965</v>
      </c>
      <c r="H224" s="219">
        <v>90</v>
      </c>
      <c r="I224" s="220"/>
      <c r="J224" s="221">
        <f>ROUND(I224*H224,2)</f>
        <v>0</v>
      </c>
      <c r="K224" s="217" t="s">
        <v>19</v>
      </c>
      <c r="L224" s="46"/>
      <c r="M224" s="222" t="s">
        <v>19</v>
      </c>
      <c r="N224" s="223" t="s">
        <v>44</v>
      </c>
      <c r="O224" s="86"/>
      <c r="P224" s="224">
        <f>O224*H224</f>
        <v>0</v>
      </c>
      <c r="Q224" s="224">
        <v>0</v>
      </c>
      <c r="R224" s="224">
        <f>Q224*H224</f>
        <v>0</v>
      </c>
      <c r="S224" s="224">
        <v>0</v>
      </c>
      <c r="T224" s="225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6" t="s">
        <v>112</v>
      </c>
      <c r="AT224" s="226" t="s">
        <v>208</v>
      </c>
      <c r="AU224" s="226" t="s">
        <v>34</v>
      </c>
      <c r="AY224" s="19" t="s">
        <v>206</v>
      </c>
      <c r="BE224" s="227">
        <f>IF(N224="základní",J224,0)</f>
        <v>0</v>
      </c>
      <c r="BF224" s="227">
        <f>IF(N224="snížená",J224,0)</f>
        <v>0</v>
      </c>
      <c r="BG224" s="227">
        <f>IF(N224="zákl. přenesená",J224,0)</f>
        <v>0</v>
      </c>
      <c r="BH224" s="227">
        <f>IF(N224="sníž. přenesená",J224,0)</f>
        <v>0</v>
      </c>
      <c r="BI224" s="227">
        <f>IF(N224="nulová",J224,0)</f>
        <v>0</v>
      </c>
      <c r="BJ224" s="19" t="s">
        <v>34</v>
      </c>
      <c r="BK224" s="227">
        <f>ROUND(I224*H224,2)</f>
        <v>0</v>
      </c>
      <c r="BL224" s="19" t="s">
        <v>112</v>
      </c>
      <c r="BM224" s="226" t="s">
        <v>1941</v>
      </c>
    </row>
    <row r="225" spans="1:65" s="2" customFormat="1" ht="16.5" customHeight="1">
      <c r="A225" s="40"/>
      <c r="B225" s="41"/>
      <c r="C225" s="215" t="s">
        <v>1171</v>
      </c>
      <c r="D225" s="215" t="s">
        <v>208</v>
      </c>
      <c r="E225" s="216" t="s">
        <v>4966</v>
      </c>
      <c r="F225" s="217" t="s">
        <v>4967</v>
      </c>
      <c r="G225" s="218" t="s">
        <v>3965</v>
      </c>
      <c r="H225" s="219">
        <v>50</v>
      </c>
      <c r="I225" s="220"/>
      <c r="J225" s="221">
        <f>ROUND(I225*H225,2)</f>
        <v>0</v>
      </c>
      <c r="K225" s="217" t="s">
        <v>19</v>
      </c>
      <c r="L225" s="46"/>
      <c r="M225" s="222" t="s">
        <v>19</v>
      </c>
      <c r="N225" s="223" t="s">
        <v>44</v>
      </c>
      <c r="O225" s="86"/>
      <c r="P225" s="224">
        <f>O225*H225</f>
        <v>0</v>
      </c>
      <c r="Q225" s="224">
        <v>0</v>
      </c>
      <c r="R225" s="224">
        <f>Q225*H225</f>
        <v>0</v>
      </c>
      <c r="S225" s="224">
        <v>0</v>
      </c>
      <c r="T225" s="225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26" t="s">
        <v>112</v>
      </c>
      <c r="AT225" s="226" t="s">
        <v>208</v>
      </c>
      <c r="AU225" s="226" t="s">
        <v>34</v>
      </c>
      <c r="AY225" s="19" t="s">
        <v>206</v>
      </c>
      <c r="BE225" s="227">
        <f>IF(N225="základní",J225,0)</f>
        <v>0</v>
      </c>
      <c r="BF225" s="227">
        <f>IF(N225="snížená",J225,0)</f>
        <v>0</v>
      </c>
      <c r="BG225" s="227">
        <f>IF(N225="zákl. přenesená",J225,0)</f>
        <v>0</v>
      </c>
      <c r="BH225" s="227">
        <f>IF(N225="sníž. přenesená",J225,0)</f>
        <v>0</v>
      </c>
      <c r="BI225" s="227">
        <f>IF(N225="nulová",J225,0)</f>
        <v>0</v>
      </c>
      <c r="BJ225" s="19" t="s">
        <v>34</v>
      </c>
      <c r="BK225" s="227">
        <f>ROUND(I225*H225,2)</f>
        <v>0</v>
      </c>
      <c r="BL225" s="19" t="s">
        <v>112</v>
      </c>
      <c r="BM225" s="226" t="s">
        <v>1948</v>
      </c>
    </row>
    <row r="226" spans="1:65" s="2" customFormat="1" ht="44.25" customHeight="1">
      <c r="A226" s="40"/>
      <c r="B226" s="41"/>
      <c r="C226" s="215" t="s">
        <v>1176</v>
      </c>
      <c r="D226" s="215" t="s">
        <v>208</v>
      </c>
      <c r="E226" s="216" t="s">
        <v>4968</v>
      </c>
      <c r="F226" s="217" t="s">
        <v>4969</v>
      </c>
      <c r="G226" s="218" t="s">
        <v>3965</v>
      </c>
      <c r="H226" s="219">
        <v>30</v>
      </c>
      <c r="I226" s="220"/>
      <c r="J226" s="221">
        <f>ROUND(I226*H226,2)</f>
        <v>0</v>
      </c>
      <c r="K226" s="217" t="s">
        <v>19</v>
      </c>
      <c r="L226" s="46"/>
      <c r="M226" s="222" t="s">
        <v>19</v>
      </c>
      <c r="N226" s="223" t="s">
        <v>44</v>
      </c>
      <c r="O226" s="86"/>
      <c r="P226" s="224">
        <f>O226*H226</f>
        <v>0</v>
      </c>
      <c r="Q226" s="224">
        <v>0</v>
      </c>
      <c r="R226" s="224">
        <f>Q226*H226</f>
        <v>0</v>
      </c>
      <c r="S226" s="224">
        <v>0</v>
      </c>
      <c r="T226" s="225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26" t="s">
        <v>112</v>
      </c>
      <c r="AT226" s="226" t="s">
        <v>208</v>
      </c>
      <c r="AU226" s="226" t="s">
        <v>34</v>
      </c>
      <c r="AY226" s="19" t="s">
        <v>206</v>
      </c>
      <c r="BE226" s="227">
        <f>IF(N226="základní",J226,0)</f>
        <v>0</v>
      </c>
      <c r="BF226" s="227">
        <f>IF(N226="snížená",J226,0)</f>
        <v>0</v>
      </c>
      <c r="BG226" s="227">
        <f>IF(N226="zákl. přenesená",J226,0)</f>
        <v>0</v>
      </c>
      <c r="BH226" s="227">
        <f>IF(N226="sníž. přenesená",J226,0)</f>
        <v>0</v>
      </c>
      <c r="BI226" s="227">
        <f>IF(N226="nulová",J226,0)</f>
        <v>0</v>
      </c>
      <c r="BJ226" s="19" t="s">
        <v>34</v>
      </c>
      <c r="BK226" s="227">
        <f>ROUND(I226*H226,2)</f>
        <v>0</v>
      </c>
      <c r="BL226" s="19" t="s">
        <v>112</v>
      </c>
      <c r="BM226" s="226" t="s">
        <v>1955</v>
      </c>
    </row>
    <row r="227" spans="1:65" s="2" customFormat="1" ht="12">
      <c r="A227" s="40"/>
      <c r="B227" s="41"/>
      <c r="C227" s="215" t="s">
        <v>1181</v>
      </c>
      <c r="D227" s="215" t="s">
        <v>208</v>
      </c>
      <c r="E227" s="216" t="s">
        <v>4970</v>
      </c>
      <c r="F227" s="217" t="s">
        <v>4971</v>
      </c>
      <c r="G227" s="218" t="s">
        <v>3965</v>
      </c>
      <c r="H227" s="219">
        <v>15</v>
      </c>
      <c r="I227" s="220"/>
      <c r="J227" s="221">
        <f>ROUND(I227*H227,2)</f>
        <v>0</v>
      </c>
      <c r="K227" s="217" t="s">
        <v>19</v>
      </c>
      <c r="L227" s="46"/>
      <c r="M227" s="222" t="s">
        <v>19</v>
      </c>
      <c r="N227" s="223" t="s">
        <v>44</v>
      </c>
      <c r="O227" s="86"/>
      <c r="P227" s="224">
        <f>O227*H227</f>
        <v>0</v>
      </c>
      <c r="Q227" s="224">
        <v>0</v>
      </c>
      <c r="R227" s="224">
        <f>Q227*H227</f>
        <v>0</v>
      </c>
      <c r="S227" s="224">
        <v>0</v>
      </c>
      <c r="T227" s="225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26" t="s">
        <v>112</v>
      </c>
      <c r="AT227" s="226" t="s">
        <v>208</v>
      </c>
      <c r="AU227" s="226" t="s">
        <v>34</v>
      </c>
      <c r="AY227" s="19" t="s">
        <v>206</v>
      </c>
      <c r="BE227" s="227">
        <f>IF(N227="základní",J227,0)</f>
        <v>0</v>
      </c>
      <c r="BF227" s="227">
        <f>IF(N227="snížená",J227,0)</f>
        <v>0</v>
      </c>
      <c r="BG227" s="227">
        <f>IF(N227="zákl. přenesená",J227,0)</f>
        <v>0</v>
      </c>
      <c r="BH227" s="227">
        <f>IF(N227="sníž. přenesená",J227,0)</f>
        <v>0</v>
      </c>
      <c r="BI227" s="227">
        <f>IF(N227="nulová",J227,0)</f>
        <v>0</v>
      </c>
      <c r="BJ227" s="19" t="s">
        <v>34</v>
      </c>
      <c r="BK227" s="227">
        <f>ROUND(I227*H227,2)</f>
        <v>0</v>
      </c>
      <c r="BL227" s="19" t="s">
        <v>112</v>
      </c>
      <c r="BM227" s="226" t="s">
        <v>1966</v>
      </c>
    </row>
    <row r="228" spans="1:65" s="2" customFormat="1" ht="33" customHeight="1">
      <c r="A228" s="40"/>
      <c r="B228" s="41"/>
      <c r="C228" s="215" t="s">
        <v>1186</v>
      </c>
      <c r="D228" s="215" t="s">
        <v>208</v>
      </c>
      <c r="E228" s="216" t="s">
        <v>4972</v>
      </c>
      <c r="F228" s="217" t="s">
        <v>4973</v>
      </c>
      <c r="G228" s="218" t="s">
        <v>3965</v>
      </c>
      <c r="H228" s="219">
        <v>30</v>
      </c>
      <c r="I228" s="220"/>
      <c r="J228" s="221">
        <f>ROUND(I228*H228,2)</f>
        <v>0</v>
      </c>
      <c r="K228" s="217" t="s">
        <v>19</v>
      </c>
      <c r="L228" s="46"/>
      <c r="M228" s="222" t="s">
        <v>19</v>
      </c>
      <c r="N228" s="223" t="s">
        <v>44</v>
      </c>
      <c r="O228" s="86"/>
      <c r="P228" s="224">
        <f>O228*H228</f>
        <v>0</v>
      </c>
      <c r="Q228" s="224">
        <v>0</v>
      </c>
      <c r="R228" s="224">
        <f>Q228*H228</f>
        <v>0</v>
      </c>
      <c r="S228" s="224">
        <v>0</v>
      </c>
      <c r="T228" s="225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26" t="s">
        <v>112</v>
      </c>
      <c r="AT228" s="226" t="s">
        <v>208</v>
      </c>
      <c r="AU228" s="226" t="s">
        <v>34</v>
      </c>
      <c r="AY228" s="19" t="s">
        <v>206</v>
      </c>
      <c r="BE228" s="227">
        <f>IF(N228="základní",J228,0)</f>
        <v>0</v>
      </c>
      <c r="BF228" s="227">
        <f>IF(N228="snížená",J228,0)</f>
        <v>0</v>
      </c>
      <c r="BG228" s="227">
        <f>IF(N228="zákl. přenesená",J228,0)</f>
        <v>0</v>
      </c>
      <c r="BH228" s="227">
        <f>IF(N228="sníž. přenesená",J228,0)</f>
        <v>0</v>
      </c>
      <c r="BI228" s="227">
        <f>IF(N228="nulová",J228,0)</f>
        <v>0</v>
      </c>
      <c r="BJ228" s="19" t="s">
        <v>34</v>
      </c>
      <c r="BK228" s="227">
        <f>ROUND(I228*H228,2)</f>
        <v>0</v>
      </c>
      <c r="BL228" s="19" t="s">
        <v>112</v>
      </c>
      <c r="BM228" s="226" t="s">
        <v>1974</v>
      </c>
    </row>
    <row r="229" spans="1:65" s="2" customFormat="1" ht="16.5" customHeight="1">
      <c r="A229" s="40"/>
      <c r="B229" s="41"/>
      <c r="C229" s="215" t="s">
        <v>1192</v>
      </c>
      <c r="D229" s="215" t="s">
        <v>208</v>
      </c>
      <c r="E229" s="216" t="s">
        <v>4974</v>
      </c>
      <c r="F229" s="217" t="s">
        <v>4975</v>
      </c>
      <c r="G229" s="218" t="s">
        <v>3965</v>
      </c>
      <c r="H229" s="219">
        <v>20</v>
      </c>
      <c r="I229" s="220"/>
      <c r="J229" s="221">
        <f>ROUND(I229*H229,2)</f>
        <v>0</v>
      </c>
      <c r="K229" s="217" t="s">
        <v>19</v>
      </c>
      <c r="L229" s="46"/>
      <c r="M229" s="222" t="s">
        <v>19</v>
      </c>
      <c r="N229" s="223" t="s">
        <v>44</v>
      </c>
      <c r="O229" s="86"/>
      <c r="P229" s="224">
        <f>O229*H229</f>
        <v>0</v>
      </c>
      <c r="Q229" s="224">
        <v>0</v>
      </c>
      <c r="R229" s="224">
        <f>Q229*H229</f>
        <v>0</v>
      </c>
      <c r="S229" s="224">
        <v>0</v>
      </c>
      <c r="T229" s="225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26" t="s">
        <v>112</v>
      </c>
      <c r="AT229" s="226" t="s">
        <v>208</v>
      </c>
      <c r="AU229" s="226" t="s">
        <v>34</v>
      </c>
      <c r="AY229" s="19" t="s">
        <v>206</v>
      </c>
      <c r="BE229" s="227">
        <f>IF(N229="základní",J229,0)</f>
        <v>0</v>
      </c>
      <c r="BF229" s="227">
        <f>IF(N229="snížená",J229,0)</f>
        <v>0</v>
      </c>
      <c r="BG229" s="227">
        <f>IF(N229="zákl. přenesená",J229,0)</f>
        <v>0</v>
      </c>
      <c r="BH229" s="227">
        <f>IF(N229="sníž. přenesená",J229,0)</f>
        <v>0</v>
      </c>
      <c r="BI229" s="227">
        <f>IF(N229="nulová",J229,0)</f>
        <v>0</v>
      </c>
      <c r="BJ229" s="19" t="s">
        <v>34</v>
      </c>
      <c r="BK229" s="227">
        <f>ROUND(I229*H229,2)</f>
        <v>0</v>
      </c>
      <c r="BL229" s="19" t="s">
        <v>112</v>
      </c>
      <c r="BM229" s="226" t="s">
        <v>1984</v>
      </c>
    </row>
    <row r="230" spans="1:65" s="2" customFormat="1" ht="16.5" customHeight="1">
      <c r="A230" s="40"/>
      <c r="B230" s="41"/>
      <c r="C230" s="215" t="s">
        <v>1197</v>
      </c>
      <c r="D230" s="215" t="s">
        <v>208</v>
      </c>
      <c r="E230" s="216" t="s">
        <v>4955</v>
      </c>
      <c r="F230" s="217" t="s">
        <v>4956</v>
      </c>
      <c r="G230" s="218" t="s">
        <v>3965</v>
      </c>
      <c r="H230" s="219">
        <v>16</v>
      </c>
      <c r="I230" s="220"/>
      <c r="J230" s="221">
        <f>ROUND(I230*H230,2)</f>
        <v>0</v>
      </c>
      <c r="K230" s="217" t="s">
        <v>19</v>
      </c>
      <c r="L230" s="46"/>
      <c r="M230" s="222" t="s">
        <v>19</v>
      </c>
      <c r="N230" s="223" t="s">
        <v>44</v>
      </c>
      <c r="O230" s="86"/>
      <c r="P230" s="224">
        <f>O230*H230</f>
        <v>0</v>
      </c>
      <c r="Q230" s="224">
        <v>0</v>
      </c>
      <c r="R230" s="224">
        <f>Q230*H230</f>
        <v>0</v>
      </c>
      <c r="S230" s="224">
        <v>0</v>
      </c>
      <c r="T230" s="225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26" t="s">
        <v>112</v>
      </c>
      <c r="AT230" s="226" t="s">
        <v>208</v>
      </c>
      <c r="AU230" s="226" t="s">
        <v>34</v>
      </c>
      <c r="AY230" s="19" t="s">
        <v>206</v>
      </c>
      <c r="BE230" s="227">
        <f>IF(N230="základní",J230,0)</f>
        <v>0</v>
      </c>
      <c r="BF230" s="227">
        <f>IF(N230="snížená",J230,0)</f>
        <v>0</v>
      </c>
      <c r="BG230" s="227">
        <f>IF(N230="zákl. přenesená",J230,0)</f>
        <v>0</v>
      </c>
      <c r="BH230" s="227">
        <f>IF(N230="sníž. přenesená",J230,0)</f>
        <v>0</v>
      </c>
      <c r="BI230" s="227">
        <f>IF(N230="nulová",J230,0)</f>
        <v>0</v>
      </c>
      <c r="BJ230" s="19" t="s">
        <v>34</v>
      </c>
      <c r="BK230" s="227">
        <f>ROUND(I230*H230,2)</f>
        <v>0</v>
      </c>
      <c r="BL230" s="19" t="s">
        <v>112</v>
      </c>
      <c r="BM230" s="226" t="s">
        <v>1994</v>
      </c>
    </row>
    <row r="231" spans="1:65" s="2" customFormat="1" ht="16.5" customHeight="1">
      <c r="A231" s="40"/>
      <c r="B231" s="41"/>
      <c r="C231" s="215" t="s">
        <v>1202</v>
      </c>
      <c r="D231" s="215" t="s">
        <v>208</v>
      </c>
      <c r="E231" s="216" t="s">
        <v>4976</v>
      </c>
      <c r="F231" s="217" t="s">
        <v>4977</v>
      </c>
      <c r="G231" s="218" t="s">
        <v>3965</v>
      </c>
      <c r="H231" s="219">
        <v>30</v>
      </c>
      <c r="I231" s="220"/>
      <c r="J231" s="221">
        <f>ROUND(I231*H231,2)</f>
        <v>0</v>
      </c>
      <c r="K231" s="217" t="s">
        <v>19</v>
      </c>
      <c r="L231" s="46"/>
      <c r="M231" s="222" t="s">
        <v>19</v>
      </c>
      <c r="N231" s="223" t="s">
        <v>44</v>
      </c>
      <c r="O231" s="86"/>
      <c r="P231" s="224">
        <f>O231*H231</f>
        <v>0</v>
      </c>
      <c r="Q231" s="224">
        <v>0</v>
      </c>
      <c r="R231" s="224">
        <f>Q231*H231</f>
        <v>0</v>
      </c>
      <c r="S231" s="224">
        <v>0</v>
      </c>
      <c r="T231" s="225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6" t="s">
        <v>112</v>
      </c>
      <c r="AT231" s="226" t="s">
        <v>208</v>
      </c>
      <c r="AU231" s="226" t="s">
        <v>34</v>
      </c>
      <c r="AY231" s="19" t="s">
        <v>206</v>
      </c>
      <c r="BE231" s="227">
        <f>IF(N231="základní",J231,0)</f>
        <v>0</v>
      </c>
      <c r="BF231" s="227">
        <f>IF(N231="snížená",J231,0)</f>
        <v>0</v>
      </c>
      <c r="BG231" s="227">
        <f>IF(N231="zákl. přenesená",J231,0)</f>
        <v>0</v>
      </c>
      <c r="BH231" s="227">
        <f>IF(N231="sníž. přenesená",J231,0)</f>
        <v>0</v>
      </c>
      <c r="BI231" s="227">
        <f>IF(N231="nulová",J231,0)</f>
        <v>0</v>
      </c>
      <c r="BJ231" s="19" t="s">
        <v>34</v>
      </c>
      <c r="BK231" s="227">
        <f>ROUND(I231*H231,2)</f>
        <v>0</v>
      </c>
      <c r="BL231" s="19" t="s">
        <v>112</v>
      </c>
      <c r="BM231" s="226" t="s">
        <v>2005</v>
      </c>
    </row>
    <row r="232" spans="1:65" s="2" customFormat="1" ht="12">
      <c r="A232" s="40"/>
      <c r="B232" s="41"/>
      <c r="C232" s="215" t="s">
        <v>1209</v>
      </c>
      <c r="D232" s="215" t="s">
        <v>208</v>
      </c>
      <c r="E232" s="216" t="s">
        <v>4978</v>
      </c>
      <c r="F232" s="217" t="s">
        <v>4979</v>
      </c>
      <c r="G232" s="218" t="s">
        <v>3965</v>
      </c>
      <c r="H232" s="219">
        <v>90</v>
      </c>
      <c r="I232" s="220"/>
      <c r="J232" s="221">
        <f>ROUND(I232*H232,2)</f>
        <v>0</v>
      </c>
      <c r="K232" s="217" t="s">
        <v>19</v>
      </c>
      <c r="L232" s="46"/>
      <c r="M232" s="222" t="s">
        <v>19</v>
      </c>
      <c r="N232" s="223" t="s">
        <v>44</v>
      </c>
      <c r="O232" s="86"/>
      <c r="P232" s="224">
        <f>O232*H232</f>
        <v>0</v>
      </c>
      <c r="Q232" s="224">
        <v>0</v>
      </c>
      <c r="R232" s="224">
        <f>Q232*H232</f>
        <v>0</v>
      </c>
      <c r="S232" s="224">
        <v>0</v>
      </c>
      <c r="T232" s="225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26" t="s">
        <v>112</v>
      </c>
      <c r="AT232" s="226" t="s">
        <v>208</v>
      </c>
      <c r="AU232" s="226" t="s">
        <v>34</v>
      </c>
      <c r="AY232" s="19" t="s">
        <v>206</v>
      </c>
      <c r="BE232" s="227">
        <f>IF(N232="základní",J232,0)</f>
        <v>0</v>
      </c>
      <c r="BF232" s="227">
        <f>IF(N232="snížená",J232,0)</f>
        <v>0</v>
      </c>
      <c r="BG232" s="227">
        <f>IF(N232="zákl. přenesená",J232,0)</f>
        <v>0</v>
      </c>
      <c r="BH232" s="227">
        <f>IF(N232="sníž. přenesená",J232,0)</f>
        <v>0</v>
      </c>
      <c r="BI232" s="227">
        <f>IF(N232="nulová",J232,0)</f>
        <v>0</v>
      </c>
      <c r="BJ232" s="19" t="s">
        <v>34</v>
      </c>
      <c r="BK232" s="227">
        <f>ROUND(I232*H232,2)</f>
        <v>0</v>
      </c>
      <c r="BL232" s="19" t="s">
        <v>112</v>
      </c>
      <c r="BM232" s="226" t="s">
        <v>2015</v>
      </c>
    </row>
    <row r="233" spans="1:65" s="2" customFormat="1" ht="16.5" customHeight="1">
      <c r="A233" s="40"/>
      <c r="B233" s="41"/>
      <c r="C233" s="215" t="s">
        <v>1215</v>
      </c>
      <c r="D233" s="215" t="s">
        <v>208</v>
      </c>
      <c r="E233" s="216" t="s">
        <v>4980</v>
      </c>
      <c r="F233" s="217" t="s">
        <v>4981</v>
      </c>
      <c r="G233" s="218" t="s">
        <v>3965</v>
      </c>
      <c r="H233" s="219">
        <v>35</v>
      </c>
      <c r="I233" s="220"/>
      <c r="J233" s="221">
        <f>ROUND(I233*H233,2)</f>
        <v>0</v>
      </c>
      <c r="K233" s="217" t="s">
        <v>19</v>
      </c>
      <c r="L233" s="46"/>
      <c r="M233" s="222" t="s">
        <v>19</v>
      </c>
      <c r="N233" s="223" t="s">
        <v>44</v>
      </c>
      <c r="O233" s="86"/>
      <c r="P233" s="224">
        <f>O233*H233</f>
        <v>0</v>
      </c>
      <c r="Q233" s="224">
        <v>0</v>
      </c>
      <c r="R233" s="224">
        <f>Q233*H233</f>
        <v>0</v>
      </c>
      <c r="S233" s="224">
        <v>0</v>
      </c>
      <c r="T233" s="225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26" t="s">
        <v>112</v>
      </c>
      <c r="AT233" s="226" t="s">
        <v>208</v>
      </c>
      <c r="AU233" s="226" t="s">
        <v>34</v>
      </c>
      <c r="AY233" s="19" t="s">
        <v>206</v>
      </c>
      <c r="BE233" s="227">
        <f>IF(N233="základní",J233,0)</f>
        <v>0</v>
      </c>
      <c r="BF233" s="227">
        <f>IF(N233="snížená",J233,0)</f>
        <v>0</v>
      </c>
      <c r="BG233" s="227">
        <f>IF(N233="zákl. přenesená",J233,0)</f>
        <v>0</v>
      </c>
      <c r="BH233" s="227">
        <f>IF(N233="sníž. přenesená",J233,0)</f>
        <v>0</v>
      </c>
      <c r="BI233" s="227">
        <f>IF(N233="nulová",J233,0)</f>
        <v>0</v>
      </c>
      <c r="BJ233" s="19" t="s">
        <v>34</v>
      </c>
      <c r="BK233" s="227">
        <f>ROUND(I233*H233,2)</f>
        <v>0</v>
      </c>
      <c r="BL233" s="19" t="s">
        <v>112</v>
      </c>
      <c r="BM233" s="226" t="s">
        <v>2026</v>
      </c>
    </row>
    <row r="234" spans="1:65" s="2" customFormat="1" ht="12">
      <c r="A234" s="40"/>
      <c r="B234" s="41"/>
      <c r="C234" s="215" t="s">
        <v>1219</v>
      </c>
      <c r="D234" s="215" t="s">
        <v>208</v>
      </c>
      <c r="E234" s="216" t="s">
        <v>4982</v>
      </c>
      <c r="F234" s="217" t="s">
        <v>4983</v>
      </c>
      <c r="G234" s="218" t="s">
        <v>3965</v>
      </c>
      <c r="H234" s="219">
        <v>60</v>
      </c>
      <c r="I234" s="220"/>
      <c r="J234" s="221">
        <f>ROUND(I234*H234,2)</f>
        <v>0</v>
      </c>
      <c r="K234" s="217" t="s">
        <v>19</v>
      </c>
      <c r="L234" s="46"/>
      <c r="M234" s="222" t="s">
        <v>19</v>
      </c>
      <c r="N234" s="223" t="s">
        <v>44</v>
      </c>
      <c r="O234" s="86"/>
      <c r="P234" s="224">
        <f>O234*H234</f>
        <v>0</v>
      </c>
      <c r="Q234" s="224">
        <v>0</v>
      </c>
      <c r="R234" s="224">
        <f>Q234*H234</f>
        <v>0</v>
      </c>
      <c r="S234" s="224">
        <v>0</v>
      </c>
      <c r="T234" s="225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26" t="s">
        <v>112</v>
      </c>
      <c r="AT234" s="226" t="s">
        <v>208</v>
      </c>
      <c r="AU234" s="226" t="s">
        <v>34</v>
      </c>
      <c r="AY234" s="19" t="s">
        <v>206</v>
      </c>
      <c r="BE234" s="227">
        <f>IF(N234="základní",J234,0)</f>
        <v>0</v>
      </c>
      <c r="BF234" s="227">
        <f>IF(N234="snížená",J234,0)</f>
        <v>0</v>
      </c>
      <c r="BG234" s="227">
        <f>IF(N234="zákl. přenesená",J234,0)</f>
        <v>0</v>
      </c>
      <c r="BH234" s="227">
        <f>IF(N234="sníž. přenesená",J234,0)</f>
        <v>0</v>
      </c>
      <c r="BI234" s="227">
        <f>IF(N234="nulová",J234,0)</f>
        <v>0</v>
      </c>
      <c r="BJ234" s="19" t="s">
        <v>34</v>
      </c>
      <c r="BK234" s="227">
        <f>ROUND(I234*H234,2)</f>
        <v>0</v>
      </c>
      <c r="BL234" s="19" t="s">
        <v>112</v>
      </c>
      <c r="BM234" s="226" t="s">
        <v>2035</v>
      </c>
    </row>
    <row r="235" spans="1:65" s="2" customFormat="1" ht="12">
      <c r="A235" s="40"/>
      <c r="B235" s="41"/>
      <c r="C235" s="215" t="s">
        <v>1225</v>
      </c>
      <c r="D235" s="215" t="s">
        <v>208</v>
      </c>
      <c r="E235" s="216" t="s">
        <v>4984</v>
      </c>
      <c r="F235" s="217" t="s">
        <v>4985</v>
      </c>
      <c r="G235" s="218" t="s">
        <v>3965</v>
      </c>
      <c r="H235" s="219">
        <v>40</v>
      </c>
      <c r="I235" s="220"/>
      <c r="J235" s="221">
        <f>ROUND(I235*H235,2)</f>
        <v>0</v>
      </c>
      <c r="K235" s="217" t="s">
        <v>19</v>
      </c>
      <c r="L235" s="46"/>
      <c r="M235" s="222" t="s">
        <v>19</v>
      </c>
      <c r="N235" s="223" t="s">
        <v>44</v>
      </c>
      <c r="O235" s="86"/>
      <c r="P235" s="224">
        <f>O235*H235</f>
        <v>0</v>
      </c>
      <c r="Q235" s="224">
        <v>0</v>
      </c>
      <c r="R235" s="224">
        <f>Q235*H235</f>
        <v>0</v>
      </c>
      <c r="S235" s="224">
        <v>0</v>
      </c>
      <c r="T235" s="225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26" t="s">
        <v>112</v>
      </c>
      <c r="AT235" s="226" t="s">
        <v>208</v>
      </c>
      <c r="AU235" s="226" t="s">
        <v>34</v>
      </c>
      <c r="AY235" s="19" t="s">
        <v>206</v>
      </c>
      <c r="BE235" s="227">
        <f>IF(N235="základní",J235,0)</f>
        <v>0</v>
      </c>
      <c r="BF235" s="227">
        <f>IF(N235="snížená",J235,0)</f>
        <v>0</v>
      </c>
      <c r="BG235" s="227">
        <f>IF(N235="zákl. přenesená",J235,0)</f>
        <v>0</v>
      </c>
      <c r="BH235" s="227">
        <f>IF(N235="sníž. přenesená",J235,0)</f>
        <v>0</v>
      </c>
      <c r="BI235" s="227">
        <f>IF(N235="nulová",J235,0)</f>
        <v>0</v>
      </c>
      <c r="BJ235" s="19" t="s">
        <v>34</v>
      </c>
      <c r="BK235" s="227">
        <f>ROUND(I235*H235,2)</f>
        <v>0</v>
      </c>
      <c r="BL235" s="19" t="s">
        <v>112</v>
      </c>
      <c r="BM235" s="226" t="s">
        <v>2043</v>
      </c>
    </row>
    <row r="236" spans="1:65" s="2" customFormat="1" ht="16.5" customHeight="1">
      <c r="A236" s="40"/>
      <c r="B236" s="41"/>
      <c r="C236" s="215" t="s">
        <v>1231</v>
      </c>
      <c r="D236" s="215" t="s">
        <v>208</v>
      </c>
      <c r="E236" s="216" t="s">
        <v>4986</v>
      </c>
      <c r="F236" s="217" t="s">
        <v>4987</v>
      </c>
      <c r="G236" s="218" t="s">
        <v>3965</v>
      </c>
      <c r="H236" s="219">
        <v>140</v>
      </c>
      <c r="I236" s="220"/>
      <c r="J236" s="221">
        <f>ROUND(I236*H236,2)</f>
        <v>0</v>
      </c>
      <c r="K236" s="217" t="s">
        <v>19</v>
      </c>
      <c r="L236" s="46"/>
      <c r="M236" s="290" t="s">
        <v>19</v>
      </c>
      <c r="N236" s="291" t="s">
        <v>44</v>
      </c>
      <c r="O236" s="292"/>
      <c r="P236" s="293">
        <f>O236*H236</f>
        <v>0</v>
      </c>
      <c r="Q236" s="293">
        <v>0</v>
      </c>
      <c r="R236" s="293">
        <f>Q236*H236</f>
        <v>0</v>
      </c>
      <c r="S236" s="293">
        <v>0</v>
      </c>
      <c r="T236" s="294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26" t="s">
        <v>112</v>
      </c>
      <c r="AT236" s="226" t="s">
        <v>208</v>
      </c>
      <c r="AU236" s="226" t="s">
        <v>34</v>
      </c>
      <c r="AY236" s="19" t="s">
        <v>206</v>
      </c>
      <c r="BE236" s="227">
        <f>IF(N236="základní",J236,0)</f>
        <v>0</v>
      </c>
      <c r="BF236" s="227">
        <f>IF(N236="snížená",J236,0)</f>
        <v>0</v>
      </c>
      <c r="BG236" s="227">
        <f>IF(N236="zákl. přenesená",J236,0)</f>
        <v>0</v>
      </c>
      <c r="BH236" s="227">
        <f>IF(N236="sníž. přenesená",J236,0)</f>
        <v>0</v>
      </c>
      <c r="BI236" s="227">
        <f>IF(N236="nulová",J236,0)</f>
        <v>0</v>
      </c>
      <c r="BJ236" s="19" t="s">
        <v>34</v>
      </c>
      <c r="BK236" s="227">
        <f>ROUND(I236*H236,2)</f>
        <v>0</v>
      </c>
      <c r="BL236" s="19" t="s">
        <v>112</v>
      </c>
      <c r="BM236" s="226" t="s">
        <v>2052</v>
      </c>
    </row>
    <row r="237" spans="1:31" s="2" customFormat="1" ht="6.95" customHeight="1">
      <c r="A237" s="40"/>
      <c r="B237" s="61"/>
      <c r="C237" s="62"/>
      <c r="D237" s="62"/>
      <c r="E237" s="62"/>
      <c r="F237" s="62"/>
      <c r="G237" s="62"/>
      <c r="H237" s="62"/>
      <c r="I237" s="62"/>
      <c r="J237" s="62"/>
      <c r="K237" s="62"/>
      <c r="L237" s="46"/>
      <c r="M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</row>
  </sheetData>
  <sheetProtection password="C7F1" sheet="1" objects="1" scenarios="1" formatColumns="0" formatRows="0" autoFilter="0"/>
  <autoFilter ref="C91:K23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117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2:12" s="1" customFormat="1" ht="12" customHeight="1">
      <c r="B8" s="22"/>
      <c r="D8" s="145" t="s">
        <v>143</v>
      </c>
      <c r="L8" s="22"/>
    </row>
    <row r="9" spans="1:31" s="2" customFormat="1" ht="16.5" customHeight="1">
      <c r="A9" s="40"/>
      <c r="B9" s="46"/>
      <c r="C9" s="40"/>
      <c r="D9" s="40"/>
      <c r="E9" s="146" t="s">
        <v>3956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3957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4988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49" t="str">
        <f>'Rekapitulace stavby'!AN8</f>
        <v>6. 8. 2020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">
        <v>19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45" t="s">
        <v>28</v>
      </c>
      <c r="J17" s="135" t="s">
        <v>19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29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28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31</v>
      </c>
      <c r="E22" s="40"/>
      <c r="F22" s="40"/>
      <c r="G22" s="40"/>
      <c r="H22" s="40"/>
      <c r="I22" s="145" t="s">
        <v>26</v>
      </c>
      <c r="J22" s="135" t="s">
        <v>19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45" t="s">
        <v>28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35</v>
      </c>
      <c r="E25" s="40"/>
      <c r="F25" s="40"/>
      <c r="G25" s="40"/>
      <c r="H25" s="40"/>
      <c r="I25" s="145" t="s">
        <v>26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75</v>
      </c>
      <c r="F26" s="40"/>
      <c r="G26" s="40"/>
      <c r="H26" s="40"/>
      <c r="I26" s="145" t="s">
        <v>28</v>
      </c>
      <c r="J26" s="135" t="s">
        <v>19</v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37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0"/>
      <c r="B29" s="151"/>
      <c r="C29" s="150"/>
      <c r="D29" s="150"/>
      <c r="E29" s="152" t="s">
        <v>19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5" t="s">
        <v>39</v>
      </c>
      <c r="E32" s="40"/>
      <c r="F32" s="40"/>
      <c r="G32" s="40"/>
      <c r="H32" s="40"/>
      <c r="I32" s="40"/>
      <c r="J32" s="156">
        <f>ROUND(J94,0)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7" t="s">
        <v>41</v>
      </c>
      <c r="G34" s="40"/>
      <c r="H34" s="40"/>
      <c r="I34" s="157" t="s">
        <v>40</v>
      </c>
      <c r="J34" s="157" t="s">
        <v>42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8" t="s">
        <v>43</v>
      </c>
      <c r="E35" s="145" t="s">
        <v>44</v>
      </c>
      <c r="F35" s="159">
        <f>ROUND((SUM(BE94:BE216)),0)</f>
        <v>0</v>
      </c>
      <c r="G35" s="40"/>
      <c r="H35" s="40"/>
      <c r="I35" s="160">
        <v>0.21</v>
      </c>
      <c r="J35" s="159">
        <f>ROUND(((SUM(BE94:BE216))*I35),0)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45</v>
      </c>
      <c r="F36" s="159">
        <f>ROUND((SUM(BF94:BF216)),0)</f>
        <v>0</v>
      </c>
      <c r="G36" s="40"/>
      <c r="H36" s="40"/>
      <c r="I36" s="160">
        <v>0.15</v>
      </c>
      <c r="J36" s="159">
        <f>ROUND(((SUM(BF94:BF216))*I36),0)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46</v>
      </c>
      <c r="F37" s="159">
        <f>ROUND((SUM(BG94:BG216)),0)</f>
        <v>0</v>
      </c>
      <c r="G37" s="40"/>
      <c r="H37" s="40"/>
      <c r="I37" s="160">
        <v>0.21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47</v>
      </c>
      <c r="F38" s="159">
        <f>ROUND((SUM(BH94:BH216)),0)</f>
        <v>0</v>
      </c>
      <c r="G38" s="40"/>
      <c r="H38" s="40"/>
      <c r="I38" s="160">
        <v>0.15</v>
      </c>
      <c r="J38" s="159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48</v>
      </c>
      <c r="F39" s="159">
        <f>ROUND((SUM(BI94:BI216)),0)</f>
        <v>0</v>
      </c>
      <c r="G39" s="40"/>
      <c r="H39" s="40"/>
      <c r="I39" s="160">
        <v>0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49</v>
      </c>
      <c r="E41" s="163"/>
      <c r="F41" s="163"/>
      <c r="G41" s="164" t="s">
        <v>50</v>
      </c>
      <c r="H41" s="165" t="s">
        <v>51</v>
      </c>
      <c r="I41" s="163"/>
      <c r="J41" s="166">
        <f>SUM(J32:J39)</f>
        <v>0</v>
      </c>
      <c r="K41" s="167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145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VOŠ a SPŠ Žďár nad Sázavou - tělocvična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143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3956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3957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5 - Elektroinstalace - slaboproud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Žďár nad Sázavou</v>
      </c>
      <c r="G56" s="42"/>
      <c r="H56" s="42"/>
      <c r="I56" s="34" t="s">
        <v>23</v>
      </c>
      <c r="J56" s="74" t="str">
        <f>IF(J14="","",J14)</f>
        <v>6. 8. 2020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Kraj Vysočina</v>
      </c>
      <c r="G58" s="42"/>
      <c r="H58" s="42"/>
      <c r="I58" s="34" t="s">
        <v>31</v>
      </c>
      <c r="J58" s="38" t="str">
        <f>E23</f>
        <v>ARTPROJEKT Jihlava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>IMPORT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3" t="s">
        <v>146</v>
      </c>
      <c r="D61" s="174"/>
      <c r="E61" s="174"/>
      <c r="F61" s="174"/>
      <c r="G61" s="174"/>
      <c r="H61" s="174"/>
      <c r="I61" s="174"/>
      <c r="J61" s="175" t="s">
        <v>147</v>
      </c>
      <c r="K61" s="174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6" t="s">
        <v>71</v>
      </c>
      <c r="D63" s="42"/>
      <c r="E63" s="42"/>
      <c r="F63" s="42"/>
      <c r="G63" s="42"/>
      <c r="H63" s="42"/>
      <c r="I63" s="42"/>
      <c r="J63" s="104">
        <f>J94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148</v>
      </c>
    </row>
    <row r="64" spans="1:31" s="9" customFormat="1" ht="24.95" customHeight="1">
      <c r="A64" s="9"/>
      <c r="B64" s="177"/>
      <c r="C64" s="178"/>
      <c r="D64" s="179" t="s">
        <v>4989</v>
      </c>
      <c r="E64" s="180"/>
      <c r="F64" s="180"/>
      <c r="G64" s="180"/>
      <c r="H64" s="180"/>
      <c r="I64" s="180"/>
      <c r="J64" s="181">
        <f>J95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7"/>
      <c r="C65" s="178"/>
      <c r="D65" s="179" t="s">
        <v>4990</v>
      </c>
      <c r="E65" s="180"/>
      <c r="F65" s="180"/>
      <c r="G65" s="180"/>
      <c r="H65" s="180"/>
      <c r="I65" s="180"/>
      <c r="J65" s="181">
        <f>J102</f>
        <v>0</v>
      </c>
      <c r="K65" s="178"/>
      <c r="L65" s="18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7"/>
      <c r="C66" s="178"/>
      <c r="D66" s="179" t="s">
        <v>4991</v>
      </c>
      <c r="E66" s="180"/>
      <c r="F66" s="180"/>
      <c r="G66" s="180"/>
      <c r="H66" s="180"/>
      <c r="I66" s="180"/>
      <c r="J66" s="181">
        <f>J114</f>
        <v>0</v>
      </c>
      <c r="K66" s="178"/>
      <c r="L66" s="18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7"/>
      <c r="C67" s="178"/>
      <c r="D67" s="179" t="s">
        <v>4992</v>
      </c>
      <c r="E67" s="180"/>
      <c r="F67" s="180"/>
      <c r="G67" s="180"/>
      <c r="H67" s="180"/>
      <c r="I67" s="180"/>
      <c r="J67" s="181">
        <f>J127</f>
        <v>0</v>
      </c>
      <c r="K67" s="178"/>
      <c r="L67" s="18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77"/>
      <c r="C68" s="178"/>
      <c r="D68" s="179" t="s">
        <v>4993</v>
      </c>
      <c r="E68" s="180"/>
      <c r="F68" s="180"/>
      <c r="G68" s="180"/>
      <c r="H68" s="180"/>
      <c r="I68" s="180"/>
      <c r="J68" s="181">
        <f>J158</f>
        <v>0</v>
      </c>
      <c r="K68" s="178"/>
      <c r="L68" s="18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7"/>
      <c r="C69" s="178"/>
      <c r="D69" s="179" t="s">
        <v>4994</v>
      </c>
      <c r="E69" s="180"/>
      <c r="F69" s="180"/>
      <c r="G69" s="180"/>
      <c r="H69" s="180"/>
      <c r="I69" s="180"/>
      <c r="J69" s="181">
        <f>J174</f>
        <v>0</v>
      </c>
      <c r="K69" s="178"/>
      <c r="L69" s="18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7"/>
      <c r="C70" s="178"/>
      <c r="D70" s="179" t="s">
        <v>4995</v>
      </c>
      <c r="E70" s="180"/>
      <c r="F70" s="180"/>
      <c r="G70" s="180"/>
      <c r="H70" s="180"/>
      <c r="I70" s="180"/>
      <c r="J70" s="181">
        <f>J185</f>
        <v>0</v>
      </c>
      <c r="K70" s="178"/>
      <c r="L70" s="182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7"/>
      <c r="C71" s="178"/>
      <c r="D71" s="179" t="s">
        <v>4996</v>
      </c>
      <c r="E71" s="180"/>
      <c r="F71" s="180"/>
      <c r="G71" s="180"/>
      <c r="H71" s="180"/>
      <c r="I71" s="180"/>
      <c r="J71" s="181">
        <f>J199</f>
        <v>0</v>
      </c>
      <c r="K71" s="178"/>
      <c r="L71" s="182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77"/>
      <c r="C72" s="178"/>
      <c r="D72" s="179" t="s">
        <v>4997</v>
      </c>
      <c r="E72" s="180"/>
      <c r="F72" s="180"/>
      <c r="G72" s="180"/>
      <c r="H72" s="180"/>
      <c r="I72" s="180"/>
      <c r="J72" s="181">
        <f>J206</f>
        <v>0</v>
      </c>
      <c r="K72" s="178"/>
      <c r="L72" s="182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2" customFormat="1" ht="21.8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pans="1:31" s="2" customFormat="1" ht="6.95" customHeight="1">
      <c r="A78" s="40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4.95" customHeight="1">
      <c r="A79" s="40"/>
      <c r="B79" s="41"/>
      <c r="C79" s="25" t="s">
        <v>191</v>
      </c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16</v>
      </c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172" t="str">
        <f>E7</f>
        <v>VOŠ a SPŠ Žďár nad Sázavou - tělocvična</v>
      </c>
      <c r="F82" s="34"/>
      <c r="G82" s="34"/>
      <c r="H82" s="34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2:12" s="1" customFormat="1" ht="12" customHeight="1">
      <c r="B83" s="23"/>
      <c r="C83" s="34" t="s">
        <v>143</v>
      </c>
      <c r="D83" s="24"/>
      <c r="E83" s="24"/>
      <c r="F83" s="24"/>
      <c r="G83" s="24"/>
      <c r="H83" s="24"/>
      <c r="I83" s="24"/>
      <c r="J83" s="24"/>
      <c r="K83" s="24"/>
      <c r="L83" s="22"/>
    </row>
    <row r="84" spans="1:31" s="2" customFormat="1" ht="16.5" customHeight="1">
      <c r="A84" s="40"/>
      <c r="B84" s="41"/>
      <c r="C84" s="42"/>
      <c r="D84" s="42"/>
      <c r="E84" s="172" t="s">
        <v>3956</v>
      </c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3957</v>
      </c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1" t="str">
        <f>E11</f>
        <v>5 - Elektroinstalace - slaboproud</v>
      </c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21</v>
      </c>
      <c r="D88" s="42"/>
      <c r="E88" s="42"/>
      <c r="F88" s="29" t="str">
        <f>F14</f>
        <v>Žďár nad Sázavou</v>
      </c>
      <c r="G88" s="42"/>
      <c r="H88" s="42"/>
      <c r="I88" s="34" t="s">
        <v>23</v>
      </c>
      <c r="J88" s="74" t="str">
        <f>IF(J14="","",J14)</f>
        <v>6. 8. 2020</v>
      </c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25</v>
      </c>
      <c r="D90" s="42"/>
      <c r="E90" s="42"/>
      <c r="F90" s="29" t="str">
        <f>E17</f>
        <v>Kraj Vysočina</v>
      </c>
      <c r="G90" s="42"/>
      <c r="H90" s="42"/>
      <c r="I90" s="34" t="s">
        <v>31</v>
      </c>
      <c r="J90" s="38" t="str">
        <f>E23</f>
        <v>ARTPROJEKT Jihlava</v>
      </c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29</v>
      </c>
      <c r="D91" s="42"/>
      <c r="E91" s="42"/>
      <c r="F91" s="29" t="str">
        <f>IF(E20="","",E20)</f>
        <v>Vyplň údaj</v>
      </c>
      <c r="G91" s="42"/>
      <c r="H91" s="42"/>
      <c r="I91" s="34" t="s">
        <v>35</v>
      </c>
      <c r="J91" s="38" t="str">
        <f>E26</f>
        <v>IMPORT</v>
      </c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11" customFormat="1" ht="29.25" customHeight="1">
      <c r="A93" s="188"/>
      <c r="B93" s="189"/>
      <c r="C93" s="190" t="s">
        <v>192</v>
      </c>
      <c r="D93" s="191" t="s">
        <v>58</v>
      </c>
      <c r="E93" s="191" t="s">
        <v>54</v>
      </c>
      <c r="F93" s="191" t="s">
        <v>55</v>
      </c>
      <c r="G93" s="191" t="s">
        <v>193</v>
      </c>
      <c r="H93" s="191" t="s">
        <v>194</v>
      </c>
      <c r="I93" s="191" t="s">
        <v>195</v>
      </c>
      <c r="J93" s="191" t="s">
        <v>147</v>
      </c>
      <c r="K93" s="192" t="s">
        <v>196</v>
      </c>
      <c r="L93" s="193"/>
      <c r="M93" s="94" t="s">
        <v>19</v>
      </c>
      <c r="N93" s="95" t="s">
        <v>43</v>
      </c>
      <c r="O93" s="95" t="s">
        <v>197</v>
      </c>
      <c r="P93" s="95" t="s">
        <v>198</v>
      </c>
      <c r="Q93" s="95" t="s">
        <v>199</v>
      </c>
      <c r="R93" s="95" t="s">
        <v>200</v>
      </c>
      <c r="S93" s="95" t="s">
        <v>201</v>
      </c>
      <c r="T93" s="96" t="s">
        <v>202</v>
      </c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</row>
    <row r="94" spans="1:63" s="2" customFormat="1" ht="22.8" customHeight="1">
      <c r="A94" s="40"/>
      <c r="B94" s="41"/>
      <c r="C94" s="101" t="s">
        <v>203</v>
      </c>
      <c r="D94" s="42"/>
      <c r="E94" s="42"/>
      <c r="F94" s="42"/>
      <c r="G94" s="42"/>
      <c r="H94" s="42"/>
      <c r="I94" s="42"/>
      <c r="J94" s="194">
        <f>BK94</f>
        <v>0</v>
      </c>
      <c r="K94" s="42"/>
      <c r="L94" s="46"/>
      <c r="M94" s="97"/>
      <c r="N94" s="195"/>
      <c r="O94" s="98"/>
      <c r="P94" s="196">
        <f>P95+P102+P114+P127+P158+P174+P185+P199+P206</f>
        <v>0</v>
      </c>
      <c r="Q94" s="98"/>
      <c r="R94" s="196">
        <f>R95+R102+R114+R127+R158+R174+R185+R199+R206</f>
        <v>0</v>
      </c>
      <c r="S94" s="98"/>
      <c r="T94" s="197">
        <f>T95+T102+T114+T127+T158+T174+T185+T199+T206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72</v>
      </c>
      <c r="AU94" s="19" t="s">
        <v>148</v>
      </c>
      <c r="BK94" s="198">
        <f>BK95+BK102+BK114+BK127+BK158+BK174+BK185+BK199+BK206</f>
        <v>0</v>
      </c>
    </row>
    <row r="95" spans="1:63" s="12" customFormat="1" ht="25.9" customHeight="1">
      <c r="A95" s="12"/>
      <c r="B95" s="199"/>
      <c r="C95" s="200"/>
      <c r="D95" s="201" t="s">
        <v>72</v>
      </c>
      <c r="E95" s="202" t="s">
        <v>4710</v>
      </c>
      <c r="F95" s="202" t="s">
        <v>4998</v>
      </c>
      <c r="G95" s="200"/>
      <c r="H95" s="200"/>
      <c r="I95" s="203"/>
      <c r="J95" s="204">
        <f>BK95</f>
        <v>0</v>
      </c>
      <c r="K95" s="200"/>
      <c r="L95" s="205"/>
      <c r="M95" s="206"/>
      <c r="N95" s="207"/>
      <c r="O95" s="207"/>
      <c r="P95" s="208">
        <f>SUM(P96:P101)</f>
        <v>0</v>
      </c>
      <c r="Q95" s="207"/>
      <c r="R95" s="208">
        <f>SUM(R96:R101)</f>
        <v>0</v>
      </c>
      <c r="S95" s="207"/>
      <c r="T95" s="209">
        <f>SUM(T96:T101)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0" t="s">
        <v>34</v>
      </c>
      <c r="AT95" s="211" t="s">
        <v>72</v>
      </c>
      <c r="AU95" s="211" t="s">
        <v>73</v>
      </c>
      <c r="AY95" s="210" t="s">
        <v>206</v>
      </c>
      <c r="BK95" s="212">
        <f>SUM(BK96:BK101)</f>
        <v>0</v>
      </c>
    </row>
    <row r="96" spans="1:65" s="2" customFormat="1" ht="12">
      <c r="A96" s="40"/>
      <c r="B96" s="41"/>
      <c r="C96" s="215" t="s">
        <v>34</v>
      </c>
      <c r="D96" s="215" t="s">
        <v>208</v>
      </c>
      <c r="E96" s="216" t="s">
        <v>4999</v>
      </c>
      <c r="F96" s="217" t="s">
        <v>5000</v>
      </c>
      <c r="G96" s="218" t="s">
        <v>4329</v>
      </c>
      <c r="H96" s="219">
        <v>6</v>
      </c>
      <c r="I96" s="220"/>
      <c r="J96" s="221">
        <f>ROUND(I96*H96,2)</f>
        <v>0</v>
      </c>
      <c r="K96" s="217" t="s">
        <v>19</v>
      </c>
      <c r="L96" s="46"/>
      <c r="M96" s="222" t="s">
        <v>19</v>
      </c>
      <c r="N96" s="223" t="s">
        <v>44</v>
      </c>
      <c r="O96" s="86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6" t="s">
        <v>112</v>
      </c>
      <c r="AT96" s="226" t="s">
        <v>208</v>
      </c>
      <c r="AU96" s="226" t="s">
        <v>34</v>
      </c>
      <c r="AY96" s="19" t="s">
        <v>206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9" t="s">
        <v>34</v>
      </c>
      <c r="BK96" s="227">
        <f>ROUND(I96*H96,2)</f>
        <v>0</v>
      </c>
      <c r="BL96" s="19" t="s">
        <v>112</v>
      </c>
      <c r="BM96" s="226" t="s">
        <v>82</v>
      </c>
    </row>
    <row r="97" spans="1:65" s="2" customFormat="1" ht="16.5" customHeight="1">
      <c r="A97" s="40"/>
      <c r="B97" s="41"/>
      <c r="C97" s="215" t="s">
        <v>82</v>
      </c>
      <c r="D97" s="215" t="s">
        <v>208</v>
      </c>
      <c r="E97" s="216" t="s">
        <v>5001</v>
      </c>
      <c r="F97" s="217" t="s">
        <v>5002</v>
      </c>
      <c r="G97" s="218" t="s">
        <v>4329</v>
      </c>
      <c r="H97" s="219">
        <v>6</v>
      </c>
      <c r="I97" s="220"/>
      <c r="J97" s="221">
        <f>ROUND(I97*H97,2)</f>
        <v>0</v>
      </c>
      <c r="K97" s="217" t="s">
        <v>19</v>
      </c>
      <c r="L97" s="46"/>
      <c r="M97" s="222" t="s">
        <v>19</v>
      </c>
      <c r="N97" s="223" t="s">
        <v>44</v>
      </c>
      <c r="O97" s="86"/>
      <c r="P97" s="224">
        <f>O97*H97</f>
        <v>0</v>
      </c>
      <c r="Q97" s="224">
        <v>0</v>
      </c>
      <c r="R97" s="224">
        <f>Q97*H97</f>
        <v>0</v>
      </c>
      <c r="S97" s="224">
        <v>0</v>
      </c>
      <c r="T97" s="22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6" t="s">
        <v>112</v>
      </c>
      <c r="AT97" s="226" t="s">
        <v>208</v>
      </c>
      <c r="AU97" s="226" t="s">
        <v>34</v>
      </c>
      <c r="AY97" s="19" t="s">
        <v>206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9" t="s">
        <v>34</v>
      </c>
      <c r="BK97" s="227">
        <f>ROUND(I97*H97,2)</f>
        <v>0</v>
      </c>
      <c r="BL97" s="19" t="s">
        <v>112</v>
      </c>
      <c r="BM97" s="226" t="s">
        <v>112</v>
      </c>
    </row>
    <row r="98" spans="1:65" s="2" customFormat="1" ht="16.5" customHeight="1">
      <c r="A98" s="40"/>
      <c r="B98" s="41"/>
      <c r="C98" s="215" t="s">
        <v>93</v>
      </c>
      <c r="D98" s="215" t="s">
        <v>208</v>
      </c>
      <c r="E98" s="216" t="s">
        <v>5003</v>
      </c>
      <c r="F98" s="217" t="s">
        <v>5004</v>
      </c>
      <c r="G98" s="218" t="s">
        <v>270</v>
      </c>
      <c r="H98" s="219">
        <v>300</v>
      </c>
      <c r="I98" s="220"/>
      <c r="J98" s="221">
        <f>ROUND(I98*H98,2)</f>
        <v>0</v>
      </c>
      <c r="K98" s="217" t="s">
        <v>19</v>
      </c>
      <c r="L98" s="46"/>
      <c r="M98" s="222" t="s">
        <v>19</v>
      </c>
      <c r="N98" s="223" t="s">
        <v>44</v>
      </c>
      <c r="O98" s="86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112</v>
      </c>
      <c r="AT98" s="226" t="s">
        <v>208</v>
      </c>
      <c r="AU98" s="226" t="s">
        <v>34</v>
      </c>
      <c r="AY98" s="19" t="s">
        <v>206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34</v>
      </c>
      <c r="BK98" s="227">
        <f>ROUND(I98*H98,2)</f>
        <v>0</v>
      </c>
      <c r="BL98" s="19" t="s">
        <v>112</v>
      </c>
      <c r="BM98" s="226" t="s">
        <v>118</v>
      </c>
    </row>
    <row r="99" spans="1:65" s="2" customFormat="1" ht="16.5" customHeight="1">
      <c r="A99" s="40"/>
      <c r="B99" s="41"/>
      <c r="C99" s="215" t="s">
        <v>112</v>
      </c>
      <c r="D99" s="215" t="s">
        <v>208</v>
      </c>
      <c r="E99" s="216" t="s">
        <v>5005</v>
      </c>
      <c r="F99" s="217" t="s">
        <v>5006</v>
      </c>
      <c r="G99" s="218" t="s">
        <v>270</v>
      </c>
      <c r="H99" s="219">
        <v>70</v>
      </c>
      <c r="I99" s="220"/>
      <c r="J99" s="221">
        <f>ROUND(I99*H99,2)</f>
        <v>0</v>
      </c>
      <c r="K99" s="217" t="s">
        <v>19</v>
      </c>
      <c r="L99" s="46"/>
      <c r="M99" s="222" t="s">
        <v>19</v>
      </c>
      <c r="N99" s="223" t="s">
        <v>44</v>
      </c>
      <c r="O99" s="86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6" t="s">
        <v>112</v>
      </c>
      <c r="AT99" s="226" t="s">
        <v>208</v>
      </c>
      <c r="AU99" s="226" t="s">
        <v>34</v>
      </c>
      <c r="AY99" s="19" t="s">
        <v>206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34</v>
      </c>
      <c r="BK99" s="227">
        <f>ROUND(I99*H99,2)</f>
        <v>0</v>
      </c>
      <c r="BL99" s="19" t="s">
        <v>112</v>
      </c>
      <c r="BM99" s="226" t="s">
        <v>247</v>
      </c>
    </row>
    <row r="100" spans="1:65" s="2" customFormat="1" ht="16.5" customHeight="1">
      <c r="A100" s="40"/>
      <c r="B100" s="41"/>
      <c r="C100" s="215" t="s">
        <v>115</v>
      </c>
      <c r="D100" s="215" t="s">
        <v>208</v>
      </c>
      <c r="E100" s="216" t="s">
        <v>4758</v>
      </c>
      <c r="F100" s="217" t="s">
        <v>4759</v>
      </c>
      <c r="G100" s="218" t="s">
        <v>270</v>
      </c>
      <c r="H100" s="219">
        <v>200</v>
      </c>
      <c r="I100" s="220"/>
      <c r="J100" s="221">
        <f>ROUND(I100*H100,2)</f>
        <v>0</v>
      </c>
      <c r="K100" s="217" t="s">
        <v>19</v>
      </c>
      <c r="L100" s="46"/>
      <c r="M100" s="222" t="s">
        <v>19</v>
      </c>
      <c r="N100" s="223" t="s">
        <v>44</v>
      </c>
      <c r="O100" s="86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112</v>
      </c>
      <c r="AT100" s="226" t="s">
        <v>208</v>
      </c>
      <c r="AU100" s="226" t="s">
        <v>34</v>
      </c>
      <c r="AY100" s="19" t="s">
        <v>206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34</v>
      </c>
      <c r="BK100" s="227">
        <f>ROUND(I100*H100,2)</f>
        <v>0</v>
      </c>
      <c r="BL100" s="19" t="s">
        <v>112</v>
      </c>
      <c r="BM100" s="226" t="s">
        <v>255</v>
      </c>
    </row>
    <row r="101" spans="1:65" s="2" customFormat="1" ht="16.5" customHeight="1">
      <c r="A101" s="40"/>
      <c r="B101" s="41"/>
      <c r="C101" s="215" t="s">
        <v>118</v>
      </c>
      <c r="D101" s="215" t="s">
        <v>208</v>
      </c>
      <c r="E101" s="216" t="s">
        <v>4824</v>
      </c>
      <c r="F101" s="217" t="s">
        <v>4825</v>
      </c>
      <c r="G101" s="218" t="s">
        <v>386</v>
      </c>
      <c r="H101" s="219">
        <v>1</v>
      </c>
      <c r="I101" s="220"/>
      <c r="J101" s="221">
        <f>ROUND(I101*H101,2)</f>
        <v>0</v>
      </c>
      <c r="K101" s="217" t="s">
        <v>19</v>
      </c>
      <c r="L101" s="46"/>
      <c r="M101" s="222" t="s">
        <v>19</v>
      </c>
      <c r="N101" s="223" t="s">
        <v>44</v>
      </c>
      <c r="O101" s="86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6" t="s">
        <v>112</v>
      </c>
      <c r="AT101" s="226" t="s">
        <v>208</v>
      </c>
      <c r="AU101" s="226" t="s">
        <v>34</v>
      </c>
      <c r="AY101" s="19" t="s">
        <v>206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9" t="s">
        <v>34</v>
      </c>
      <c r="BK101" s="227">
        <f>ROUND(I101*H101,2)</f>
        <v>0</v>
      </c>
      <c r="BL101" s="19" t="s">
        <v>112</v>
      </c>
      <c r="BM101" s="226" t="s">
        <v>267</v>
      </c>
    </row>
    <row r="102" spans="1:63" s="12" customFormat="1" ht="25.9" customHeight="1">
      <c r="A102" s="12"/>
      <c r="B102" s="199"/>
      <c r="C102" s="200"/>
      <c r="D102" s="201" t="s">
        <v>72</v>
      </c>
      <c r="E102" s="202" t="s">
        <v>4826</v>
      </c>
      <c r="F102" s="202" t="s">
        <v>5007</v>
      </c>
      <c r="G102" s="200"/>
      <c r="H102" s="200"/>
      <c r="I102" s="203"/>
      <c r="J102" s="204">
        <f>BK102</f>
        <v>0</v>
      </c>
      <c r="K102" s="200"/>
      <c r="L102" s="205"/>
      <c r="M102" s="206"/>
      <c r="N102" s="207"/>
      <c r="O102" s="207"/>
      <c r="P102" s="208">
        <f>SUM(P103:P113)</f>
        <v>0</v>
      </c>
      <c r="Q102" s="207"/>
      <c r="R102" s="208">
        <f>SUM(R103:R113)</f>
        <v>0</v>
      </c>
      <c r="S102" s="207"/>
      <c r="T102" s="209">
        <f>SUM(T103:T113)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10" t="s">
        <v>34</v>
      </c>
      <c r="AT102" s="211" t="s">
        <v>72</v>
      </c>
      <c r="AU102" s="211" t="s">
        <v>73</v>
      </c>
      <c r="AY102" s="210" t="s">
        <v>206</v>
      </c>
      <c r="BK102" s="212">
        <f>SUM(BK103:BK113)</f>
        <v>0</v>
      </c>
    </row>
    <row r="103" spans="1:65" s="2" customFormat="1" ht="66.75" customHeight="1">
      <c r="A103" s="40"/>
      <c r="B103" s="41"/>
      <c r="C103" s="215" t="s">
        <v>242</v>
      </c>
      <c r="D103" s="215" t="s">
        <v>208</v>
      </c>
      <c r="E103" s="216" t="s">
        <v>5008</v>
      </c>
      <c r="F103" s="217" t="s">
        <v>5009</v>
      </c>
      <c r="G103" s="218" t="s">
        <v>4329</v>
      </c>
      <c r="H103" s="219">
        <v>6</v>
      </c>
      <c r="I103" s="220"/>
      <c r="J103" s="221">
        <f>ROUND(I103*H103,2)</f>
        <v>0</v>
      </c>
      <c r="K103" s="217" t="s">
        <v>19</v>
      </c>
      <c r="L103" s="46"/>
      <c r="M103" s="222" t="s">
        <v>19</v>
      </c>
      <c r="N103" s="223" t="s">
        <v>44</v>
      </c>
      <c r="O103" s="86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112</v>
      </c>
      <c r="AT103" s="226" t="s">
        <v>208</v>
      </c>
      <c r="AU103" s="226" t="s">
        <v>34</v>
      </c>
      <c r="AY103" s="19" t="s">
        <v>206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34</v>
      </c>
      <c r="BK103" s="227">
        <f>ROUND(I103*H103,2)</f>
        <v>0</v>
      </c>
      <c r="BL103" s="19" t="s">
        <v>112</v>
      </c>
      <c r="BM103" s="226" t="s">
        <v>285</v>
      </c>
    </row>
    <row r="104" spans="1:65" s="2" customFormat="1" ht="16.5" customHeight="1">
      <c r="A104" s="40"/>
      <c r="B104" s="41"/>
      <c r="C104" s="215" t="s">
        <v>247</v>
      </c>
      <c r="D104" s="215" t="s">
        <v>208</v>
      </c>
      <c r="E104" s="216" t="s">
        <v>5010</v>
      </c>
      <c r="F104" s="217" t="s">
        <v>5011</v>
      </c>
      <c r="G104" s="218" t="s">
        <v>4329</v>
      </c>
      <c r="H104" s="219">
        <v>6</v>
      </c>
      <c r="I104" s="220"/>
      <c r="J104" s="221">
        <f>ROUND(I104*H104,2)</f>
        <v>0</v>
      </c>
      <c r="K104" s="217" t="s">
        <v>19</v>
      </c>
      <c r="L104" s="46"/>
      <c r="M104" s="222" t="s">
        <v>19</v>
      </c>
      <c r="N104" s="223" t="s">
        <v>44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112</v>
      </c>
      <c r="AT104" s="226" t="s">
        <v>208</v>
      </c>
      <c r="AU104" s="226" t="s">
        <v>34</v>
      </c>
      <c r="AY104" s="19" t="s">
        <v>206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34</v>
      </c>
      <c r="BK104" s="227">
        <f>ROUND(I104*H104,2)</f>
        <v>0</v>
      </c>
      <c r="BL104" s="19" t="s">
        <v>112</v>
      </c>
      <c r="BM104" s="226" t="s">
        <v>304</v>
      </c>
    </row>
    <row r="105" spans="1:65" s="2" customFormat="1" ht="12">
      <c r="A105" s="40"/>
      <c r="B105" s="41"/>
      <c r="C105" s="215" t="s">
        <v>251</v>
      </c>
      <c r="D105" s="215" t="s">
        <v>208</v>
      </c>
      <c r="E105" s="216" t="s">
        <v>5012</v>
      </c>
      <c r="F105" s="217" t="s">
        <v>5013</v>
      </c>
      <c r="G105" s="218" t="s">
        <v>4329</v>
      </c>
      <c r="H105" s="219">
        <v>4</v>
      </c>
      <c r="I105" s="220"/>
      <c r="J105" s="221">
        <f>ROUND(I105*H105,2)</f>
        <v>0</v>
      </c>
      <c r="K105" s="217" t="s">
        <v>19</v>
      </c>
      <c r="L105" s="46"/>
      <c r="M105" s="222" t="s">
        <v>19</v>
      </c>
      <c r="N105" s="223" t="s">
        <v>44</v>
      </c>
      <c r="O105" s="86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112</v>
      </c>
      <c r="AT105" s="226" t="s">
        <v>208</v>
      </c>
      <c r="AU105" s="226" t="s">
        <v>34</v>
      </c>
      <c r="AY105" s="19" t="s">
        <v>206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34</v>
      </c>
      <c r="BK105" s="227">
        <f>ROUND(I105*H105,2)</f>
        <v>0</v>
      </c>
      <c r="BL105" s="19" t="s">
        <v>112</v>
      </c>
      <c r="BM105" s="226" t="s">
        <v>312</v>
      </c>
    </row>
    <row r="106" spans="1:65" s="2" customFormat="1" ht="12">
      <c r="A106" s="40"/>
      <c r="B106" s="41"/>
      <c r="C106" s="215" t="s">
        <v>255</v>
      </c>
      <c r="D106" s="215" t="s">
        <v>208</v>
      </c>
      <c r="E106" s="216" t="s">
        <v>5014</v>
      </c>
      <c r="F106" s="217" t="s">
        <v>5015</v>
      </c>
      <c r="G106" s="218" t="s">
        <v>4329</v>
      </c>
      <c r="H106" s="219">
        <v>260</v>
      </c>
      <c r="I106" s="220"/>
      <c r="J106" s="221">
        <f>ROUND(I106*H106,2)</f>
        <v>0</v>
      </c>
      <c r="K106" s="217" t="s">
        <v>19</v>
      </c>
      <c r="L106" s="46"/>
      <c r="M106" s="222" t="s">
        <v>19</v>
      </c>
      <c r="N106" s="223" t="s">
        <v>44</v>
      </c>
      <c r="O106" s="86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112</v>
      </c>
      <c r="AT106" s="226" t="s">
        <v>208</v>
      </c>
      <c r="AU106" s="226" t="s">
        <v>34</v>
      </c>
      <c r="AY106" s="19" t="s">
        <v>206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34</v>
      </c>
      <c r="BK106" s="227">
        <f>ROUND(I106*H106,2)</f>
        <v>0</v>
      </c>
      <c r="BL106" s="19" t="s">
        <v>112</v>
      </c>
      <c r="BM106" s="226" t="s">
        <v>322</v>
      </c>
    </row>
    <row r="107" spans="1:65" s="2" customFormat="1" ht="16.5" customHeight="1">
      <c r="A107" s="40"/>
      <c r="B107" s="41"/>
      <c r="C107" s="215" t="s">
        <v>261</v>
      </c>
      <c r="D107" s="215" t="s">
        <v>208</v>
      </c>
      <c r="E107" s="216" t="s">
        <v>5005</v>
      </c>
      <c r="F107" s="217" t="s">
        <v>5006</v>
      </c>
      <c r="G107" s="218" t="s">
        <v>270</v>
      </c>
      <c r="H107" s="219">
        <v>190</v>
      </c>
      <c r="I107" s="220"/>
      <c r="J107" s="221">
        <f>ROUND(I107*H107,2)</f>
        <v>0</v>
      </c>
      <c r="K107" s="217" t="s">
        <v>19</v>
      </c>
      <c r="L107" s="46"/>
      <c r="M107" s="222" t="s">
        <v>19</v>
      </c>
      <c r="N107" s="223" t="s">
        <v>44</v>
      </c>
      <c r="O107" s="86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112</v>
      </c>
      <c r="AT107" s="226" t="s">
        <v>208</v>
      </c>
      <c r="AU107" s="226" t="s">
        <v>34</v>
      </c>
      <c r="AY107" s="19" t="s">
        <v>206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34</v>
      </c>
      <c r="BK107" s="227">
        <f>ROUND(I107*H107,2)</f>
        <v>0</v>
      </c>
      <c r="BL107" s="19" t="s">
        <v>112</v>
      </c>
      <c r="BM107" s="226" t="s">
        <v>329</v>
      </c>
    </row>
    <row r="108" spans="1:65" s="2" customFormat="1" ht="16.5" customHeight="1">
      <c r="A108" s="40"/>
      <c r="B108" s="41"/>
      <c r="C108" s="215" t="s">
        <v>267</v>
      </c>
      <c r="D108" s="215" t="s">
        <v>208</v>
      </c>
      <c r="E108" s="216" t="s">
        <v>4758</v>
      </c>
      <c r="F108" s="217" t="s">
        <v>4759</v>
      </c>
      <c r="G108" s="218" t="s">
        <v>270</v>
      </c>
      <c r="H108" s="219">
        <v>30</v>
      </c>
      <c r="I108" s="220"/>
      <c r="J108" s="221">
        <f>ROUND(I108*H108,2)</f>
        <v>0</v>
      </c>
      <c r="K108" s="217" t="s">
        <v>19</v>
      </c>
      <c r="L108" s="46"/>
      <c r="M108" s="222" t="s">
        <v>19</v>
      </c>
      <c r="N108" s="223" t="s">
        <v>44</v>
      </c>
      <c r="O108" s="86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112</v>
      </c>
      <c r="AT108" s="226" t="s">
        <v>208</v>
      </c>
      <c r="AU108" s="226" t="s">
        <v>34</v>
      </c>
      <c r="AY108" s="19" t="s">
        <v>206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34</v>
      </c>
      <c r="BK108" s="227">
        <f>ROUND(I108*H108,2)</f>
        <v>0</v>
      </c>
      <c r="BL108" s="19" t="s">
        <v>112</v>
      </c>
      <c r="BM108" s="226" t="s">
        <v>337</v>
      </c>
    </row>
    <row r="109" spans="1:65" s="2" customFormat="1" ht="16.5" customHeight="1">
      <c r="A109" s="40"/>
      <c r="B109" s="41"/>
      <c r="C109" s="215" t="s">
        <v>274</v>
      </c>
      <c r="D109" s="215" t="s">
        <v>208</v>
      </c>
      <c r="E109" s="216" t="s">
        <v>5016</v>
      </c>
      <c r="F109" s="217" t="s">
        <v>5017</v>
      </c>
      <c r="G109" s="218" t="s">
        <v>3965</v>
      </c>
      <c r="H109" s="219">
        <v>4</v>
      </c>
      <c r="I109" s="220"/>
      <c r="J109" s="221">
        <f>ROUND(I109*H109,2)</f>
        <v>0</v>
      </c>
      <c r="K109" s="217" t="s">
        <v>19</v>
      </c>
      <c r="L109" s="46"/>
      <c r="M109" s="222" t="s">
        <v>19</v>
      </c>
      <c r="N109" s="223" t="s">
        <v>44</v>
      </c>
      <c r="O109" s="86"/>
      <c r="P109" s="224">
        <f>O109*H109</f>
        <v>0</v>
      </c>
      <c r="Q109" s="224">
        <v>0</v>
      </c>
      <c r="R109" s="224">
        <f>Q109*H109</f>
        <v>0</v>
      </c>
      <c r="S109" s="224">
        <v>0</v>
      </c>
      <c r="T109" s="22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6" t="s">
        <v>112</v>
      </c>
      <c r="AT109" s="226" t="s">
        <v>208</v>
      </c>
      <c r="AU109" s="226" t="s">
        <v>34</v>
      </c>
      <c r="AY109" s="19" t="s">
        <v>206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34</v>
      </c>
      <c r="BK109" s="227">
        <f>ROUND(I109*H109,2)</f>
        <v>0</v>
      </c>
      <c r="BL109" s="19" t="s">
        <v>112</v>
      </c>
      <c r="BM109" s="226" t="s">
        <v>344</v>
      </c>
    </row>
    <row r="110" spans="1:65" s="2" customFormat="1" ht="16.5" customHeight="1">
      <c r="A110" s="40"/>
      <c r="B110" s="41"/>
      <c r="C110" s="215" t="s">
        <v>285</v>
      </c>
      <c r="D110" s="215" t="s">
        <v>208</v>
      </c>
      <c r="E110" s="216" t="s">
        <v>5018</v>
      </c>
      <c r="F110" s="217" t="s">
        <v>5019</v>
      </c>
      <c r="G110" s="218" t="s">
        <v>3965</v>
      </c>
      <c r="H110" s="219">
        <v>6</v>
      </c>
      <c r="I110" s="220"/>
      <c r="J110" s="221">
        <f>ROUND(I110*H110,2)</f>
        <v>0</v>
      </c>
      <c r="K110" s="217" t="s">
        <v>19</v>
      </c>
      <c r="L110" s="46"/>
      <c r="M110" s="222" t="s">
        <v>19</v>
      </c>
      <c r="N110" s="223" t="s">
        <v>44</v>
      </c>
      <c r="O110" s="86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112</v>
      </c>
      <c r="AT110" s="226" t="s">
        <v>208</v>
      </c>
      <c r="AU110" s="226" t="s">
        <v>34</v>
      </c>
      <c r="AY110" s="19" t="s">
        <v>206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34</v>
      </c>
      <c r="BK110" s="227">
        <f>ROUND(I110*H110,2)</f>
        <v>0</v>
      </c>
      <c r="BL110" s="19" t="s">
        <v>112</v>
      </c>
      <c r="BM110" s="226" t="s">
        <v>355</v>
      </c>
    </row>
    <row r="111" spans="1:65" s="2" customFormat="1" ht="16.5" customHeight="1">
      <c r="A111" s="40"/>
      <c r="B111" s="41"/>
      <c r="C111" s="215" t="s">
        <v>8</v>
      </c>
      <c r="D111" s="215" t="s">
        <v>208</v>
      </c>
      <c r="E111" s="216" t="s">
        <v>5020</v>
      </c>
      <c r="F111" s="217" t="s">
        <v>5021</v>
      </c>
      <c r="G111" s="218" t="s">
        <v>3965</v>
      </c>
      <c r="H111" s="219">
        <v>4</v>
      </c>
      <c r="I111" s="220"/>
      <c r="J111" s="221">
        <f>ROUND(I111*H111,2)</f>
        <v>0</v>
      </c>
      <c r="K111" s="217" t="s">
        <v>19</v>
      </c>
      <c r="L111" s="46"/>
      <c r="M111" s="222" t="s">
        <v>19</v>
      </c>
      <c r="N111" s="223" t="s">
        <v>44</v>
      </c>
      <c r="O111" s="86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112</v>
      </c>
      <c r="AT111" s="226" t="s">
        <v>208</v>
      </c>
      <c r="AU111" s="226" t="s">
        <v>34</v>
      </c>
      <c r="AY111" s="19" t="s">
        <v>206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34</v>
      </c>
      <c r="BK111" s="227">
        <f>ROUND(I111*H111,2)</f>
        <v>0</v>
      </c>
      <c r="BL111" s="19" t="s">
        <v>112</v>
      </c>
      <c r="BM111" s="226" t="s">
        <v>368</v>
      </c>
    </row>
    <row r="112" spans="1:65" s="2" customFormat="1" ht="12">
      <c r="A112" s="40"/>
      <c r="B112" s="41"/>
      <c r="C112" s="215" t="s">
        <v>304</v>
      </c>
      <c r="D112" s="215" t="s">
        <v>208</v>
      </c>
      <c r="E112" s="216" t="s">
        <v>5022</v>
      </c>
      <c r="F112" s="217" t="s">
        <v>5023</v>
      </c>
      <c r="G112" s="218" t="s">
        <v>3965</v>
      </c>
      <c r="H112" s="219">
        <v>4</v>
      </c>
      <c r="I112" s="220"/>
      <c r="J112" s="221">
        <f>ROUND(I112*H112,2)</f>
        <v>0</v>
      </c>
      <c r="K112" s="217" t="s">
        <v>19</v>
      </c>
      <c r="L112" s="46"/>
      <c r="M112" s="222" t="s">
        <v>19</v>
      </c>
      <c r="N112" s="223" t="s">
        <v>44</v>
      </c>
      <c r="O112" s="86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112</v>
      </c>
      <c r="AT112" s="226" t="s">
        <v>208</v>
      </c>
      <c r="AU112" s="226" t="s">
        <v>34</v>
      </c>
      <c r="AY112" s="19" t="s">
        <v>206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34</v>
      </c>
      <c r="BK112" s="227">
        <f>ROUND(I112*H112,2)</f>
        <v>0</v>
      </c>
      <c r="BL112" s="19" t="s">
        <v>112</v>
      </c>
      <c r="BM112" s="226" t="s">
        <v>377</v>
      </c>
    </row>
    <row r="113" spans="1:65" s="2" customFormat="1" ht="16.5" customHeight="1">
      <c r="A113" s="40"/>
      <c r="B113" s="41"/>
      <c r="C113" s="215" t="s">
        <v>308</v>
      </c>
      <c r="D113" s="215" t="s">
        <v>208</v>
      </c>
      <c r="E113" s="216" t="s">
        <v>4834</v>
      </c>
      <c r="F113" s="217" t="s">
        <v>4825</v>
      </c>
      <c r="G113" s="218" t="s">
        <v>386</v>
      </c>
      <c r="H113" s="219">
        <v>1</v>
      </c>
      <c r="I113" s="220"/>
      <c r="J113" s="221">
        <f>ROUND(I113*H113,2)</f>
        <v>0</v>
      </c>
      <c r="K113" s="217" t="s">
        <v>19</v>
      </c>
      <c r="L113" s="46"/>
      <c r="M113" s="222" t="s">
        <v>19</v>
      </c>
      <c r="N113" s="223" t="s">
        <v>44</v>
      </c>
      <c r="O113" s="86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112</v>
      </c>
      <c r="AT113" s="226" t="s">
        <v>208</v>
      </c>
      <c r="AU113" s="226" t="s">
        <v>34</v>
      </c>
      <c r="AY113" s="19" t="s">
        <v>206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34</v>
      </c>
      <c r="BK113" s="227">
        <f>ROUND(I113*H113,2)</f>
        <v>0</v>
      </c>
      <c r="BL113" s="19" t="s">
        <v>112</v>
      </c>
      <c r="BM113" s="226" t="s">
        <v>395</v>
      </c>
    </row>
    <row r="114" spans="1:63" s="12" customFormat="1" ht="25.9" customHeight="1">
      <c r="A114" s="12"/>
      <c r="B114" s="199"/>
      <c r="C114" s="200"/>
      <c r="D114" s="201" t="s">
        <v>72</v>
      </c>
      <c r="E114" s="202" t="s">
        <v>4835</v>
      </c>
      <c r="F114" s="202" t="s">
        <v>5024</v>
      </c>
      <c r="G114" s="200"/>
      <c r="H114" s="200"/>
      <c r="I114" s="203"/>
      <c r="J114" s="204">
        <f>BK114</f>
        <v>0</v>
      </c>
      <c r="K114" s="200"/>
      <c r="L114" s="205"/>
      <c r="M114" s="206"/>
      <c r="N114" s="207"/>
      <c r="O114" s="207"/>
      <c r="P114" s="208">
        <f>SUM(P115:P126)</f>
        <v>0</v>
      </c>
      <c r="Q114" s="207"/>
      <c r="R114" s="208">
        <f>SUM(R115:R126)</f>
        <v>0</v>
      </c>
      <c r="S114" s="207"/>
      <c r="T114" s="209">
        <f>SUM(T115:T126)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10" t="s">
        <v>34</v>
      </c>
      <c r="AT114" s="211" t="s">
        <v>72</v>
      </c>
      <c r="AU114" s="211" t="s">
        <v>73</v>
      </c>
      <c r="AY114" s="210" t="s">
        <v>206</v>
      </c>
      <c r="BK114" s="212">
        <f>SUM(BK115:BK126)</f>
        <v>0</v>
      </c>
    </row>
    <row r="115" spans="1:65" s="2" customFormat="1" ht="12">
      <c r="A115" s="40"/>
      <c r="B115" s="41"/>
      <c r="C115" s="215" t="s">
        <v>312</v>
      </c>
      <c r="D115" s="215" t="s">
        <v>208</v>
      </c>
      <c r="E115" s="216" t="s">
        <v>5025</v>
      </c>
      <c r="F115" s="217" t="s">
        <v>5026</v>
      </c>
      <c r="G115" s="218" t="s">
        <v>4329</v>
      </c>
      <c r="H115" s="219">
        <v>1</v>
      </c>
      <c r="I115" s="220"/>
      <c r="J115" s="221">
        <f>ROUND(I115*H115,2)</f>
        <v>0</v>
      </c>
      <c r="K115" s="217" t="s">
        <v>19</v>
      </c>
      <c r="L115" s="46"/>
      <c r="M115" s="222" t="s">
        <v>19</v>
      </c>
      <c r="N115" s="223" t="s">
        <v>44</v>
      </c>
      <c r="O115" s="86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6" t="s">
        <v>112</v>
      </c>
      <c r="AT115" s="226" t="s">
        <v>208</v>
      </c>
      <c r="AU115" s="226" t="s">
        <v>34</v>
      </c>
      <c r="AY115" s="19" t="s">
        <v>206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34</v>
      </c>
      <c r="BK115" s="227">
        <f>ROUND(I115*H115,2)</f>
        <v>0</v>
      </c>
      <c r="BL115" s="19" t="s">
        <v>112</v>
      </c>
      <c r="BM115" s="226" t="s">
        <v>438</v>
      </c>
    </row>
    <row r="116" spans="1:65" s="2" customFormat="1" ht="12">
      <c r="A116" s="40"/>
      <c r="B116" s="41"/>
      <c r="C116" s="215" t="s">
        <v>316</v>
      </c>
      <c r="D116" s="215" t="s">
        <v>208</v>
      </c>
      <c r="E116" s="216" t="s">
        <v>5027</v>
      </c>
      <c r="F116" s="217" t="s">
        <v>5028</v>
      </c>
      <c r="G116" s="218" t="s">
        <v>4329</v>
      </c>
      <c r="H116" s="219">
        <v>4</v>
      </c>
      <c r="I116" s="220"/>
      <c r="J116" s="221">
        <f>ROUND(I116*H116,2)</f>
        <v>0</v>
      </c>
      <c r="K116" s="217" t="s">
        <v>19</v>
      </c>
      <c r="L116" s="46"/>
      <c r="M116" s="222" t="s">
        <v>19</v>
      </c>
      <c r="N116" s="223" t="s">
        <v>44</v>
      </c>
      <c r="O116" s="86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112</v>
      </c>
      <c r="AT116" s="226" t="s">
        <v>208</v>
      </c>
      <c r="AU116" s="226" t="s">
        <v>34</v>
      </c>
      <c r="AY116" s="19" t="s">
        <v>206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34</v>
      </c>
      <c r="BK116" s="227">
        <f>ROUND(I116*H116,2)</f>
        <v>0</v>
      </c>
      <c r="BL116" s="19" t="s">
        <v>112</v>
      </c>
      <c r="BM116" s="226" t="s">
        <v>450</v>
      </c>
    </row>
    <row r="117" spans="1:65" s="2" customFormat="1" ht="12">
      <c r="A117" s="40"/>
      <c r="B117" s="41"/>
      <c r="C117" s="215" t="s">
        <v>322</v>
      </c>
      <c r="D117" s="215" t="s">
        <v>208</v>
      </c>
      <c r="E117" s="216" t="s">
        <v>5029</v>
      </c>
      <c r="F117" s="217" t="s">
        <v>5030</v>
      </c>
      <c r="G117" s="218" t="s">
        <v>4329</v>
      </c>
      <c r="H117" s="219">
        <v>1</v>
      </c>
      <c r="I117" s="220"/>
      <c r="J117" s="221">
        <f>ROUND(I117*H117,2)</f>
        <v>0</v>
      </c>
      <c r="K117" s="217" t="s">
        <v>19</v>
      </c>
      <c r="L117" s="46"/>
      <c r="M117" s="222" t="s">
        <v>19</v>
      </c>
      <c r="N117" s="223" t="s">
        <v>44</v>
      </c>
      <c r="O117" s="86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112</v>
      </c>
      <c r="AT117" s="226" t="s">
        <v>208</v>
      </c>
      <c r="AU117" s="226" t="s">
        <v>34</v>
      </c>
      <c r="AY117" s="19" t="s">
        <v>206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34</v>
      </c>
      <c r="BK117" s="227">
        <f>ROUND(I117*H117,2)</f>
        <v>0</v>
      </c>
      <c r="BL117" s="19" t="s">
        <v>112</v>
      </c>
      <c r="BM117" s="226" t="s">
        <v>462</v>
      </c>
    </row>
    <row r="118" spans="1:65" s="2" customFormat="1" ht="16.5" customHeight="1">
      <c r="A118" s="40"/>
      <c r="B118" s="41"/>
      <c r="C118" s="215" t="s">
        <v>7</v>
      </c>
      <c r="D118" s="215" t="s">
        <v>208</v>
      </c>
      <c r="E118" s="216" t="s">
        <v>5031</v>
      </c>
      <c r="F118" s="217" t="s">
        <v>5032</v>
      </c>
      <c r="G118" s="218" t="s">
        <v>4329</v>
      </c>
      <c r="H118" s="219">
        <v>6</v>
      </c>
      <c r="I118" s="220"/>
      <c r="J118" s="221">
        <f>ROUND(I118*H118,2)</f>
        <v>0</v>
      </c>
      <c r="K118" s="217" t="s">
        <v>19</v>
      </c>
      <c r="L118" s="46"/>
      <c r="M118" s="222" t="s">
        <v>19</v>
      </c>
      <c r="N118" s="223" t="s">
        <v>44</v>
      </c>
      <c r="O118" s="86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6" t="s">
        <v>112</v>
      </c>
      <c r="AT118" s="226" t="s">
        <v>208</v>
      </c>
      <c r="AU118" s="226" t="s">
        <v>34</v>
      </c>
      <c r="AY118" s="19" t="s">
        <v>206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9" t="s">
        <v>34</v>
      </c>
      <c r="BK118" s="227">
        <f>ROUND(I118*H118,2)</f>
        <v>0</v>
      </c>
      <c r="BL118" s="19" t="s">
        <v>112</v>
      </c>
      <c r="BM118" s="226" t="s">
        <v>474</v>
      </c>
    </row>
    <row r="119" spans="1:65" s="2" customFormat="1" ht="12">
      <c r="A119" s="40"/>
      <c r="B119" s="41"/>
      <c r="C119" s="215" t="s">
        <v>329</v>
      </c>
      <c r="D119" s="215" t="s">
        <v>208</v>
      </c>
      <c r="E119" s="216" t="s">
        <v>5014</v>
      </c>
      <c r="F119" s="217" t="s">
        <v>5015</v>
      </c>
      <c r="G119" s="218" t="s">
        <v>4329</v>
      </c>
      <c r="H119" s="219">
        <v>520</v>
      </c>
      <c r="I119" s="220"/>
      <c r="J119" s="221">
        <f>ROUND(I119*H119,2)</f>
        <v>0</v>
      </c>
      <c r="K119" s="217" t="s">
        <v>19</v>
      </c>
      <c r="L119" s="46"/>
      <c r="M119" s="222" t="s">
        <v>19</v>
      </c>
      <c r="N119" s="223" t="s">
        <v>44</v>
      </c>
      <c r="O119" s="86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112</v>
      </c>
      <c r="AT119" s="226" t="s">
        <v>208</v>
      </c>
      <c r="AU119" s="226" t="s">
        <v>34</v>
      </c>
      <c r="AY119" s="19" t="s">
        <v>206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34</v>
      </c>
      <c r="BK119" s="227">
        <f>ROUND(I119*H119,2)</f>
        <v>0</v>
      </c>
      <c r="BL119" s="19" t="s">
        <v>112</v>
      </c>
      <c r="BM119" s="226" t="s">
        <v>485</v>
      </c>
    </row>
    <row r="120" spans="1:65" s="2" customFormat="1" ht="16.5" customHeight="1">
      <c r="A120" s="40"/>
      <c r="B120" s="41"/>
      <c r="C120" s="215" t="s">
        <v>333</v>
      </c>
      <c r="D120" s="215" t="s">
        <v>208</v>
      </c>
      <c r="E120" s="216" t="s">
        <v>5005</v>
      </c>
      <c r="F120" s="217" t="s">
        <v>5006</v>
      </c>
      <c r="G120" s="218" t="s">
        <v>270</v>
      </c>
      <c r="H120" s="219">
        <v>340</v>
      </c>
      <c r="I120" s="220"/>
      <c r="J120" s="221">
        <f>ROUND(I120*H120,2)</f>
        <v>0</v>
      </c>
      <c r="K120" s="217" t="s">
        <v>19</v>
      </c>
      <c r="L120" s="46"/>
      <c r="M120" s="222" t="s">
        <v>19</v>
      </c>
      <c r="N120" s="223" t="s">
        <v>44</v>
      </c>
      <c r="O120" s="86"/>
      <c r="P120" s="224">
        <f>O120*H120</f>
        <v>0</v>
      </c>
      <c r="Q120" s="224">
        <v>0</v>
      </c>
      <c r="R120" s="224">
        <f>Q120*H120</f>
        <v>0</v>
      </c>
      <c r="S120" s="224">
        <v>0</v>
      </c>
      <c r="T120" s="225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6" t="s">
        <v>112</v>
      </c>
      <c r="AT120" s="226" t="s">
        <v>208</v>
      </c>
      <c r="AU120" s="226" t="s">
        <v>34</v>
      </c>
      <c r="AY120" s="19" t="s">
        <v>206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9" t="s">
        <v>34</v>
      </c>
      <c r="BK120" s="227">
        <f>ROUND(I120*H120,2)</f>
        <v>0</v>
      </c>
      <c r="BL120" s="19" t="s">
        <v>112</v>
      </c>
      <c r="BM120" s="226" t="s">
        <v>494</v>
      </c>
    </row>
    <row r="121" spans="1:65" s="2" customFormat="1" ht="16.5" customHeight="1">
      <c r="A121" s="40"/>
      <c r="B121" s="41"/>
      <c r="C121" s="215" t="s">
        <v>337</v>
      </c>
      <c r="D121" s="215" t="s">
        <v>208</v>
      </c>
      <c r="E121" s="216" t="s">
        <v>4758</v>
      </c>
      <c r="F121" s="217" t="s">
        <v>4759</v>
      </c>
      <c r="G121" s="218" t="s">
        <v>270</v>
      </c>
      <c r="H121" s="219">
        <v>60</v>
      </c>
      <c r="I121" s="220"/>
      <c r="J121" s="221">
        <f>ROUND(I121*H121,2)</f>
        <v>0</v>
      </c>
      <c r="K121" s="217" t="s">
        <v>19</v>
      </c>
      <c r="L121" s="46"/>
      <c r="M121" s="222" t="s">
        <v>19</v>
      </c>
      <c r="N121" s="223" t="s">
        <v>44</v>
      </c>
      <c r="O121" s="86"/>
      <c r="P121" s="224">
        <f>O121*H121</f>
        <v>0</v>
      </c>
      <c r="Q121" s="224">
        <v>0</v>
      </c>
      <c r="R121" s="224">
        <f>Q121*H121</f>
        <v>0</v>
      </c>
      <c r="S121" s="224">
        <v>0</v>
      </c>
      <c r="T121" s="225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6" t="s">
        <v>112</v>
      </c>
      <c r="AT121" s="226" t="s">
        <v>208</v>
      </c>
      <c r="AU121" s="226" t="s">
        <v>34</v>
      </c>
      <c r="AY121" s="19" t="s">
        <v>206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9" t="s">
        <v>34</v>
      </c>
      <c r="BK121" s="227">
        <f>ROUND(I121*H121,2)</f>
        <v>0</v>
      </c>
      <c r="BL121" s="19" t="s">
        <v>112</v>
      </c>
      <c r="BM121" s="226" t="s">
        <v>503</v>
      </c>
    </row>
    <row r="122" spans="1:65" s="2" customFormat="1" ht="16.5" customHeight="1">
      <c r="A122" s="40"/>
      <c r="B122" s="41"/>
      <c r="C122" s="215" t="s">
        <v>341</v>
      </c>
      <c r="D122" s="215" t="s">
        <v>208</v>
      </c>
      <c r="E122" s="216" t="s">
        <v>5016</v>
      </c>
      <c r="F122" s="217" t="s">
        <v>5017</v>
      </c>
      <c r="G122" s="218" t="s">
        <v>3965</v>
      </c>
      <c r="H122" s="219">
        <v>4</v>
      </c>
      <c r="I122" s="220"/>
      <c r="J122" s="221">
        <f>ROUND(I122*H122,2)</f>
        <v>0</v>
      </c>
      <c r="K122" s="217" t="s">
        <v>19</v>
      </c>
      <c r="L122" s="46"/>
      <c r="M122" s="222" t="s">
        <v>19</v>
      </c>
      <c r="N122" s="223" t="s">
        <v>44</v>
      </c>
      <c r="O122" s="86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6" t="s">
        <v>112</v>
      </c>
      <c r="AT122" s="226" t="s">
        <v>208</v>
      </c>
      <c r="AU122" s="226" t="s">
        <v>34</v>
      </c>
      <c r="AY122" s="19" t="s">
        <v>206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19" t="s">
        <v>34</v>
      </c>
      <c r="BK122" s="227">
        <f>ROUND(I122*H122,2)</f>
        <v>0</v>
      </c>
      <c r="BL122" s="19" t="s">
        <v>112</v>
      </c>
      <c r="BM122" s="226" t="s">
        <v>512</v>
      </c>
    </row>
    <row r="123" spans="1:65" s="2" customFormat="1" ht="16.5" customHeight="1">
      <c r="A123" s="40"/>
      <c r="B123" s="41"/>
      <c r="C123" s="215" t="s">
        <v>344</v>
      </c>
      <c r="D123" s="215" t="s">
        <v>208</v>
      </c>
      <c r="E123" s="216" t="s">
        <v>5018</v>
      </c>
      <c r="F123" s="217" t="s">
        <v>5019</v>
      </c>
      <c r="G123" s="218" t="s">
        <v>3965</v>
      </c>
      <c r="H123" s="219">
        <v>6</v>
      </c>
      <c r="I123" s="220"/>
      <c r="J123" s="221">
        <f>ROUND(I123*H123,2)</f>
        <v>0</v>
      </c>
      <c r="K123" s="217" t="s">
        <v>19</v>
      </c>
      <c r="L123" s="46"/>
      <c r="M123" s="222" t="s">
        <v>19</v>
      </c>
      <c r="N123" s="223" t="s">
        <v>44</v>
      </c>
      <c r="O123" s="86"/>
      <c r="P123" s="224">
        <f>O123*H123</f>
        <v>0</v>
      </c>
      <c r="Q123" s="224">
        <v>0</v>
      </c>
      <c r="R123" s="224">
        <f>Q123*H123</f>
        <v>0</v>
      </c>
      <c r="S123" s="224">
        <v>0</v>
      </c>
      <c r="T123" s="225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6" t="s">
        <v>112</v>
      </c>
      <c r="AT123" s="226" t="s">
        <v>208</v>
      </c>
      <c r="AU123" s="226" t="s">
        <v>34</v>
      </c>
      <c r="AY123" s="19" t="s">
        <v>206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19" t="s">
        <v>34</v>
      </c>
      <c r="BK123" s="227">
        <f>ROUND(I123*H123,2)</f>
        <v>0</v>
      </c>
      <c r="BL123" s="19" t="s">
        <v>112</v>
      </c>
      <c r="BM123" s="226" t="s">
        <v>522</v>
      </c>
    </row>
    <row r="124" spans="1:65" s="2" customFormat="1" ht="16.5" customHeight="1">
      <c r="A124" s="40"/>
      <c r="B124" s="41"/>
      <c r="C124" s="215" t="s">
        <v>350</v>
      </c>
      <c r="D124" s="215" t="s">
        <v>208</v>
      </c>
      <c r="E124" s="216" t="s">
        <v>5020</v>
      </c>
      <c r="F124" s="217" t="s">
        <v>5021</v>
      </c>
      <c r="G124" s="218" t="s">
        <v>3965</v>
      </c>
      <c r="H124" s="219">
        <v>4</v>
      </c>
      <c r="I124" s="220"/>
      <c r="J124" s="221">
        <f>ROUND(I124*H124,2)</f>
        <v>0</v>
      </c>
      <c r="K124" s="217" t="s">
        <v>19</v>
      </c>
      <c r="L124" s="46"/>
      <c r="M124" s="222" t="s">
        <v>19</v>
      </c>
      <c r="N124" s="223" t="s">
        <v>44</v>
      </c>
      <c r="O124" s="86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112</v>
      </c>
      <c r="AT124" s="226" t="s">
        <v>208</v>
      </c>
      <c r="AU124" s="226" t="s">
        <v>34</v>
      </c>
      <c r="AY124" s="19" t="s">
        <v>206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34</v>
      </c>
      <c r="BK124" s="227">
        <f>ROUND(I124*H124,2)</f>
        <v>0</v>
      </c>
      <c r="BL124" s="19" t="s">
        <v>112</v>
      </c>
      <c r="BM124" s="226" t="s">
        <v>535</v>
      </c>
    </row>
    <row r="125" spans="1:65" s="2" customFormat="1" ht="12">
      <c r="A125" s="40"/>
      <c r="B125" s="41"/>
      <c r="C125" s="215" t="s">
        <v>355</v>
      </c>
      <c r="D125" s="215" t="s">
        <v>208</v>
      </c>
      <c r="E125" s="216" t="s">
        <v>5022</v>
      </c>
      <c r="F125" s="217" t="s">
        <v>5023</v>
      </c>
      <c r="G125" s="218" t="s">
        <v>3965</v>
      </c>
      <c r="H125" s="219">
        <v>4</v>
      </c>
      <c r="I125" s="220"/>
      <c r="J125" s="221">
        <f>ROUND(I125*H125,2)</f>
        <v>0</v>
      </c>
      <c r="K125" s="217" t="s">
        <v>19</v>
      </c>
      <c r="L125" s="46"/>
      <c r="M125" s="222" t="s">
        <v>19</v>
      </c>
      <c r="N125" s="223" t="s">
        <v>44</v>
      </c>
      <c r="O125" s="86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6" t="s">
        <v>112</v>
      </c>
      <c r="AT125" s="226" t="s">
        <v>208</v>
      </c>
      <c r="AU125" s="226" t="s">
        <v>34</v>
      </c>
      <c r="AY125" s="19" t="s">
        <v>206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19" t="s">
        <v>34</v>
      </c>
      <c r="BK125" s="227">
        <f>ROUND(I125*H125,2)</f>
        <v>0</v>
      </c>
      <c r="BL125" s="19" t="s">
        <v>112</v>
      </c>
      <c r="BM125" s="226" t="s">
        <v>556</v>
      </c>
    </row>
    <row r="126" spans="1:65" s="2" customFormat="1" ht="16.5" customHeight="1">
      <c r="A126" s="40"/>
      <c r="B126" s="41"/>
      <c r="C126" s="215" t="s">
        <v>363</v>
      </c>
      <c r="D126" s="215" t="s">
        <v>208</v>
      </c>
      <c r="E126" s="216" t="s">
        <v>5033</v>
      </c>
      <c r="F126" s="217" t="s">
        <v>4825</v>
      </c>
      <c r="G126" s="218" t="s">
        <v>386</v>
      </c>
      <c r="H126" s="219">
        <v>1</v>
      </c>
      <c r="I126" s="220"/>
      <c r="J126" s="221">
        <f>ROUND(I126*H126,2)</f>
        <v>0</v>
      </c>
      <c r="K126" s="217" t="s">
        <v>19</v>
      </c>
      <c r="L126" s="46"/>
      <c r="M126" s="222" t="s">
        <v>19</v>
      </c>
      <c r="N126" s="223" t="s">
        <v>44</v>
      </c>
      <c r="O126" s="86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6" t="s">
        <v>112</v>
      </c>
      <c r="AT126" s="226" t="s">
        <v>208</v>
      </c>
      <c r="AU126" s="226" t="s">
        <v>34</v>
      </c>
      <c r="AY126" s="19" t="s">
        <v>206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19" t="s">
        <v>34</v>
      </c>
      <c r="BK126" s="227">
        <f>ROUND(I126*H126,2)</f>
        <v>0</v>
      </c>
      <c r="BL126" s="19" t="s">
        <v>112</v>
      </c>
      <c r="BM126" s="226" t="s">
        <v>564</v>
      </c>
    </row>
    <row r="127" spans="1:63" s="12" customFormat="1" ht="25.9" customHeight="1">
      <c r="A127" s="12"/>
      <c r="B127" s="199"/>
      <c r="C127" s="200"/>
      <c r="D127" s="201" t="s">
        <v>72</v>
      </c>
      <c r="E127" s="202" t="s">
        <v>4845</v>
      </c>
      <c r="F127" s="202" t="s">
        <v>5034</v>
      </c>
      <c r="G127" s="200"/>
      <c r="H127" s="200"/>
      <c r="I127" s="203"/>
      <c r="J127" s="204">
        <f>BK127</f>
        <v>0</v>
      </c>
      <c r="K127" s="200"/>
      <c r="L127" s="205"/>
      <c r="M127" s="206"/>
      <c r="N127" s="207"/>
      <c r="O127" s="207"/>
      <c r="P127" s="208">
        <f>SUM(P128:P157)</f>
        <v>0</v>
      </c>
      <c r="Q127" s="207"/>
      <c r="R127" s="208">
        <f>SUM(R128:R157)</f>
        <v>0</v>
      </c>
      <c r="S127" s="207"/>
      <c r="T127" s="209">
        <f>SUM(T128:T157)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0" t="s">
        <v>34</v>
      </c>
      <c r="AT127" s="211" t="s">
        <v>72</v>
      </c>
      <c r="AU127" s="211" t="s">
        <v>73</v>
      </c>
      <c r="AY127" s="210" t="s">
        <v>206</v>
      </c>
      <c r="BK127" s="212">
        <f>SUM(BK128:BK157)</f>
        <v>0</v>
      </c>
    </row>
    <row r="128" spans="1:65" s="2" customFormat="1" ht="16.5" customHeight="1">
      <c r="A128" s="40"/>
      <c r="B128" s="41"/>
      <c r="C128" s="215" t="s">
        <v>368</v>
      </c>
      <c r="D128" s="215" t="s">
        <v>208</v>
      </c>
      <c r="E128" s="216" t="s">
        <v>5035</v>
      </c>
      <c r="F128" s="217" t="s">
        <v>5036</v>
      </c>
      <c r="G128" s="218" t="s">
        <v>270</v>
      </c>
      <c r="H128" s="219">
        <v>30</v>
      </c>
      <c r="I128" s="220"/>
      <c r="J128" s="221">
        <f>ROUND(I128*H128,2)</f>
        <v>0</v>
      </c>
      <c r="K128" s="217" t="s">
        <v>19</v>
      </c>
      <c r="L128" s="46"/>
      <c r="M128" s="222" t="s">
        <v>19</v>
      </c>
      <c r="N128" s="223" t="s">
        <v>44</v>
      </c>
      <c r="O128" s="86"/>
      <c r="P128" s="224">
        <f>O128*H128</f>
        <v>0</v>
      </c>
      <c r="Q128" s="224">
        <v>0</v>
      </c>
      <c r="R128" s="224">
        <f>Q128*H128</f>
        <v>0</v>
      </c>
      <c r="S128" s="224">
        <v>0</v>
      </c>
      <c r="T128" s="225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6" t="s">
        <v>112</v>
      </c>
      <c r="AT128" s="226" t="s">
        <v>208</v>
      </c>
      <c r="AU128" s="226" t="s">
        <v>34</v>
      </c>
      <c r="AY128" s="19" t="s">
        <v>206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19" t="s">
        <v>34</v>
      </c>
      <c r="BK128" s="227">
        <f>ROUND(I128*H128,2)</f>
        <v>0</v>
      </c>
      <c r="BL128" s="19" t="s">
        <v>112</v>
      </c>
      <c r="BM128" s="226" t="s">
        <v>575</v>
      </c>
    </row>
    <row r="129" spans="1:65" s="2" customFormat="1" ht="55.5" customHeight="1">
      <c r="A129" s="40"/>
      <c r="B129" s="41"/>
      <c r="C129" s="215" t="s">
        <v>373</v>
      </c>
      <c r="D129" s="215" t="s">
        <v>208</v>
      </c>
      <c r="E129" s="216" t="s">
        <v>5037</v>
      </c>
      <c r="F129" s="217" t="s">
        <v>5038</v>
      </c>
      <c r="G129" s="218" t="s">
        <v>270</v>
      </c>
      <c r="H129" s="219">
        <v>2590</v>
      </c>
      <c r="I129" s="220"/>
      <c r="J129" s="221">
        <f>ROUND(I129*H129,2)</f>
        <v>0</v>
      </c>
      <c r="K129" s="217" t="s">
        <v>19</v>
      </c>
      <c r="L129" s="46"/>
      <c r="M129" s="222" t="s">
        <v>19</v>
      </c>
      <c r="N129" s="223" t="s">
        <v>44</v>
      </c>
      <c r="O129" s="86"/>
      <c r="P129" s="224">
        <f>O129*H129</f>
        <v>0</v>
      </c>
      <c r="Q129" s="224">
        <v>0</v>
      </c>
      <c r="R129" s="224">
        <f>Q129*H129</f>
        <v>0</v>
      </c>
      <c r="S129" s="224">
        <v>0</v>
      </c>
      <c r="T129" s="225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6" t="s">
        <v>112</v>
      </c>
      <c r="AT129" s="226" t="s">
        <v>208</v>
      </c>
      <c r="AU129" s="226" t="s">
        <v>34</v>
      </c>
      <c r="AY129" s="19" t="s">
        <v>206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9" t="s">
        <v>34</v>
      </c>
      <c r="BK129" s="227">
        <f>ROUND(I129*H129,2)</f>
        <v>0</v>
      </c>
      <c r="BL129" s="19" t="s">
        <v>112</v>
      </c>
      <c r="BM129" s="226" t="s">
        <v>588</v>
      </c>
    </row>
    <row r="130" spans="1:65" s="2" customFormat="1" ht="16.5" customHeight="1">
      <c r="A130" s="40"/>
      <c r="B130" s="41"/>
      <c r="C130" s="215" t="s">
        <v>377</v>
      </c>
      <c r="D130" s="215" t="s">
        <v>208</v>
      </c>
      <c r="E130" s="216" t="s">
        <v>5039</v>
      </c>
      <c r="F130" s="217" t="s">
        <v>5040</v>
      </c>
      <c r="G130" s="218" t="s">
        <v>270</v>
      </c>
      <c r="H130" s="219">
        <v>50</v>
      </c>
      <c r="I130" s="220"/>
      <c r="J130" s="221">
        <f>ROUND(I130*H130,2)</f>
        <v>0</v>
      </c>
      <c r="K130" s="217" t="s">
        <v>19</v>
      </c>
      <c r="L130" s="46"/>
      <c r="M130" s="222" t="s">
        <v>19</v>
      </c>
      <c r="N130" s="223" t="s">
        <v>44</v>
      </c>
      <c r="O130" s="86"/>
      <c r="P130" s="224">
        <f>O130*H130</f>
        <v>0</v>
      </c>
      <c r="Q130" s="224">
        <v>0</v>
      </c>
      <c r="R130" s="224">
        <f>Q130*H130</f>
        <v>0</v>
      </c>
      <c r="S130" s="224">
        <v>0</v>
      </c>
      <c r="T130" s="225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6" t="s">
        <v>112</v>
      </c>
      <c r="AT130" s="226" t="s">
        <v>208</v>
      </c>
      <c r="AU130" s="226" t="s">
        <v>34</v>
      </c>
      <c r="AY130" s="19" t="s">
        <v>206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19" t="s">
        <v>34</v>
      </c>
      <c r="BK130" s="227">
        <f>ROUND(I130*H130,2)</f>
        <v>0</v>
      </c>
      <c r="BL130" s="19" t="s">
        <v>112</v>
      </c>
      <c r="BM130" s="226" t="s">
        <v>599</v>
      </c>
    </row>
    <row r="131" spans="1:65" s="2" customFormat="1" ht="16.5" customHeight="1">
      <c r="A131" s="40"/>
      <c r="B131" s="41"/>
      <c r="C131" s="215" t="s">
        <v>383</v>
      </c>
      <c r="D131" s="215" t="s">
        <v>208</v>
      </c>
      <c r="E131" s="216" t="s">
        <v>5041</v>
      </c>
      <c r="F131" s="217" t="s">
        <v>5042</v>
      </c>
      <c r="G131" s="218" t="s">
        <v>270</v>
      </c>
      <c r="H131" s="219">
        <v>110</v>
      </c>
      <c r="I131" s="220"/>
      <c r="J131" s="221">
        <f>ROUND(I131*H131,2)</f>
        <v>0</v>
      </c>
      <c r="K131" s="217" t="s">
        <v>19</v>
      </c>
      <c r="L131" s="46"/>
      <c r="M131" s="222" t="s">
        <v>19</v>
      </c>
      <c r="N131" s="223" t="s">
        <v>44</v>
      </c>
      <c r="O131" s="86"/>
      <c r="P131" s="224">
        <f>O131*H131</f>
        <v>0</v>
      </c>
      <c r="Q131" s="224">
        <v>0</v>
      </c>
      <c r="R131" s="224">
        <f>Q131*H131</f>
        <v>0</v>
      </c>
      <c r="S131" s="224">
        <v>0</v>
      </c>
      <c r="T131" s="225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6" t="s">
        <v>112</v>
      </c>
      <c r="AT131" s="226" t="s">
        <v>208</v>
      </c>
      <c r="AU131" s="226" t="s">
        <v>34</v>
      </c>
      <c r="AY131" s="19" t="s">
        <v>206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19" t="s">
        <v>34</v>
      </c>
      <c r="BK131" s="227">
        <f>ROUND(I131*H131,2)</f>
        <v>0</v>
      </c>
      <c r="BL131" s="19" t="s">
        <v>112</v>
      </c>
      <c r="BM131" s="226" t="s">
        <v>634</v>
      </c>
    </row>
    <row r="132" spans="1:65" s="2" customFormat="1" ht="16.5" customHeight="1">
      <c r="A132" s="40"/>
      <c r="B132" s="41"/>
      <c r="C132" s="215" t="s">
        <v>395</v>
      </c>
      <c r="D132" s="215" t="s">
        <v>208</v>
      </c>
      <c r="E132" s="216" t="s">
        <v>5043</v>
      </c>
      <c r="F132" s="217" t="s">
        <v>5044</v>
      </c>
      <c r="G132" s="218" t="s">
        <v>270</v>
      </c>
      <c r="H132" s="219">
        <v>480</v>
      </c>
      <c r="I132" s="220"/>
      <c r="J132" s="221">
        <f>ROUND(I132*H132,2)</f>
        <v>0</v>
      </c>
      <c r="K132" s="217" t="s">
        <v>19</v>
      </c>
      <c r="L132" s="46"/>
      <c r="M132" s="222" t="s">
        <v>19</v>
      </c>
      <c r="N132" s="223" t="s">
        <v>44</v>
      </c>
      <c r="O132" s="86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6" t="s">
        <v>112</v>
      </c>
      <c r="AT132" s="226" t="s">
        <v>208</v>
      </c>
      <c r="AU132" s="226" t="s">
        <v>34</v>
      </c>
      <c r="AY132" s="19" t="s">
        <v>206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34</v>
      </c>
      <c r="BK132" s="227">
        <f>ROUND(I132*H132,2)</f>
        <v>0</v>
      </c>
      <c r="BL132" s="19" t="s">
        <v>112</v>
      </c>
      <c r="BM132" s="226" t="s">
        <v>647</v>
      </c>
    </row>
    <row r="133" spans="1:65" s="2" customFormat="1" ht="12">
      <c r="A133" s="40"/>
      <c r="B133" s="41"/>
      <c r="C133" s="215" t="s">
        <v>431</v>
      </c>
      <c r="D133" s="215" t="s">
        <v>208</v>
      </c>
      <c r="E133" s="216" t="s">
        <v>5045</v>
      </c>
      <c r="F133" s="217" t="s">
        <v>5046</v>
      </c>
      <c r="G133" s="218" t="s">
        <v>270</v>
      </c>
      <c r="H133" s="219">
        <v>120</v>
      </c>
      <c r="I133" s="220"/>
      <c r="J133" s="221">
        <f>ROUND(I133*H133,2)</f>
        <v>0</v>
      </c>
      <c r="K133" s="217" t="s">
        <v>19</v>
      </c>
      <c r="L133" s="46"/>
      <c r="M133" s="222" t="s">
        <v>19</v>
      </c>
      <c r="N133" s="223" t="s">
        <v>44</v>
      </c>
      <c r="O133" s="86"/>
      <c r="P133" s="224">
        <f>O133*H133</f>
        <v>0</v>
      </c>
      <c r="Q133" s="224">
        <v>0</v>
      </c>
      <c r="R133" s="224">
        <f>Q133*H133</f>
        <v>0</v>
      </c>
      <c r="S133" s="224">
        <v>0</v>
      </c>
      <c r="T133" s="225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6" t="s">
        <v>112</v>
      </c>
      <c r="AT133" s="226" t="s">
        <v>208</v>
      </c>
      <c r="AU133" s="226" t="s">
        <v>34</v>
      </c>
      <c r="AY133" s="19" t="s">
        <v>206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19" t="s">
        <v>34</v>
      </c>
      <c r="BK133" s="227">
        <f>ROUND(I133*H133,2)</f>
        <v>0</v>
      </c>
      <c r="BL133" s="19" t="s">
        <v>112</v>
      </c>
      <c r="BM133" s="226" t="s">
        <v>659</v>
      </c>
    </row>
    <row r="134" spans="1:65" s="2" customFormat="1" ht="16.5" customHeight="1">
      <c r="A134" s="40"/>
      <c r="B134" s="41"/>
      <c r="C134" s="215" t="s">
        <v>438</v>
      </c>
      <c r="D134" s="215" t="s">
        <v>208</v>
      </c>
      <c r="E134" s="216" t="s">
        <v>5047</v>
      </c>
      <c r="F134" s="217" t="s">
        <v>5048</v>
      </c>
      <c r="G134" s="218" t="s">
        <v>270</v>
      </c>
      <c r="H134" s="219">
        <v>400</v>
      </c>
      <c r="I134" s="220"/>
      <c r="J134" s="221">
        <f>ROUND(I134*H134,2)</f>
        <v>0</v>
      </c>
      <c r="K134" s="217" t="s">
        <v>19</v>
      </c>
      <c r="L134" s="46"/>
      <c r="M134" s="222" t="s">
        <v>19</v>
      </c>
      <c r="N134" s="223" t="s">
        <v>44</v>
      </c>
      <c r="O134" s="86"/>
      <c r="P134" s="224">
        <f>O134*H134</f>
        <v>0</v>
      </c>
      <c r="Q134" s="224">
        <v>0</v>
      </c>
      <c r="R134" s="224">
        <f>Q134*H134</f>
        <v>0</v>
      </c>
      <c r="S134" s="224">
        <v>0</v>
      </c>
      <c r="T134" s="225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6" t="s">
        <v>112</v>
      </c>
      <c r="AT134" s="226" t="s">
        <v>208</v>
      </c>
      <c r="AU134" s="226" t="s">
        <v>34</v>
      </c>
      <c r="AY134" s="19" t="s">
        <v>206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9" t="s">
        <v>34</v>
      </c>
      <c r="BK134" s="227">
        <f>ROUND(I134*H134,2)</f>
        <v>0</v>
      </c>
      <c r="BL134" s="19" t="s">
        <v>112</v>
      </c>
      <c r="BM134" s="226" t="s">
        <v>671</v>
      </c>
    </row>
    <row r="135" spans="1:65" s="2" customFormat="1" ht="16.5" customHeight="1">
      <c r="A135" s="40"/>
      <c r="B135" s="41"/>
      <c r="C135" s="215" t="s">
        <v>444</v>
      </c>
      <c r="D135" s="215" t="s">
        <v>208</v>
      </c>
      <c r="E135" s="216" t="s">
        <v>5049</v>
      </c>
      <c r="F135" s="217" t="s">
        <v>5050</v>
      </c>
      <c r="G135" s="218" t="s">
        <v>4329</v>
      </c>
      <c r="H135" s="219">
        <v>9</v>
      </c>
      <c r="I135" s="220"/>
      <c r="J135" s="221">
        <f>ROUND(I135*H135,2)</f>
        <v>0</v>
      </c>
      <c r="K135" s="217" t="s">
        <v>19</v>
      </c>
      <c r="L135" s="46"/>
      <c r="M135" s="222" t="s">
        <v>19</v>
      </c>
      <c r="N135" s="223" t="s">
        <v>44</v>
      </c>
      <c r="O135" s="86"/>
      <c r="P135" s="224">
        <f>O135*H135</f>
        <v>0</v>
      </c>
      <c r="Q135" s="224">
        <v>0</v>
      </c>
      <c r="R135" s="224">
        <f>Q135*H135</f>
        <v>0</v>
      </c>
      <c r="S135" s="224">
        <v>0</v>
      </c>
      <c r="T135" s="22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6" t="s">
        <v>112</v>
      </c>
      <c r="AT135" s="226" t="s">
        <v>208</v>
      </c>
      <c r="AU135" s="226" t="s">
        <v>34</v>
      </c>
      <c r="AY135" s="19" t="s">
        <v>206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9" t="s">
        <v>34</v>
      </c>
      <c r="BK135" s="227">
        <f>ROUND(I135*H135,2)</f>
        <v>0</v>
      </c>
      <c r="BL135" s="19" t="s">
        <v>112</v>
      </c>
      <c r="BM135" s="226" t="s">
        <v>745</v>
      </c>
    </row>
    <row r="136" spans="1:65" s="2" customFormat="1" ht="16.5" customHeight="1">
      <c r="A136" s="40"/>
      <c r="B136" s="41"/>
      <c r="C136" s="215" t="s">
        <v>450</v>
      </c>
      <c r="D136" s="215" t="s">
        <v>208</v>
      </c>
      <c r="E136" s="216" t="s">
        <v>5051</v>
      </c>
      <c r="F136" s="217" t="s">
        <v>5052</v>
      </c>
      <c r="G136" s="218" t="s">
        <v>270</v>
      </c>
      <c r="H136" s="219">
        <v>120</v>
      </c>
      <c r="I136" s="220"/>
      <c r="J136" s="221">
        <f>ROUND(I136*H136,2)</f>
        <v>0</v>
      </c>
      <c r="K136" s="217" t="s">
        <v>19</v>
      </c>
      <c r="L136" s="46"/>
      <c r="M136" s="222" t="s">
        <v>19</v>
      </c>
      <c r="N136" s="223" t="s">
        <v>44</v>
      </c>
      <c r="O136" s="86"/>
      <c r="P136" s="224">
        <f>O136*H136</f>
        <v>0</v>
      </c>
      <c r="Q136" s="224">
        <v>0</v>
      </c>
      <c r="R136" s="224">
        <f>Q136*H136</f>
        <v>0</v>
      </c>
      <c r="S136" s="224">
        <v>0</v>
      </c>
      <c r="T136" s="225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6" t="s">
        <v>112</v>
      </c>
      <c r="AT136" s="226" t="s">
        <v>208</v>
      </c>
      <c r="AU136" s="226" t="s">
        <v>34</v>
      </c>
      <c r="AY136" s="19" t="s">
        <v>206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19" t="s">
        <v>34</v>
      </c>
      <c r="BK136" s="227">
        <f>ROUND(I136*H136,2)</f>
        <v>0</v>
      </c>
      <c r="BL136" s="19" t="s">
        <v>112</v>
      </c>
      <c r="BM136" s="226" t="s">
        <v>782</v>
      </c>
    </row>
    <row r="137" spans="1:65" s="2" customFormat="1" ht="12">
      <c r="A137" s="40"/>
      <c r="B137" s="41"/>
      <c r="C137" s="215" t="s">
        <v>456</v>
      </c>
      <c r="D137" s="215" t="s">
        <v>208</v>
      </c>
      <c r="E137" s="216" t="s">
        <v>5053</v>
      </c>
      <c r="F137" s="217" t="s">
        <v>5054</v>
      </c>
      <c r="G137" s="218" t="s">
        <v>270</v>
      </c>
      <c r="H137" s="219">
        <v>140</v>
      </c>
      <c r="I137" s="220"/>
      <c r="J137" s="221">
        <f>ROUND(I137*H137,2)</f>
        <v>0</v>
      </c>
      <c r="K137" s="217" t="s">
        <v>19</v>
      </c>
      <c r="L137" s="46"/>
      <c r="M137" s="222" t="s">
        <v>19</v>
      </c>
      <c r="N137" s="223" t="s">
        <v>44</v>
      </c>
      <c r="O137" s="86"/>
      <c r="P137" s="224">
        <f>O137*H137</f>
        <v>0</v>
      </c>
      <c r="Q137" s="224">
        <v>0</v>
      </c>
      <c r="R137" s="224">
        <f>Q137*H137</f>
        <v>0</v>
      </c>
      <c r="S137" s="224">
        <v>0</v>
      </c>
      <c r="T137" s="225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6" t="s">
        <v>112</v>
      </c>
      <c r="AT137" s="226" t="s">
        <v>208</v>
      </c>
      <c r="AU137" s="226" t="s">
        <v>34</v>
      </c>
      <c r="AY137" s="19" t="s">
        <v>206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19" t="s">
        <v>34</v>
      </c>
      <c r="BK137" s="227">
        <f>ROUND(I137*H137,2)</f>
        <v>0</v>
      </c>
      <c r="BL137" s="19" t="s">
        <v>112</v>
      </c>
      <c r="BM137" s="226" t="s">
        <v>814</v>
      </c>
    </row>
    <row r="138" spans="1:65" s="2" customFormat="1" ht="12">
      <c r="A138" s="40"/>
      <c r="B138" s="41"/>
      <c r="C138" s="215" t="s">
        <v>462</v>
      </c>
      <c r="D138" s="215" t="s">
        <v>208</v>
      </c>
      <c r="E138" s="216" t="s">
        <v>5055</v>
      </c>
      <c r="F138" s="217" t="s">
        <v>5056</v>
      </c>
      <c r="G138" s="218" t="s">
        <v>4329</v>
      </c>
      <c r="H138" s="219">
        <v>2</v>
      </c>
      <c r="I138" s="220"/>
      <c r="J138" s="221">
        <f>ROUND(I138*H138,2)</f>
        <v>0</v>
      </c>
      <c r="K138" s="217" t="s">
        <v>19</v>
      </c>
      <c r="L138" s="46"/>
      <c r="M138" s="222" t="s">
        <v>19</v>
      </c>
      <c r="N138" s="223" t="s">
        <v>44</v>
      </c>
      <c r="O138" s="86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6" t="s">
        <v>112</v>
      </c>
      <c r="AT138" s="226" t="s">
        <v>208</v>
      </c>
      <c r="AU138" s="226" t="s">
        <v>34</v>
      </c>
      <c r="AY138" s="19" t="s">
        <v>206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9" t="s">
        <v>34</v>
      </c>
      <c r="BK138" s="227">
        <f>ROUND(I138*H138,2)</f>
        <v>0</v>
      </c>
      <c r="BL138" s="19" t="s">
        <v>112</v>
      </c>
      <c r="BM138" s="226" t="s">
        <v>825</v>
      </c>
    </row>
    <row r="139" spans="1:65" s="2" customFormat="1" ht="12">
      <c r="A139" s="40"/>
      <c r="B139" s="41"/>
      <c r="C139" s="215" t="s">
        <v>468</v>
      </c>
      <c r="D139" s="215" t="s">
        <v>208</v>
      </c>
      <c r="E139" s="216" t="s">
        <v>5057</v>
      </c>
      <c r="F139" s="217" t="s">
        <v>5058</v>
      </c>
      <c r="G139" s="218" t="s">
        <v>4329</v>
      </c>
      <c r="H139" s="219">
        <v>1</v>
      </c>
      <c r="I139" s="220"/>
      <c r="J139" s="221">
        <f>ROUND(I139*H139,2)</f>
        <v>0</v>
      </c>
      <c r="K139" s="217" t="s">
        <v>19</v>
      </c>
      <c r="L139" s="46"/>
      <c r="M139" s="222" t="s">
        <v>19</v>
      </c>
      <c r="N139" s="223" t="s">
        <v>44</v>
      </c>
      <c r="O139" s="86"/>
      <c r="P139" s="224">
        <f>O139*H139</f>
        <v>0</v>
      </c>
      <c r="Q139" s="224">
        <v>0</v>
      </c>
      <c r="R139" s="224">
        <f>Q139*H139</f>
        <v>0</v>
      </c>
      <c r="S139" s="224">
        <v>0</v>
      </c>
      <c r="T139" s="225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6" t="s">
        <v>112</v>
      </c>
      <c r="AT139" s="226" t="s">
        <v>208</v>
      </c>
      <c r="AU139" s="226" t="s">
        <v>34</v>
      </c>
      <c r="AY139" s="19" t="s">
        <v>206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9" t="s">
        <v>34</v>
      </c>
      <c r="BK139" s="227">
        <f>ROUND(I139*H139,2)</f>
        <v>0</v>
      </c>
      <c r="BL139" s="19" t="s">
        <v>112</v>
      </c>
      <c r="BM139" s="226" t="s">
        <v>843</v>
      </c>
    </row>
    <row r="140" spans="1:65" s="2" customFormat="1" ht="12">
      <c r="A140" s="40"/>
      <c r="B140" s="41"/>
      <c r="C140" s="215" t="s">
        <v>474</v>
      </c>
      <c r="D140" s="215" t="s">
        <v>208</v>
      </c>
      <c r="E140" s="216" t="s">
        <v>5059</v>
      </c>
      <c r="F140" s="217" t="s">
        <v>5060</v>
      </c>
      <c r="G140" s="218" t="s">
        <v>4329</v>
      </c>
      <c r="H140" s="219">
        <v>5</v>
      </c>
      <c r="I140" s="220"/>
      <c r="J140" s="221">
        <f>ROUND(I140*H140,2)</f>
        <v>0</v>
      </c>
      <c r="K140" s="217" t="s">
        <v>19</v>
      </c>
      <c r="L140" s="46"/>
      <c r="M140" s="222" t="s">
        <v>19</v>
      </c>
      <c r="N140" s="223" t="s">
        <v>44</v>
      </c>
      <c r="O140" s="86"/>
      <c r="P140" s="224">
        <f>O140*H140</f>
        <v>0</v>
      </c>
      <c r="Q140" s="224">
        <v>0</v>
      </c>
      <c r="R140" s="224">
        <f>Q140*H140</f>
        <v>0</v>
      </c>
      <c r="S140" s="224">
        <v>0</v>
      </c>
      <c r="T140" s="225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6" t="s">
        <v>112</v>
      </c>
      <c r="AT140" s="226" t="s">
        <v>208</v>
      </c>
      <c r="AU140" s="226" t="s">
        <v>34</v>
      </c>
      <c r="AY140" s="19" t="s">
        <v>206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19" t="s">
        <v>34</v>
      </c>
      <c r="BK140" s="227">
        <f>ROUND(I140*H140,2)</f>
        <v>0</v>
      </c>
      <c r="BL140" s="19" t="s">
        <v>112</v>
      </c>
      <c r="BM140" s="226" t="s">
        <v>855</v>
      </c>
    </row>
    <row r="141" spans="1:65" s="2" customFormat="1" ht="12">
      <c r="A141" s="40"/>
      <c r="B141" s="41"/>
      <c r="C141" s="215" t="s">
        <v>480</v>
      </c>
      <c r="D141" s="215" t="s">
        <v>208</v>
      </c>
      <c r="E141" s="216" t="s">
        <v>5061</v>
      </c>
      <c r="F141" s="217" t="s">
        <v>5062</v>
      </c>
      <c r="G141" s="218" t="s">
        <v>4329</v>
      </c>
      <c r="H141" s="219">
        <v>8</v>
      </c>
      <c r="I141" s="220"/>
      <c r="J141" s="221">
        <f>ROUND(I141*H141,2)</f>
        <v>0</v>
      </c>
      <c r="K141" s="217" t="s">
        <v>19</v>
      </c>
      <c r="L141" s="46"/>
      <c r="M141" s="222" t="s">
        <v>19</v>
      </c>
      <c r="N141" s="223" t="s">
        <v>44</v>
      </c>
      <c r="O141" s="86"/>
      <c r="P141" s="224">
        <f>O141*H141</f>
        <v>0</v>
      </c>
      <c r="Q141" s="224">
        <v>0</v>
      </c>
      <c r="R141" s="224">
        <f>Q141*H141</f>
        <v>0</v>
      </c>
      <c r="S141" s="224">
        <v>0</v>
      </c>
      <c r="T141" s="225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6" t="s">
        <v>112</v>
      </c>
      <c r="AT141" s="226" t="s">
        <v>208</v>
      </c>
      <c r="AU141" s="226" t="s">
        <v>34</v>
      </c>
      <c r="AY141" s="19" t="s">
        <v>206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9" t="s">
        <v>34</v>
      </c>
      <c r="BK141" s="227">
        <f>ROUND(I141*H141,2)</f>
        <v>0</v>
      </c>
      <c r="BL141" s="19" t="s">
        <v>112</v>
      </c>
      <c r="BM141" s="226" t="s">
        <v>864</v>
      </c>
    </row>
    <row r="142" spans="1:65" s="2" customFormat="1" ht="12">
      <c r="A142" s="40"/>
      <c r="B142" s="41"/>
      <c r="C142" s="215" t="s">
        <v>485</v>
      </c>
      <c r="D142" s="215" t="s">
        <v>208</v>
      </c>
      <c r="E142" s="216" t="s">
        <v>5063</v>
      </c>
      <c r="F142" s="217" t="s">
        <v>5064</v>
      </c>
      <c r="G142" s="218" t="s">
        <v>4329</v>
      </c>
      <c r="H142" s="219">
        <v>2</v>
      </c>
      <c r="I142" s="220"/>
      <c r="J142" s="221">
        <f>ROUND(I142*H142,2)</f>
        <v>0</v>
      </c>
      <c r="K142" s="217" t="s">
        <v>19</v>
      </c>
      <c r="L142" s="46"/>
      <c r="M142" s="222" t="s">
        <v>19</v>
      </c>
      <c r="N142" s="223" t="s">
        <v>44</v>
      </c>
      <c r="O142" s="86"/>
      <c r="P142" s="224">
        <f>O142*H142</f>
        <v>0</v>
      </c>
      <c r="Q142" s="224">
        <v>0</v>
      </c>
      <c r="R142" s="224">
        <f>Q142*H142</f>
        <v>0</v>
      </c>
      <c r="S142" s="224">
        <v>0</v>
      </c>
      <c r="T142" s="225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6" t="s">
        <v>112</v>
      </c>
      <c r="AT142" s="226" t="s">
        <v>208</v>
      </c>
      <c r="AU142" s="226" t="s">
        <v>34</v>
      </c>
      <c r="AY142" s="19" t="s">
        <v>206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19" t="s">
        <v>34</v>
      </c>
      <c r="BK142" s="227">
        <f>ROUND(I142*H142,2)</f>
        <v>0</v>
      </c>
      <c r="BL142" s="19" t="s">
        <v>112</v>
      </c>
      <c r="BM142" s="226" t="s">
        <v>872</v>
      </c>
    </row>
    <row r="143" spans="1:65" s="2" customFormat="1" ht="16.5" customHeight="1">
      <c r="A143" s="40"/>
      <c r="B143" s="41"/>
      <c r="C143" s="215" t="s">
        <v>490</v>
      </c>
      <c r="D143" s="215" t="s">
        <v>208</v>
      </c>
      <c r="E143" s="216" t="s">
        <v>5065</v>
      </c>
      <c r="F143" s="217" t="s">
        <v>5066</v>
      </c>
      <c r="G143" s="218" t="s">
        <v>4329</v>
      </c>
      <c r="H143" s="219">
        <v>66</v>
      </c>
      <c r="I143" s="220"/>
      <c r="J143" s="221">
        <f>ROUND(I143*H143,2)</f>
        <v>0</v>
      </c>
      <c r="K143" s="217" t="s">
        <v>19</v>
      </c>
      <c r="L143" s="46"/>
      <c r="M143" s="222" t="s">
        <v>19</v>
      </c>
      <c r="N143" s="223" t="s">
        <v>44</v>
      </c>
      <c r="O143" s="86"/>
      <c r="P143" s="224">
        <f>O143*H143</f>
        <v>0</v>
      </c>
      <c r="Q143" s="224">
        <v>0</v>
      </c>
      <c r="R143" s="224">
        <f>Q143*H143</f>
        <v>0</v>
      </c>
      <c r="S143" s="224">
        <v>0</v>
      </c>
      <c r="T143" s="225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6" t="s">
        <v>112</v>
      </c>
      <c r="AT143" s="226" t="s">
        <v>208</v>
      </c>
      <c r="AU143" s="226" t="s">
        <v>34</v>
      </c>
      <c r="AY143" s="19" t="s">
        <v>206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9" t="s">
        <v>34</v>
      </c>
      <c r="BK143" s="227">
        <f>ROUND(I143*H143,2)</f>
        <v>0</v>
      </c>
      <c r="BL143" s="19" t="s">
        <v>112</v>
      </c>
      <c r="BM143" s="226" t="s">
        <v>911</v>
      </c>
    </row>
    <row r="144" spans="1:65" s="2" customFormat="1" ht="12">
      <c r="A144" s="40"/>
      <c r="B144" s="41"/>
      <c r="C144" s="215" t="s">
        <v>494</v>
      </c>
      <c r="D144" s="215" t="s">
        <v>208</v>
      </c>
      <c r="E144" s="216" t="s">
        <v>5067</v>
      </c>
      <c r="F144" s="217" t="s">
        <v>5068</v>
      </c>
      <c r="G144" s="218" t="s">
        <v>4329</v>
      </c>
      <c r="H144" s="219">
        <v>33</v>
      </c>
      <c r="I144" s="220"/>
      <c r="J144" s="221">
        <f>ROUND(I144*H144,2)</f>
        <v>0</v>
      </c>
      <c r="K144" s="217" t="s">
        <v>19</v>
      </c>
      <c r="L144" s="46"/>
      <c r="M144" s="222" t="s">
        <v>19</v>
      </c>
      <c r="N144" s="223" t="s">
        <v>44</v>
      </c>
      <c r="O144" s="86"/>
      <c r="P144" s="224">
        <f>O144*H144</f>
        <v>0</v>
      </c>
      <c r="Q144" s="224">
        <v>0</v>
      </c>
      <c r="R144" s="224">
        <f>Q144*H144</f>
        <v>0</v>
      </c>
      <c r="S144" s="224">
        <v>0</v>
      </c>
      <c r="T144" s="225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6" t="s">
        <v>112</v>
      </c>
      <c r="AT144" s="226" t="s">
        <v>208</v>
      </c>
      <c r="AU144" s="226" t="s">
        <v>34</v>
      </c>
      <c r="AY144" s="19" t="s">
        <v>206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19" t="s">
        <v>34</v>
      </c>
      <c r="BK144" s="227">
        <f>ROUND(I144*H144,2)</f>
        <v>0</v>
      </c>
      <c r="BL144" s="19" t="s">
        <v>112</v>
      </c>
      <c r="BM144" s="226" t="s">
        <v>928</v>
      </c>
    </row>
    <row r="145" spans="1:65" s="2" customFormat="1" ht="16.5" customHeight="1">
      <c r="A145" s="40"/>
      <c r="B145" s="41"/>
      <c r="C145" s="215" t="s">
        <v>498</v>
      </c>
      <c r="D145" s="215" t="s">
        <v>208</v>
      </c>
      <c r="E145" s="216" t="s">
        <v>5069</v>
      </c>
      <c r="F145" s="217" t="s">
        <v>5070</v>
      </c>
      <c r="G145" s="218" t="s">
        <v>4329</v>
      </c>
      <c r="H145" s="219">
        <v>8</v>
      </c>
      <c r="I145" s="220"/>
      <c r="J145" s="221">
        <f>ROUND(I145*H145,2)</f>
        <v>0</v>
      </c>
      <c r="K145" s="217" t="s">
        <v>19</v>
      </c>
      <c r="L145" s="46"/>
      <c r="M145" s="222" t="s">
        <v>19</v>
      </c>
      <c r="N145" s="223" t="s">
        <v>44</v>
      </c>
      <c r="O145" s="86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6" t="s">
        <v>112</v>
      </c>
      <c r="AT145" s="226" t="s">
        <v>208</v>
      </c>
      <c r="AU145" s="226" t="s">
        <v>34</v>
      </c>
      <c r="AY145" s="19" t="s">
        <v>206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9" t="s">
        <v>34</v>
      </c>
      <c r="BK145" s="227">
        <f>ROUND(I145*H145,2)</f>
        <v>0</v>
      </c>
      <c r="BL145" s="19" t="s">
        <v>112</v>
      </c>
      <c r="BM145" s="226" t="s">
        <v>945</v>
      </c>
    </row>
    <row r="146" spans="1:65" s="2" customFormat="1" ht="16.5" customHeight="1">
      <c r="A146" s="40"/>
      <c r="B146" s="41"/>
      <c r="C146" s="215" t="s">
        <v>503</v>
      </c>
      <c r="D146" s="215" t="s">
        <v>208</v>
      </c>
      <c r="E146" s="216" t="s">
        <v>5071</v>
      </c>
      <c r="F146" s="217" t="s">
        <v>5072</v>
      </c>
      <c r="G146" s="218" t="s">
        <v>4329</v>
      </c>
      <c r="H146" s="219">
        <v>16</v>
      </c>
      <c r="I146" s="220"/>
      <c r="J146" s="221">
        <f>ROUND(I146*H146,2)</f>
        <v>0</v>
      </c>
      <c r="K146" s="217" t="s">
        <v>19</v>
      </c>
      <c r="L146" s="46"/>
      <c r="M146" s="222" t="s">
        <v>19</v>
      </c>
      <c r="N146" s="223" t="s">
        <v>44</v>
      </c>
      <c r="O146" s="86"/>
      <c r="P146" s="224">
        <f>O146*H146</f>
        <v>0</v>
      </c>
      <c r="Q146" s="224">
        <v>0</v>
      </c>
      <c r="R146" s="224">
        <f>Q146*H146</f>
        <v>0</v>
      </c>
      <c r="S146" s="224">
        <v>0</v>
      </c>
      <c r="T146" s="225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6" t="s">
        <v>112</v>
      </c>
      <c r="AT146" s="226" t="s">
        <v>208</v>
      </c>
      <c r="AU146" s="226" t="s">
        <v>34</v>
      </c>
      <c r="AY146" s="19" t="s">
        <v>206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19" t="s">
        <v>34</v>
      </c>
      <c r="BK146" s="227">
        <f>ROUND(I146*H146,2)</f>
        <v>0</v>
      </c>
      <c r="BL146" s="19" t="s">
        <v>112</v>
      </c>
      <c r="BM146" s="226" t="s">
        <v>956</v>
      </c>
    </row>
    <row r="147" spans="1:65" s="2" customFormat="1" ht="12">
      <c r="A147" s="40"/>
      <c r="B147" s="41"/>
      <c r="C147" s="215" t="s">
        <v>512</v>
      </c>
      <c r="D147" s="215" t="s">
        <v>208</v>
      </c>
      <c r="E147" s="216" t="s">
        <v>5073</v>
      </c>
      <c r="F147" s="217" t="s">
        <v>5074</v>
      </c>
      <c r="G147" s="218" t="s">
        <v>4329</v>
      </c>
      <c r="H147" s="219">
        <v>1</v>
      </c>
      <c r="I147" s="220"/>
      <c r="J147" s="221">
        <f>ROUND(I147*H147,2)</f>
        <v>0</v>
      </c>
      <c r="K147" s="217" t="s">
        <v>19</v>
      </c>
      <c r="L147" s="46"/>
      <c r="M147" s="222" t="s">
        <v>19</v>
      </c>
      <c r="N147" s="223" t="s">
        <v>44</v>
      </c>
      <c r="O147" s="86"/>
      <c r="P147" s="224">
        <f>O147*H147</f>
        <v>0</v>
      </c>
      <c r="Q147" s="224">
        <v>0</v>
      </c>
      <c r="R147" s="224">
        <f>Q147*H147</f>
        <v>0</v>
      </c>
      <c r="S147" s="224">
        <v>0</v>
      </c>
      <c r="T147" s="225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6" t="s">
        <v>112</v>
      </c>
      <c r="AT147" s="226" t="s">
        <v>208</v>
      </c>
      <c r="AU147" s="226" t="s">
        <v>34</v>
      </c>
      <c r="AY147" s="19" t="s">
        <v>206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19" t="s">
        <v>34</v>
      </c>
      <c r="BK147" s="227">
        <f>ROUND(I147*H147,2)</f>
        <v>0</v>
      </c>
      <c r="BL147" s="19" t="s">
        <v>112</v>
      </c>
      <c r="BM147" s="226" t="s">
        <v>986</v>
      </c>
    </row>
    <row r="148" spans="1:65" s="2" customFormat="1" ht="12">
      <c r="A148" s="40"/>
      <c r="B148" s="41"/>
      <c r="C148" s="215" t="s">
        <v>518</v>
      </c>
      <c r="D148" s="215" t="s">
        <v>208</v>
      </c>
      <c r="E148" s="216" t="s">
        <v>5075</v>
      </c>
      <c r="F148" s="217" t="s">
        <v>5076</v>
      </c>
      <c r="G148" s="218" t="s">
        <v>4329</v>
      </c>
      <c r="H148" s="219">
        <v>2</v>
      </c>
      <c r="I148" s="220"/>
      <c r="J148" s="221">
        <f>ROUND(I148*H148,2)</f>
        <v>0</v>
      </c>
      <c r="K148" s="217" t="s">
        <v>19</v>
      </c>
      <c r="L148" s="46"/>
      <c r="M148" s="222" t="s">
        <v>19</v>
      </c>
      <c r="N148" s="223" t="s">
        <v>44</v>
      </c>
      <c r="O148" s="86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6" t="s">
        <v>112</v>
      </c>
      <c r="AT148" s="226" t="s">
        <v>208</v>
      </c>
      <c r="AU148" s="226" t="s">
        <v>34</v>
      </c>
      <c r="AY148" s="19" t="s">
        <v>206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9" t="s">
        <v>34</v>
      </c>
      <c r="BK148" s="227">
        <f>ROUND(I148*H148,2)</f>
        <v>0</v>
      </c>
      <c r="BL148" s="19" t="s">
        <v>112</v>
      </c>
      <c r="BM148" s="226" t="s">
        <v>1029</v>
      </c>
    </row>
    <row r="149" spans="1:65" s="2" customFormat="1" ht="12">
      <c r="A149" s="40"/>
      <c r="B149" s="41"/>
      <c r="C149" s="215" t="s">
        <v>522</v>
      </c>
      <c r="D149" s="215" t="s">
        <v>208</v>
      </c>
      <c r="E149" s="216" t="s">
        <v>5077</v>
      </c>
      <c r="F149" s="217" t="s">
        <v>5078</v>
      </c>
      <c r="G149" s="218" t="s">
        <v>4329</v>
      </c>
      <c r="H149" s="219">
        <v>1</v>
      </c>
      <c r="I149" s="220"/>
      <c r="J149" s="221">
        <f>ROUND(I149*H149,2)</f>
        <v>0</v>
      </c>
      <c r="K149" s="217" t="s">
        <v>19</v>
      </c>
      <c r="L149" s="46"/>
      <c r="M149" s="222" t="s">
        <v>19</v>
      </c>
      <c r="N149" s="223" t="s">
        <v>44</v>
      </c>
      <c r="O149" s="86"/>
      <c r="P149" s="224">
        <f>O149*H149</f>
        <v>0</v>
      </c>
      <c r="Q149" s="224">
        <v>0</v>
      </c>
      <c r="R149" s="224">
        <f>Q149*H149</f>
        <v>0</v>
      </c>
      <c r="S149" s="224">
        <v>0</v>
      </c>
      <c r="T149" s="225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6" t="s">
        <v>112</v>
      </c>
      <c r="AT149" s="226" t="s">
        <v>208</v>
      </c>
      <c r="AU149" s="226" t="s">
        <v>34</v>
      </c>
      <c r="AY149" s="19" t="s">
        <v>206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19" t="s">
        <v>34</v>
      </c>
      <c r="BK149" s="227">
        <f>ROUND(I149*H149,2)</f>
        <v>0</v>
      </c>
      <c r="BL149" s="19" t="s">
        <v>112</v>
      </c>
      <c r="BM149" s="226" t="s">
        <v>1047</v>
      </c>
    </row>
    <row r="150" spans="1:65" s="2" customFormat="1" ht="12">
      <c r="A150" s="40"/>
      <c r="B150" s="41"/>
      <c r="C150" s="215" t="s">
        <v>528</v>
      </c>
      <c r="D150" s="215" t="s">
        <v>208</v>
      </c>
      <c r="E150" s="216" t="s">
        <v>5079</v>
      </c>
      <c r="F150" s="217" t="s">
        <v>5080</v>
      </c>
      <c r="G150" s="218" t="s">
        <v>4329</v>
      </c>
      <c r="H150" s="219">
        <v>2</v>
      </c>
      <c r="I150" s="220"/>
      <c r="J150" s="221">
        <f>ROUND(I150*H150,2)</f>
        <v>0</v>
      </c>
      <c r="K150" s="217" t="s">
        <v>19</v>
      </c>
      <c r="L150" s="46"/>
      <c r="M150" s="222" t="s">
        <v>19</v>
      </c>
      <c r="N150" s="223" t="s">
        <v>44</v>
      </c>
      <c r="O150" s="86"/>
      <c r="P150" s="224">
        <f>O150*H150</f>
        <v>0</v>
      </c>
      <c r="Q150" s="224">
        <v>0</v>
      </c>
      <c r="R150" s="224">
        <f>Q150*H150</f>
        <v>0</v>
      </c>
      <c r="S150" s="224">
        <v>0</v>
      </c>
      <c r="T150" s="225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6" t="s">
        <v>112</v>
      </c>
      <c r="AT150" s="226" t="s">
        <v>208</v>
      </c>
      <c r="AU150" s="226" t="s">
        <v>34</v>
      </c>
      <c r="AY150" s="19" t="s">
        <v>206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19" t="s">
        <v>34</v>
      </c>
      <c r="BK150" s="227">
        <f>ROUND(I150*H150,2)</f>
        <v>0</v>
      </c>
      <c r="BL150" s="19" t="s">
        <v>112</v>
      </c>
      <c r="BM150" s="226" t="s">
        <v>1059</v>
      </c>
    </row>
    <row r="151" spans="1:65" s="2" customFormat="1" ht="12">
      <c r="A151" s="40"/>
      <c r="B151" s="41"/>
      <c r="C151" s="215" t="s">
        <v>535</v>
      </c>
      <c r="D151" s="215" t="s">
        <v>208</v>
      </c>
      <c r="E151" s="216" t="s">
        <v>5081</v>
      </c>
      <c r="F151" s="217" t="s">
        <v>5082</v>
      </c>
      <c r="G151" s="218" t="s">
        <v>4329</v>
      </c>
      <c r="H151" s="219">
        <v>1</v>
      </c>
      <c r="I151" s="220"/>
      <c r="J151" s="221">
        <f>ROUND(I151*H151,2)</f>
        <v>0</v>
      </c>
      <c r="K151" s="217" t="s">
        <v>19</v>
      </c>
      <c r="L151" s="46"/>
      <c r="M151" s="222" t="s">
        <v>19</v>
      </c>
      <c r="N151" s="223" t="s">
        <v>44</v>
      </c>
      <c r="O151" s="86"/>
      <c r="P151" s="224">
        <f>O151*H151</f>
        <v>0</v>
      </c>
      <c r="Q151" s="224">
        <v>0</v>
      </c>
      <c r="R151" s="224">
        <f>Q151*H151</f>
        <v>0</v>
      </c>
      <c r="S151" s="224">
        <v>0</v>
      </c>
      <c r="T151" s="225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6" t="s">
        <v>112</v>
      </c>
      <c r="AT151" s="226" t="s">
        <v>208</v>
      </c>
      <c r="AU151" s="226" t="s">
        <v>34</v>
      </c>
      <c r="AY151" s="19" t="s">
        <v>206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19" t="s">
        <v>34</v>
      </c>
      <c r="BK151" s="227">
        <f>ROUND(I151*H151,2)</f>
        <v>0</v>
      </c>
      <c r="BL151" s="19" t="s">
        <v>112</v>
      </c>
      <c r="BM151" s="226" t="s">
        <v>1071</v>
      </c>
    </row>
    <row r="152" spans="1:65" s="2" customFormat="1" ht="16.5" customHeight="1">
      <c r="A152" s="40"/>
      <c r="B152" s="41"/>
      <c r="C152" s="215" t="s">
        <v>552</v>
      </c>
      <c r="D152" s="215" t="s">
        <v>208</v>
      </c>
      <c r="E152" s="216" t="s">
        <v>5016</v>
      </c>
      <c r="F152" s="217" t="s">
        <v>5017</v>
      </c>
      <c r="G152" s="218" t="s">
        <v>3965</v>
      </c>
      <c r="H152" s="219">
        <v>12</v>
      </c>
      <c r="I152" s="220"/>
      <c r="J152" s="221">
        <f>ROUND(I152*H152,2)</f>
        <v>0</v>
      </c>
      <c r="K152" s="217" t="s">
        <v>19</v>
      </c>
      <c r="L152" s="46"/>
      <c r="M152" s="222" t="s">
        <v>19</v>
      </c>
      <c r="N152" s="223" t="s">
        <v>44</v>
      </c>
      <c r="O152" s="86"/>
      <c r="P152" s="224">
        <f>O152*H152</f>
        <v>0</v>
      </c>
      <c r="Q152" s="224">
        <v>0</v>
      </c>
      <c r="R152" s="224">
        <f>Q152*H152</f>
        <v>0</v>
      </c>
      <c r="S152" s="224">
        <v>0</v>
      </c>
      <c r="T152" s="225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6" t="s">
        <v>112</v>
      </c>
      <c r="AT152" s="226" t="s">
        <v>208</v>
      </c>
      <c r="AU152" s="226" t="s">
        <v>34</v>
      </c>
      <c r="AY152" s="19" t="s">
        <v>206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9" t="s">
        <v>34</v>
      </c>
      <c r="BK152" s="227">
        <f>ROUND(I152*H152,2)</f>
        <v>0</v>
      </c>
      <c r="BL152" s="19" t="s">
        <v>112</v>
      </c>
      <c r="BM152" s="226" t="s">
        <v>1085</v>
      </c>
    </row>
    <row r="153" spans="1:65" s="2" customFormat="1" ht="16.5" customHeight="1">
      <c r="A153" s="40"/>
      <c r="B153" s="41"/>
      <c r="C153" s="215" t="s">
        <v>556</v>
      </c>
      <c r="D153" s="215" t="s">
        <v>208</v>
      </c>
      <c r="E153" s="216" t="s">
        <v>5018</v>
      </c>
      <c r="F153" s="217" t="s">
        <v>5019</v>
      </c>
      <c r="G153" s="218" t="s">
        <v>3965</v>
      </c>
      <c r="H153" s="219">
        <v>6</v>
      </c>
      <c r="I153" s="220"/>
      <c r="J153" s="221">
        <f>ROUND(I153*H153,2)</f>
        <v>0</v>
      </c>
      <c r="K153" s="217" t="s">
        <v>19</v>
      </c>
      <c r="L153" s="46"/>
      <c r="M153" s="222" t="s">
        <v>19</v>
      </c>
      <c r="N153" s="223" t="s">
        <v>44</v>
      </c>
      <c r="O153" s="86"/>
      <c r="P153" s="224">
        <f>O153*H153</f>
        <v>0</v>
      </c>
      <c r="Q153" s="224">
        <v>0</v>
      </c>
      <c r="R153" s="224">
        <f>Q153*H153</f>
        <v>0</v>
      </c>
      <c r="S153" s="224">
        <v>0</v>
      </c>
      <c r="T153" s="225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6" t="s">
        <v>112</v>
      </c>
      <c r="AT153" s="226" t="s">
        <v>208</v>
      </c>
      <c r="AU153" s="226" t="s">
        <v>34</v>
      </c>
      <c r="AY153" s="19" t="s">
        <v>206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19" t="s">
        <v>34</v>
      </c>
      <c r="BK153" s="227">
        <f>ROUND(I153*H153,2)</f>
        <v>0</v>
      </c>
      <c r="BL153" s="19" t="s">
        <v>112</v>
      </c>
      <c r="BM153" s="226" t="s">
        <v>1097</v>
      </c>
    </row>
    <row r="154" spans="1:65" s="2" customFormat="1" ht="16.5" customHeight="1">
      <c r="A154" s="40"/>
      <c r="B154" s="41"/>
      <c r="C154" s="215" t="s">
        <v>560</v>
      </c>
      <c r="D154" s="215" t="s">
        <v>208</v>
      </c>
      <c r="E154" s="216" t="s">
        <v>5083</v>
      </c>
      <c r="F154" s="217" t="s">
        <v>5084</v>
      </c>
      <c r="G154" s="218" t="s">
        <v>3965</v>
      </c>
      <c r="H154" s="219">
        <v>3</v>
      </c>
      <c r="I154" s="220"/>
      <c r="J154" s="221">
        <f>ROUND(I154*H154,2)</f>
        <v>0</v>
      </c>
      <c r="K154" s="217" t="s">
        <v>19</v>
      </c>
      <c r="L154" s="46"/>
      <c r="M154" s="222" t="s">
        <v>19</v>
      </c>
      <c r="N154" s="223" t="s">
        <v>44</v>
      </c>
      <c r="O154" s="86"/>
      <c r="P154" s="224">
        <f>O154*H154</f>
        <v>0</v>
      </c>
      <c r="Q154" s="224">
        <v>0</v>
      </c>
      <c r="R154" s="224">
        <f>Q154*H154</f>
        <v>0</v>
      </c>
      <c r="S154" s="224">
        <v>0</v>
      </c>
      <c r="T154" s="225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6" t="s">
        <v>112</v>
      </c>
      <c r="AT154" s="226" t="s">
        <v>208</v>
      </c>
      <c r="AU154" s="226" t="s">
        <v>34</v>
      </c>
      <c r="AY154" s="19" t="s">
        <v>206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19" t="s">
        <v>34</v>
      </c>
      <c r="BK154" s="227">
        <f>ROUND(I154*H154,2)</f>
        <v>0</v>
      </c>
      <c r="BL154" s="19" t="s">
        <v>112</v>
      </c>
      <c r="BM154" s="226" t="s">
        <v>1106</v>
      </c>
    </row>
    <row r="155" spans="1:65" s="2" customFormat="1" ht="12">
      <c r="A155" s="40"/>
      <c r="B155" s="41"/>
      <c r="C155" s="215" t="s">
        <v>564</v>
      </c>
      <c r="D155" s="215" t="s">
        <v>208</v>
      </c>
      <c r="E155" s="216" t="s">
        <v>5022</v>
      </c>
      <c r="F155" s="217" t="s">
        <v>5023</v>
      </c>
      <c r="G155" s="218" t="s">
        <v>3965</v>
      </c>
      <c r="H155" s="219">
        <v>4</v>
      </c>
      <c r="I155" s="220"/>
      <c r="J155" s="221">
        <f>ROUND(I155*H155,2)</f>
        <v>0</v>
      </c>
      <c r="K155" s="217" t="s">
        <v>19</v>
      </c>
      <c r="L155" s="46"/>
      <c r="M155" s="222" t="s">
        <v>19</v>
      </c>
      <c r="N155" s="223" t="s">
        <v>44</v>
      </c>
      <c r="O155" s="86"/>
      <c r="P155" s="224">
        <f>O155*H155</f>
        <v>0</v>
      </c>
      <c r="Q155" s="224">
        <v>0</v>
      </c>
      <c r="R155" s="224">
        <f>Q155*H155</f>
        <v>0</v>
      </c>
      <c r="S155" s="224">
        <v>0</v>
      </c>
      <c r="T155" s="22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6" t="s">
        <v>112</v>
      </c>
      <c r="AT155" s="226" t="s">
        <v>208</v>
      </c>
      <c r="AU155" s="226" t="s">
        <v>34</v>
      </c>
      <c r="AY155" s="19" t="s">
        <v>206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19" t="s">
        <v>34</v>
      </c>
      <c r="BK155" s="227">
        <f>ROUND(I155*H155,2)</f>
        <v>0</v>
      </c>
      <c r="BL155" s="19" t="s">
        <v>112</v>
      </c>
      <c r="BM155" s="226" t="s">
        <v>1115</v>
      </c>
    </row>
    <row r="156" spans="1:65" s="2" customFormat="1" ht="16.5" customHeight="1">
      <c r="A156" s="40"/>
      <c r="B156" s="41"/>
      <c r="C156" s="215" t="s">
        <v>568</v>
      </c>
      <c r="D156" s="215" t="s">
        <v>208</v>
      </c>
      <c r="E156" s="216" t="s">
        <v>4889</v>
      </c>
      <c r="F156" s="217" t="s">
        <v>4825</v>
      </c>
      <c r="G156" s="218" t="s">
        <v>386</v>
      </c>
      <c r="H156" s="219">
        <v>1</v>
      </c>
      <c r="I156" s="220"/>
      <c r="J156" s="221">
        <f>ROUND(I156*H156,2)</f>
        <v>0</v>
      </c>
      <c r="K156" s="217" t="s">
        <v>19</v>
      </c>
      <c r="L156" s="46"/>
      <c r="M156" s="222" t="s">
        <v>19</v>
      </c>
      <c r="N156" s="223" t="s">
        <v>44</v>
      </c>
      <c r="O156" s="86"/>
      <c r="P156" s="224">
        <f>O156*H156</f>
        <v>0</v>
      </c>
      <c r="Q156" s="224">
        <v>0</v>
      </c>
      <c r="R156" s="224">
        <f>Q156*H156</f>
        <v>0</v>
      </c>
      <c r="S156" s="224">
        <v>0</v>
      </c>
      <c r="T156" s="225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6" t="s">
        <v>112</v>
      </c>
      <c r="AT156" s="226" t="s">
        <v>208</v>
      </c>
      <c r="AU156" s="226" t="s">
        <v>34</v>
      </c>
      <c r="AY156" s="19" t="s">
        <v>206</v>
      </c>
      <c r="BE156" s="227">
        <f>IF(N156="základní",J156,0)</f>
        <v>0</v>
      </c>
      <c r="BF156" s="227">
        <f>IF(N156="snížená",J156,0)</f>
        <v>0</v>
      </c>
      <c r="BG156" s="227">
        <f>IF(N156="zákl. přenesená",J156,0)</f>
        <v>0</v>
      </c>
      <c r="BH156" s="227">
        <f>IF(N156="sníž. přenesená",J156,0)</f>
        <v>0</v>
      </c>
      <c r="BI156" s="227">
        <f>IF(N156="nulová",J156,0)</f>
        <v>0</v>
      </c>
      <c r="BJ156" s="19" t="s">
        <v>34</v>
      </c>
      <c r="BK156" s="227">
        <f>ROUND(I156*H156,2)</f>
        <v>0</v>
      </c>
      <c r="BL156" s="19" t="s">
        <v>112</v>
      </c>
      <c r="BM156" s="226" t="s">
        <v>1124</v>
      </c>
    </row>
    <row r="157" spans="1:47" s="2" customFormat="1" ht="12">
      <c r="A157" s="40"/>
      <c r="B157" s="41"/>
      <c r="C157" s="42"/>
      <c r="D157" s="230" t="s">
        <v>1750</v>
      </c>
      <c r="E157" s="42"/>
      <c r="F157" s="282" t="s">
        <v>5085</v>
      </c>
      <c r="G157" s="42"/>
      <c r="H157" s="42"/>
      <c r="I157" s="283"/>
      <c r="J157" s="42"/>
      <c r="K157" s="42"/>
      <c r="L157" s="46"/>
      <c r="M157" s="284"/>
      <c r="N157" s="285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1750</v>
      </c>
      <c r="AU157" s="19" t="s">
        <v>34</v>
      </c>
    </row>
    <row r="158" spans="1:63" s="12" customFormat="1" ht="25.9" customHeight="1">
      <c r="A158" s="12"/>
      <c r="B158" s="199"/>
      <c r="C158" s="200"/>
      <c r="D158" s="201" t="s">
        <v>72</v>
      </c>
      <c r="E158" s="202" t="s">
        <v>4890</v>
      </c>
      <c r="F158" s="202" t="s">
        <v>5086</v>
      </c>
      <c r="G158" s="200"/>
      <c r="H158" s="200"/>
      <c r="I158" s="203"/>
      <c r="J158" s="204">
        <f>BK158</f>
        <v>0</v>
      </c>
      <c r="K158" s="200"/>
      <c r="L158" s="205"/>
      <c r="M158" s="206"/>
      <c r="N158" s="207"/>
      <c r="O158" s="207"/>
      <c r="P158" s="208">
        <f>SUM(P159:P173)</f>
        <v>0</v>
      </c>
      <c r="Q158" s="207"/>
      <c r="R158" s="208">
        <f>SUM(R159:R173)</f>
        <v>0</v>
      </c>
      <c r="S158" s="207"/>
      <c r="T158" s="209">
        <f>SUM(T159:T173)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0" t="s">
        <v>34</v>
      </c>
      <c r="AT158" s="211" t="s">
        <v>72</v>
      </c>
      <c r="AU158" s="211" t="s">
        <v>73</v>
      </c>
      <c r="AY158" s="210" t="s">
        <v>206</v>
      </c>
      <c r="BK158" s="212">
        <f>SUM(BK159:BK173)</f>
        <v>0</v>
      </c>
    </row>
    <row r="159" spans="1:65" s="2" customFormat="1" ht="12">
      <c r="A159" s="40"/>
      <c r="B159" s="41"/>
      <c r="C159" s="215" t="s">
        <v>575</v>
      </c>
      <c r="D159" s="215" t="s">
        <v>208</v>
      </c>
      <c r="E159" s="216" t="s">
        <v>5087</v>
      </c>
      <c r="F159" s="217" t="s">
        <v>5088</v>
      </c>
      <c r="G159" s="218" t="s">
        <v>4329</v>
      </c>
      <c r="H159" s="219">
        <v>3</v>
      </c>
      <c r="I159" s="220"/>
      <c r="J159" s="221">
        <f>ROUND(I159*H159,2)</f>
        <v>0</v>
      </c>
      <c r="K159" s="217" t="s">
        <v>19</v>
      </c>
      <c r="L159" s="46"/>
      <c r="M159" s="222" t="s">
        <v>19</v>
      </c>
      <c r="N159" s="223" t="s">
        <v>44</v>
      </c>
      <c r="O159" s="86"/>
      <c r="P159" s="224">
        <f>O159*H159</f>
        <v>0</v>
      </c>
      <c r="Q159" s="224">
        <v>0</v>
      </c>
      <c r="R159" s="224">
        <f>Q159*H159</f>
        <v>0</v>
      </c>
      <c r="S159" s="224">
        <v>0</v>
      </c>
      <c r="T159" s="225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6" t="s">
        <v>112</v>
      </c>
      <c r="AT159" s="226" t="s">
        <v>208</v>
      </c>
      <c r="AU159" s="226" t="s">
        <v>34</v>
      </c>
      <c r="AY159" s="19" t="s">
        <v>206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9" t="s">
        <v>34</v>
      </c>
      <c r="BK159" s="227">
        <f>ROUND(I159*H159,2)</f>
        <v>0</v>
      </c>
      <c r="BL159" s="19" t="s">
        <v>112</v>
      </c>
      <c r="BM159" s="226" t="s">
        <v>1136</v>
      </c>
    </row>
    <row r="160" spans="1:65" s="2" customFormat="1" ht="12">
      <c r="A160" s="40"/>
      <c r="B160" s="41"/>
      <c r="C160" s="215" t="s">
        <v>583</v>
      </c>
      <c r="D160" s="215" t="s">
        <v>208</v>
      </c>
      <c r="E160" s="216" t="s">
        <v>5089</v>
      </c>
      <c r="F160" s="217" t="s">
        <v>5090</v>
      </c>
      <c r="G160" s="218" t="s">
        <v>4329</v>
      </c>
      <c r="H160" s="219">
        <v>5</v>
      </c>
      <c r="I160" s="220"/>
      <c r="J160" s="221">
        <f>ROUND(I160*H160,2)</f>
        <v>0</v>
      </c>
      <c r="K160" s="217" t="s">
        <v>19</v>
      </c>
      <c r="L160" s="46"/>
      <c r="M160" s="222" t="s">
        <v>19</v>
      </c>
      <c r="N160" s="223" t="s">
        <v>44</v>
      </c>
      <c r="O160" s="86"/>
      <c r="P160" s="224">
        <f>O160*H160</f>
        <v>0</v>
      </c>
      <c r="Q160" s="224">
        <v>0</v>
      </c>
      <c r="R160" s="224">
        <f>Q160*H160</f>
        <v>0</v>
      </c>
      <c r="S160" s="224">
        <v>0</v>
      </c>
      <c r="T160" s="225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6" t="s">
        <v>112</v>
      </c>
      <c r="AT160" s="226" t="s">
        <v>208</v>
      </c>
      <c r="AU160" s="226" t="s">
        <v>34</v>
      </c>
      <c r="AY160" s="19" t="s">
        <v>206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19" t="s">
        <v>34</v>
      </c>
      <c r="BK160" s="227">
        <f>ROUND(I160*H160,2)</f>
        <v>0</v>
      </c>
      <c r="BL160" s="19" t="s">
        <v>112</v>
      </c>
      <c r="BM160" s="226" t="s">
        <v>1149</v>
      </c>
    </row>
    <row r="161" spans="1:65" s="2" customFormat="1" ht="12">
      <c r="A161" s="40"/>
      <c r="B161" s="41"/>
      <c r="C161" s="215" t="s">
        <v>588</v>
      </c>
      <c r="D161" s="215" t="s">
        <v>208</v>
      </c>
      <c r="E161" s="216" t="s">
        <v>5091</v>
      </c>
      <c r="F161" s="217" t="s">
        <v>5092</v>
      </c>
      <c r="G161" s="218" t="s">
        <v>4329</v>
      </c>
      <c r="H161" s="219">
        <v>1</v>
      </c>
      <c r="I161" s="220"/>
      <c r="J161" s="221">
        <f>ROUND(I161*H161,2)</f>
        <v>0</v>
      </c>
      <c r="K161" s="217" t="s">
        <v>19</v>
      </c>
      <c r="L161" s="46"/>
      <c r="M161" s="222" t="s">
        <v>19</v>
      </c>
      <c r="N161" s="223" t="s">
        <v>44</v>
      </c>
      <c r="O161" s="86"/>
      <c r="P161" s="224">
        <f>O161*H161</f>
        <v>0</v>
      </c>
      <c r="Q161" s="224">
        <v>0</v>
      </c>
      <c r="R161" s="224">
        <f>Q161*H161</f>
        <v>0</v>
      </c>
      <c r="S161" s="224">
        <v>0</v>
      </c>
      <c r="T161" s="225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6" t="s">
        <v>112</v>
      </c>
      <c r="AT161" s="226" t="s">
        <v>208</v>
      </c>
      <c r="AU161" s="226" t="s">
        <v>34</v>
      </c>
      <c r="AY161" s="19" t="s">
        <v>206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19" t="s">
        <v>34</v>
      </c>
      <c r="BK161" s="227">
        <f>ROUND(I161*H161,2)</f>
        <v>0</v>
      </c>
      <c r="BL161" s="19" t="s">
        <v>112</v>
      </c>
      <c r="BM161" s="226" t="s">
        <v>1159</v>
      </c>
    </row>
    <row r="162" spans="1:65" s="2" customFormat="1" ht="16.5" customHeight="1">
      <c r="A162" s="40"/>
      <c r="B162" s="41"/>
      <c r="C162" s="215" t="s">
        <v>593</v>
      </c>
      <c r="D162" s="215" t="s">
        <v>208</v>
      </c>
      <c r="E162" s="216" t="s">
        <v>5093</v>
      </c>
      <c r="F162" s="217" t="s">
        <v>5094</v>
      </c>
      <c r="G162" s="218" t="s">
        <v>4329</v>
      </c>
      <c r="H162" s="219">
        <v>1</v>
      </c>
      <c r="I162" s="220"/>
      <c r="J162" s="221">
        <f>ROUND(I162*H162,2)</f>
        <v>0</v>
      </c>
      <c r="K162" s="217" t="s">
        <v>19</v>
      </c>
      <c r="L162" s="46"/>
      <c r="M162" s="222" t="s">
        <v>19</v>
      </c>
      <c r="N162" s="223" t="s">
        <v>44</v>
      </c>
      <c r="O162" s="86"/>
      <c r="P162" s="224">
        <f>O162*H162</f>
        <v>0</v>
      </c>
      <c r="Q162" s="224">
        <v>0</v>
      </c>
      <c r="R162" s="224">
        <f>Q162*H162</f>
        <v>0</v>
      </c>
      <c r="S162" s="224">
        <v>0</v>
      </c>
      <c r="T162" s="225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6" t="s">
        <v>112</v>
      </c>
      <c r="AT162" s="226" t="s">
        <v>208</v>
      </c>
      <c r="AU162" s="226" t="s">
        <v>34</v>
      </c>
      <c r="AY162" s="19" t="s">
        <v>206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19" t="s">
        <v>34</v>
      </c>
      <c r="BK162" s="227">
        <f>ROUND(I162*H162,2)</f>
        <v>0</v>
      </c>
      <c r="BL162" s="19" t="s">
        <v>112</v>
      </c>
      <c r="BM162" s="226" t="s">
        <v>1171</v>
      </c>
    </row>
    <row r="163" spans="1:65" s="2" customFormat="1" ht="101.25" customHeight="1">
      <c r="A163" s="40"/>
      <c r="B163" s="41"/>
      <c r="C163" s="215" t="s">
        <v>599</v>
      </c>
      <c r="D163" s="215" t="s">
        <v>208</v>
      </c>
      <c r="E163" s="216" t="s">
        <v>5095</v>
      </c>
      <c r="F163" s="217" t="s">
        <v>5096</v>
      </c>
      <c r="G163" s="218" t="s">
        <v>4329</v>
      </c>
      <c r="H163" s="219">
        <v>1</v>
      </c>
      <c r="I163" s="220"/>
      <c r="J163" s="221">
        <f>ROUND(I163*H163,2)</f>
        <v>0</v>
      </c>
      <c r="K163" s="217" t="s">
        <v>19</v>
      </c>
      <c r="L163" s="46"/>
      <c r="M163" s="222" t="s">
        <v>19</v>
      </c>
      <c r="N163" s="223" t="s">
        <v>44</v>
      </c>
      <c r="O163" s="86"/>
      <c r="P163" s="224">
        <f>O163*H163</f>
        <v>0</v>
      </c>
      <c r="Q163" s="224">
        <v>0</v>
      </c>
      <c r="R163" s="224">
        <f>Q163*H163</f>
        <v>0</v>
      </c>
      <c r="S163" s="224">
        <v>0</v>
      </c>
      <c r="T163" s="225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6" t="s">
        <v>112</v>
      </c>
      <c r="AT163" s="226" t="s">
        <v>208</v>
      </c>
      <c r="AU163" s="226" t="s">
        <v>34</v>
      </c>
      <c r="AY163" s="19" t="s">
        <v>206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19" t="s">
        <v>34</v>
      </c>
      <c r="BK163" s="227">
        <f>ROUND(I163*H163,2)</f>
        <v>0</v>
      </c>
      <c r="BL163" s="19" t="s">
        <v>112</v>
      </c>
      <c r="BM163" s="226" t="s">
        <v>1181</v>
      </c>
    </row>
    <row r="164" spans="1:65" s="2" customFormat="1" ht="16.5" customHeight="1">
      <c r="A164" s="40"/>
      <c r="B164" s="41"/>
      <c r="C164" s="215" t="s">
        <v>611</v>
      </c>
      <c r="D164" s="215" t="s">
        <v>208</v>
      </c>
      <c r="E164" s="216" t="s">
        <v>5097</v>
      </c>
      <c r="F164" s="217" t="s">
        <v>5098</v>
      </c>
      <c r="G164" s="218" t="s">
        <v>4329</v>
      </c>
      <c r="H164" s="219">
        <v>1</v>
      </c>
      <c r="I164" s="220"/>
      <c r="J164" s="221">
        <f>ROUND(I164*H164,2)</f>
        <v>0</v>
      </c>
      <c r="K164" s="217" t="s">
        <v>19</v>
      </c>
      <c r="L164" s="46"/>
      <c r="M164" s="222" t="s">
        <v>19</v>
      </c>
      <c r="N164" s="223" t="s">
        <v>44</v>
      </c>
      <c r="O164" s="86"/>
      <c r="P164" s="224">
        <f>O164*H164</f>
        <v>0</v>
      </c>
      <c r="Q164" s="224">
        <v>0</v>
      </c>
      <c r="R164" s="224">
        <f>Q164*H164</f>
        <v>0</v>
      </c>
      <c r="S164" s="224">
        <v>0</v>
      </c>
      <c r="T164" s="225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6" t="s">
        <v>112</v>
      </c>
      <c r="AT164" s="226" t="s">
        <v>208</v>
      </c>
      <c r="AU164" s="226" t="s">
        <v>34</v>
      </c>
      <c r="AY164" s="19" t="s">
        <v>206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19" t="s">
        <v>34</v>
      </c>
      <c r="BK164" s="227">
        <f>ROUND(I164*H164,2)</f>
        <v>0</v>
      </c>
      <c r="BL164" s="19" t="s">
        <v>112</v>
      </c>
      <c r="BM164" s="226" t="s">
        <v>1192</v>
      </c>
    </row>
    <row r="165" spans="1:65" s="2" customFormat="1" ht="16.5" customHeight="1">
      <c r="A165" s="40"/>
      <c r="B165" s="41"/>
      <c r="C165" s="215" t="s">
        <v>634</v>
      </c>
      <c r="D165" s="215" t="s">
        <v>208</v>
      </c>
      <c r="E165" s="216" t="s">
        <v>5099</v>
      </c>
      <c r="F165" s="217" t="s">
        <v>5100</v>
      </c>
      <c r="G165" s="218" t="s">
        <v>4329</v>
      </c>
      <c r="H165" s="219">
        <v>8</v>
      </c>
      <c r="I165" s="220"/>
      <c r="J165" s="221">
        <f>ROUND(I165*H165,2)</f>
        <v>0</v>
      </c>
      <c r="K165" s="217" t="s">
        <v>19</v>
      </c>
      <c r="L165" s="46"/>
      <c r="M165" s="222" t="s">
        <v>19</v>
      </c>
      <c r="N165" s="223" t="s">
        <v>44</v>
      </c>
      <c r="O165" s="86"/>
      <c r="P165" s="224">
        <f>O165*H165</f>
        <v>0</v>
      </c>
      <c r="Q165" s="224">
        <v>0</v>
      </c>
      <c r="R165" s="224">
        <f>Q165*H165</f>
        <v>0</v>
      </c>
      <c r="S165" s="224">
        <v>0</v>
      </c>
      <c r="T165" s="225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6" t="s">
        <v>112</v>
      </c>
      <c r="AT165" s="226" t="s">
        <v>208</v>
      </c>
      <c r="AU165" s="226" t="s">
        <v>34</v>
      </c>
      <c r="AY165" s="19" t="s">
        <v>206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19" t="s">
        <v>34</v>
      </c>
      <c r="BK165" s="227">
        <f>ROUND(I165*H165,2)</f>
        <v>0</v>
      </c>
      <c r="BL165" s="19" t="s">
        <v>112</v>
      </c>
      <c r="BM165" s="226" t="s">
        <v>1202</v>
      </c>
    </row>
    <row r="166" spans="1:65" s="2" customFormat="1" ht="55.5" customHeight="1">
      <c r="A166" s="40"/>
      <c r="B166" s="41"/>
      <c r="C166" s="215" t="s">
        <v>641</v>
      </c>
      <c r="D166" s="215" t="s">
        <v>208</v>
      </c>
      <c r="E166" s="216" t="s">
        <v>5037</v>
      </c>
      <c r="F166" s="217" t="s">
        <v>5038</v>
      </c>
      <c r="G166" s="218" t="s">
        <v>270</v>
      </c>
      <c r="H166" s="219">
        <v>560</v>
      </c>
      <c r="I166" s="220"/>
      <c r="J166" s="221">
        <f>ROUND(I166*H166,2)</f>
        <v>0</v>
      </c>
      <c r="K166" s="217" t="s">
        <v>19</v>
      </c>
      <c r="L166" s="46"/>
      <c r="M166" s="222" t="s">
        <v>19</v>
      </c>
      <c r="N166" s="223" t="s">
        <v>44</v>
      </c>
      <c r="O166" s="86"/>
      <c r="P166" s="224">
        <f>O166*H166</f>
        <v>0</v>
      </c>
      <c r="Q166" s="224">
        <v>0</v>
      </c>
      <c r="R166" s="224">
        <f>Q166*H166</f>
        <v>0</v>
      </c>
      <c r="S166" s="224">
        <v>0</v>
      </c>
      <c r="T166" s="225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6" t="s">
        <v>112</v>
      </c>
      <c r="AT166" s="226" t="s">
        <v>208</v>
      </c>
      <c r="AU166" s="226" t="s">
        <v>34</v>
      </c>
      <c r="AY166" s="19" t="s">
        <v>206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19" t="s">
        <v>34</v>
      </c>
      <c r="BK166" s="227">
        <f>ROUND(I166*H166,2)</f>
        <v>0</v>
      </c>
      <c r="BL166" s="19" t="s">
        <v>112</v>
      </c>
      <c r="BM166" s="226" t="s">
        <v>1215</v>
      </c>
    </row>
    <row r="167" spans="1:65" s="2" customFormat="1" ht="16.5" customHeight="1">
      <c r="A167" s="40"/>
      <c r="B167" s="41"/>
      <c r="C167" s="215" t="s">
        <v>647</v>
      </c>
      <c r="D167" s="215" t="s">
        <v>208</v>
      </c>
      <c r="E167" s="216" t="s">
        <v>5039</v>
      </c>
      <c r="F167" s="217" t="s">
        <v>5040</v>
      </c>
      <c r="G167" s="218" t="s">
        <v>270</v>
      </c>
      <c r="H167" s="219">
        <v>50</v>
      </c>
      <c r="I167" s="220"/>
      <c r="J167" s="221">
        <f>ROUND(I167*H167,2)</f>
        <v>0</v>
      </c>
      <c r="K167" s="217" t="s">
        <v>19</v>
      </c>
      <c r="L167" s="46"/>
      <c r="M167" s="222" t="s">
        <v>19</v>
      </c>
      <c r="N167" s="223" t="s">
        <v>44</v>
      </c>
      <c r="O167" s="86"/>
      <c r="P167" s="224">
        <f>O167*H167</f>
        <v>0</v>
      </c>
      <c r="Q167" s="224">
        <v>0</v>
      </c>
      <c r="R167" s="224">
        <f>Q167*H167</f>
        <v>0</v>
      </c>
      <c r="S167" s="224">
        <v>0</v>
      </c>
      <c r="T167" s="225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6" t="s">
        <v>112</v>
      </c>
      <c r="AT167" s="226" t="s">
        <v>208</v>
      </c>
      <c r="AU167" s="226" t="s">
        <v>34</v>
      </c>
      <c r="AY167" s="19" t="s">
        <v>206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19" t="s">
        <v>34</v>
      </c>
      <c r="BK167" s="227">
        <f>ROUND(I167*H167,2)</f>
        <v>0</v>
      </c>
      <c r="BL167" s="19" t="s">
        <v>112</v>
      </c>
      <c r="BM167" s="226" t="s">
        <v>1225</v>
      </c>
    </row>
    <row r="168" spans="1:65" s="2" customFormat="1" ht="16.5" customHeight="1">
      <c r="A168" s="40"/>
      <c r="B168" s="41"/>
      <c r="C168" s="215" t="s">
        <v>653</v>
      </c>
      <c r="D168" s="215" t="s">
        <v>208</v>
      </c>
      <c r="E168" s="216" t="s">
        <v>5043</v>
      </c>
      <c r="F168" s="217" t="s">
        <v>5044</v>
      </c>
      <c r="G168" s="218" t="s">
        <v>270</v>
      </c>
      <c r="H168" s="219">
        <v>40</v>
      </c>
      <c r="I168" s="220"/>
      <c r="J168" s="221">
        <f>ROUND(I168*H168,2)</f>
        <v>0</v>
      </c>
      <c r="K168" s="217" t="s">
        <v>19</v>
      </c>
      <c r="L168" s="46"/>
      <c r="M168" s="222" t="s">
        <v>19</v>
      </c>
      <c r="N168" s="223" t="s">
        <v>44</v>
      </c>
      <c r="O168" s="86"/>
      <c r="P168" s="224">
        <f>O168*H168</f>
        <v>0</v>
      </c>
      <c r="Q168" s="224">
        <v>0</v>
      </c>
      <c r="R168" s="224">
        <f>Q168*H168</f>
        <v>0</v>
      </c>
      <c r="S168" s="224">
        <v>0</v>
      </c>
      <c r="T168" s="225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6" t="s">
        <v>112</v>
      </c>
      <c r="AT168" s="226" t="s">
        <v>208</v>
      </c>
      <c r="AU168" s="226" t="s">
        <v>34</v>
      </c>
      <c r="AY168" s="19" t="s">
        <v>206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19" t="s">
        <v>34</v>
      </c>
      <c r="BK168" s="227">
        <f>ROUND(I168*H168,2)</f>
        <v>0</v>
      </c>
      <c r="BL168" s="19" t="s">
        <v>112</v>
      </c>
      <c r="BM168" s="226" t="s">
        <v>1237</v>
      </c>
    </row>
    <row r="169" spans="1:65" s="2" customFormat="1" ht="12">
      <c r="A169" s="40"/>
      <c r="B169" s="41"/>
      <c r="C169" s="215" t="s">
        <v>659</v>
      </c>
      <c r="D169" s="215" t="s">
        <v>208</v>
      </c>
      <c r="E169" s="216" t="s">
        <v>5101</v>
      </c>
      <c r="F169" s="217" t="s">
        <v>5102</v>
      </c>
      <c r="G169" s="218" t="s">
        <v>3965</v>
      </c>
      <c r="H169" s="219">
        <v>3</v>
      </c>
      <c r="I169" s="220"/>
      <c r="J169" s="221">
        <f>ROUND(I169*H169,2)</f>
        <v>0</v>
      </c>
      <c r="K169" s="217" t="s">
        <v>19</v>
      </c>
      <c r="L169" s="46"/>
      <c r="M169" s="222" t="s">
        <v>19</v>
      </c>
      <c r="N169" s="223" t="s">
        <v>44</v>
      </c>
      <c r="O169" s="86"/>
      <c r="P169" s="224">
        <f>O169*H169</f>
        <v>0</v>
      </c>
      <c r="Q169" s="224">
        <v>0</v>
      </c>
      <c r="R169" s="224">
        <f>Q169*H169</f>
        <v>0</v>
      </c>
      <c r="S169" s="224">
        <v>0</v>
      </c>
      <c r="T169" s="225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6" t="s">
        <v>112</v>
      </c>
      <c r="AT169" s="226" t="s">
        <v>208</v>
      </c>
      <c r="AU169" s="226" t="s">
        <v>34</v>
      </c>
      <c r="AY169" s="19" t="s">
        <v>206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19" t="s">
        <v>34</v>
      </c>
      <c r="BK169" s="227">
        <f>ROUND(I169*H169,2)</f>
        <v>0</v>
      </c>
      <c r="BL169" s="19" t="s">
        <v>112</v>
      </c>
      <c r="BM169" s="226" t="s">
        <v>1250</v>
      </c>
    </row>
    <row r="170" spans="1:65" s="2" customFormat="1" ht="33" customHeight="1">
      <c r="A170" s="40"/>
      <c r="B170" s="41"/>
      <c r="C170" s="215" t="s">
        <v>665</v>
      </c>
      <c r="D170" s="215" t="s">
        <v>208</v>
      </c>
      <c r="E170" s="216" t="s">
        <v>5103</v>
      </c>
      <c r="F170" s="217" t="s">
        <v>5104</v>
      </c>
      <c r="G170" s="218" t="s">
        <v>3965</v>
      </c>
      <c r="H170" s="219">
        <v>3</v>
      </c>
      <c r="I170" s="220"/>
      <c r="J170" s="221">
        <f>ROUND(I170*H170,2)</f>
        <v>0</v>
      </c>
      <c r="K170" s="217" t="s">
        <v>19</v>
      </c>
      <c r="L170" s="46"/>
      <c r="M170" s="222" t="s">
        <v>19</v>
      </c>
      <c r="N170" s="223" t="s">
        <v>44</v>
      </c>
      <c r="O170" s="86"/>
      <c r="P170" s="224">
        <f>O170*H170</f>
        <v>0</v>
      </c>
      <c r="Q170" s="224">
        <v>0</v>
      </c>
      <c r="R170" s="224">
        <f>Q170*H170</f>
        <v>0</v>
      </c>
      <c r="S170" s="224">
        <v>0</v>
      </c>
      <c r="T170" s="225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6" t="s">
        <v>112</v>
      </c>
      <c r="AT170" s="226" t="s">
        <v>208</v>
      </c>
      <c r="AU170" s="226" t="s">
        <v>34</v>
      </c>
      <c r="AY170" s="19" t="s">
        <v>206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19" t="s">
        <v>34</v>
      </c>
      <c r="BK170" s="227">
        <f>ROUND(I170*H170,2)</f>
        <v>0</v>
      </c>
      <c r="BL170" s="19" t="s">
        <v>112</v>
      </c>
      <c r="BM170" s="226" t="s">
        <v>1263</v>
      </c>
    </row>
    <row r="171" spans="1:65" s="2" customFormat="1" ht="12">
      <c r="A171" s="40"/>
      <c r="B171" s="41"/>
      <c r="C171" s="215" t="s">
        <v>671</v>
      </c>
      <c r="D171" s="215" t="s">
        <v>208</v>
      </c>
      <c r="E171" s="216" t="s">
        <v>5105</v>
      </c>
      <c r="F171" s="217" t="s">
        <v>5106</v>
      </c>
      <c r="G171" s="218" t="s">
        <v>3965</v>
      </c>
      <c r="H171" s="219">
        <v>2</v>
      </c>
      <c r="I171" s="220"/>
      <c r="J171" s="221">
        <f>ROUND(I171*H171,2)</f>
        <v>0</v>
      </c>
      <c r="K171" s="217" t="s">
        <v>19</v>
      </c>
      <c r="L171" s="46"/>
      <c r="M171" s="222" t="s">
        <v>19</v>
      </c>
      <c r="N171" s="223" t="s">
        <v>44</v>
      </c>
      <c r="O171" s="86"/>
      <c r="P171" s="224">
        <f>O171*H171</f>
        <v>0</v>
      </c>
      <c r="Q171" s="224">
        <v>0</v>
      </c>
      <c r="R171" s="224">
        <f>Q171*H171</f>
        <v>0</v>
      </c>
      <c r="S171" s="224">
        <v>0</v>
      </c>
      <c r="T171" s="225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6" t="s">
        <v>112</v>
      </c>
      <c r="AT171" s="226" t="s">
        <v>208</v>
      </c>
      <c r="AU171" s="226" t="s">
        <v>34</v>
      </c>
      <c r="AY171" s="19" t="s">
        <v>206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19" t="s">
        <v>34</v>
      </c>
      <c r="BK171" s="227">
        <f>ROUND(I171*H171,2)</f>
        <v>0</v>
      </c>
      <c r="BL171" s="19" t="s">
        <v>112</v>
      </c>
      <c r="BM171" s="226" t="s">
        <v>1274</v>
      </c>
    </row>
    <row r="172" spans="1:65" s="2" customFormat="1" ht="16.5" customHeight="1">
      <c r="A172" s="40"/>
      <c r="B172" s="41"/>
      <c r="C172" s="215" t="s">
        <v>710</v>
      </c>
      <c r="D172" s="215" t="s">
        <v>208</v>
      </c>
      <c r="E172" s="216" t="s">
        <v>5107</v>
      </c>
      <c r="F172" s="217" t="s">
        <v>5108</v>
      </c>
      <c r="G172" s="218" t="s">
        <v>3965</v>
      </c>
      <c r="H172" s="219">
        <v>4</v>
      </c>
      <c r="I172" s="220"/>
      <c r="J172" s="221">
        <f>ROUND(I172*H172,2)</f>
        <v>0</v>
      </c>
      <c r="K172" s="217" t="s">
        <v>19</v>
      </c>
      <c r="L172" s="46"/>
      <c r="M172" s="222" t="s">
        <v>19</v>
      </c>
      <c r="N172" s="223" t="s">
        <v>44</v>
      </c>
      <c r="O172" s="86"/>
      <c r="P172" s="224">
        <f>O172*H172</f>
        <v>0</v>
      </c>
      <c r="Q172" s="224">
        <v>0</v>
      </c>
      <c r="R172" s="224">
        <f>Q172*H172</f>
        <v>0</v>
      </c>
      <c r="S172" s="224">
        <v>0</v>
      </c>
      <c r="T172" s="225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6" t="s">
        <v>112</v>
      </c>
      <c r="AT172" s="226" t="s">
        <v>208</v>
      </c>
      <c r="AU172" s="226" t="s">
        <v>34</v>
      </c>
      <c r="AY172" s="19" t="s">
        <v>206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19" t="s">
        <v>34</v>
      </c>
      <c r="BK172" s="227">
        <f>ROUND(I172*H172,2)</f>
        <v>0</v>
      </c>
      <c r="BL172" s="19" t="s">
        <v>112</v>
      </c>
      <c r="BM172" s="226" t="s">
        <v>1324</v>
      </c>
    </row>
    <row r="173" spans="1:65" s="2" customFormat="1" ht="16.5" customHeight="1">
      <c r="A173" s="40"/>
      <c r="B173" s="41"/>
      <c r="C173" s="215" t="s">
        <v>745</v>
      </c>
      <c r="D173" s="215" t="s">
        <v>208</v>
      </c>
      <c r="E173" s="216" t="s">
        <v>4944</v>
      </c>
      <c r="F173" s="217" t="s">
        <v>4825</v>
      </c>
      <c r="G173" s="218" t="s">
        <v>386</v>
      </c>
      <c r="H173" s="219">
        <v>1</v>
      </c>
      <c r="I173" s="220"/>
      <c r="J173" s="221">
        <f>ROUND(I173*H173,2)</f>
        <v>0</v>
      </c>
      <c r="K173" s="217" t="s">
        <v>19</v>
      </c>
      <c r="L173" s="46"/>
      <c r="M173" s="222" t="s">
        <v>19</v>
      </c>
      <c r="N173" s="223" t="s">
        <v>44</v>
      </c>
      <c r="O173" s="86"/>
      <c r="P173" s="224">
        <f>O173*H173</f>
        <v>0</v>
      </c>
      <c r="Q173" s="224">
        <v>0</v>
      </c>
      <c r="R173" s="224">
        <f>Q173*H173</f>
        <v>0</v>
      </c>
      <c r="S173" s="224">
        <v>0</v>
      </c>
      <c r="T173" s="225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6" t="s">
        <v>112</v>
      </c>
      <c r="AT173" s="226" t="s">
        <v>208</v>
      </c>
      <c r="AU173" s="226" t="s">
        <v>34</v>
      </c>
      <c r="AY173" s="19" t="s">
        <v>206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19" t="s">
        <v>34</v>
      </c>
      <c r="BK173" s="227">
        <f>ROUND(I173*H173,2)</f>
        <v>0</v>
      </c>
      <c r="BL173" s="19" t="s">
        <v>112</v>
      </c>
      <c r="BM173" s="226" t="s">
        <v>1342</v>
      </c>
    </row>
    <row r="174" spans="1:63" s="12" customFormat="1" ht="25.9" customHeight="1">
      <c r="A174" s="12"/>
      <c r="B174" s="199"/>
      <c r="C174" s="200"/>
      <c r="D174" s="201" t="s">
        <v>72</v>
      </c>
      <c r="E174" s="202" t="s">
        <v>4945</v>
      </c>
      <c r="F174" s="202" t="s">
        <v>5109</v>
      </c>
      <c r="G174" s="200"/>
      <c r="H174" s="200"/>
      <c r="I174" s="203"/>
      <c r="J174" s="204">
        <f>BK174</f>
        <v>0</v>
      </c>
      <c r="K174" s="200"/>
      <c r="L174" s="205"/>
      <c r="M174" s="206"/>
      <c r="N174" s="207"/>
      <c r="O174" s="207"/>
      <c r="P174" s="208">
        <f>SUM(P175:P184)</f>
        <v>0</v>
      </c>
      <c r="Q174" s="207"/>
      <c r="R174" s="208">
        <f>SUM(R175:R184)</f>
        <v>0</v>
      </c>
      <c r="S174" s="207"/>
      <c r="T174" s="209">
        <f>SUM(T175:T184)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0" t="s">
        <v>34</v>
      </c>
      <c r="AT174" s="211" t="s">
        <v>72</v>
      </c>
      <c r="AU174" s="211" t="s">
        <v>73</v>
      </c>
      <c r="AY174" s="210" t="s">
        <v>206</v>
      </c>
      <c r="BK174" s="212">
        <f>SUM(BK175:BK184)</f>
        <v>0</v>
      </c>
    </row>
    <row r="175" spans="1:65" s="2" customFormat="1" ht="12">
      <c r="A175" s="40"/>
      <c r="B175" s="41"/>
      <c r="C175" s="215" t="s">
        <v>753</v>
      </c>
      <c r="D175" s="215" t="s">
        <v>208</v>
      </c>
      <c r="E175" s="216" t="s">
        <v>5110</v>
      </c>
      <c r="F175" s="217" t="s">
        <v>5111</v>
      </c>
      <c r="G175" s="218" t="s">
        <v>4329</v>
      </c>
      <c r="H175" s="219">
        <v>3</v>
      </c>
      <c r="I175" s="220"/>
      <c r="J175" s="221">
        <f>ROUND(I175*H175,2)</f>
        <v>0</v>
      </c>
      <c r="K175" s="217" t="s">
        <v>19</v>
      </c>
      <c r="L175" s="46"/>
      <c r="M175" s="222" t="s">
        <v>19</v>
      </c>
      <c r="N175" s="223" t="s">
        <v>44</v>
      </c>
      <c r="O175" s="86"/>
      <c r="P175" s="224">
        <f>O175*H175</f>
        <v>0</v>
      </c>
      <c r="Q175" s="224">
        <v>0</v>
      </c>
      <c r="R175" s="224">
        <f>Q175*H175</f>
        <v>0</v>
      </c>
      <c r="S175" s="224">
        <v>0</v>
      </c>
      <c r="T175" s="225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6" t="s">
        <v>112</v>
      </c>
      <c r="AT175" s="226" t="s">
        <v>208</v>
      </c>
      <c r="AU175" s="226" t="s">
        <v>34</v>
      </c>
      <c r="AY175" s="19" t="s">
        <v>206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19" t="s">
        <v>34</v>
      </c>
      <c r="BK175" s="227">
        <f>ROUND(I175*H175,2)</f>
        <v>0</v>
      </c>
      <c r="BL175" s="19" t="s">
        <v>112</v>
      </c>
      <c r="BM175" s="226" t="s">
        <v>1358</v>
      </c>
    </row>
    <row r="176" spans="1:65" s="2" customFormat="1" ht="16.5" customHeight="1">
      <c r="A176" s="40"/>
      <c r="B176" s="41"/>
      <c r="C176" s="215" t="s">
        <v>782</v>
      </c>
      <c r="D176" s="215" t="s">
        <v>208</v>
      </c>
      <c r="E176" s="216" t="s">
        <v>5112</v>
      </c>
      <c r="F176" s="217" t="s">
        <v>5113</v>
      </c>
      <c r="G176" s="218" t="s">
        <v>4329</v>
      </c>
      <c r="H176" s="219">
        <v>2</v>
      </c>
      <c r="I176" s="220"/>
      <c r="J176" s="221">
        <f>ROUND(I176*H176,2)</f>
        <v>0</v>
      </c>
      <c r="K176" s="217" t="s">
        <v>19</v>
      </c>
      <c r="L176" s="46"/>
      <c r="M176" s="222" t="s">
        <v>19</v>
      </c>
      <c r="N176" s="223" t="s">
        <v>44</v>
      </c>
      <c r="O176" s="86"/>
      <c r="P176" s="224">
        <f>O176*H176</f>
        <v>0</v>
      </c>
      <c r="Q176" s="224">
        <v>0</v>
      </c>
      <c r="R176" s="224">
        <f>Q176*H176</f>
        <v>0</v>
      </c>
      <c r="S176" s="224">
        <v>0</v>
      </c>
      <c r="T176" s="225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6" t="s">
        <v>112</v>
      </c>
      <c r="AT176" s="226" t="s">
        <v>208</v>
      </c>
      <c r="AU176" s="226" t="s">
        <v>34</v>
      </c>
      <c r="AY176" s="19" t="s">
        <v>206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19" t="s">
        <v>34</v>
      </c>
      <c r="BK176" s="227">
        <f>ROUND(I176*H176,2)</f>
        <v>0</v>
      </c>
      <c r="BL176" s="19" t="s">
        <v>112</v>
      </c>
      <c r="BM176" s="226" t="s">
        <v>1397</v>
      </c>
    </row>
    <row r="177" spans="1:65" s="2" customFormat="1" ht="16.5" customHeight="1">
      <c r="A177" s="40"/>
      <c r="B177" s="41"/>
      <c r="C177" s="215" t="s">
        <v>809</v>
      </c>
      <c r="D177" s="215" t="s">
        <v>208</v>
      </c>
      <c r="E177" s="216" t="s">
        <v>5039</v>
      </c>
      <c r="F177" s="217" t="s">
        <v>5040</v>
      </c>
      <c r="G177" s="218" t="s">
        <v>270</v>
      </c>
      <c r="H177" s="219">
        <v>60</v>
      </c>
      <c r="I177" s="220"/>
      <c r="J177" s="221">
        <f>ROUND(I177*H177,2)</f>
        <v>0</v>
      </c>
      <c r="K177" s="217" t="s">
        <v>19</v>
      </c>
      <c r="L177" s="46"/>
      <c r="M177" s="222" t="s">
        <v>19</v>
      </c>
      <c r="N177" s="223" t="s">
        <v>44</v>
      </c>
      <c r="O177" s="86"/>
      <c r="P177" s="224">
        <f>O177*H177</f>
        <v>0</v>
      </c>
      <c r="Q177" s="224">
        <v>0</v>
      </c>
      <c r="R177" s="224">
        <f>Q177*H177</f>
        <v>0</v>
      </c>
      <c r="S177" s="224">
        <v>0</v>
      </c>
      <c r="T177" s="225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6" t="s">
        <v>112</v>
      </c>
      <c r="AT177" s="226" t="s">
        <v>208</v>
      </c>
      <c r="AU177" s="226" t="s">
        <v>34</v>
      </c>
      <c r="AY177" s="19" t="s">
        <v>206</v>
      </c>
      <c r="BE177" s="227">
        <f>IF(N177="základní",J177,0)</f>
        <v>0</v>
      </c>
      <c r="BF177" s="227">
        <f>IF(N177="snížená",J177,0)</f>
        <v>0</v>
      </c>
      <c r="BG177" s="227">
        <f>IF(N177="zákl. přenesená",J177,0)</f>
        <v>0</v>
      </c>
      <c r="BH177" s="227">
        <f>IF(N177="sníž. přenesená",J177,0)</f>
        <v>0</v>
      </c>
      <c r="BI177" s="227">
        <f>IF(N177="nulová",J177,0)</f>
        <v>0</v>
      </c>
      <c r="BJ177" s="19" t="s">
        <v>34</v>
      </c>
      <c r="BK177" s="227">
        <f>ROUND(I177*H177,2)</f>
        <v>0</v>
      </c>
      <c r="BL177" s="19" t="s">
        <v>112</v>
      </c>
      <c r="BM177" s="226" t="s">
        <v>1407</v>
      </c>
    </row>
    <row r="178" spans="1:65" s="2" customFormat="1" ht="16.5" customHeight="1">
      <c r="A178" s="40"/>
      <c r="B178" s="41"/>
      <c r="C178" s="215" t="s">
        <v>814</v>
      </c>
      <c r="D178" s="215" t="s">
        <v>208</v>
      </c>
      <c r="E178" s="216" t="s">
        <v>5041</v>
      </c>
      <c r="F178" s="217" t="s">
        <v>5042</v>
      </c>
      <c r="G178" s="218" t="s">
        <v>270</v>
      </c>
      <c r="H178" s="219">
        <v>150</v>
      </c>
      <c r="I178" s="220"/>
      <c r="J178" s="221">
        <f>ROUND(I178*H178,2)</f>
        <v>0</v>
      </c>
      <c r="K178" s="217" t="s">
        <v>19</v>
      </c>
      <c r="L178" s="46"/>
      <c r="M178" s="222" t="s">
        <v>19</v>
      </c>
      <c r="N178" s="223" t="s">
        <v>44</v>
      </c>
      <c r="O178" s="86"/>
      <c r="P178" s="224">
        <f>O178*H178</f>
        <v>0</v>
      </c>
      <c r="Q178" s="224">
        <v>0</v>
      </c>
      <c r="R178" s="224">
        <f>Q178*H178</f>
        <v>0</v>
      </c>
      <c r="S178" s="224">
        <v>0</v>
      </c>
      <c r="T178" s="225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6" t="s">
        <v>112</v>
      </c>
      <c r="AT178" s="226" t="s">
        <v>208</v>
      </c>
      <c r="AU178" s="226" t="s">
        <v>34</v>
      </c>
      <c r="AY178" s="19" t="s">
        <v>206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19" t="s">
        <v>34</v>
      </c>
      <c r="BK178" s="227">
        <f>ROUND(I178*H178,2)</f>
        <v>0</v>
      </c>
      <c r="BL178" s="19" t="s">
        <v>112</v>
      </c>
      <c r="BM178" s="226" t="s">
        <v>1421</v>
      </c>
    </row>
    <row r="179" spans="1:65" s="2" customFormat="1" ht="16.5" customHeight="1">
      <c r="A179" s="40"/>
      <c r="B179" s="41"/>
      <c r="C179" s="215" t="s">
        <v>817</v>
      </c>
      <c r="D179" s="215" t="s">
        <v>208</v>
      </c>
      <c r="E179" s="216" t="s">
        <v>5114</v>
      </c>
      <c r="F179" s="217" t="s">
        <v>5115</v>
      </c>
      <c r="G179" s="218" t="s">
        <v>4329</v>
      </c>
      <c r="H179" s="219">
        <v>3</v>
      </c>
      <c r="I179" s="220"/>
      <c r="J179" s="221">
        <f>ROUND(I179*H179,2)</f>
        <v>0</v>
      </c>
      <c r="K179" s="217" t="s">
        <v>19</v>
      </c>
      <c r="L179" s="46"/>
      <c r="M179" s="222" t="s">
        <v>19</v>
      </c>
      <c r="N179" s="223" t="s">
        <v>44</v>
      </c>
      <c r="O179" s="86"/>
      <c r="P179" s="224">
        <f>O179*H179</f>
        <v>0</v>
      </c>
      <c r="Q179" s="224">
        <v>0</v>
      </c>
      <c r="R179" s="224">
        <f>Q179*H179</f>
        <v>0</v>
      </c>
      <c r="S179" s="224">
        <v>0</v>
      </c>
      <c r="T179" s="225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6" t="s">
        <v>112</v>
      </c>
      <c r="AT179" s="226" t="s">
        <v>208</v>
      </c>
      <c r="AU179" s="226" t="s">
        <v>34</v>
      </c>
      <c r="AY179" s="19" t="s">
        <v>206</v>
      </c>
      <c r="BE179" s="227">
        <f>IF(N179="základní",J179,0)</f>
        <v>0</v>
      </c>
      <c r="BF179" s="227">
        <f>IF(N179="snížená",J179,0)</f>
        <v>0</v>
      </c>
      <c r="BG179" s="227">
        <f>IF(N179="zákl. přenesená",J179,0)</f>
        <v>0</v>
      </c>
      <c r="BH179" s="227">
        <f>IF(N179="sníž. přenesená",J179,0)</f>
        <v>0</v>
      </c>
      <c r="BI179" s="227">
        <f>IF(N179="nulová",J179,0)</f>
        <v>0</v>
      </c>
      <c r="BJ179" s="19" t="s">
        <v>34</v>
      </c>
      <c r="BK179" s="227">
        <f>ROUND(I179*H179,2)</f>
        <v>0</v>
      </c>
      <c r="BL179" s="19" t="s">
        <v>112</v>
      </c>
      <c r="BM179" s="226" t="s">
        <v>1429</v>
      </c>
    </row>
    <row r="180" spans="1:65" s="2" customFormat="1" ht="12">
      <c r="A180" s="40"/>
      <c r="B180" s="41"/>
      <c r="C180" s="215" t="s">
        <v>825</v>
      </c>
      <c r="D180" s="215" t="s">
        <v>208</v>
      </c>
      <c r="E180" s="216" t="s">
        <v>5116</v>
      </c>
      <c r="F180" s="217" t="s">
        <v>5117</v>
      </c>
      <c r="G180" s="218" t="s">
        <v>270</v>
      </c>
      <c r="H180" s="219">
        <v>250</v>
      </c>
      <c r="I180" s="220"/>
      <c r="J180" s="221">
        <f>ROUND(I180*H180,2)</f>
        <v>0</v>
      </c>
      <c r="K180" s="217" t="s">
        <v>19</v>
      </c>
      <c r="L180" s="46"/>
      <c r="M180" s="222" t="s">
        <v>19</v>
      </c>
      <c r="N180" s="223" t="s">
        <v>44</v>
      </c>
      <c r="O180" s="86"/>
      <c r="P180" s="224">
        <f>O180*H180</f>
        <v>0</v>
      </c>
      <c r="Q180" s="224">
        <v>0</v>
      </c>
      <c r="R180" s="224">
        <f>Q180*H180</f>
        <v>0</v>
      </c>
      <c r="S180" s="224">
        <v>0</v>
      </c>
      <c r="T180" s="225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6" t="s">
        <v>112</v>
      </c>
      <c r="AT180" s="226" t="s">
        <v>208</v>
      </c>
      <c r="AU180" s="226" t="s">
        <v>34</v>
      </c>
      <c r="AY180" s="19" t="s">
        <v>206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19" t="s">
        <v>34</v>
      </c>
      <c r="BK180" s="227">
        <f>ROUND(I180*H180,2)</f>
        <v>0</v>
      </c>
      <c r="BL180" s="19" t="s">
        <v>112</v>
      </c>
      <c r="BM180" s="226" t="s">
        <v>1439</v>
      </c>
    </row>
    <row r="181" spans="1:65" s="2" customFormat="1" ht="16.5" customHeight="1">
      <c r="A181" s="40"/>
      <c r="B181" s="41"/>
      <c r="C181" s="215" t="s">
        <v>837</v>
      </c>
      <c r="D181" s="215" t="s">
        <v>208</v>
      </c>
      <c r="E181" s="216" t="s">
        <v>4744</v>
      </c>
      <c r="F181" s="217" t="s">
        <v>4745</v>
      </c>
      <c r="G181" s="218" t="s">
        <v>270</v>
      </c>
      <c r="H181" s="219">
        <v>40</v>
      </c>
      <c r="I181" s="220"/>
      <c r="J181" s="221">
        <f>ROUND(I181*H181,2)</f>
        <v>0</v>
      </c>
      <c r="K181" s="217" t="s">
        <v>19</v>
      </c>
      <c r="L181" s="46"/>
      <c r="M181" s="222" t="s">
        <v>19</v>
      </c>
      <c r="N181" s="223" t="s">
        <v>44</v>
      </c>
      <c r="O181" s="86"/>
      <c r="P181" s="224">
        <f>O181*H181</f>
        <v>0</v>
      </c>
      <c r="Q181" s="224">
        <v>0</v>
      </c>
      <c r="R181" s="224">
        <f>Q181*H181</f>
        <v>0</v>
      </c>
      <c r="S181" s="224">
        <v>0</v>
      </c>
      <c r="T181" s="225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6" t="s">
        <v>112</v>
      </c>
      <c r="AT181" s="226" t="s">
        <v>208</v>
      </c>
      <c r="AU181" s="226" t="s">
        <v>34</v>
      </c>
      <c r="AY181" s="19" t="s">
        <v>206</v>
      </c>
      <c r="BE181" s="227">
        <f>IF(N181="základní",J181,0)</f>
        <v>0</v>
      </c>
      <c r="BF181" s="227">
        <f>IF(N181="snížená",J181,0)</f>
        <v>0</v>
      </c>
      <c r="BG181" s="227">
        <f>IF(N181="zákl. přenesená",J181,0)</f>
        <v>0</v>
      </c>
      <c r="BH181" s="227">
        <f>IF(N181="sníž. přenesená",J181,0)</f>
        <v>0</v>
      </c>
      <c r="BI181" s="227">
        <f>IF(N181="nulová",J181,0)</f>
        <v>0</v>
      </c>
      <c r="BJ181" s="19" t="s">
        <v>34</v>
      </c>
      <c r="BK181" s="227">
        <f>ROUND(I181*H181,2)</f>
        <v>0</v>
      </c>
      <c r="BL181" s="19" t="s">
        <v>112</v>
      </c>
      <c r="BM181" s="226" t="s">
        <v>1450</v>
      </c>
    </row>
    <row r="182" spans="1:65" s="2" customFormat="1" ht="12">
      <c r="A182" s="40"/>
      <c r="B182" s="41"/>
      <c r="C182" s="215" t="s">
        <v>843</v>
      </c>
      <c r="D182" s="215" t="s">
        <v>208</v>
      </c>
      <c r="E182" s="216" t="s">
        <v>5118</v>
      </c>
      <c r="F182" s="217" t="s">
        <v>5119</v>
      </c>
      <c r="G182" s="218" t="s">
        <v>3965</v>
      </c>
      <c r="H182" s="219">
        <v>6</v>
      </c>
      <c r="I182" s="220"/>
      <c r="J182" s="221">
        <f>ROUND(I182*H182,2)</f>
        <v>0</v>
      </c>
      <c r="K182" s="217" t="s">
        <v>19</v>
      </c>
      <c r="L182" s="46"/>
      <c r="M182" s="222" t="s">
        <v>19</v>
      </c>
      <c r="N182" s="223" t="s">
        <v>44</v>
      </c>
      <c r="O182" s="86"/>
      <c r="P182" s="224">
        <f>O182*H182</f>
        <v>0</v>
      </c>
      <c r="Q182" s="224">
        <v>0</v>
      </c>
      <c r="R182" s="224">
        <f>Q182*H182</f>
        <v>0</v>
      </c>
      <c r="S182" s="224">
        <v>0</v>
      </c>
      <c r="T182" s="225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6" t="s">
        <v>112</v>
      </c>
      <c r="AT182" s="226" t="s">
        <v>208</v>
      </c>
      <c r="AU182" s="226" t="s">
        <v>34</v>
      </c>
      <c r="AY182" s="19" t="s">
        <v>206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19" t="s">
        <v>34</v>
      </c>
      <c r="BK182" s="227">
        <f>ROUND(I182*H182,2)</f>
        <v>0</v>
      </c>
      <c r="BL182" s="19" t="s">
        <v>112</v>
      </c>
      <c r="BM182" s="226" t="s">
        <v>1458</v>
      </c>
    </row>
    <row r="183" spans="1:65" s="2" customFormat="1" ht="12">
      <c r="A183" s="40"/>
      <c r="B183" s="41"/>
      <c r="C183" s="215" t="s">
        <v>849</v>
      </c>
      <c r="D183" s="215" t="s">
        <v>208</v>
      </c>
      <c r="E183" s="216" t="s">
        <v>5120</v>
      </c>
      <c r="F183" s="217" t="s">
        <v>5121</v>
      </c>
      <c r="G183" s="218" t="s">
        <v>3965</v>
      </c>
      <c r="H183" s="219">
        <v>8</v>
      </c>
      <c r="I183" s="220"/>
      <c r="J183" s="221">
        <f>ROUND(I183*H183,2)</f>
        <v>0</v>
      </c>
      <c r="K183" s="217" t="s">
        <v>19</v>
      </c>
      <c r="L183" s="46"/>
      <c r="M183" s="222" t="s">
        <v>19</v>
      </c>
      <c r="N183" s="223" t="s">
        <v>44</v>
      </c>
      <c r="O183" s="86"/>
      <c r="P183" s="224">
        <f>O183*H183</f>
        <v>0</v>
      </c>
      <c r="Q183" s="224">
        <v>0</v>
      </c>
      <c r="R183" s="224">
        <f>Q183*H183</f>
        <v>0</v>
      </c>
      <c r="S183" s="224">
        <v>0</v>
      </c>
      <c r="T183" s="225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6" t="s">
        <v>112</v>
      </c>
      <c r="AT183" s="226" t="s">
        <v>208</v>
      </c>
      <c r="AU183" s="226" t="s">
        <v>34</v>
      </c>
      <c r="AY183" s="19" t="s">
        <v>206</v>
      </c>
      <c r="BE183" s="227">
        <f>IF(N183="základní",J183,0)</f>
        <v>0</v>
      </c>
      <c r="BF183" s="227">
        <f>IF(N183="snížená",J183,0)</f>
        <v>0</v>
      </c>
      <c r="BG183" s="227">
        <f>IF(N183="zákl. přenesená",J183,0)</f>
        <v>0</v>
      </c>
      <c r="BH183" s="227">
        <f>IF(N183="sníž. přenesená",J183,0)</f>
        <v>0</v>
      </c>
      <c r="BI183" s="227">
        <f>IF(N183="nulová",J183,0)</f>
        <v>0</v>
      </c>
      <c r="BJ183" s="19" t="s">
        <v>34</v>
      </c>
      <c r="BK183" s="227">
        <f>ROUND(I183*H183,2)</f>
        <v>0</v>
      </c>
      <c r="BL183" s="19" t="s">
        <v>112</v>
      </c>
      <c r="BM183" s="226" t="s">
        <v>1471</v>
      </c>
    </row>
    <row r="184" spans="1:65" s="2" customFormat="1" ht="16.5" customHeight="1">
      <c r="A184" s="40"/>
      <c r="B184" s="41"/>
      <c r="C184" s="215" t="s">
        <v>855</v>
      </c>
      <c r="D184" s="215" t="s">
        <v>208</v>
      </c>
      <c r="E184" s="216" t="s">
        <v>4957</v>
      </c>
      <c r="F184" s="217" t="s">
        <v>4825</v>
      </c>
      <c r="G184" s="218" t="s">
        <v>386</v>
      </c>
      <c r="H184" s="219">
        <v>1</v>
      </c>
      <c r="I184" s="220"/>
      <c r="J184" s="221">
        <f>ROUND(I184*H184,2)</f>
        <v>0</v>
      </c>
      <c r="K184" s="217" t="s">
        <v>19</v>
      </c>
      <c r="L184" s="46"/>
      <c r="M184" s="222" t="s">
        <v>19</v>
      </c>
      <c r="N184" s="223" t="s">
        <v>44</v>
      </c>
      <c r="O184" s="86"/>
      <c r="P184" s="224">
        <f>O184*H184</f>
        <v>0</v>
      </c>
      <c r="Q184" s="224">
        <v>0</v>
      </c>
      <c r="R184" s="224">
        <f>Q184*H184</f>
        <v>0</v>
      </c>
      <c r="S184" s="224">
        <v>0</v>
      </c>
      <c r="T184" s="225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6" t="s">
        <v>112</v>
      </c>
      <c r="AT184" s="226" t="s">
        <v>208</v>
      </c>
      <c r="AU184" s="226" t="s">
        <v>34</v>
      </c>
      <c r="AY184" s="19" t="s">
        <v>206</v>
      </c>
      <c r="BE184" s="227">
        <f>IF(N184="základní",J184,0)</f>
        <v>0</v>
      </c>
      <c r="BF184" s="227">
        <f>IF(N184="snížená",J184,0)</f>
        <v>0</v>
      </c>
      <c r="BG184" s="227">
        <f>IF(N184="zákl. přenesená",J184,0)</f>
        <v>0</v>
      </c>
      <c r="BH184" s="227">
        <f>IF(N184="sníž. přenesená",J184,0)</f>
        <v>0</v>
      </c>
      <c r="BI184" s="227">
        <f>IF(N184="nulová",J184,0)</f>
        <v>0</v>
      </c>
      <c r="BJ184" s="19" t="s">
        <v>34</v>
      </c>
      <c r="BK184" s="227">
        <f>ROUND(I184*H184,2)</f>
        <v>0</v>
      </c>
      <c r="BL184" s="19" t="s">
        <v>112</v>
      </c>
      <c r="BM184" s="226" t="s">
        <v>1479</v>
      </c>
    </row>
    <row r="185" spans="1:63" s="12" customFormat="1" ht="25.9" customHeight="1">
      <c r="A185" s="12"/>
      <c r="B185" s="199"/>
      <c r="C185" s="200"/>
      <c r="D185" s="201" t="s">
        <v>72</v>
      </c>
      <c r="E185" s="202" t="s">
        <v>4958</v>
      </c>
      <c r="F185" s="202" t="s">
        <v>5122</v>
      </c>
      <c r="G185" s="200"/>
      <c r="H185" s="200"/>
      <c r="I185" s="203"/>
      <c r="J185" s="204">
        <f>BK185</f>
        <v>0</v>
      </c>
      <c r="K185" s="200"/>
      <c r="L185" s="205"/>
      <c r="M185" s="206"/>
      <c r="N185" s="207"/>
      <c r="O185" s="207"/>
      <c r="P185" s="208">
        <f>SUM(P186:P198)</f>
        <v>0</v>
      </c>
      <c r="Q185" s="207"/>
      <c r="R185" s="208">
        <f>SUM(R186:R198)</f>
        <v>0</v>
      </c>
      <c r="S185" s="207"/>
      <c r="T185" s="209">
        <f>SUM(T186:T198)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0" t="s">
        <v>34</v>
      </c>
      <c r="AT185" s="211" t="s">
        <v>72</v>
      </c>
      <c r="AU185" s="211" t="s">
        <v>73</v>
      </c>
      <c r="AY185" s="210" t="s">
        <v>206</v>
      </c>
      <c r="BK185" s="212">
        <f>SUM(BK186:BK198)</f>
        <v>0</v>
      </c>
    </row>
    <row r="186" spans="1:65" s="2" customFormat="1" ht="12">
      <c r="A186" s="40"/>
      <c r="B186" s="41"/>
      <c r="C186" s="215" t="s">
        <v>860</v>
      </c>
      <c r="D186" s="215" t="s">
        <v>208</v>
      </c>
      <c r="E186" s="216" t="s">
        <v>5123</v>
      </c>
      <c r="F186" s="217" t="s">
        <v>5124</v>
      </c>
      <c r="G186" s="218" t="s">
        <v>270</v>
      </c>
      <c r="H186" s="219">
        <v>140</v>
      </c>
      <c r="I186" s="220"/>
      <c r="J186" s="221">
        <f>ROUND(I186*H186,2)</f>
        <v>0</v>
      </c>
      <c r="K186" s="217" t="s">
        <v>19</v>
      </c>
      <c r="L186" s="46"/>
      <c r="M186" s="222" t="s">
        <v>19</v>
      </c>
      <c r="N186" s="223" t="s">
        <v>44</v>
      </c>
      <c r="O186" s="86"/>
      <c r="P186" s="224">
        <f>O186*H186</f>
        <v>0</v>
      </c>
      <c r="Q186" s="224">
        <v>0</v>
      </c>
      <c r="R186" s="224">
        <f>Q186*H186</f>
        <v>0</v>
      </c>
      <c r="S186" s="224">
        <v>0</v>
      </c>
      <c r="T186" s="225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6" t="s">
        <v>112</v>
      </c>
      <c r="AT186" s="226" t="s">
        <v>208</v>
      </c>
      <c r="AU186" s="226" t="s">
        <v>34</v>
      </c>
      <c r="AY186" s="19" t="s">
        <v>206</v>
      </c>
      <c r="BE186" s="227">
        <f>IF(N186="základní",J186,0)</f>
        <v>0</v>
      </c>
      <c r="BF186" s="227">
        <f>IF(N186="snížená",J186,0)</f>
        <v>0</v>
      </c>
      <c r="BG186" s="227">
        <f>IF(N186="zákl. přenesená",J186,0)</f>
        <v>0</v>
      </c>
      <c r="BH186" s="227">
        <f>IF(N186="sníž. přenesená",J186,0)</f>
        <v>0</v>
      </c>
      <c r="BI186" s="227">
        <f>IF(N186="nulová",J186,0)</f>
        <v>0</v>
      </c>
      <c r="BJ186" s="19" t="s">
        <v>34</v>
      </c>
      <c r="BK186" s="227">
        <f>ROUND(I186*H186,2)</f>
        <v>0</v>
      </c>
      <c r="BL186" s="19" t="s">
        <v>112</v>
      </c>
      <c r="BM186" s="226" t="s">
        <v>1490</v>
      </c>
    </row>
    <row r="187" spans="1:65" s="2" customFormat="1" ht="16.5" customHeight="1">
      <c r="A187" s="40"/>
      <c r="B187" s="41"/>
      <c r="C187" s="215" t="s">
        <v>864</v>
      </c>
      <c r="D187" s="215" t="s">
        <v>208</v>
      </c>
      <c r="E187" s="216" t="s">
        <v>5125</v>
      </c>
      <c r="F187" s="217" t="s">
        <v>5126</v>
      </c>
      <c r="G187" s="218" t="s">
        <v>270</v>
      </c>
      <c r="H187" s="219">
        <v>160</v>
      </c>
      <c r="I187" s="220"/>
      <c r="J187" s="221">
        <f>ROUND(I187*H187,2)</f>
        <v>0</v>
      </c>
      <c r="K187" s="217" t="s">
        <v>19</v>
      </c>
      <c r="L187" s="46"/>
      <c r="M187" s="222" t="s">
        <v>19</v>
      </c>
      <c r="N187" s="223" t="s">
        <v>44</v>
      </c>
      <c r="O187" s="86"/>
      <c r="P187" s="224">
        <f>O187*H187</f>
        <v>0</v>
      </c>
      <c r="Q187" s="224">
        <v>0</v>
      </c>
      <c r="R187" s="224">
        <f>Q187*H187</f>
        <v>0</v>
      </c>
      <c r="S187" s="224">
        <v>0</v>
      </c>
      <c r="T187" s="225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6" t="s">
        <v>112</v>
      </c>
      <c r="AT187" s="226" t="s">
        <v>208</v>
      </c>
      <c r="AU187" s="226" t="s">
        <v>34</v>
      </c>
      <c r="AY187" s="19" t="s">
        <v>206</v>
      </c>
      <c r="BE187" s="227">
        <f>IF(N187="základní",J187,0)</f>
        <v>0</v>
      </c>
      <c r="BF187" s="227">
        <f>IF(N187="snížená",J187,0)</f>
        <v>0</v>
      </c>
      <c r="BG187" s="227">
        <f>IF(N187="zákl. přenesená",J187,0)</f>
        <v>0</v>
      </c>
      <c r="BH187" s="227">
        <f>IF(N187="sníž. přenesená",J187,0)</f>
        <v>0</v>
      </c>
      <c r="BI187" s="227">
        <f>IF(N187="nulová",J187,0)</f>
        <v>0</v>
      </c>
      <c r="BJ187" s="19" t="s">
        <v>34</v>
      </c>
      <c r="BK187" s="227">
        <f>ROUND(I187*H187,2)</f>
        <v>0</v>
      </c>
      <c r="BL187" s="19" t="s">
        <v>112</v>
      </c>
      <c r="BM187" s="226" t="s">
        <v>1498</v>
      </c>
    </row>
    <row r="188" spans="1:65" s="2" customFormat="1" ht="16.5" customHeight="1">
      <c r="A188" s="40"/>
      <c r="B188" s="41"/>
      <c r="C188" s="215" t="s">
        <v>868</v>
      </c>
      <c r="D188" s="215" t="s">
        <v>208</v>
      </c>
      <c r="E188" s="216" t="s">
        <v>5127</v>
      </c>
      <c r="F188" s="217" t="s">
        <v>5128</v>
      </c>
      <c r="G188" s="218" t="s">
        <v>270</v>
      </c>
      <c r="H188" s="219">
        <v>550</v>
      </c>
      <c r="I188" s="220"/>
      <c r="J188" s="221">
        <f>ROUND(I188*H188,2)</f>
        <v>0</v>
      </c>
      <c r="K188" s="217" t="s">
        <v>19</v>
      </c>
      <c r="L188" s="46"/>
      <c r="M188" s="222" t="s">
        <v>19</v>
      </c>
      <c r="N188" s="223" t="s">
        <v>44</v>
      </c>
      <c r="O188" s="86"/>
      <c r="P188" s="224">
        <f>O188*H188</f>
        <v>0</v>
      </c>
      <c r="Q188" s="224">
        <v>0</v>
      </c>
      <c r="R188" s="224">
        <f>Q188*H188</f>
        <v>0</v>
      </c>
      <c r="S188" s="224">
        <v>0</v>
      </c>
      <c r="T188" s="225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6" t="s">
        <v>112</v>
      </c>
      <c r="AT188" s="226" t="s">
        <v>208</v>
      </c>
      <c r="AU188" s="226" t="s">
        <v>34</v>
      </c>
      <c r="AY188" s="19" t="s">
        <v>206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19" t="s">
        <v>34</v>
      </c>
      <c r="BK188" s="227">
        <f>ROUND(I188*H188,2)</f>
        <v>0</v>
      </c>
      <c r="BL188" s="19" t="s">
        <v>112</v>
      </c>
      <c r="BM188" s="226" t="s">
        <v>1506</v>
      </c>
    </row>
    <row r="189" spans="1:65" s="2" customFormat="1" ht="33" customHeight="1">
      <c r="A189" s="40"/>
      <c r="B189" s="41"/>
      <c r="C189" s="215" t="s">
        <v>872</v>
      </c>
      <c r="D189" s="215" t="s">
        <v>208</v>
      </c>
      <c r="E189" s="216" t="s">
        <v>5129</v>
      </c>
      <c r="F189" s="217" t="s">
        <v>5130</v>
      </c>
      <c r="G189" s="218" t="s">
        <v>4329</v>
      </c>
      <c r="H189" s="219">
        <v>1</v>
      </c>
      <c r="I189" s="220"/>
      <c r="J189" s="221">
        <f>ROUND(I189*H189,2)</f>
        <v>0</v>
      </c>
      <c r="K189" s="217" t="s">
        <v>19</v>
      </c>
      <c r="L189" s="46"/>
      <c r="M189" s="222" t="s">
        <v>19</v>
      </c>
      <c r="N189" s="223" t="s">
        <v>44</v>
      </c>
      <c r="O189" s="86"/>
      <c r="P189" s="224">
        <f>O189*H189</f>
        <v>0</v>
      </c>
      <c r="Q189" s="224">
        <v>0</v>
      </c>
      <c r="R189" s="224">
        <f>Q189*H189</f>
        <v>0</v>
      </c>
      <c r="S189" s="224">
        <v>0</v>
      </c>
      <c r="T189" s="225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6" t="s">
        <v>112</v>
      </c>
      <c r="AT189" s="226" t="s">
        <v>208</v>
      </c>
      <c r="AU189" s="226" t="s">
        <v>34</v>
      </c>
      <c r="AY189" s="19" t="s">
        <v>206</v>
      </c>
      <c r="BE189" s="227">
        <f>IF(N189="základní",J189,0)</f>
        <v>0</v>
      </c>
      <c r="BF189" s="227">
        <f>IF(N189="snížená",J189,0)</f>
        <v>0</v>
      </c>
      <c r="BG189" s="227">
        <f>IF(N189="zákl. přenesená",J189,0)</f>
        <v>0</v>
      </c>
      <c r="BH189" s="227">
        <f>IF(N189="sníž. přenesená",J189,0)</f>
        <v>0</v>
      </c>
      <c r="BI189" s="227">
        <f>IF(N189="nulová",J189,0)</f>
        <v>0</v>
      </c>
      <c r="BJ189" s="19" t="s">
        <v>34</v>
      </c>
      <c r="BK189" s="227">
        <f>ROUND(I189*H189,2)</f>
        <v>0</v>
      </c>
      <c r="BL189" s="19" t="s">
        <v>112</v>
      </c>
      <c r="BM189" s="226" t="s">
        <v>1514</v>
      </c>
    </row>
    <row r="190" spans="1:65" s="2" customFormat="1" ht="12">
      <c r="A190" s="40"/>
      <c r="B190" s="41"/>
      <c r="C190" s="215" t="s">
        <v>876</v>
      </c>
      <c r="D190" s="215" t="s">
        <v>208</v>
      </c>
      <c r="E190" s="216" t="s">
        <v>5131</v>
      </c>
      <c r="F190" s="217" t="s">
        <v>5132</v>
      </c>
      <c r="G190" s="218" t="s">
        <v>4329</v>
      </c>
      <c r="H190" s="219">
        <v>1</v>
      </c>
      <c r="I190" s="220"/>
      <c r="J190" s="221">
        <f>ROUND(I190*H190,2)</f>
        <v>0</v>
      </c>
      <c r="K190" s="217" t="s">
        <v>19</v>
      </c>
      <c r="L190" s="46"/>
      <c r="M190" s="222" t="s">
        <v>19</v>
      </c>
      <c r="N190" s="223" t="s">
        <v>44</v>
      </c>
      <c r="O190" s="86"/>
      <c r="P190" s="224">
        <f>O190*H190</f>
        <v>0</v>
      </c>
      <c r="Q190" s="224">
        <v>0</v>
      </c>
      <c r="R190" s="224">
        <f>Q190*H190</f>
        <v>0</v>
      </c>
      <c r="S190" s="224">
        <v>0</v>
      </c>
      <c r="T190" s="225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6" t="s">
        <v>112</v>
      </c>
      <c r="AT190" s="226" t="s">
        <v>208</v>
      </c>
      <c r="AU190" s="226" t="s">
        <v>34</v>
      </c>
      <c r="AY190" s="19" t="s">
        <v>206</v>
      </c>
      <c r="BE190" s="227">
        <f>IF(N190="základní",J190,0)</f>
        <v>0</v>
      </c>
      <c r="BF190" s="227">
        <f>IF(N190="snížená",J190,0)</f>
        <v>0</v>
      </c>
      <c r="BG190" s="227">
        <f>IF(N190="zákl. přenesená",J190,0)</f>
        <v>0</v>
      </c>
      <c r="BH190" s="227">
        <f>IF(N190="sníž. přenesená",J190,0)</f>
        <v>0</v>
      </c>
      <c r="BI190" s="227">
        <f>IF(N190="nulová",J190,0)</f>
        <v>0</v>
      </c>
      <c r="BJ190" s="19" t="s">
        <v>34</v>
      </c>
      <c r="BK190" s="227">
        <f>ROUND(I190*H190,2)</f>
        <v>0</v>
      </c>
      <c r="BL190" s="19" t="s">
        <v>112</v>
      </c>
      <c r="BM190" s="226" t="s">
        <v>1523</v>
      </c>
    </row>
    <row r="191" spans="1:65" s="2" customFormat="1" ht="12">
      <c r="A191" s="40"/>
      <c r="B191" s="41"/>
      <c r="C191" s="215" t="s">
        <v>911</v>
      </c>
      <c r="D191" s="215" t="s">
        <v>208</v>
      </c>
      <c r="E191" s="216" t="s">
        <v>5133</v>
      </c>
      <c r="F191" s="217" t="s">
        <v>5134</v>
      </c>
      <c r="G191" s="218" t="s">
        <v>4329</v>
      </c>
      <c r="H191" s="219">
        <v>2</v>
      </c>
      <c r="I191" s="220"/>
      <c r="J191" s="221">
        <f>ROUND(I191*H191,2)</f>
        <v>0</v>
      </c>
      <c r="K191" s="217" t="s">
        <v>19</v>
      </c>
      <c r="L191" s="46"/>
      <c r="M191" s="222" t="s">
        <v>19</v>
      </c>
      <c r="N191" s="223" t="s">
        <v>44</v>
      </c>
      <c r="O191" s="86"/>
      <c r="P191" s="224">
        <f>O191*H191</f>
        <v>0</v>
      </c>
      <c r="Q191" s="224">
        <v>0</v>
      </c>
      <c r="R191" s="224">
        <f>Q191*H191</f>
        <v>0</v>
      </c>
      <c r="S191" s="224">
        <v>0</v>
      </c>
      <c r="T191" s="225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6" t="s">
        <v>112</v>
      </c>
      <c r="AT191" s="226" t="s">
        <v>208</v>
      </c>
      <c r="AU191" s="226" t="s">
        <v>34</v>
      </c>
      <c r="AY191" s="19" t="s">
        <v>206</v>
      </c>
      <c r="BE191" s="227">
        <f>IF(N191="základní",J191,0)</f>
        <v>0</v>
      </c>
      <c r="BF191" s="227">
        <f>IF(N191="snížená",J191,0)</f>
        <v>0</v>
      </c>
      <c r="BG191" s="227">
        <f>IF(N191="zákl. přenesená",J191,0)</f>
        <v>0</v>
      </c>
      <c r="BH191" s="227">
        <f>IF(N191="sníž. přenesená",J191,0)</f>
        <v>0</v>
      </c>
      <c r="BI191" s="227">
        <f>IF(N191="nulová",J191,0)</f>
        <v>0</v>
      </c>
      <c r="BJ191" s="19" t="s">
        <v>34</v>
      </c>
      <c r="BK191" s="227">
        <f>ROUND(I191*H191,2)</f>
        <v>0</v>
      </c>
      <c r="BL191" s="19" t="s">
        <v>112</v>
      </c>
      <c r="BM191" s="226" t="s">
        <v>1537</v>
      </c>
    </row>
    <row r="192" spans="1:65" s="2" customFormat="1" ht="44.25" customHeight="1">
      <c r="A192" s="40"/>
      <c r="B192" s="41"/>
      <c r="C192" s="215" t="s">
        <v>922</v>
      </c>
      <c r="D192" s="215" t="s">
        <v>208</v>
      </c>
      <c r="E192" s="216" t="s">
        <v>5135</v>
      </c>
      <c r="F192" s="217" t="s">
        <v>5136</v>
      </c>
      <c r="G192" s="218" t="s">
        <v>4329</v>
      </c>
      <c r="H192" s="219">
        <v>1</v>
      </c>
      <c r="I192" s="220"/>
      <c r="J192" s="221">
        <f>ROUND(I192*H192,2)</f>
        <v>0</v>
      </c>
      <c r="K192" s="217" t="s">
        <v>19</v>
      </c>
      <c r="L192" s="46"/>
      <c r="M192" s="222" t="s">
        <v>19</v>
      </c>
      <c r="N192" s="223" t="s">
        <v>44</v>
      </c>
      <c r="O192" s="86"/>
      <c r="P192" s="224">
        <f>O192*H192</f>
        <v>0</v>
      </c>
      <c r="Q192" s="224">
        <v>0</v>
      </c>
      <c r="R192" s="224">
        <f>Q192*H192</f>
        <v>0</v>
      </c>
      <c r="S192" s="224">
        <v>0</v>
      </c>
      <c r="T192" s="225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6" t="s">
        <v>112</v>
      </c>
      <c r="AT192" s="226" t="s">
        <v>208</v>
      </c>
      <c r="AU192" s="226" t="s">
        <v>34</v>
      </c>
      <c r="AY192" s="19" t="s">
        <v>206</v>
      </c>
      <c r="BE192" s="227">
        <f>IF(N192="základní",J192,0)</f>
        <v>0</v>
      </c>
      <c r="BF192" s="227">
        <f>IF(N192="snížená",J192,0)</f>
        <v>0</v>
      </c>
      <c r="BG192" s="227">
        <f>IF(N192="zákl. přenesená",J192,0)</f>
        <v>0</v>
      </c>
      <c r="BH192" s="227">
        <f>IF(N192="sníž. přenesená",J192,0)</f>
        <v>0</v>
      </c>
      <c r="BI192" s="227">
        <f>IF(N192="nulová",J192,0)</f>
        <v>0</v>
      </c>
      <c r="BJ192" s="19" t="s">
        <v>34</v>
      </c>
      <c r="BK192" s="227">
        <f>ROUND(I192*H192,2)</f>
        <v>0</v>
      </c>
      <c r="BL192" s="19" t="s">
        <v>112</v>
      </c>
      <c r="BM192" s="226" t="s">
        <v>1545</v>
      </c>
    </row>
    <row r="193" spans="1:65" s="2" customFormat="1" ht="12">
      <c r="A193" s="40"/>
      <c r="B193" s="41"/>
      <c r="C193" s="215" t="s">
        <v>928</v>
      </c>
      <c r="D193" s="215" t="s">
        <v>208</v>
      </c>
      <c r="E193" s="216" t="s">
        <v>5137</v>
      </c>
      <c r="F193" s="217" t="s">
        <v>5138</v>
      </c>
      <c r="G193" s="218" t="s">
        <v>4329</v>
      </c>
      <c r="H193" s="219">
        <v>8</v>
      </c>
      <c r="I193" s="220"/>
      <c r="J193" s="221">
        <f>ROUND(I193*H193,2)</f>
        <v>0</v>
      </c>
      <c r="K193" s="217" t="s">
        <v>19</v>
      </c>
      <c r="L193" s="46"/>
      <c r="M193" s="222" t="s">
        <v>19</v>
      </c>
      <c r="N193" s="223" t="s">
        <v>44</v>
      </c>
      <c r="O193" s="86"/>
      <c r="P193" s="224">
        <f>O193*H193</f>
        <v>0</v>
      </c>
      <c r="Q193" s="224">
        <v>0</v>
      </c>
      <c r="R193" s="224">
        <f>Q193*H193</f>
        <v>0</v>
      </c>
      <c r="S193" s="224">
        <v>0</v>
      </c>
      <c r="T193" s="225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6" t="s">
        <v>112</v>
      </c>
      <c r="AT193" s="226" t="s">
        <v>208</v>
      </c>
      <c r="AU193" s="226" t="s">
        <v>34</v>
      </c>
      <c r="AY193" s="19" t="s">
        <v>206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19" t="s">
        <v>34</v>
      </c>
      <c r="BK193" s="227">
        <f>ROUND(I193*H193,2)</f>
        <v>0</v>
      </c>
      <c r="BL193" s="19" t="s">
        <v>112</v>
      </c>
      <c r="BM193" s="226" t="s">
        <v>1553</v>
      </c>
    </row>
    <row r="194" spans="1:65" s="2" customFormat="1" ht="12">
      <c r="A194" s="40"/>
      <c r="B194" s="41"/>
      <c r="C194" s="215" t="s">
        <v>935</v>
      </c>
      <c r="D194" s="215" t="s">
        <v>208</v>
      </c>
      <c r="E194" s="216" t="s">
        <v>5139</v>
      </c>
      <c r="F194" s="217" t="s">
        <v>5140</v>
      </c>
      <c r="G194" s="218" t="s">
        <v>4329</v>
      </c>
      <c r="H194" s="219">
        <v>8</v>
      </c>
      <c r="I194" s="220"/>
      <c r="J194" s="221">
        <f>ROUND(I194*H194,2)</f>
        <v>0</v>
      </c>
      <c r="K194" s="217" t="s">
        <v>19</v>
      </c>
      <c r="L194" s="46"/>
      <c r="M194" s="222" t="s">
        <v>19</v>
      </c>
      <c r="N194" s="223" t="s">
        <v>44</v>
      </c>
      <c r="O194" s="86"/>
      <c r="P194" s="224">
        <f>O194*H194</f>
        <v>0</v>
      </c>
      <c r="Q194" s="224">
        <v>0</v>
      </c>
      <c r="R194" s="224">
        <f>Q194*H194</f>
        <v>0</v>
      </c>
      <c r="S194" s="224">
        <v>0</v>
      </c>
      <c r="T194" s="225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6" t="s">
        <v>112</v>
      </c>
      <c r="AT194" s="226" t="s">
        <v>208</v>
      </c>
      <c r="AU194" s="226" t="s">
        <v>34</v>
      </c>
      <c r="AY194" s="19" t="s">
        <v>206</v>
      </c>
      <c r="BE194" s="227">
        <f>IF(N194="základní",J194,0)</f>
        <v>0</v>
      </c>
      <c r="BF194" s="227">
        <f>IF(N194="snížená",J194,0)</f>
        <v>0</v>
      </c>
      <c r="BG194" s="227">
        <f>IF(N194="zákl. přenesená",J194,0)</f>
        <v>0</v>
      </c>
      <c r="BH194" s="227">
        <f>IF(N194="sníž. přenesená",J194,0)</f>
        <v>0</v>
      </c>
      <c r="BI194" s="227">
        <f>IF(N194="nulová",J194,0)</f>
        <v>0</v>
      </c>
      <c r="BJ194" s="19" t="s">
        <v>34</v>
      </c>
      <c r="BK194" s="227">
        <f>ROUND(I194*H194,2)</f>
        <v>0</v>
      </c>
      <c r="BL194" s="19" t="s">
        <v>112</v>
      </c>
      <c r="BM194" s="226" t="s">
        <v>1563</v>
      </c>
    </row>
    <row r="195" spans="1:65" s="2" customFormat="1" ht="44.25" customHeight="1">
      <c r="A195" s="40"/>
      <c r="B195" s="41"/>
      <c r="C195" s="215" t="s">
        <v>945</v>
      </c>
      <c r="D195" s="215" t="s">
        <v>208</v>
      </c>
      <c r="E195" s="216" t="s">
        <v>5141</v>
      </c>
      <c r="F195" s="217" t="s">
        <v>5142</v>
      </c>
      <c r="G195" s="218" t="s">
        <v>4329</v>
      </c>
      <c r="H195" s="219">
        <v>3</v>
      </c>
      <c r="I195" s="220"/>
      <c r="J195" s="221">
        <f>ROUND(I195*H195,2)</f>
        <v>0</v>
      </c>
      <c r="K195" s="217" t="s">
        <v>19</v>
      </c>
      <c r="L195" s="46"/>
      <c r="M195" s="222" t="s">
        <v>19</v>
      </c>
      <c r="N195" s="223" t="s">
        <v>44</v>
      </c>
      <c r="O195" s="86"/>
      <c r="P195" s="224">
        <f>O195*H195</f>
        <v>0</v>
      </c>
      <c r="Q195" s="224">
        <v>0</v>
      </c>
      <c r="R195" s="224">
        <f>Q195*H195</f>
        <v>0</v>
      </c>
      <c r="S195" s="224">
        <v>0</v>
      </c>
      <c r="T195" s="225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6" t="s">
        <v>112</v>
      </c>
      <c r="AT195" s="226" t="s">
        <v>208</v>
      </c>
      <c r="AU195" s="226" t="s">
        <v>34</v>
      </c>
      <c r="AY195" s="19" t="s">
        <v>206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19" t="s">
        <v>34</v>
      </c>
      <c r="BK195" s="227">
        <f>ROUND(I195*H195,2)</f>
        <v>0</v>
      </c>
      <c r="BL195" s="19" t="s">
        <v>112</v>
      </c>
      <c r="BM195" s="226" t="s">
        <v>1574</v>
      </c>
    </row>
    <row r="196" spans="1:65" s="2" customFormat="1" ht="12">
      <c r="A196" s="40"/>
      <c r="B196" s="41"/>
      <c r="C196" s="215" t="s">
        <v>951</v>
      </c>
      <c r="D196" s="215" t="s">
        <v>208</v>
      </c>
      <c r="E196" s="216" t="s">
        <v>5143</v>
      </c>
      <c r="F196" s="217" t="s">
        <v>5144</v>
      </c>
      <c r="G196" s="218" t="s">
        <v>3965</v>
      </c>
      <c r="H196" s="219">
        <v>6</v>
      </c>
      <c r="I196" s="220"/>
      <c r="J196" s="221">
        <f>ROUND(I196*H196,2)</f>
        <v>0</v>
      </c>
      <c r="K196" s="217" t="s">
        <v>19</v>
      </c>
      <c r="L196" s="46"/>
      <c r="M196" s="222" t="s">
        <v>19</v>
      </c>
      <c r="N196" s="223" t="s">
        <v>44</v>
      </c>
      <c r="O196" s="86"/>
      <c r="P196" s="224">
        <f>O196*H196</f>
        <v>0</v>
      </c>
      <c r="Q196" s="224">
        <v>0</v>
      </c>
      <c r="R196" s="224">
        <f>Q196*H196</f>
        <v>0</v>
      </c>
      <c r="S196" s="224">
        <v>0</v>
      </c>
      <c r="T196" s="225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6" t="s">
        <v>112</v>
      </c>
      <c r="AT196" s="226" t="s">
        <v>208</v>
      </c>
      <c r="AU196" s="226" t="s">
        <v>34</v>
      </c>
      <c r="AY196" s="19" t="s">
        <v>206</v>
      </c>
      <c r="BE196" s="227">
        <f>IF(N196="základní",J196,0)</f>
        <v>0</v>
      </c>
      <c r="BF196" s="227">
        <f>IF(N196="snížená",J196,0)</f>
        <v>0</v>
      </c>
      <c r="BG196" s="227">
        <f>IF(N196="zákl. přenesená",J196,0)</f>
        <v>0</v>
      </c>
      <c r="BH196" s="227">
        <f>IF(N196="sníž. přenesená",J196,0)</f>
        <v>0</v>
      </c>
      <c r="BI196" s="227">
        <f>IF(N196="nulová",J196,0)</f>
        <v>0</v>
      </c>
      <c r="BJ196" s="19" t="s">
        <v>34</v>
      </c>
      <c r="BK196" s="227">
        <f>ROUND(I196*H196,2)</f>
        <v>0</v>
      </c>
      <c r="BL196" s="19" t="s">
        <v>112</v>
      </c>
      <c r="BM196" s="226" t="s">
        <v>1587</v>
      </c>
    </row>
    <row r="197" spans="1:65" s="2" customFormat="1" ht="16.5" customHeight="1">
      <c r="A197" s="40"/>
      <c r="B197" s="41"/>
      <c r="C197" s="215" t="s">
        <v>956</v>
      </c>
      <c r="D197" s="215" t="s">
        <v>208</v>
      </c>
      <c r="E197" s="216" t="s">
        <v>5145</v>
      </c>
      <c r="F197" s="217" t="s">
        <v>5146</v>
      </c>
      <c r="G197" s="218" t="s">
        <v>3965</v>
      </c>
      <c r="H197" s="219">
        <v>10</v>
      </c>
      <c r="I197" s="220"/>
      <c r="J197" s="221">
        <f>ROUND(I197*H197,2)</f>
        <v>0</v>
      </c>
      <c r="K197" s="217" t="s">
        <v>19</v>
      </c>
      <c r="L197" s="46"/>
      <c r="M197" s="222" t="s">
        <v>19</v>
      </c>
      <c r="N197" s="223" t="s">
        <v>44</v>
      </c>
      <c r="O197" s="86"/>
      <c r="P197" s="224">
        <f>O197*H197</f>
        <v>0</v>
      </c>
      <c r="Q197" s="224">
        <v>0</v>
      </c>
      <c r="R197" s="224">
        <f>Q197*H197</f>
        <v>0</v>
      </c>
      <c r="S197" s="224">
        <v>0</v>
      </c>
      <c r="T197" s="225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6" t="s">
        <v>112</v>
      </c>
      <c r="AT197" s="226" t="s">
        <v>208</v>
      </c>
      <c r="AU197" s="226" t="s">
        <v>34</v>
      </c>
      <c r="AY197" s="19" t="s">
        <v>206</v>
      </c>
      <c r="BE197" s="227">
        <f>IF(N197="základní",J197,0)</f>
        <v>0</v>
      </c>
      <c r="BF197" s="227">
        <f>IF(N197="snížená",J197,0)</f>
        <v>0</v>
      </c>
      <c r="BG197" s="227">
        <f>IF(N197="zákl. přenesená",J197,0)</f>
        <v>0</v>
      </c>
      <c r="BH197" s="227">
        <f>IF(N197="sníž. přenesená",J197,0)</f>
        <v>0</v>
      </c>
      <c r="BI197" s="227">
        <f>IF(N197="nulová",J197,0)</f>
        <v>0</v>
      </c>
      <c r="BJ197" s="19" t="s">
        <v>34</v>
      </c>
      <c r="BK197" s="227">
        <f>ROUND(I197*H197,2)</f>
        <v>0</v>
      </c>
      <c r="BL197" s="19" t="s">
        <v>112</v>
      </c>
      <c r="BM197" s="226" t="s">
        <v>1620</v>
      </c>
    </row>
    <row r="198" spans="1:65" s="2" customFormat="1" ht="16.5" customHeight="1">
      <c r="A198" s="40"/>
      <c r="B198" s="41"/>
      <c r="C198" s="215" t="s">
        <v>960</v>
      </c>
      <c r="D198" s="215" t="s">
        <v>208</v>
      </c>
      <c r="E198" s="216" t="s">
        <v>5147</v>
      </c>
      <c r="F198" s="217" t="s">
        <v>4825</v>
      </c>
      <c r="G198" s="218" t="s">
        <v>386</v>
      </c>
      <c r="H198" s="219">
        <v>1</v>
      </c>
      <c r="I198" s="220"/>
      <c r="J198" s="221">
        <f>ROUND(I198*H198,2)</f>
        <v>0</v>
      </c>
      <c r="K198" s="217" t="s">
        <v>19</v>
      </c>
      <c r="L198" s="46"/>
      <c r="M198" s="222" t="s">
        <v>19</v>
      </c>
      <c r="N198" s="223" t="s">
        <v>44</v>
      </c>
      <c r="O198" s="86"/>
      <c r="P198" s="224">
        <f>O198*H198</f>
        <v>0</v>
      </c>
      <c r="Q198" s="224">
        <v>0</v>
      </c>
      <c r="R198" s="224">
        <f>Q198*H198</f>
        <v>0</v>
      </c>
      <c r="S198" s="224">
        <v>0</v>
      </c>
      <c r="T198" s="225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6" t="s">
        <v>112</v>
      </c>
      <c r="AT198" s="226" t="s">
        <v>208</v>
      </c>
      <c r="AU198" s="226" t="s">
        <v>34</v>
      </c>
      <c r="AY198" s="19" t="s">
        <v>206</v>
      </c>
      <c r="BE198" s="227">
        <f>IF(N198="základní",J198,0)</f>
        <v>0</v>
      </c>
      <c r="BF198" s="227">
        <f>IF(N198="snížená",J198,0)</f>
        <v>0</v>
      </c>
      <c r="BG198" s="227">
        <f>IF(N198="zákl. přenesená",J198,0)</f>
        <v>0</v>
      </c>
      <c r="BH198" s="227">
        <f>IF(N198="sníž. přenesená",J198,0)</f>
        <v>0</v>
      </c>
      <c r="BI198" s="227">
        <f>IF(N198="nulová",J198,0)</f>
        <v>0</v>
      </c>
      <c r="BJ198" s="19" t="s">
        <v>34</v>
      </c>
      <c r="BK198" s="227">
        <f>ROUND(I198*H198,2)</f>
        <v>0</v>
      </c>
      <c r="BL198" s="19" t="s">
        <v>112</v>
      </c>
      <c r="BM198" s="226" t="s">
        <v>1634</v>
      </c>
    </row>
    <row r="199" spans="1:63" s="12" customFormat="1" ht="25.9" customHeight="1">
      <c r="A199" s="12"/>
      <c r="B199" s="199"/>
      <c r="C199" s="200"/>
      <c r="D199" s="201" t="s">
        <v>72</v>
      </c>
      <c r="E199" s="202" t="s">
        <v>5148</v>
      </c>
      <c r="F199" s="202" t="s">
        <v>5149</v>
      </c>
      <c r="G199" s="200"/>
      <c r="H199" s="200"/>
      <c r="I199" s="203"/>
      <c r="J199" s="204">
        <f>BK199</f>
        <v>0</v>
      </c>
      <c r="K199" s="200"/>
      <c r="L199" s="205"/>
      <c r="M199" s="206"/>
      <c r="N199" s="207"/>
      <c r="O199" s="207"/>
      <c r="P199" s="208">
        <f>SUM(P200:P205)</f>
        <v>0</v>
      </c>
      <c r="Q199" s="207"/>
      <c r="R199" s="208">
        <f>SUM(R200:R205)</f>
        <v>0</v>
      </c>
      <c r="S199" s="207"/>
      <c r="T199" s="209">
        <f>SUM(T200:T205)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10" t="s">
        <v>34</v>
      </c>
      <c r="AT199" s="211" t="s">
        <v>72</v>
      </c>
      <c r="AU199" s="211" t="s">
        <v>73</v>
      </c>
      <c r="AY199" s="210" t="s">
        <v>206</v>
      </c>
      <c r="BK199" s="212">
        <f>SUM(BK200:BK205)</f>
        <v>0</v>
      </c>
    </row>
    <row r="200" spans="1:65" s="2" customFormat="1" ht="12">
      <c r="A200" s="40"/>
      <c r="B200" s="41"/>
      <c r="C200" s="215" t="s">
        <v>964</v>
      </c>
      <c r="D200" s="215" t="s">
        <v>208</v>
      </c>
      <c r="E200" s="216" t="s">
        <v>5150</v>
      </c>
      <c r="F200" s="217" t="s">
        <v>5151</v>
      </c>
      <c r="G200" s="218" t="s">
        <v>4329</v>
      </c>
      <c r="H200" s="219">
        <v>1</v>
      </c>
      <c r="I200" s="220"/>
      <c r="J200" s="221">
        <f>ROUND(I200*H200,2)</f>
        <v>0</v>
      </c>
      <c r="K200" s="217" t="s">
        <v>19</v>
      </c>
      <c r="L200" s="46"/>
      <c r="M200" s="222" t="s">
        <v>19</v>
      </c>
      <c r="N200" s="223" t="s">
        <v>44</v>
      </c>
      <c r="O200" s="86"/>
      <c r="P200" s="224">
        <f>O200*H200</f>
        <v>0</v>
      </c>
      <c r="Q200" s="224">
        <v>0</v>
      </c>
      <c r="R200" s="224">
        <f>Q200*H200</f>
        <v>0</v>
      </c>
      <c r="S200" s="224">
        <v>0</v>
      </c>
      <c r="T200" s="225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6" t="s">
        <v>112</v>
      </c>
      <c r="AT200" s="226" t="s">
        <v>208</v>
      </c>
      <c r="AU200" s="226" t="s">
        <v>34</v>
      </c>
      <c r="AY200" s="19" t="s">
        <v>206</v>
      </c>
      <c r="BE200" s="227">
        <f>IF(N200="základní",J200,0)</f>
        <v>0</v>
      </c>
      <c r="BF200" s="227">
        <f>IF(N200="snížená",J200,0)</f>
        <v>0</v>
      </c>
      <c r="BG200" s="227">
        <f>IF(N200="zákl. přenesená",J200,0)</f>
        <v>0</v>
      </c>
      <c r="BH200" s="227">
        <f>IF(N200="sníž. přenesená",J200,0)</f>
        <v>0</v>
      </c>
      <c r="BI200" s="227">
        <f>IF(N200="nulová",J200,0)</f>
        <v>0</v>
      </c>
      <c r="BJ200" s="19" t="s">
        <v>34</v>
      </c>
      <c r="BK200" s="227">
        <f>ROUND(I200*H200,2)</f>
        <v>0</v>
      </c>
      <c r="BL200" s="19" t="s">
        <v>112</v>
      </c>
      <c r="BM200" s="226" t="s">
        <v>1646</v>
      </c>
    </row>
    <row r="201" spans="1:65" s="2" customFormat="1" ht="16.5" customHeight="1">
      <c r="A201" s="40"/>
      <c r="B201" s="41"/>
      <c r="C201" s="215" t="s">
        <v>968</v>
      </c>
      <c r="D201" s="215" t="s">
        <v>208</v>
      </c>
      <c r="E201" s="216" t="s">
        <v>4726</v>
      </c>
      <c r="F201" s="217" t="s">
        <v>4727</v>
      </c>
      <c r="G201" s="218" t="s">
        <v>270</v>
      </c>
      <c r="H201" s="219">
        <v>70</v>
      </c>
      <c r="I201" s="220"/>
      <c r="J201" s="221">
        <f>ROUND(I201*H201,2)</f>
        <v>0</v>
      </c>
      <c r="K201" s="217" t="s">
        <v>19</v>
      </c>
      <c r="L201" s="46"/>
      <c r="M201" s="222" t="s">
        <v>19</v>
      </c>
      <c r="N201" s="223" t="s">
        <v>44</v>
      </c>
      <c r="O201" s="86"/>
      <c r="P201" s="224">
        <f>O201*H201</f>
        <v>0</v>
      </c>
      <c r="Q201" s="224">
        <v>0</v>
      </c>
      <c r="R201" s="224">
        <f>Q201*H201</f>
        <v>0</v>
      </c>
      <c r="S201" s="224">
        <v>0</v>
      </c>
      <c r="T201" s="225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6" t="s">
        <v>112</v>
      </c>
      <c r="AT201" s="226" t="s">
        <v>208</v>
      </c>
      <c r="AU201" s="226" t="s">
        <v>34</v>
      </c>
      <c r="AY201" s="19" t="s">
        <v>206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19" t="s">
        <v>34</v>
      </c>
      <c r="BK201" s="227">
        <f>ROUND(I201*H201,2)</f>
        <v>0</v>
      </c>
      <c r="BL201" s="19" t="s">
        <v>112</v>
      </c>
      <c r="BM201" s="226" t="s">
        <v>1656</v>
      </c>
    </row>
    <row r="202" spans="1:65" s="2" customFormat="1" ht="16.5" customHeight="1">
      <c r="A202" s="40"/>
      <c r="B202" s="41"/>
      <c r="C202" s="215" t="s">
        <v>986</v>
      </c>
      <c r="D202" s="215" t="s">
        <v>208</v>
      </c>
      <c r="E202" s="216" t="s">
        <v>4778</v>
      </c>
      <c r="F202" s="217" t="s">
        <v>4779</v>
      </c>
      <c r="G202" s="218" t="s">
        <v>4329</v>
      </c>
      <c r="H202" s="219">
        <v>4</v>
      </c>
      <c r="I202" s="220"/>
      <c r="J202" s="221">
        <f>ROUND(I202*H202,2)</f>
        <v>0</v>
      </c>
      <c r="K202" s="217" t="s">
        <v>19</v>
      </c>
      <c r="L202" s="46"/>
      <c r="M202" s="222" t="s">
        <v>19</v>
      </c>
      <c r="N202" s="223" t="s">
        <v>44</v>
      </c>
      <c r="O202" s="86"/>
      <c r="P202" s="224">
        <f>O202*H202</f>
        <v>0</v>
      </c>
      <c r="Q202" s="224">
        <v>0</v>
      </c>
      <c r="R202" s="224">
        <f>Q202*H202</f>
        <v>0</v>
      </c>
      <c r="S202" s="224">
        <v>0</v>
      </c>
      <c r="T202" s="225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6" t="s">
        <v>112</v>
      </c>
      <c r="AT202" s="226" t="s">
        <v>208</v>
      </c>
      <c r="AU202" s="226" t="s">
        <v>34</v>
      </c>
      <c r="AY202" s="19" t="s">
        <v>206</v>
      </c>
      <c r="BE202" s="227">
        <f>IF(N202="základní",J202,0)</f>
        <v>0</v>
      </c>
      <c r="BF202" s="227">
        <f>IF(N202="snížená",J202,0)</f>
        <v>0</v>
      </c>
      <c r="BG202" s="227">
        <f>IF(N202="zákl. přenesená",J202,0)</f>
        <v>0</v>
      </c>
      <c r="BH202" s="227">
        <f>IF(N202="sníž. přenesená",J202,0)</f>
        <v>0</v>
      </c>
      <c r="BI202" s="227">
        <f>IF(N202="nulová",J202,0)</f>
        <v>0</v>
      </c>
      <c r="BJ202" s="19" t="s">
        <v>34</v>
      </c>
      <c r="BK202" s="227">
        <f>ROUND(I202*H202,2)</f>
        <v>0</v>
      </c>
      <c r="BL202" s="19" t="s">
        <v>112</v>
      </c>
      <c r="BM202" s="226" t="s">
        <v>1665</v>
      </c>
    </row>
    <row r="203" spans="1:65" s="2" customFormat="1" ht="16.5" customHeight="1">
      <c r="A203" s="40"/>
      <c r="B203" s="41"/>
      <c r="C203" s="215" t="s">
        <v>1014</v>
      </c>
      <c r="D203" s="215" t="s">
        <v>208</v>
      </c>
      <c r="E203" s="216" t="s">
        <v>4780</v>
      </c>
      <c r="F203" s="217" t="s">
        <v>4781</v>
      </c>
      <c r="G203" s="218" t="s">
        <v>4329</v>
      </c>
      <c r="H203" s="219">
        <v>2</v>
      </c>
      <c r="I203" s="220"/>
      <c r="J203" s="221">
        <f>ROUND(I203*H203,2)</f>
        <v>0</v>
      </c>
      <c r="K203" s="217" t="s">
        <v>19</v>
      </c>
      <c r="L203" s="46"/>
      <c r="M203" s="222" t="s">
        <v>19</v>
      </c>
      <c r="N203" s="223" t="s">
        <v>44</v>
      </c>
      <c r="O203" s="86"/>
      <c r="P203" s="224">
        <f>O203*H203</f>
        <v>0</v>
      </c>
      <c r="Q203" s="224">
        <v>0</v>
      </c>
      <c r="R203" s="224">
        <f>Q203*H203</f>
        <v>0</v>
      </c>
      <c r="S203" s="224">
        <v>0</v>
      </c>
      <c r="T203" s="225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6" t="s">
        <v>112</v>
      </c>
      <c r="AT203" s="226" t="s">
        <v>208</v>
      </c>
      <c r="AU203" s="226" t="s">
        <v>34</v>
      </c>
      <c r="AY203" s="19" t="s">
        <v>206</v>
      </c>
      <c r="BE203" s="227">
        <f>IF(N203="základní",J203,0)</f>
        <v>0</v>
      </c>
      <c r="BF203" s="227">
        <f>IF(N203="snížená",J203,0)</f>
        <v>0</v>
      </c>
      <c r="BG203" s="227">
        <f>IF(N203="zákl. přenesená",J203,0)</f>
        <v>0</v>
      </c>
      <c r="BH203" s="227">
        <f>IF(N203="sníž. přenesená",J203,0)</f>
        <v>0</v>
      </c>
      <c r="BI203" s="227">
        <f>IF(N203="nulová",J203,0)</f>
        <v>0</v>
      </c>
      <c r="BJ203" s="19" t="s">
        <v>34</v>
      </c>
      <c r="BK203" s="227">
        <f>ROUND(I203*H203,2)</f>
        <v>0</v>
      </c>
      <c r="BL203" s="19" t="s">
        <v>112</v>
      </c>
      <c r="BM203" s="226" t="s">
        <v>1675</v>
      </c>
    </row>
    <row r="204" spans="1:65" s="2" customFormat="1" ht="16.5" customHeight="1">
      <c r="A204" s="40"/>
      <c r="B204" s="41"/>
      <c r="C204" s="215" t="s">
        <v>1029</v>
      </c>
      <c r="D204" s="215" t="s">
        <v>208</v>
      </c>
      <c r="E204" s="216" t="s">
        <v>5152</v>
      </c>
      <c r="F204" s="217" t="s">
        <v>5153</v>
      </c>
      <c r="G204" s="218" t="s">
        <v>3965</v>
      </c>
      <c r="H204" s="219">
        <v>6</v>
      </c>
      <c r="I204" s="220"/>
      <c r="J204" s="221">
        <f>ROUND(I204*H204,2)</f>
        <v>0</v>
      </c>
      <c r="K204" s="217" t="s">
        <v>19</v>
      </c>
      <c r="L204" s="46"/>
      <c r="M204" s="222" t="s">
        <v>19</v>
      </c>
      <c r="N204" s="223" t="s">
        <v>44</v>
      </c>
      <c r="O204" s="86"/>
      <c r="P204" s="224">
        <f>O204*H204</f>
        <v>0</v>
      </c>
      <c r="Q204" s="224">
        <v>0</v>
      </c>
      <c r="R204" s="224">
        <f>Q204*H204</f>
        <v>0</v>
      </c>
      <c r="S204" s="224">
        <v>0</v>
      </c>
      <c r="T204" s="225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6" t="s">
        <v>112</v>
      </c>
      <c r="AT204" s="226" t="s">
        <v>208</v>
      </c>
      <c r="AU204" s="226" t="s">
        <v>34</v>
      </c>
      <c r="AY204" s="19" t="s">
        <v>206</v>
      </c>
      <c r="BE204" s="227">
        <f>IF(N204="základní",J204,0)</f>
        <v>0</v>
      </c>
      <c r="BF204" s="227">
        <f>IF(N204="snížená",J204,0)</f>
        <v>0</v>
      </c>
      <c r="BG204" s="227">
        <f>IF(N204="zákl. přenesená",J204,0)</f>
        <v>0</v>
      </c>
      <c r="BH204" s="227">
        <f>IF(N204="sníž. přenesená",J204,0)</f>
        <v>0</v>
      </c>
      <c r="BI204" s="227">
        <f>IF(N204="nulová",J204,0)</f>
        <v>0</v>
      </c>
      <c r="BJ204" s="19" t="s">
        <v>34</v>
      </c>
      <c r="BK204" s="227">
        <f>ROUND(I204*H204,2)</f>
        <v>0</v>
      </c>
      <c r="BL204" s="19" t="s">
        <v>112</v>
      </c>
      <c r="BM204" s="226" t="s">
        <v>1683</v>
      </c>
    </row>
    <row r="205" spans="1:65" s="2" customFormat="1" ht="16.5" customHeight="1">
      <c r="A205" s="40"/>
      <c r="B205" s="41"/>
      <c r="C205" s="215" t="s">
        <v>1041</v>
      </c>
      <c r="D205" s="215" t="s">
        <v>208</v>
      </c>
      <c r="E205" s="216" t="s">
        <v>5154</v>
      </c>
      <c r="F205" s="217" t="s">
        <v>4825</v>
      </c>
      <c r="G205" s="218" t="s">
        <v>386</v>
      </c>
      <c r="H205" s="219">
        <v>1</v>
      </c>
      <c r="I205" s="220"/>
      <c r="J205" s="221">
        <f>ROUND(I205*H205,2)</f>
        <v>0</v>
      </c>
      <c r="K205" s="217" t="s">
        <v>19</v>
      </c>
      <c r="L205" s="46"/>
      <c r="M205" s="222" t="s">
        <v>19</v>
      </c>
      <c r="N205" s="223" t="s">
        <v>44</v>
      </c>
      <c r="O205" s="86"/>
      <c r="P205" s="224">
        <f>O205*H205</f>
        <v>0</v>
      </c>
      <c r="Q205" s="224">
        <v>0</v>
      </c>
      <c r="R205" s="224">
        <f>Q205*H205</f>
        <v>0</v>
      </c>
      <c r="S205" s="224">
        <v>0</v>
      </c>
      <c r="T205" s="225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6" t="s">
        <v>112</v>
      </c>
      <c r="AT205" s="226" t="s">
        <v>208</v>
      </c>
      <c r="AU205" s="226" t="s">
        <v>34</v>
      </c>
      <c r="AY205" s="19" t="s">
        <v>206</v>
      </c>
      <c r="BE205" s="227">
        <f>IF(N205="základní",J205,0)</f>
        <v>0</v>
      </c>
      <c r="BF205" s="227">
        <f>IF(N205="snížená",J205,0)</f>
        <v>0</v>
      </c>
      <c r="BG205" s="227">
        <f>IF(N205="zákl. přenesená",J205,0)</f>
        <v>0</v>
      </c>
      <c r="BH205" s="227">
        <f>IF(N205="sníž. přenesená",J205,0)</f>
        <v>0</v>
      </c>
      <c r="BI205" s="227">
        <f>IF(N205="nulová",J205,0)</f>
        <v>0</v>
      </c>
      <c r="BJ205" s="19" t="s">
        <v>34</v>
      </c>
      <c r="BK205" s="227">
        <f>ROUND(I205*H205,2)</f>
        <v>0</v>
      </c>
      <c r="BL205" s="19" t="s">
        <v>112</v>
      </c>
      <c r="BM205" s="226" t="s">
        <v>1694</v>
      </c>
    </row>
    <row r="206" spans="1:63" s="12" customFormat="1" ht="25.9" customHeight="1">
      <c r="A206" s="12"/>
      <c r="B206" s="199"/>
      <c r="C206" s="200"/>
      <c r="D206" s="201" t="s">
        <v>72</v>
      </c>
      <c r="E206" s="202" t="s">
        <v>5155</v>
      </c>
      <c r="F206" s="202" t="s">
        <v>5156</v>
      </c>
      <c r="G206" s="200"/>
      <c r="H206" s="200"/>
      <c r="I206" s="203"/>
      <c r="J206" s="204">
        <f>BK206</f>
        <v>0</v>
      </c>
      <c r="K206" s="200"/>
      <c r="L206" s="205"/>
      <c r="M206" s="206"/>
      <c r="N206" s="207"/>
      <c r="O206" s="207"/>
      <c r="P206" s="208">
        <f>SUM(P207:P216)</f>
        <v>0</v>
      </c>
      <c r="Q206" s="207"/>
      <c r="R206" s="208">
        <f>SUM(R207:R216)</f>
        <v>0</v>
      </c>
      <c r="S206" s="207"/>
      <c r="T206" s="209">
        <f>SUM(T207:T216)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10" t="s">
        <v>34</v>
      </c>
      <c r="AT206" s="211" t="s">
        <v>72</v>
      </c>
      <c r="AU206" s="211" t="s">
        <v>73</v>
      </c>
      <c r="AY206" s="210" t="s">
        <v>206</v>
      </c>
      <c r="BK206" s="212">
        <f>SUM(BK207:BK216)</f>
        <v>0</v>
      </c>
    </row>
    <row r="207" spans="1:65" s="2" customFormat="1" ht="16.5" customHeight="1">
      <c r="A207" s="40"/>
      <c r="B207" s="41"/>
      <c r="C207" s="215" t="s">
        <v>1047</v>
      </c>
      <c r="D207" s="215" t="s">
        <v>208</v>
      </c>
      <c r="E207" s="216" t="s">
        <v>4960</v>
      </c>
      <c r="F207" s="217" t="s">
        <v>4961</v>
      </c>
      <c r="G207" s="218" t="s">
        <v>3965</v>
      </c>
      <c r="H207" s="219">
        <v>10</v>
      </c>
      <c r="I207" s="220"/>
      <c r="J207" s="221">
        <f>ROUND(I207*H207,2)</f>
        <v>0</v>
      </c>
      <c r="K207" s="217" t="s">
        <v>19</v>
      </c>
      <c r="L207" s="46"/>
      <c r="M207" s="222" t="s">
        <v>19</v>
      </c>
      <c r="N207" s="223" t="s">
        <v>44</v>
      </c>
      <c r="O207" s="86"/>
      <c r="P207" s="224">
        <f>O207*H207</f>
        <v>0</v>
      </c>
      <c r="Q207" s="224">
        <v>0</v>
      </c>
      <c r="R207" s="224">
        <f>Q207*H207</f>
        <v>0</v>
      </c>
      <c r="S207" s="224">
        <v>0</v>
      </c>
      <c r="T207" s="225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6" t="s">
        <v>112</v>
      </c>
      <c r="AT207" s="226" t="s">
        <v>208</v>
      </c>
      <c r="AU207" s="226" t="s">
        <v>34</v>
      </c>
      <c r="AY207" s="19" t="s">
        <v>206</v>
      </c>
      <c r="BE207" s="227">
        <f>IF(N207="základní",J207,0)</f>
        <v>0</v>
      </c>
      <c r="BF207" s="227">
        <f>IF(N207="snížená",J207,0)</f>
        <v>0</v>
      </c>
      <c r="BG207" s="227">
        <f>IF(N207="zákl. přenesená",J207,0)</f>
        <v>0</v>
      </c>
      <c r="BH207" s="227">
        <f>IF(N207="sníž. přenesená",J207,0)</f>
        <v>0</v>
      </c>
      <c r="BI207" s="227">
        <f>IF(N207="nulová",J207,0)</f>
        <v>0</v>
      </c>
      <c r="BJ207" s="19" t="s">
        <v>34</v>
      </c>
      <c r="BK207" s="227">
        <f>ROUND(I207*H207,2)</f>
        <v>0</v>
      </c>
      <c r="BL207" s="19" t="s">
        <v>112</v>
      </c>
      <c r="BM207" s="226" t="s">
        <v>1704</v>
      </c>
    </row>
    <row r="208" spans="1:65" s="2" customFormat="1" ht="16.5" customHeight="1">
      <c r="A208" s="40"/>
      <c r="B208" s="41"/>
      <c r="C208" s="215" t="s">
        <v>1053</v>
      </c>
      <c r="D208" s="215" t="s">
        <v>208</v>
      </c>
      <c r="E208" s="216" t="s">
        <v>4962</v>
      </c>
      <c r="F208" s="217" t="s">
        <v>4963</v>
      </c>
      <c r="G208" s="218" t="s">
        <v>3965</v>
      </c>
      <c r="H208" s="219">
        <v>8</v>
      </c>
      <c r="I208" s="220"/>
      <c r="J208" s="221">
        <f>ROUND(I208*H208,2)</f>
        <v>0</v>
      </c>
      <c r="K208" s="217" t="s">
        <v>19</v>
      </c>
      <c r="L208" s="46"/>
      <c r="M208" s="222" t="s">
        <v>19</v>
      </c>
      <c r="N208" s="223" t="s">
        <v>44</v>
      </c>
      <c r="O208" s="86"/>
      <c r="P208" s="224">
        <f>O208*H208</f>
        <v>0</v>
      </c>
      <c r="Q208" s="224">
        <v>0</v>
      </c>
      <c r="R208" s="224">
        <f>Q208*H208</f>
        <v>0</v>
      </c>
      <c r="S208" s="224">
        <v>0</v>
      </c>
      <c r="T208" s="225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6" t="s">
        <v>112</v>
      </c>
      <c r="AT208" s="226" t="s">
        <v>208</v>
      </c>
      <c r="AU208" s="226" t="s">
        <v>34</v>
      </c>
      <c r="AY208" s="19" t="s">
        <v>206</v>
      </c>
      <c r="BE208" s="227">
        <f>IF(N208="základní",J208,0)</f>
        <v>0</v>
      </c>
      <c r="BF208" s="227">
        <f>IF(N208="snížená",J208,0)</f>
        <v>0</v>
      </c>
      <c r="BG208" s="227">
        <f>IF(N208="zákl. přenesená",J208,0)</f>
        <v>0</v>
      </c>
      <c r="BH208" s="227">
        <f>IF(N208="sníž. přenesená",J208,0)</f>
        <v>0</v>
      </c>
      <c r="BI208" s="227">
        <f>IF(N208="nulová",J208,0)</f>
        <v>0</v>
      </c>
      <c r="BJ208" s="19" t="s">
        <v>34</v>
      </c>
      <c r="BK208" s="227">
        <f>ROUND(I208*H208,2)</f>
        <v>0</v>
      </c>
      <c r="BL208" s="19" t="s">
        <v>112</v>
      </c>
      <c r="BM208" s="226" t="s">
        <v>1714</v>
      </c>
    </row>
    <row r="209" spans="1:65" s="2" customFormat="1" ht="12">
      <c r="A209" s="40"/>
      <c r="B209" s="41"/>
      <c r="C209" s="215" t="s">
        <v>1059</v>
      </c>
      <c r="D209" s="215" t="s">
        <v>208</v>
      </c>
      <c r="E209" s="216" t="s">
        <v>4970</v>
      </c>
      <c r="F209" s="217" t="s">
        <v>4971</v>
      </c>
      <c r="G209" s="218" t="s">
        <v>3965</v>
      </c>
      <c r="H209" s="219">
        <v>4</v>
      </c>
      <c r="I209" s="220"/>
      <c r="J209" s="221">
        <f>ROUND(I209*H209,2)</f>
        <v>0</v>
      </c>
      <c r="K209" s="217" t="s">
        <v>19</v>
      </c>
      <c r="L209" s="46"/>
      <c r="M209" s="222" t="s">
        <v>19</v>
      </c>
      <c r="N209" s="223" t="s">
        <v>44</v>
      </c>
      <c r="O209" s="86"/>
      <c r="P209" s="224">
        <f>O209*H209</f>
        <v>0</v>
      </c>
      <c r="Q209" s="224">
        <v>0</v>
      </c>
      <c r="R209" s="224">
        <f>Q209*H209</f>
        <v>0</v>
      </c>
      <c r="S209" s="224">
        <v>0</v>
      </c>
      <c r="T209" s="225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26" t="s">
        <v>112</v>
      </c>
      <c r="AT209" s="226" t="s">
        <v>208</v>
      </c>
      <c r="AU209" s="226" t="s">
        <v>34</v>
      </c>
      <c r="AY209" s="19" t="s">
        <v>206</v>
      </c>
      <c r="BE209" s="227">
        <f>IF(N209="základní",J209,0)</f>
        <v>0</v>
      </c>
      <c r="BF209" s="227">
        <f>IF(N209="snížená",J209,0)</f>
        <v>0</v>
      </c>
      <c r="BG209" s="227">
        <f>IF(N209="zákl. přenesená",J209,0)</f>
        <v>0</v>
      </c>
      <c r="BH209" s="227">
        <f>IF(N209="sníž. přenesená",J209,0)</f>
        <v>0</v>
      </c>
      <c r="BI209" s="227">
        <f>IF(N209="nulová",J209,0)</f>
        <v>0</v>
      </c>
      <c r="BJ209" s="19" t="s">
        <v>34</v>
      </c>
      <c r="BK209" s="227">
        <f>ROUND(I209*H209,2)</f>
        <v>0</v>
      </c>
      <c r="BL209" s="19" t="s">
        <v>112</v>
      </c>
      <c r="BM209" s="226" t="s">
        <v>1722</v>
      </c>
    </row>
    <row r="210" spans="1:65" s="2" customFormat="1" ht="33" customHeight="1">
      <c r="A210" s="40"/>
      <c r="B210" s="41"/>
      <c r="C210" s="215" t="s">
        <v>1065</v>
      </c>
      <c r="D210" s="215" t="s">
        <v>208</v>
      </c>
      <c r="E210" s="216" t="s">
        <v>4972</v>
      </c>
      <c r="F210" s="217" t="s">
        <v>4973</v>
      </c>
      <c r="G210" s="218" t="s">
        <v>3965</v>
      </c>
      <c r="H210" s="219">
        <v>10</v>
      </c>
      <c r="I210" s="220"/>
      <c r="J210" s="221">
        <f>ROUND(I210*H210,2)</f>
        <v>0</v>
      </c>
      <c r="K210" s="217" t="s">
        <v>19</v>
      </c>
      <c r="L210" s="46"/>
      <c r="M210" s="222" t="s">
        <v>19</v>
      </c>
      <c r="N210" s="223" t="s">
        <v>44</v>
      </c>
      <c r="O210" s="86"/>
      <c r="P210" s="224">
        <f>O210*H210</f>
        <v>0</v>
      </c>
      <c r="Q210" s="224">
        <v>0</v>
      </c>
      <c r="R210" s="224">
        <f>Q210*H210</f>
        <v>0</v>
      </c>
      <c r="S210" s="224">
        <v>0</v>
      </c>
      <c r="T210" s="225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6" t="s">
        <v>112</v>
      </c>
      <c r="AT210" s="226" t="s">
        <v>208</v>
      </c>
      <c r="AU210" s="226" t="s">
        <v>34</v>
      </c>
      <c r="AY210" s="19" t="s">
        <v>206</v>
      </c>
      <c r="BE210" s="227">
        <f>IF(N210="základní",J210,0)</f>
        <v>0</v>
      </c>
      <c r="BF210" s="227">
        <f>IF(N210="snížená",J210,0)</f>
        <v>0</v>
      </c>
      <c r="BG210" s="227">
        <f>IF(N210="zákl. přenesená",J210,0)</f>
        <v>0</v>
      </c>
      <c r="BH210" s="227">
        <f>IF(N210="sníž. přenesená",J210,0)</f>
        <v>0</v>
      </c>
      <c r="BI210" s="227">
        <f>IF(N210="nulová",J210,0)</f>
        <v>0</v>
      </c>
      <c r="BJ210" s="19" t="s">
        <v>34</v>
      </c>
      <c r="BK210" s="227">
        <f>ROUND(I210*H210,2)</f>
        <v>0</v>
      </c>
      <c r="BL210" s="19" t="s">
        <v>112</v>
      </c>
      <c r="BM210" s="226" t="s">
        <v>1731</v>
      </c>
    </row>
    <row r="211" spans="1:65" s="2" customFormat="1" ht="16.5" customHeight="1">
      <c r="A211" s="40"/>
      <c r="B211" s="41"/>
      <c r="C211" s="215" t="s">
        <v>1071</v>
      </c>
      <c r="D211" s="215" t="s">
        <v>208</v>
      </c>
      <c r="E211" s="216" t="s">
        <v>5157</v>
      </c>
      <c r="F211" s="217" t="s">
        <v>5158</v>
      </c>
      <c r="G211" s="218" t="s">
        <v>3965</v>
      </c>
      <c r="H211" s="219">
        <v>30</v>
      </c>
      <c r="I211" s="220"/>
      <c r="J211" s="221">
        <f>ROUND(I211*H211,2)</f>
        <v>0</v>
      </c>
      <c r="K211" s="217" t="s">
        <v>19</v>
      </c>
      <c r="L211" s="46"/>
      <c r="M211" s="222" t="s">
        <v>19</v>
      </c>
      <c r="N211" s="223" t="s">
        <v>44</v>
      </c>
      <c r="O211" s="86"/>
      <c r="P211" s="224">
        <f>O211*H211</f>
        <v>0</v>
      </c>
      <c r="Q211" s="224">
        <v>0</v>
      </c>
      <c r="R211" s="224">
        <f>Q211*H211</f>
        <v>0</v>
      </c>
      <c r="S211" s="224">
        <v>0</v>
      </c>
      <c r="T211" s="225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6" t="s">
        <v>112</v>
      </c>
      <c r="AT211" s="226" t="s">
        <v>208</v>
      </c>
      <c r="AU211" s="226" t="s">
        <v>34</v>
      </c>
      <c r="AY211" s="19" t="s">
        <v>206</v>
      </c>
      <c r="BE211" s="227">
        <f>IF(N211="základní",J211,0)</f>
        <v>0</v>
      </c>
      <c r="BF211" s="227">
        <f>IF(N211="snížená",J211,0)</f>
        <v>0</v>
      </c>
      <c r="BG211" s="227">
        <f>IF(N211="zákl. přenesená",J211,0)</f>
        <v>0</v>
      </c>
      <c r="BH211" s="227">
        <f>IF(N211="sníž. přenesená",J211,0)</f>
        <v>0</v>
      </c>
      <c r="BI211" s="227">
        <f>IF(N211="nulová",J211,0)</f>
        <v>0</v>
      </c>
      <c r="BJ211" s="19" t="s">
        <v>34</v>
      </c>
      <c r="BK211" s="227">
        <f>ROUND(I211*H211,2)</f>
        <v>0</v>
      </c>
      <c r="BL211" s="19" t="s">
        <v>112</v>
      </c>
      <c r="BM211" s="226" t="s">
        <v>1740</v>
      </c>
    </row>
    <row r="212" spans="1:65" s="2" customFormat="1" ht="16.5" customHeight="1">
      <c r="A212" s="40"/>
      <c r="B212" s="41"/>
      <c r="C212" s="215" t="s">
        <v>1077</v>
      </c>
      <c r="D212" s="215" t="s">
        <v>208</v>
      </c>
      <c r="E212" s="216" t="s">
        <v>4974</v>
      </c>
      <c r="F212" s="217" t="s">
        <v>4975</v>
      </c>
      <c r="G212" s="218" t="s">
        <v>3965</v>
      </c>
      <c r="H212" s="219">
        <v>10</v>
      </c>
      <c r="I212" s="220"/>
      <c r="J212" s="221">
        <f>ROUND(I212*H212,2)</f>
        <v>0</v>
      </c>
      <c r="K212" s="217" t="s">
        <v>19</v>
      </c>
      <c r="L212" s="46"/>
      <c r="M212" s="222" t="s">
        <v>19</v>
      </c>
      <c r="N212" s="223" t="s">
        <v>44</v>
      </c>
      <c r="O212" s="86"/>
      <c r="P212" s="224">
        <f>O212*H212</f>
        <v>0</v>
      </c>
      <c r="Q212" s="224">
        <v>0</v>
      </c>
      <c r="R212" s="224">
        <f>Q212*H212</f>
        <v>0</v>
      </c>
      <c r="S212" s="224">
        <v>0</v>
      </c>
      <c r="T212" s="225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6" t="s">
        <v>112</v>
      </c>
      <c r="AT212" s="226" t="s">
        <v>208</v>
      </c>
      <c r="AU212" s="226" t="s">
        <v>34</v>
      </c>
      <c r="AY212" s="19" t="s">
        <v>206</v>
      </c>
      <c r="BE212" s="227">
        <f>IF(N212="základní",J212,0)</f>
        <v>0</v>
      </c>
      <c r="BF212" s="227">
        <f>IF(N212="snížená",J212,0)</f>
        <v>0</v>
      </c>
      <c r="BG212" s="227">
        <f>IF(N212="zákl. přenesená",J212,0)</f>
        <v>0</v>
      </c>
      <c r="BH212" s="227">
        <f>IF(N212="sníž. přenesená",J212,0)</f>
        <v>0</v>
      </c>
      <c r="BI212" s="227">
        <f>IF(N212="nulová",J212,0)</f>
        <v>0</v>
      </c>
      <c r="BJ212" s="19" t="s">
        <v>34</v>
      </c>
      <c r="BK212" s="227">
        <f>ROUND(I212*H212,2)</f>
        <v>0</v>
      </c>
      <c r="BL212" s="19" t="s">
        <v>112</v>
      </c>
      <c r="BM212" s="226" t="s">
        <v>1752</v>
      </c>
    </row>
    <row r="213" spans="1:65" s="2" customFormat="1" ht="16.5" customHeight="1">
      <c r="A213" s="40"/>
      <c r="B213" s="41"/>
      <c r="C213" s="215" t="s">
        <v>1085</v>
      </c>
      <c r="D213" s="215" t="s">
        <v>208</v>
      </c>
      <c r="E213" s="216" t="s">
        <v>4955</v>
      </c>
      <c r="F213" s="217" t="s">
        <v>4956</v>
      </c>
      <c r="G213" s="218" t="s">
        <v>3965</v>
      </c>
      <c r="H213" s="219">
        <v>8</v>
      </c>
      <c r="I213" s="220"/>
      <c r="J213" s="221">
        <f>ROUND(I213*H213,2)</f>
        <v>0</v>
      </c>
      <c r="K213" s="217" t="s">
        <v>19</v>
      </c>
      <c r="L213" s="46"/>
      <c r="M213" s="222" t="s">
        <v>19</v>
      </c>
      <c r="N213" s="223" t="s">
        <v>44</v>
      </c>
      <c r="O213" s="86"/>
      <c r="P213" s="224">
        <f>O213*H213</f>
        <v>0</v>
      </c>
      <c r="Q213" s="224">
        <v>0</v>
      </c>
      <c r="R213" s="224">
        <f>Q213*H213</f>
        <v>0</v>
      </c>
      <c r="S213" s="224">
        <v>0</v>
      </c>
      <c r="T213" s="225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26" t="s">
        <v>112</v>
      </c>
      <c r="AT213" s="226" t="s">
        <v>208</v>
      </c>
      <c r="AU213" s="226" t="s">
        <v>34</v>
      </c>
      <c r="AY213" s="19" t="s">
        <v>206</v>
      </c>
      <c r="BE213" s="227">
        <f>IF(N213="základní",J213,0)</f>
        <v>0</v>
      </c>
      <c r="BF213" s="227">
        <f>IF(N213="snížená",J213,0)</f>
        <v>0</v>
      </c>
      <c r="BG213" s="227">
        <f>IF(N213="zákl. přenesená",J213,0)</f>
        <v>0</v>
      </c>
      <c r="BH213" s="227">
        <f>IF(N213="sníž. přenesená",J213,0)</f>
        <v>0</v>
      </c>
      <c r="BI213" s="227">
        <f>IF(N213="nulová",J213,0)</f>
        <v>0</v>
      </c>
      <c r="BJ213" s="19" t="s">
        <v>34</v>
      </c>
      <c r="BK213" s="227">
        <f>ROUND(I213*H213,2)</f>
        <v>0</v>
      </c>
      <c r="BL213" s="19" t="s">
        <v>112</v>
      </c>
      <c r="BM213" s="226" t="s">
        <v>1768</v>
      </c>
    </row>
    <row r="214" spans="1:65" s="2" customFormat="1" ht="16.5" customHeight="1">
      <c r="A214" s="40"/>
      <c r="B214" s="41"/>
      <c r="C214" s="215" t="s">
        <v>1091</v>
      </c>
      <c r="D214" s="215" t="s">
        <v>208</v>
      </c>
      <c r="E214" s="216" t="s">
        <v>4976</v>
      </c>
      <c r="F214" s="217" t="s">
        <v>4977</v>
      </c>
      <c r="G214" s="218" t="s">
        <v>3965</v>
      </c>
      <c r="H214" s="219">
        <v>20</v>
      </c>
      <c r="I214" s="220"/>
      <c r="J214" s="221">
        <f>ROUND(I214*H214,2)</f>
        <v>0</v>
      </c>
      <c r="K214" s="217" t="s">
        <v>19</v>
      </c>
      <c r="L214" s="46"/>
      <c r="M214" s="222" t="s">
        <v>19</v>
      </c>
      <c r="N214" s="223" t="s">
        <v>44</v>
      </c>
      <c r="O214" s="86"/>
      <c r="P214" s="224">
        <f>O214*H214</f>
        <v>0</v>
      </c>
      <c r="Q214" s="224">
        <v>0</v>
      </c>
      <c r="R214" s="224">
        <f>Q214*H214</f>
        <v>0</v>
      </c>
      <c r="S214" s="224">
        <v>0</v>
      </c>
      <c r="T214" s="225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6" t="s">
        <v>112</v>
      </c>
      <c r="AT214" s="226" t="s">
        <v>208</v>
      </c>
      <c r="AU214" s="226" t="s">
        <v>34</v>
      </c>
      <c r="AY214" s="19" t="s">
        <v>206</v>
      </c>
      <c r="BE214" s="227">
        <f>IF(N214="základní",J214,0)</f>
        <v>0</v>
      </c>
      <c r="BF214" s="227">
        <f>IF(N214="snížená",J214,0)</f>
        <v>0</v>
      </c>
      <c r="BG214" s="227">
        <f>IF(N214="zákl. přenesená",J214,0)</f>
        <v>0</v>
      </c>
      <c r="BH214" s="227">
        <f>IF(N214="sníž. přenesená",J214,0)</f>
        <v>0</v>
      </c>
      <c r="BI214" s="227">
        <f>IF(N214="nulová",J214,0)</f>
        <v>0</v>
      </c>
      <c r="BJ214" s="19" t="s">
        <v>34</v>
      </c>
      <c r="BK214" s="227">
        <f>ROUND(I214*H214,2)</f>
        <v>0</v>
      </c>
      <c r="BL214" s="19" t="s">
        <v>112</v>
      </c>
      <c r="BM214" s="226" t="s">
        <v>1780</v>
      </c>
    </row>
    <row r="215" spans="1:65" s="2" customFormat="1" ht="16.5" customHeight="1">
      <c r="A215" s="40"/>
      <c r="B215" s="41"/>
      <c r="C215" s="215" t="s">
        <v>1097</v>
      </c>
      <c r="D215" s="215" t="s">
        <v>208</v>
      </c>
      <c r="E215" s="216" t="s">
        <v>5159</v>
      </c>
      <c r="F215" s="217" t="s">
        <v>5160</v>
      </c>
      <c r="G215" s="218" t="s">
        <v>3965</v>
      </c>
      <c r="H215" s="219">
        <v>30</v>
      </c>
      <c r="I215" s="220"/>
      <c r="J215" s="221">
        <f>ROUND(I215*H215,2)</f>
        <v>0</v>
      </c>
      <c r="K215" s="217" t="s">
        <v>19</v>
      </c>
      <c r="L215" s="46"/>
      <c r="M215" s="222" t="s">
        <v>19</v>
      </c>
      <c r="N215" s="223" t="s">
        <v>44</v>
      </c>
      <c r="O215" s="86"/>
      <c r="P215" s="224">
        <f>O215*H215</f>
        <v>0</v>
      </c>
      <c r="Q215" s="224">
        <v>0</v>
      </c>
      <c r="R215" s="224">
        <f>Q215*H215</f>
        <v>0</v>
      </c>
      <c r="S215" s="224">
        <v>0</v>
      </c>
      <c r="T215" s="225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6" t="s">
        <v>112</v>
      </c>
      <c r="AT215" s="226" t="s">
        <v>208</v>
      </c>
      <c r="AU215" s="226" t="s">
        <v>34</v>
      </c>
      <c r="AY215" s="19" t="s">
        <v>206</v>
      </c>
      <c r="BE215" s="227">
        <f>IF(N215="základní",J215,0)</f>
        <v>0</v>
      </c>
      <c r="BF215" s="227">
        <f>IF(N215="snížená",J215,0)</f>
        <v>0</v>
      </c>
      <c r="BG215" s="227">
        <f>IF(N215="zákl. přenesená",J215,0)</f>
        <v>0</v>
      </c>
      <c r="BH215" s="227">
        <f>IF(N215="sníž. přenesená",J215,0)</f>
        <v>0</v>
      </c>
      <c r="BI215" s="227">
        <f>IF(N215="nulová",J215,0)</f>
        <v>0</v>
      </c>
      <c r="BJ215" s="19" t="s">
        <v>34</v>
      </c>
      <c r="BK215" s="227">
        <f>ROUND(I215*H215,2)</f>
        <v>0</v>
      </c>
      <c r="BL215" s="19" t="s">
        <v>112</v>
      </c>
      <c r="BM215" s="226" t="s">
        <v>1792</v>
      </c>
    </row>
    <row r="216" spans="1:65" s="2" customFormat="1" ht="16.5" customHeight="1">
      <c r="A216" s="40"/>
      <c r="B216" s="41"/>
      <c r="C216" s="215" t="s">
        <v>1101</v>
      </c>
      <c r="D216" s="215" t="s">
        <v>208</v>
      </c>
      <c r="E216" s="216" t="s">
        <v>4986</v>
      </c>
      <c r="F216" s="217" t="s">
        <v>4987</v>
      </c>
      <c r="G216" s="218" t="s">
        <v>3965</v>
      </c>
      <c r="H216" s="219">
        <v>20</v>
      </c>
      <c r="I216" s="220"/>
      <c r="J216" s="221">
        <f>ROUND(I216*H216,2)</f>
        <v>0</v>
      </c>
      <c r="K216" s="217" t="s">
        <v>19</v>
      </c>
      <c r="L216" s="46"/>
      <c r="M216" s="290" t="s">
        <v>19</v>
      </c>
      <c r="N216" s="291" t="s">
        <v>44</v>
      </c>
      <c r="O216" s="292"/>
      <c r="P216" s="293">
        <f>O216*H216</f>
        <v>0</v>
      </c>
      <c r="Q216" s="293">
        <v>0</v>
      </c>
      <c r="R216" s="293">
        <f>Q216*H216</f>
        <v>0</v>
      </c>
      <c r="S216" s="293">
        <v>0</v>
      </c>
      <c r="T216" s="294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6" t="s">
        <v>112</v>
      </c>
      <c r="AT216" s="226" t="s">
        <v>208</v>
      </c>
      <c r="AU216" s="226" t="s">
        <v>34</v>
      </c>
      <c r="AY216" s="19" t="s">
        <v>206</v>
      </c>
      <c r="BE216" s="227">
        <f>IF(N216="základní",J216,0)</f>
        <v>0</v>
      </c>
      <c r="BF216" s="227">
        <f>IF(N216="snížená",J216,0)</f>
        <v>0</v>
      </c>
      <c r="BG216" s="227">
        <f>IF(N216="zákl. přenesená",J216,0)</f>
        <v>0</v>
      </c>
      <c r="BH216" s="227">
        <f>IF(N216="sníž. přenesená",J216,0)</f>
        <v>0</v>
      </c>
      <c r="BI216" s="227">
        <f>IF(N216="nulová",J216,0)</f>
        <v>0</v>
      </c>
      <c r="BJ216" s="19" t="s">
        <v>34</v>
      </c>
      <c r="BK216" s="227">
        <f>ROUND(I216*H216,2)</f>
        <v>0</v>
      </c>
      <c r="BL216" s="19" t="s">
        <v>112</v>
      </c>
      <c r="BM216" s="226" t="s">
        <v>1804</v>
      </c>
    </row>
    <row r="217" spans="1:31" s="2" customFormat="1" ht="6.95" customHeight="1">
      <c r="A217" s="40"/>
      <c r="B217" s="61"/>
      <c r="C217" s="62"/>
      <c r="D217" s="62"/>
      <c r="E217" s="62"/>
      <c r="F217" s="62"/>
      <c r="G217" s="62"/>
      <c r="H217" s="62"/>
      <c r="I217" s="62"/>
      <c r="J217" s="62"/>
      <c r="K217" s="62"/>
      <c r="L217" s="46"/>
      <c r="M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</row>
  </sheetData>
  <sheetProtection password="C7F1" sheet="1" objects="1" scenarios="1" formatColumns="0" formatRows="0" autoFilter="0"/>
  <autoFilter ref="C93:K21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120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2:12" s="1" customFormat="1" ht="12" customHeight="1">
      <c r="B8" s="22"/>
      <c r="D8" s="145" t="s">
        <v>143</v>
      </c>
      <c r="L8" s="22"/>
    </row>
    <row r="9" spans="1:31" s="2" customFormat="1" ht="16.5" customHeight="1">
      <c r="A9" s="40"/>
      <c r="B9" s="46"/>
      <c r="C9" s="40"/>
      <c r="D9" s="40"/>
      <c r="E9" s="146" t="s">
        <v>3956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3957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5161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49" t="str">
        <f>'Rekapitulace stavby'!AN8</f>
        <v>6. 8. 2020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">
        <v>19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45" t="s">
        <v>28</v>
      </c>
      <c r="J17" s="135" t="s">
        <v>19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29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28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31</v>
      </c>
      <c r="E22" s="40"/>
      <c r="F22" s="40"/>
      <c r="G22" s="40"/>
      <c r="H22" s="40"/>
      <c r="I22" s="145" t="s">
        <v>26</v>
      </c>
      <c r="J22" s="135" t="s">
        <v>19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45" t="s">
        <v>28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35</v>
      </c>
      <c r="E25" s="40"/>
      <c r="F25" s="40"/>
      <c r="G25" s="40"/>
      <c r="H25" s="40"/>
      <c r="I25" s="145" t="s">
        <v>26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75</v>
      </c>
      <c r="F26" s="40"/>
      <c r="G26" s="40"/>
      <c r="H26" s="40"/>
      <c r="I26" s="145" t="s">
        <v>28</v>
      </c>
      <c r="J26" s="135" t="s">
        <v>19</v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37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0"/>
      <c r="B29" s="151"/>
      <c r="C29" s="150"/>
      <c r="D29" s="150"/>
      <c r="E29" s="152" t="s">
        <v>19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5" t="s">
        <v>39</v>
      </c>
      <c r="E32" s="40"/>
      <c r="F32" s="40"/>
      <c r="G32" s="40"/>
      <c r="H32" s="40"/>
      <c r="I32" s="40"/>
      <c r="J32" s="156">
        <f>ROUND(J94,0)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7" t="s">
        <v>41</v>
      </c>
      <c r="G34" s="40"/>
      <c r="H34" s="40"/>
      <c r="I34" s="157" t="s">
        <v>40</v>
      </c>
      <c r="J34" s="157" t="s">
        <v>42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8" t="s">
        <v>43</v>
      </c>
      <c r="E35" s="145" t="s">
        <v>44</v>
      </c>
      <c r="F35" s="159">
        <f>ROUND((SUM(BE94:BE164)),0)</f>
        <v>0</v>
      </c>
      <c r="G35" s="40"/>
      <c r="H35" s="40"/>
      <c r="I35" s="160">
        <v>0.21</v>
      </c>
      <c r="J35" s="159">
        <f>ROUND(((SUM(BE94:BE164))*I35),0)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45</v>
      </c>
      <c r="F36" s="159">
        <f>ROUND((SUM(BF94:BF164)),0)</f>
        <v>0</v>
      </c>
      <c r="G36" s="40"/>
      <c r="H36" s="40"/>
      <c r="I36" s="160">
        <v>0.15</v>
      </c>
      <c r="J36" s="159">
        <f>ROUND(((SUM(BF94:BF164))*I36),0)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46</v>
      </c>
      <c r="F37" s="159">
        <f>ROUND((SUM(BG94:BG164)),0)</f>
        <v>0</v>
      </c>
      <c r="G37" s="40"/>
      <c r="H37" s="40"/>
      <c r="I37" s="160">
        <v>0.21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47</v>
      </c>
      <c r="F38" s="159">
        <f>ROUND((SUM(BH94:BH164)),0)</f>
        <v>0</v>
      </c>
      <c r="G38" s="40"/>
      <c r="H38" s="40"/>
      <c r="I38" s="160">
        <v>0.15</v>
      </c>
      <c r="J38" s="159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48</v>
      </c>
      <c r="F39" s="159">
        <f>ROUND((SUM(BI94:BI164)),0)</f>
        <v>0</v>
      </c>
      <c r="G39" s="40"/>
      <c r="H39" s="40"/>
      <c r="I39" s="160">
        <v>0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49</v>
      </c>
      <c r="E41" s="163"/>
      <c r="F41" s="163"/>
      <c r="G41" s="164" t="s">
        <v>50</v>
      </c>
      <c r="H41" s="165" t="s">
        <v>51</v>
      </c>
      <c r="I41" s="163"/>
      <c r="J41" s="166">
        <f>SUM(J32:J39)</f>
        <v>0</v>
      </c>
      <c r="K41" s="167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145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VOŠ a SPŠ Žďár nad Sázavou - tělocvična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143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3956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3957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6 - Měření a regulace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Žďár nad Sázavou</v>
      </c>
      <c r="G56" s="42"/>
      <c r="H56" s="42"/>
      <c r="I56" s="34" t="s">
        <v>23</v>
      </c>
      <c r="J56" s="74" t="str">
        <f>IF(J14="","",J14)</f>
        <v>6. 8. 2020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Kraj Vysočina</v>
      </c>
      <c r="G58" s="42"/>
      <c r="H58" s="42"/>
      <c r="I58" s="34" t="s">
        <v>31</v>
      </c>
      <c r="J58" s="38" t="str">
        <f>E23</f>
        <v>ARTPROJEKT Jihlava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>IMPORT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3" t="s">
        <v>146</v>
      </c>
      <c r="D61" s="174"/>
      <c r="E61" s="174"/>
      <c r="F61" s="174"/>
      <c r="G61" s="174"/>
      <c r="H61" s="174"/>
      <c r="I61" s="174"/>
      <c r="J61" s="175" t="s">
        <v>147</v>
      </c>
      <c r="K61" s="174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6" t="s">
        <v>71</v>
      </c>
      <c r="D63" s="42"/>
      <c r="E63" s="42"/>
      <c r="F63" s="42"/>
      <c r="G63" s="42"/>
      <c r="H63" s="42"/>
      <c r="I63" s="42"/>
      <c r="J63" s="104">
        <f>J94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148</v>
      </c>
    </row>
    <row r="64" spans="1:31" s="9" customFormat="1" ht="24.95" customHeight="1">
      <c r="A64" s="9"/>
      <c r="B64" s="177"/>
      <c r="C64" s="178"/>
      <c r="D64" s="179" t="s">
        <v>5162</v>
      </c>
      <c r="E64" s="180"/>
      <c r="F64" s="180"/>
      <c r="G64" s="180"/>
      <c r="H64" s="180"/>
      <c r="I64" s="180"/>
      <c r="J64" s="181">
        <f>J95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7"/>
      <c r="D65" s="184" t="s">
        <v>5163</v>
      </c>
      <c r="E65" s="185"/>
      <c r="F65" s="185"/>
      <c r="G65" s="185"/>
      <c r="H65" s="185"/>
      <c r="I65" s="185"/>
      <c r="J65" s="186">
        <f>J96</f>
        <v>0</v>
      </c>
      <c r="K65" s="127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7"/>
      <c r="D66" s="184" t="s">
        <v>5164</v>
      </c>
      <c r="E66" s="185"/>
      <c r="F66" s="185"/>
      <c r="G66" s="185"/>
      <c r="H66" s="185"/>
      <c r="I66" s="185"/>
      <c r="J66" s="186">
        <f>J101</f>
        <v>0</v>
      </c>
      <c r="K66" s="127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7"/>
      <c r="D67" s="184" t="s">
        <v>5165</v>
      </c>
      <c r="E67" s="185"/>
      <c r="F67" s="185"/>
      <c r="G67" s="185"/>
      <c r="H67" s="185"/>
      <c r="I67" s="185"/>
      <c r="J67" s="186">
        <f>J103</f>
        <v>0</v>
      </c>
      <c r="K67" s="127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3"/>
      <c r="C68" s="127"/>
      <c r="D68" s="184" t="s">
        <v>5166</v>
      </c>
      <c r="E68" s="185"/>
      <c r="F68" s="185"/>
      <c r="G68" s="185"/>
      <c r="H68" s="185"/>
      <c r="I68" s="185"/>
      <c r="J68" s="186">
        <f>J107</f>
        <v>0</v>
      </c>
      <c r="K68" s="127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3"/>
      <c r="C69" s="127"/>
      <c r="D69" s="184" t="s">
        <v>5167</v>
      </c>
      <c r="E69" s="185"/>
      <c r="F69" s="185"/>
      <c r="G69" s="185"/>
      <c r="H69" s="185"/>
      <c r="I69" s="185"/>
      <c r="J69" s="186">
        <f>J111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7"/>
      <c r="D70" s="184" t="s">
        <v>5168</v>
      </c>
      <c r="E70" s="185"/>
      <c r="F70" s="185"/>
      <c r="G70" s="185"/>
      <c r="H70" s="185"/>
      <c r="I70" s="185"/>
      <c r="J70" s="186">
        <f>J120</f>
        <v>0</v>
      </c>
      <c r="K70" s="127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3"/>
      <c r="C71" s="127"/>
      <c r="D71" s="184" t="s">
        <v>5169</v>
      </c>
      <c r="E71" s="185"/>
      <c r="F71" s="185"/>
      <c r="G71" s="185"/>
      <c r="H71" s="185"/>
      <c r="I71" s="185"/>
      <c r="J71" s="186">
        <f>J149</f>
        <v>0</v>
      </c>
      <c r="K71" s="127"/>
      <c r="L71" s="18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3"/>
      <c r="C72" s="127"/>
      <c r="D72" s="184" t="s">
        <v>5170</v>
      </c>
      <c r="E72" s="185"/>
      <c r="F72" s="185"/>
      <c r="G72" s="185"/>
      <c r="H72" s="185"/>
      <c r="I72" s="185"/>
      <c r="J72" s="186">
        <f>J156</f>
        <v>0</v>
      </c>
      <c r="K72" s="127"/>
      <c r="L72" s="18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pans="1:31" s="2" customFormat="1" ht="6.95" customHeight="1">
      <c r="A78" s="40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4.95" customHeight="1">
      <c r="A79" s="40"/>
      <c r="B79" s="41"/>
      <c r="C79" s="25" t="s">
        <v>191</v>
      </c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16</v>
      </c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172" t="str">
        <f>E7</f>
        <v>VOŠ a SPŠ Žďár nad Sázavou - tělocvična</v>
      </c>
      <c r="F82" s="34"/>
      <c r="G82" s="34"/>
      <c r="H82" s="34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2:12" s="1" customFormat="1" ht="12" customHeight="1">
      <c r="B83" s="23"/>
      <c r="C83" s="34" t="s">
        <v>143</v>
      </c>
      <c r="D83" s="24"/>
      <c r="E83" s="24"/>
      <c r="F83" s="24"/>
      <c r="G83" s="24"/>
      <c r="H83" s="24"/>
      <c r="I83" s="24"/>
      <c r="J83" s="24"/>
      <c r="K83" s="24"/>
      <c r="L83" s="22"/>
    </row>
    <row r="84" spans="1:31" s="2" customFormat="1" ht="16.5" customHeight="1">
      <c r="A84" s="40"/>
      <c r="B84" s="41"/>
      <c r="C84" s="42"/>
      <c r="D84" s="42"/>
      <c r="E84" s="172" t="s">
        <v>3956</v>
      </c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3957</v>
      </c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1" t="str">
        <f>E11</f>
        <v>6 - Měření a regulace</v>
      </c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21</v>
      </c>
      <c r="D88" s="42"/>
      <c r="E88" s="42"/>
      <c r="F88" s="29" t="str">
        <f>F14</f>
        <v>Žďár nad Sázavou</v>
      </c>
      <c r="G88" s="42"/>
      <c r="H88" s="42"/>
      <c r="I88" s="34" t="s">
        <v>23</v>
      </c>
      <c r="J88" s="74" t="str">
        <f>IF(J14="","",J14)</f>
        <v>6. 8. 2020</v>
      </c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25</v>
      </c>
      <c r="D90" s="42"/>
      <c r="E90" s="42"/>
      <c r="F90" s="29" t="str">
        <f>E17</f>
        <v>Kraj Vysočina</v>
      </c>
      <c r="G90" s="42"/>
      <c r="H90" s="42"/>
      <c r="I90" s="34" t="s">
        <v>31</v>
      </c>
      <c r="J90" s="38" t="str">
        <f>E23</f>
        <v>ARTPROJEKT Jihlava</v>
      </c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29</v>
      </c>
      <c r="D91" s="42"/>
      <c r="E91" s="42"/>
      <c r="F91" s="29" t="str">
        <f>IF(E20="","",E20)</f>
        <v>Vyplň údaj</v>
      </c>
      <c r="G91" s="42"/>
      <c r="H91" s="42"/>
      <c r="I91" s="34" t="s">
        <v>35</v>
      </c>
      <c r="J91" s="38" t="str">
        <f>E26</f>
        <v>IMPORT</v>
      </c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11" customFormat="1" ht="29.25" customHeight="1">
      <c r="A93" s="188"/>
      <c r="B93" s="189"/>
      <c r="C93" s="190" t="s">
        <v>192</v>
      </c>
      <c r="D93" s="191" t="s">
        <v>58</v>
      </c>
      <c r="E93" s="191" t="s">
        <v>54</v>
      </c>
      <c r="F93" s="191" t="s">
        <v>55</v>
      </c>
      <c r="G93" s="191" t="s">
        <v>193</v>
      </c>
      <c r="H93" s="191" t="s">
        <v>194</v>
      </c>
      <c r="I93" s="191" t="s">
        <v>195</v>
      </c>
      <c r="J93" s="191" t="s">
        <v>147</v>
      </c>
      <c r="K93" s="192" t="s">
        <v>196</v>
      </c>
      <c r="L93" s="193"/>
      <c r="M93" s="94" t="s">
        <v>19</v>
      </c>
      <c r="N93" s="95" t="s">
        <v>43</v>
      </c>
      <c r="O93" s="95" t="s">
        <v>197</v>
      </c>
      <c r="P93" s="95" t="s">
        <v>198</v>
      </c>
      <c r="Q93" s="95" t="s">
        <v>199</v>
      </c>
      <c r="R93" s="95" t="s">
        <v>200</v>
      </c>
      <c r="S93" s="95" t="s">
        <v>201</v>
      </c>
      <c r="T93" s="96" t="s">
        <v>202</v>
      </c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</row>
    <row r="94" spans="1:63" s="2" customFormat="1" ht="22.8" customHeight="1">
      <c r="A94" s="40"/>
      <c r="B94" s="41"/>
      <c r="C94" s="101" t="s">
        <v>203</v>
      </c>
      <c r="D94" s="42"/>
      <c r="E94" s="42"/>
      <c r="F94" s="42"/>
      <c r="G94" s="42"/>
      <c r="H94" s="42"/>
      <c r="I94" s="42"/>
      <c r="J94" s="194">
        <f>BK94</f>
        <v>0</v>
      </c>
      <c r="K94" s="42"/>
      <c r="L94" s="46"/>
      <c r="M94" s="97"/>
      <c r="N94" s="195"/>
      <c r="O94" s="98"/>
      <c r="P94" s="196">
        <f>P95</f>
        <v>0</v>
      </c>
      <c r="Q94" s="98"/>
      <c r="R94" s="196">
        <f>R95</f>
        <v>0</v>
      </c>
      <c r="S94" s="98"/>
      <c r="T94" s="197">
        <f>T95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72</v>
      </c>
      <c r="AU94" s="19" t="s">
        <v>148</v>
      </c>
      <c r="BK94" s="198">
        <f>BK95</f>
        <v>0</v>
      </c>
    </row>
    <row r="95" spans="1:63" s="12" customFormat="1" ht="25.9" customHeight="1">
      <c r="A95" s="12"/>
      <c r="B95" s="199"/>
      <c r="C95" s="200"/>
      <c r="D95" s="201" t="s">
        <v>72</v>
      </c>
      <c r="E95" s="202" t="s">
        <v>4710</v>
      </c>
      <c r="F95" s="202" t="s">
        <v>5171</v>
      </c>
      <c r="G95" s="200"/>
      <c r="H95" s="200"/>
      <c r="I95" s="203"/>
      <c r="J95" s="204">
        <f>BK95</f>
        <v>0</v>
      </c>
      <c r="K95" s="200"/>
      <c r="L95" s="205"/>
      <c r="M95" s="206"/>
      <c r="N95" s="207"/>
      <c r="O95" s="207"/>
      <c r="P95" s="208">
        <f>P96+P101+P103+P107+P111+P120+P149+P156</f>
        <v>0</v>
      </c>
      <c r="Q95" s="207"/>
      <c r="R95" s="208">
        <f>R96+R101+R103+R107+R111+R120+R149+R156</f>
        <v>0</v>
      </c>
      <c r="S95" s="207"/>
      <c r="T95" s="209">
        <f>T96+T101+T103+T107+T111+T120+T149+T156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0" t="s">
        <v>34</v>
      </c>
      <c r="AT95" s="211" t="s">
        <v>72</v>
      </c>
      <c r="AU95" s="211" t="s">
        <v>73</v>
      </c>
      <c r="AY95" s="210" t="s">
        <v>206</v>
      </c>
      <c r="BK95" s="212">
        <f>BK96+BK101+BK103+BK107+BK111+BK120+BK149+BK156</f>
        <v>0</v>
      </c>
    </row>
    <row r="96" spans="1:63" s="12" customFormat="1" ht="22.8" customHeight="1">
      <c r="A96" s="12"/>
      <c r="B96" s="199"/>
      <c r="C96" s="200"/>
      <c r="D96" s="201" t="s">
        <v>72</v>
      </c>
      <c r="E96" s="213" t="s">
        <v>4826</v>
      </c>
      <c r="F96" s="213" t="s">
        <v>5172</v>
      </c>
      <c r="G96" s="200"/>
      <c r="H96" s="200"/>
      <c r="I96" s="203"/>
      <c r="J96" s="214">
        <f>BK96</f>
        <v>0</v>
      </c>
      <c r="K96" s="200"/>
      <c r="L96" s="205"/>
      <c r="M96" s="206"/>
      <c r="N96" s="207"/>
      <c r="O96" s="207"/>
      <c r="P96" s="208">
        <f>SUM(P97:P100)</f>
        <v>0</v>
      </c>
      <c r="Q96" s="207"/>
      <c r="R96" s="208">
        <f>SUM(R97:R100)</f>
        <v>0</v>
      </c>
      <c r="S96" s="207"/>
      <c r="T96" s="209">
        <f>SUM(T97:T100)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0" t="s">
        <v>34</v>
      </c>
      <c r="AT96" s="211" t="s">
        <v>72</v>
      </c>
      <c r="AU96" s="211" t="s">
        <v>34</v>
      </c>
      <c r="AY96" s="210" t="s">
        <v>206</v>
      </c>
      <c r="BK96" s="212">
        <f>SUM(BK97:BK100)</f>
        <v>0</v>
      </c>
    </row>
    <row r="97" spans="1:65" s="2" customFormat="1" ht="12">
      <c r="A97" s="40"/>
      <c r="B97" s="41"/>
      <c r="C97" s="215" t="s">
        <v>93</v>
      </c>
      <c r="D97" s="215" t="s">
        <v>208</v>
      </c>
      <c r="E97" s="216" t="s">
        <v>5173</v>
      </c>
      <c r="F97" s="217" t="s">
        <v>5174</v>
      </c>
      <c r="G97" s="218" t="s">
        <v>4329</v>
      </c>
      <c r="H97" s="219">
        <v>1</v>
      </c>
      <c r="I97" s="220"/>
      <c r="J97" s="221">
        <f>ROUND(I97*H97,2)</f>
        <v>0</v>
      </c>
      <c r="K97" s="217" t="s">
        <v>19</v>
      </c>
      <c r="L97" s="46"/>
      <c r="M97" s="222" t="s">
        <v>19</v>
      </c>
      <c r="N97" s="223" t="s">
        <v>44</v>
      </c>
      <c r="O97" s="86"/>
      <c r="P97" s="224">
        <f>O97*H97</f>
        <v>0</v>
      </c>
      <c r="Q97" s="224">
        <v>0</v>
      </c>
      <c r="R97" s="224">
        <f>Q97*H97</f>
        <v>0</v>
      </c>
      <c r="S97" s="224">
        <v>0</v>
      </c>
      <c r="T97" s="22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6" t="s">
        <v>112</v>
      </c>
      <c r="AT97" s="226" t="s">
        <v>208</v>
      </c>
      <c r="AU97" s="226" t="s">
        <v>82</v>
      </c>
      <c r="AY97" s="19" t="s">
        <v>206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9" t="s">
        <v>34</v>
      </c>
      <c r="BK97" s="227">
        <f>ROUND(I97*H97,2)</f>
        <v>0</v>
      </c>
      <c r="BL97" s="19" t="s">
        <v>112</v>
      </c>
      <c r="BM97" s="226" t="s">
        <v>82</v>
      </c>
    </row>
    <row r="98" spans="1:65" s="2" customFormat="1" ht="12">
      <c r="A98" s="40"/>
      <c r="B98" s="41"/>
      <c r="C98" s="215" t="s">
        <v>112</v>
      </c>
      <c r="D98" s="215" t="s">
        <v>208</v>
      </c>
      <c r="E98" s="216" t="s">
        <v>5175</v>
      </c>
      <c r="F98" s="217" t="s">
        <v>5176</v>
      </c>
      <c r="G98" s="218" t="s">
        <v>4329</v>
      </c>
      <c r="H98" s="219">
        <v>1</v>
      </c>
      <c r="I98" s="220"/>
      <c r="J98" s="221">
        <f>ROUND(I98*H98,2)</f>
        <v>0</v>
      </c>
      <c r="K98" s="217" t="s">
        <v>19</v>
      </c>
      <c r="L98" s="46"/>
      <c r="M98" s="222" t="s">
        <v>19</v>
      </c>
      <c r="N98" s="223" t="s">
        <v>44</v>
      </c>
      <c r="O98" s="86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112</v>
      </c>
      <c r="AT98" s="226" t="s">
        <v>208</v>
      </c>
      <c r="AU98" s="226" t="s">
        <v>82</v>
      </c>
      <c r="AY98" s="19" t="s">
        <v>206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34</v>
      </c>
      <c r="BK98" s="227">
        <f>ROUND(I98*H98,2)</f>
        <v>0</v>
      </c>
      <c r="BL98" s="19" t="s">
        <v>112</v>
      </c>
      <c r="BM98" s="226" t="s">
        <v>112</v>
      </c>
    </row>
    <row r="99" spans="1:65" s="2" customFormat="1" ht="16.5" customHeight="1">
      <c r="A99" s="40"/>
      <c r="B99" s="41"/>
      <c r="C99" s="215" t="s">
        <v>115</v>
      </c>
      <c r="D99" s="215" t="s">
        <v>208</v>
      </c>
      <c r="E99" s="216" t="s">
        <v>5177</v>
      </c>
      <c r="F99" s="217" t="s">
        <v>5178</v>
      </c>
      <c r="G99" s="218" t="s">
        <v>4329</v>
      </c>
      <c r="H99" s="219">
        <v>1</v>
      </c>
      <c r="I99" s="220"/>
      <c r="J99" s="221">
        <f>ROUND(I99*H99,2)</f>
        <v>0</v>
      </c>
      <c r="K99" s="217" t="s">
        <v>19</v>
      </c>
      <c r="L99" s="46"/>
      <c r="M99" s="222" t="s">
        <v>19</v>
      </c>
      <c r="N99" s="223" t="s">
        <v>44</v>
      </c>
      <c r="O99" s="86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6" t="s">
        <v>112</v>
      </c>
      <c r="AT99" s="226" t="s">
        <v>208</v>
      </c>
      <c r="AU99" s="226" t="s">
        <v>82</v>
      </c>
      <c r="AY99" s="19" t="s">
        <v>206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34</v>
      </c>
      <c r="BK99" s="227">
        <f>ROUND(I99*H99,2)</f>
        <v>0</v>
      </c>
      <c r="BL99" s="19" t="s">
        <v>112</v>
      </c>
      <c r="BM99" s="226" t="s">
        <v>118</v>
      </c>
    </row>
    <row r="100" spans="1:65" s="2" customFormat="1" ht="16.5" customHeight="1">
      <c r="A100" s="40"/>
      <c r="B100" s="41"/>
      <c r="C100" s="215" t="s">
        <v>118</v>
      </c>
      <c r="D100" s="215" t="s">
        <v>208</v>
      </c>
      <c r="E100" s="216" t="s">
        <v>5179</v>
      </c>
      <c r="F100" s="217" t="s">
        <v>5180</v>
      </c>
      <c r="G100" s="218" t="s">
        <v>4329</v>
      </c>
      <c r="H100" s="219">
        <v>1</v>
      </c>
      <c r="I100" s="220"/>
      <c r="J100" s="221">
        <f>ROUND(I100*H100,2)</f>
        <v>0</v>
      </c>
      <c r="K100" s="217" t="s">
        <v>19</v>
      </c>
      <c r="L100" s="46"/>
      <c r="M100" s="222" t="s">
        <v>19</v>
      </c>
      <c r="N100" s="223" t="s">
        <v>44</v>
      </c>
      <c r="O100" s="86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112</v>
      </c>
      <c r="AT100" s="226" t="s">
        <v>208</v>
      </c>
      <c r="AU100" s="226" t="s">
        <v>82</v>
      </c>
      <c r="AY100" s="19" t="s">
        <v>206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34</v>
      </c>
      <c r="BK100" s="227">
        <f>ROUND(I100*H100,2)</f>
        <v>0</v>
      </c>
      <c r="BL100" s="19" t="s">
        <v>112</v>
      </c>
      <c r="BM100" s="226" t="s">
        <v>247</v>
      </c>
    </row>
    <row r="101" spans="1:63" s="12" customFormat="1" ht="22.8" customHeight="1">
      <c r="A101" s="12"/>
      <c r="B101" s="199"/>
      <c r="C101" s="200"/>
      <c r="D101" s="201" t="s">
        <v>72</v>
      </c>
      <c r="E101" s="213" t="s">
        <v>4835</v>
      </c>
      <c r="F101" s="213" t="s">
        <v>5181</v>
      </c>
      <c r="G101" s="200"/>
      <c r="H101" s="200"/>
      <c r="I101" s="203"/>
      <c r="J101" s="214">
        <f>BK101</f>
        <v>0</v>
      </c>
      <c r="K101" s="200"/>
      <c r="L101" s="205"/>
      <c r="M101" s="206"/>
      <c r="N101" s="207"/>
      <c r="O101" s="207"/>
      <c r="P101" s="208">
        <f>P102</f>
        <v>0</v>
      </c>
      <c r="Q101" s="207"/>
      <c r="R101" s="208">
        <f>R102</f>
        <v>0</v>
      </c>
      <c r="S101" s="207"/>
      <c r="T101" s="209">
        <f>T102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10" t="s">
        <v>34</v>
      </c>
      <c r="AT101" s="211" t="s">
        <v>72</v>
      </c>
      <c r="AU101" s="211" t="s">
        <v>34</v>
      </c>
      <c r="AY101" s="210" t="s">
        <v>206</v>
      </c>
      <c r="BK101" s="212">
        <f>BK102</f>
        <v>0</v>
      </c>
    </row>
    <row r="102" spans="1:65" s="2" customFormat="1" ht="90" customHeight="1">
      <c r="A102" s="40"/>
      <c r="B102" s="41"/>
      <c r="C102" s="215" t="s">
        <v>247</v>
      </c>
      <c r="D102" s="215" t="s">
        <v>208</v>
      </c>
      <c r="E102" s="216" t="s">
        <v>5182</v>
      </c>
      <c r="F102" s="217" t="s">
        <v>5183</v>
      </c>
      <c r="G102" s="218" t="s">
        <v>4329</v>
      </c>
      <c r="H102" s="219">
        <v>1</v>
      </c>
      <c r="I102" s="220"/>
      <c r="J102" s="221">
        <f>ROUND(I102*H102,2)</f>
        <v>0</v>
      </c>
      <c r="K102" s="217" t="s">
        <v>19</v>
      </c>
      <c r="L102" s="46"/>
      <c r="M102" s="222" t="s">
        <v>19</v>
      </c>
      <c r="N102" s="223" t="s">
        <v>44</v>
      </c>
      <c r="O102" s="86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112</v>
      </c>
      <c r="AT102" s="226" t="s">
        <v>208</v>
      </c>
      <c r="AU102" s="226" t="s">
        <v>82</v>
      </c>
      <c r="AY102" s="19" t="s">
        <v>206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34</v>
      </c>
      <c r="BK102" s="227">
        <f>ROUND(I102*H102,2)</f>
        <v>0</v>
      </c>
      <c r="BL102" s="19" t="s">
        <v>112</v>
      </c>
      <c r="BM102" s="226" t="s">
        <v>255</v>
      </c>
    </row>
    <row r="103" spans="1:63" s="12" customFormat="1" ht="22.8" customHeight="1">
      <c r="A103" s="12"/>
      <c r="B103" s="199"/>
      <c r="C103" s="200"/>
      <c r="D103" s="201" t="s">
        <v>72</v>
      </c>
      <c r="E103" s="213" t="s">
        <v>4845</v>
      </c>
      <c r="F103" s="213" t="s">
        <v>5184</v>
      </c>
      <c r="G103" s="200"/>
      <c r="H103" s="200"/>
      <c r="I103" s="203"/>
      <c r="J103" s="214">
        <f>BK103</f>
        <v>0</v>
      </c>
      <c r="K103" s="200"/>
      <c r="L103" s="205"/>
      <c r="M103" s="206"/>
      <c r="N103" s="207"/>
      <c r="O103" s="207"/>
      <c r="P103" s="208">
        <f>SUM(P104:P106)</f>
        <v>0</v>
      </c>
      <c r="Q103" s="207"/>
      <c r="R103" s="208">
        <f>SUM(R104:R106)</f>
        <v>0</v>
      </c>
      <c r="S103" s="207"/>
      <c r="T103" s="209">
        <f>SUM(T104:T106)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10" t="s">
        <v>34</v>
      </c>
      <c r="AT103" s="211" t="s">
        <v>72</v>
      </c>
      <c r="AU103" s="211" t="s">
        <v>34</v>
      </c>
      <c r="AY103" s="210" t="s">
        <v>206</v>
      </c>
      <c r="BK103" s="212">
        <f>SUM(BK104:BK106)</f>
        <v>0</v>
      </c>
    </row>
    <row r="104" spans="1:65" s="2" customFormat="1" ht="12">
      <c r="A104" s="40"/>
      <c r="B104" s="41"/>
      <c r="C104" s="215" t="s">
        <v>255</v>
      </c>
      <c r="D104" s="215" t="s">
        <v>208</v>
      </c>
      <c r="E104" s="216" t="s">
        <v>5185</v>
      </c>
      <c r="F104" s="217" t="s">
        <v>5186</v>
      </c>
      <c r="G104" s="218" t="s">
        <v>4329</v>
      </c>
      <c r="H104" s="219">
        <v>7</v>
      </c>
      <c r="I104" s="220"/>
      <c r="J104" s="221">
        <f>ROUND(I104*H104,2)</f>
        <v>0</v>
      </c>
      <c r="K104" s="217" t="s">
        <v>19</v>
      </c>
      <c r="L104" s="46"/>
      <c r="M104" s="222" t="s">
        <v>19</v>
      </c>
      <c r="N104" s="223" t="s">
        <v>44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112</v>
      </c>
      <c r="AT104" s="226" t="s">
        <v>208</v>
      </c>
      <c r="AU104" s="226" t="s">
        <v>82</v>
      </c>
      <c r="AY104" s="19" t="s">
        <v>206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34</v>
      </c>
      <c r="BK104" s="227">
        <f>ROUND(I104*H104,2)</f>
        <v>0</v>
      </c>
      <c r="BL104" s="19" t="s">
        <v>112</v>
      </c>
      <c r="BM104" s="226" t="s">
        <v>267</v>
      </c>
    </row>
    <row r="105" spans="1:65" s="2" customFormat="1" ht="16.5" customHeight="1">
      <c r="A105" s="40"/>
      <c r="B105" s="41"/>
      <c r="C105" s="215" t="s">
        <v>261</v>
      </c>
      <c r="D105" s="215" t="s">
        <v>208</v>
      </c>
      <c r="E105" s="216" t="s">
        <v>5187</v>
      </c>
      <c r="F105" s="217" t="s">
        <v>5188</v>
      </c>
      <c r="G105" s="218" t="s">
        <v>4329</v>
      </c>
      <c r="H105" s="219">
        <v>1</v>
      </c>
      <c r="I105" s="220"/>
      <c r="J105" s="221">
        <f>ROUND(I105*H105,2)</f>
        <v>0</v>
      </c>
      <c r="K105" s="217" t="s">
        <v>19</v>
      </c>
      <c r="L105" s="46"/>
      <c r="M105" s="222" t="s">
        <v>19</v>
      </c>
      <c r="N105" s="223" t="s">
        <v>44</v>
      </c>
      <c r="O105" s="86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112</v>
      </c>
      <c r="AT105" s="226" t="s">
        <v>208</v>
      </c>
      <c r="AU105" s="226" t="s">
        <v>82</v>
      </c>
      <c r="AY105" s="19" t="s">
        <v>206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34</v>
      </c>
      <c r="BK105" s="227">
        <f>ROUND(I105*H105,2)</f>
        <v>0</v>
      </c>
      <c r="BL105" s="19" t="s">
        <v>112</v>
      </c>
      <c r="BM105" s="226" t="s">
        <v>285</v>
      </c>
    </row>
    <row r="106" spans="1:65" s="2" customFormat="1" ht="16.5" customHeight="1">
      <c r="A106" s="40"/>
      <c r="B106" s="41"/>
      <c r="C106" s="215" t="s">
        <v>267</v>
      </c>
      <c r="D106" s="215" t="s">
        <v>208</v>
      </c>
      <c r="E106" s="216" t="s">
        <v>5189</v>
      </c>
      <c r="F106" s="217" t="s">
        <v>5190</v>
      </c>
      <c r="G106" s="218" t="s">
        <v>4329</v>
      </c>
      <c r="H106" s="219">
        <v>5</v>
      </c>
      <c r="I106" s="220"/>
      <c r="J106" s="221">
        <f>ROUND(I106*H106,2)</f>
        <v>0</v>
      </c>
      <c r="K106" s="217" t="s">
        <v>19</v>
      </c>
      <c r="L106" s="46"/>
      <c r="M106" s="222" t="s">
        <v>19</v>
      </c>
      <c r="N106" s="223" t="s">
        <v>44</v>
      </c>
      <c r="O106" s="86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112</v>
      </c>
      <c r="AT106" s="226" t="s">
        <v>208</v>
      </c>
      <c r="AU106" s="226" t="s">
        <v>82</v>
      </c>
      <c r="AY106" s="19" t="s">
        <v>206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34</v>
      </c>
      <c r="BK106" s="227">
        <f>ROUND(I106*H106,2)</f>
        <v>0</v>
      </c>
      <c r="BL106" s="19" t="s">
        <v>112</v>
      </c>
      <c r="BM106" s="226" t="s">
        <v>304</v>
      </c>
    </row>
    <row r="107" spans="1:63" s="12" customFormat="1" ht="22.8" customHeight="1">
      <c r="A107" s="12"/>
      <c r="B107" s="199"/>
      <c r="C107" s="200"/>
      <c r="D107" s="201" t="s">
        <v>72</v>
      </c>
      <c r="E107" s="213" t="s">
        <v>4890</v>
      </c>
      <c r="F107" s="213" t="s">
        <v>5191</v>
      </c>
      <c r="G107" s="200"/>
      <c r="H107" s="200"/>
      <c r="I107" s="203"/>
      <c r="J107" s="214">
        <f>BK107</f>
        <v>0</v>
      </c>
      <c r="K107" s="200"/>
      <c r="L107" s="205"/>
      <c r="M107" s="206"/>
      <c r="N107" s="207"/>
      <c r="O107" s="207"/>
      <c r="P107" s="208">
        <f>SUM(P108:P110)</f>
        <v>0</v>
      </c>
      <c r="Q107" s="207"/>
      <c r="R107" s="208">
        <f>SUM(R108:R110)</f>
        <v>0</v>
      </c>
      <c r="S107" s="207"/>
      <c r="T107" s="209">
        <f>SUM(T108:T110)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10" t="s">
        <v>34</v>
      </c>
      <c r="AT107" s="211" t="s">
        <v>72</v>
      </c>
      <c r="AU107" s="211" t="s">
        <v>34</v>
      </c>
      <c r="AY107" s="210" t="s">
        <v>206</v>
      </c>
      <c r="BK107" s="212">
        <f>SUM(BK108:BK110)</f>
        <v>0</v>
      </c>
    </row>
    <row r="108" spans="1:65" s="2" customFormat="1" ht="16.5" customHeight="1">
      <c r="A108" s="40"/>
      <c r="B108" s="41"/>
      <c r="C108" s="215" t="s">
        <v>285</v>
      </c>
      <c r="D108" s="215" t="s">
        <v>208</v>
      </c>
      <c r="E108" s="216" t="s">
        <v>5192</v>
      </c>
      <c r="F108" s="217" t="s">
        <v>5193</v>
      </c>
      <c r="G108" s="218" t="s">
        <v>4329</v>
      </c>
      <c r="H108" s="219">
        <v>1</v>
      </c>
      <c r="I108" s="220"/>
      <c r="J108" s="221">
        <f>ROUND(I108*H108,2)</f>
        <v>0</v>
      </c>
      <c r="K108" s="217" t="s">
        <v>19</v>
      </c>
      <c r="L108" s="46"/>
      <c r="M108" s="222" t="s">
        <v>19</v>
      </c>
      <c r="N108" s="223" t="s">
        <v>44</v>
      </c>
      <c r="O108" s="86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112</v>
      </c>
      <c r="AT108" s="226" t="s">
        <v>208</v>
      </c>
      <c r="AU108" s="226" t="s">
        <v>82</v>
      </c>
      <c r="AY108" s="19" t="s">
        <v>206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34</v>
      </c>
      <c r="BK108" s="227">
        <f>ROUND(I108*H108,2)</f>
        <v>0</v>
      </c>
      <c r="BL108" s="19" t="s">
        <v>112</v>
      </c>
      <c r="BM108" s="226" t="s">
        <v>312</v>
      </c>
    </row>
    <row r="109" spans="1:65" s="2" customFormat="1" ht="12">
      <c r="A109" s="40"/>
      <c r="B109" s="41"/>
      <c r="C109" s="215" t="s">
        <v>8</v>
      </c>
      <c r="D109" s="215" t="s">
        <v>208</v>
      </c>
      <c r="E109" s="216" t="s">
        <v>5194</v>
      </c>
      <c r="F109" s="217" t="s">
        <v>5195</v>
      </c>
      <c r="G109" s="218" t="s">
        <v>4329</v>
      </c>
      <c r="H109" s="219">
        <v>1</v>
      </c>
      <c r="I109" s="220"/>
      <c r="J109" s="221">
        <f>ROUND(I109*H109,2)</f>
        <v>0</v>
      </c>
      <c r="K109" s="217" t="s">
        <v>19</v>
      </c>
      <c r="L109" s="46"/>
      <c r="M109" s="222" t="s">
        <v>19</v>
      </c>
      <c r="N109" s="223" t="s">
        <v>44</v>
      </c>
      <c r="O109" s="86"/>
      <c r="P109" s="224">
        <f>O109*H109</f>
        <v>0</v>
      </c>
      <c r="Q109" s="224">
        <v>0</v>
      </c>
      <c r="R109" s="224">
        <f>Q109*H109</f>
        <v>0</v>
      </c>
      <c r="S109" s="224">
        <v>0</v>
      </c>
      <c r="T109" s="22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6" t="s">
        <v>112</v>
      </c>
      <c r="AT109" s="226" t="s">
        <v>208</v>
      </c>
      <c r="AU109" s="226" t="s">
        <v>82</v>
      </c>
      <c r="AY109" s="19" t="s">
        <v>206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34</v>
      </c>
      <c r="BK109" s="227">
        <f>ROUND(I109*H109,2)</f>
        <v>0</v>
      </c>
      <c r="BL109" s="19" t="s">
        <v>112</v>
      </c>
      <c r="BM109" s="226" t="s">
        <v>322</v>
      </c>
    </row>
    <row r="110" spans="1:65" s="2" customFormat="1" ht="16.5" customHeight="1">
      <c r="A110" s="40"/>
      <c r="B110" s="41"/>
      <c r="C110" s="215" t="s">
        <v>304</v>
      </c>
      <c r="D110" s="215" t="s">
        <v>208</v>
      </c>
      <c r="E110" s="216" t="s">
        <v>5196</v>
      </c>
      <c r="F110" s="217" t="s">
        <v>5197</v>
      </c>
      <c r="G110" s="218" t="s">
        <v>4329</v>
      </c>
      <c r="H110" s="219">
        <v>1</v>
      </c>
      <c r="I110" s="220"/>
      <c r="J110" s="221">
        <f>ROUND(I110*H110,2)</f>
        <v>0</v>
      </c>
      <c r="K110" s="217" t="s">
        <v>19</v>
      </c>
      <c r="L110" s="46"/>
      <c r="M110" s="222" t="s">
        <v>19</v>
      </c>
      <c r="N110" s="223" t="s">
        <v>44</v>
      </c>
      <c r="O110" s="86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112</v>
      </c>
      <c r="AT110" s="226" t="s">
        <v>208</v>
      </c>
      <c r="AU110" s="226" t="s">
        <v>82</v>
      </c>
      <c r="AY110" s="19" t="s">
        <v>206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34</v>
      </c>
      <c r="BK110" s="227">
        <f>ROUND(I110*H110,2)</f>
        <v>0</v>
      </c>
      <c r="BL110" s="19" t="s">
        <v>112</v>
      </c>
      <c r="BM110" s="226" t="s">
        <v>329</v>
      </c>
    </row>
    <row r="111" spans="1:63" s="12" customFormat="1" ht="22.8" customHeight="1">
      <c r="A111" s="12"/>
      <c r="B111" s="199"/>
      <c r="C111" s="200"/>
      <c r="D111" s="201" t="s">
        <v>72</v>
      </c>
      <c r="E111" s="213" t="s">
        <v>4945</v>
      </c>
      <c r="F111" s="213" t="s">
        <v>5198</v>
      </c>
      <c r="G111" s="200"/>
      <c r="H111" s="200"/>
      <c r="I111" s="203"/>
      <c r="J111" s="214">
        <f>BK111</f>
        <v>0</v>
      </c>
      <c r="K111" s="200"/>
      <c r="L111" s="205"/>
      <c r="M111" s="206"/>
      <c r="N111" s="207"/>
      <c r="O111" s="207"/>
      <c r="P111" s="208">
        <f>SUM(P112:P119)</f>
        <v>0</v>
      </c>
      <c r="Q111" s="207"/>
      <c r="R111" s="208">
        <f>SUM(R112:R119)</f>
        <v>0</v>
      </c>
      <c r="S111" s="207"/>
      <c r="T111" s="209">
        <f>SUM(T112:T119)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10" t="s">
        <v>34</v>
      </c>
      <c r="AT111" s="211" t="s">
        <v>72</v>
      </c>
      <c r="AU111" s="211" t="s">
        <v>34</v>
      </c>
      <c r="AY111" s="210" t="s">
        <v>206</v>
      </c>
      <c r="BK111" s="212">
        <f>SUM(BK112:BK119)</f>
        <v>0</v>
      </c>
    </row>
    <row r="112" spans="1:65" s="2" customFormat="1" ht="24.15" customHeight="1">
      <c r="A112" s="40"/>
      <c r="B112" s="41"/>
      <c r="C112" s="215" t="s">
        <v>7</v>
      </c>
      <c r="D112" s="215" t="s">
        <v>208</v>
      </c>
      <c r="E112" s="216" t="s">
        <v>5199</v>
      </c>
      <c r="F112" s="217" t="s">
        <v>5200</v>
      </c>
      <c r="G112" s="218" t="s">
        <v>5201</v>
      </c>
      <c r="H112" s="219">
        <v>34</v>
      </c>
      <c r="I112" s="220"/>
      <c r="J112" s="221">
        <f>ROUND(I112*H112,2)</f>
        <v>0</v>
      </c>
      <c r="K112" s="217" t="s">
        <v>19</v>
      </c>
      <c r="L112" s="46"/>
      <c r="M112" s="222" t="s">
        <v>19</v>
      </c>
      <c r="N112" s="223" t="s">
        <v>44</v>
      </c>
      <c r="O112" s="86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112</v>
      </c>
      <c r="AT112" s="226" t="s">
        <v>208</v>
      </c>
      <c r="AU112" s="226" t="s">
        <v>82</v>
      </c>
      <c r="AY112" s="19" t="s">
        <v>206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34</v>
      </c>
      <c r="BK112" s="227">
        <f>ROUND(I112*H112,2)</f>
        <v>0</v>
      </c>
      <c r="BL112" s="19" t="s">
        <v>112</v>
      </c>
      <c r="BM112" s="226" t="s">
        <v>337</v>
      </c>
    </row>
    <row r="113" spans="1:65" s="2" customFormat="1" ht="16.5" customHeight="1">
      <c r="A113" s="40"/>
      <c r="B113" s="41"/>
      <c r="C113" s="215" t="s">
        <v>329</v>
      </c>
      <c r="D113" s="215" t="s">
        <v>208</v>
      </c>
      <c r="E113" s="216" t="s">
        <v>5202</v>
      </c>
      <c r="F113" s="217" t="s">
        <v>5203</v>
      </c>
      <c r="G113" s="218" t="s">
        <v>3965</v>
      </c>
      <c r="H113" s="219">
        <v>8</v>
      </c>
      <c r="I113" s="220"/>
      <c r="J113" s="221">
        <f>ROUND(I113*H113,2)</f>
        <v>0</v>
      </c>
      <c r="K113" s="217" t="s">
        <v>19</v>
      </c>
      <c r="L113" s="46"/>
      <c r="M113" s="222" t="s">
        <v>19</v>
      </c>
      <c r="N113" s="223" t="s">
        <v>44</v>
      </c>
      <c r="O113" s="86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112</v>
      </c>
      <c r="AT113" s="226" t="s">
        <v>208</v>
      </c>
      <c r="AU113" s="226" t="s">
        <v>82</v>
      </c>
      <c r="AY113" s="19" t="s">
        <v>206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34</v>
      </c>
      <c r="BK113" s="227">
        <f>ROUND(I113*H113,2)</f>
        <v>0</v>
      </c>
      <c r="BL113" s="19" t="s">
        <v>112</v>
      </c>
      <c r="BM113" s="226" t="s">
        <v>344</v>
      </c>
    </row>
    <row r="114" spans="1:65" s="2" customFormat="1" ht="16.5" customHeight="1">
      <c r="A114" s="40"/>
      <c r="B114" s="41"/>
      <c r="C114" s="215" t="s">
        <v>333</v>
      </c>
      <c r="D114" s="215" t="s">
        <v>208</v>
      </c>
      <c r="E114" s="216" t="s">
        <v>5204</v>
      </c>
      <c r="F114" s="217" t="s">
        <v>5205</v>
      </c>
      <c r="G114" s="218" t="s">
        <v>3965</v>
      </c>
      <c r="H114" s="219">
        <v>16</v>
      </c>
      <c r="I114" s="220"/>
      <c r="J114" s="221">
        <f>ROUND(I114*H114,2)</f>
        <v>0</v>
      </c>
      <c r="K114" s="217" t="s">
        <v>19</v>
      </c>
      <c r="L114" s="46"/>
      <c r="M114" s="222" t="s">
        <v>19</v>
      </c>
      <c r="N114" s="223" t="s">
        <v>44</v>
      </c>
      <c r="O114" s="86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6" t="s">
        <v>112</v>
      </c>
      <c r="AT114" s="226" t="s">
        <v>208</v>
      </c>
      <c r="AU114" s="226" t="s">
        <v>82</v>
      </c>
      <c r="AY114" s="19" t="s">
        <v>206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34</v>
      </c>
      <c r="BK114" s="227">
        <f>ROUND(I114*H114,2)</f>
        <v>0</v>
      </c>
      <c r="BL114" s="19" t="s">
        <v>112</v>
      </c>
      <c r="BM114" s="226" t="s">
        <v>355</v>
      </c>
    </row>
    <row r="115" spans="1:65" s="2" customFormat="1" ht="16.5" customHeight="1">
      <c r="A115" s="40"/>
      <c r="B115" s="41"/>
      <c r="C115" s="215" t="s">
        <v>337</v>
      </c>
      <c r="D115" s="215" t="s">
        <v>208</v>
      </c>
      <c r="E115" s="216" t="s">
        <v>5206</v>
      </c>
      <c r="F115" s="217" t="s">
        <v>5207</v>
      </c>
      <c r="G115" s="218" t="s">
        <v>3965</v>
      </c>
      <c r="H115" s="219">
        <v>6</v>
      </c>
      <c r="I115" s="220"/>
      <c r="J115" s="221">
        <f>ROUND(I115*H115,2)</f>
        <v>0</v>
      </c>
      <c r="K115" s="217" t="s">
        <v>19</v>
      </c>
      <c r="L115" s="46"/>
      <c r="M115" s="222" t="s">
        <v>19</v>
      </c>
      <c r="N115" s="223" t="s">
        <v>44</v>
      </c>
      <c r="O115" s="86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6" t="s">
        <v>112</v>
      </c>
      <c r="AT115" s="226" t="s">
        <v>208</v>
      </c>
      <c r="AU115" s="226" t="s">
        <v>82</v>
      </c>
      <c r="AY115" s="19" t="s">
        <v>206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34</v>
      </c>
      <c r="BK115" s="227">
        <f>ROUND(I115*H115,2)</f>
        <v>0</v>
      </c>
      <c r="BL115" s="19" t="s">
        <v>112</v>
      </c>
      <c r="BM115" s="226" t="s">
        <v>368</v>
      </c>
    </row>
    <row r="116" spans="1:65" s="2" customFormat="1" ht="16.5" customHeight="1">
      <c r="A116" s="40"/>
      <c r="B116" s="41"/>
      <c r="C116" s="215" t="s">
        <v>341</v>
      </c>
      <c r="D116" s="215" t="s">
        <v>208</v>
      </c>
      <c r="E116" s="216" t="s">
        <v>5208</v>
      </c>
      <c r="F116" s="217" t="s">
        <v>5209</v>
      </c>
      <c r="G116" s="218" t="s">
        <v>3965</v>
      </c>
      <c r="H116" s="219">
        <v>4</v>
      </c>
      <c r="I116" s="220"/>
      <c r="J116" s="221">
        <f>ROUND(I116*H116,2)</f>
        <v>0</v>
      </c>
      <c r="K116" s="217" t="s">
        <v>19</v>
      </c>
      <c r="L116" s="46"/>
      <c r="M116" s="222" t="s">
        <v>19</v>
      </c>
      <c r="N116" s="223" t="s">
        <v>44</v>
      </c>
      <c r="O116" s="86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112</v>
      </c>
      <c r="AT116" s="226" t="s">
        <v>208</v>
      </c>
      <c r="AU116" s="226" t="s">
        <v>82</v>
      </c>
      <c r="AY116" s="19" t="s">
        <v>206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34</v>
      </c>
      <c r="BK116" s="227">
        <f>ROUND(I116*H116,2)</f>
        <v>0</v>
      </c>
      <c r="BL116" s="19" t="s">
        <v>112</v>
      </c>
      <c r="BM116" s="226" t="s">
        <v>377</v>
      </c>
    </row>
    <row r="117" spans="1:65" s="2" customFormat="1" ht="16.5" customHeight="1">
      <c r="A117" s="40"/>
      <c r="B117" s="41"/>
      <c r="C117" s="215" t="s">
        <v>344</v>
      </c>
      <c r="D117" s="215" t="s">
        <v>208</v>
      </c>
      <c r="E117" s="216" t="s">
        <v>5210</v>
      </c>
      <c r="F117" s="217" t="s">
        <v>5211</v>
      </c>
      <c r="G117" s="218" t="s">
        <v>3965</v>
      </c>
      <c r="H117" s="219">
        <v>8</v>
      </c>
      <c r="I117" s="220"/>
      <c r="J117" s="221">
        <f>ROUND(I117*H117,2)</f>
        <v>0</v>
      </c>
      <c r="K117" s="217" t="s">
        <v>19</v>
      </c>
      <c r="L117" s="46"/>
      <c r="M117" s="222" t="s">
        <v>19</v>
      </c>
      <c r="N117" s="223" t="s">
        <v>44</v>
      </c>
      <c r="O117" s="86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112</v>
      </c>
      <c r="AT117" s="226" t="s">
        <v>208</v>
      </c>
      <c r="AU117" s="226" t="s">
        <v>82</v>
      </c>
      <c r="AY117" s="19" t="s">
        <v>206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34</v>
      </c>
      <c r="BK117" s="227">
        <f>ROUND(I117*H117,2)</f>
        <v>0</v>
      </c>
      <c r="BL117" s="19" t="s">
        <v>112</v>
      </c>
      <c r="BM117" s="226" t="s">
        <v>395</v>
      </c>
    </row>
    <row r="118" spans="1:65" s="2" customFormat="1" ht="16.5" customHeight="1">
      <c r="A118" s="40"/>
      <c r="B118" s="41"/>
      <c r="C118" s="215" t="s">
        <v>350</v>
      </c>
      <c r="D118" s="215" t="s">
        <v>208</v>
      </c>
      <c r="E118" s="216" t="s">
        <v>5212</v>
      </c>
      <c r="F118" s="217" t="s">
        <v>5213</v>
      </c>
      <c r="G118" s="218" t="s">
        <v>3965</v>
      </c>
      <c r="H118" s="219">
        <v>6</v>
      </c>
      <c r="I118" s="220"/>
      <c r="J118" s="221">
        <f>ROUND(I118*H118,2)</f>
        <v>0</v>
      </c>
      <c r="K118" s="217" t="s">
        <v>19</v>
      </c>
      <c r="L118" s="46"/>
      <c r="M118" s="222" t="s">
        <v>19</v>
      </c>
      <c r="N118" s="223" t="s">
        <v>44</v>
      </c>
      <c r="O118" s="86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6" t="s">
        <v>112</v>
      </c>
      <c r="AT118" s="226" t="s">
        <v>208</v>
      </c>
      <c r="AU118" s="226" t="s">
        <v>82</v>
      </c>
      <c r="AY118" s="19" t="s">
        <v>206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9" t="s">
        <v>34</v>
      </c>
      <c r="BK118" s="227">
        <f>ROUND(I118*H118,2)</f>
        <v>0</v>
      </c>
      <c r="BL118" s="19" t="s">
        <v>112</v>
      </c>
      <c r="BM118" s="226" t="s">
        <v>438</v>
      </c>
    </row>
    <row r="119" spans="1:65" s="2" customFormat="1" ht="16.5" customHeight="1">
      <c r="A119" s="40"/>
      <c r="B119" s="41"/>
      <c r="C119" s="215" t="s">
        <v>355</v>
      </c>
      <c r="D119" s="215" t="s">
        <v>208</v>
      </c>
      <c r="E119" s="216" t="s">
        <v>5214</v>
      </c>
      <c r="F119" s="217" t="s">
        <v>5215</v>
      </c>
      <c r="G119" s="218" t="s">
        <v>4354</v>
      </c>
      <c r="H119" s="219">
        <v>1</v>
      </c>
      <c r="I119" s="220"/>
      <c r="J119" s="221">
        <f>ROUND(I119*H119,2)</f>
        <v>0</v>
      </c>
      <c r="K119" s="217" t="s">
        <v>19</v>
      </c>
      <c r="L119" s="46"/>
      <c r="M119" s="222" t="s">
        <v>19</v>
      </c>
      <c r="N119" s="223" t="s">
        <v>44</v>
      </c>
      <c r="O119" s="86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112</v>
      </c>
      <c r="AT119" s="226" t="s">
        <v>208</v>
      </c>
      <c r="AU119" s="226" t="s">
        <v>82</v>
      </c>
      <c r="AY119" s="19" t="s">
        <v>206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34</v>
      </c>
      <c r="BK119" s="227">
        <f>ROUND(I119*H119,2)</f>
        <v>0</v>
      </c>
      <c r="BL119" s="19" t="s">
        <v>112</v>
      </c>
      <c r="BM119" s="226" t="s">
        <v>450</v>
      </c>
    </row>
    <row r="120" spans="1:63" s="12" customFormat="1" ht="22.8" customHeight="1">
      <c r="A120" s="12"/>
      <c r="B120" s="199"/>
      <c r="C120" s="200"/>
      <c r="D120" s="201" t="s">
        <v>72</v>
      </c>
      <c r="E120" s="213" t="s">
        <v>4958</v>
      </c>
      <c r="F120" s="213" t="s">
        <v>5216</v>
      </c>
      <c r="G120" s="200"/>
      <c r="H120" s="200"/>
      <c r="I120" s="203"/>
      <c r="J120" s="214">
        <f>BK120</f>
        <v>0</v>
      </c>
      <c r="K120" s="200"/>
      <c r="L120" s="205"/>
      <c r="M120" s="206"/>
      <c r="N120" s="207"/>
      <c r="O120" s="207"/>
      <c r="P120" s="208">
        <f>SUM(P121:P148)</f>
        <v>0</v>
      </c>
      <c r="Q120" s="207"/>
      <c r="R120" s="208">
        <f>SUM(R121:R148)</f>
        <v>0</v>
      </c>
      <c r="S120" s="207"/>
      <c r="T120" s="209">
        <f>SUM(T121:T148)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0" t="s">
        <v>34</v>
      </c>
      <c r="AT120" s="211" t="s">
        <v>72</v>
      </c>
      <c r="AU120" s="211" t="s">
        <v>34</v>
      </c>
      <c r="AY120" s="210" t="s">
        <v>206</v>
      </c>
      <c r="BK120" s="212">
        <f>SUM(BK121:BK148)</f>
        <v>0</v>
      </c>
    </row>
    <row r="121" spans="1:65" s="2" customFormat="1" ht="16.5" customHeight="1">
      <c r="A121" s="40"/>
      <c r="B121" s="41"/>
      <c r="C121" s="215" t="s">
        <v>373</v>
      </c>
      <c r="D121" s="215" t="s">
        <v>208</v>
      </c>
      <c r="E121" s="216" t="s">
        <v>5217</v>
      </c>
      <c r="F121" s="217" t="s">
        <v>5218</v>
      </c>
      <c r="G121" s="218" t="s">
        <v>270</v>
      </c>
      <c r="H121" s="219">
        <v>107</v>
      </c>
      <c r="I121" s="220"/>
      <c r="J121" s="221">
        <f>ROUND(I121*H121,2)</f>
        <v>0</v>
      </c>
      <c r="K121" s="217" t="s">
        <v>19</v>
      </c>
      <c r="L121" s="46"/>
      <c r="M121" s="222" t="s">
        <v>19</v>
      </c>
      <c r="N121" s="223" t="s">
        <v>44</v>
      </c>
      <c r="O121" s="86"/>
      <c r="P121" s="224">
        <f>O121*H121</f>
        <v>0</v>
      </c>
      <c r="Q121" s="224">
        <v>0</v>
      </c>
      <c r="R121" s="224">
        <f>Q121*H121</f>
        <v>0</v>
      </c>
      <c r="S121" s="224">
        <v>0</v>
      </c>
      <c r="T121" s="225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6" t="s">
        <v>112</v>
      </c>
      <c r="AT121" s="226" t="s">
        <v>208</v>
      </c>
      <c r="AU121" s="226" t="s">
        <v>82</v>
      </c>
      <c r="AY121" s="19" t="s">
        <v>206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9" t="s">
        <v>34</v>
      </c>
      <c r="BK121" s="227">
        <f>ROUND(I121*H121,2)</f>
        <v>0</v>
      </c>
      <c r="BL121" s="19" t="s">
        <v>112</v>
      </c>
      <c r="BM121" s="226" t="s">
        <v>462</v>
      </c>
    </row>
    <row r="122" spans="1:65" s="2" customFormat="1" ht="16.5" customHeight="1">
      <c r="A122" s="40"/>
      <c r="B122" s="41"/>
      <c r="C122" s="215" t="s">
        <v>377</v>
      </c>
      <c r="D122" s="215" t="s">
        <v>208</v>
      </c>
      <c r="E122" s="216" t="s">
        <v>5219</v>
      </c>
      <c r="F122" s="217" t="s">
        <v>5220</v>
      </c>
      <c r="G122" s="218" t="s">
        <v>4329</v>
      </c>
      <c r="H122" s="219">
        <v>107</v>
      </c>
      <c r="I122" s="220"/>
      <c r="J122" s="221">
        <f>ROUND(I122*H122,2)</f>
        <v>0</v>
      </c>
      <c r="K122" s="217" t="s">
        <v>19</v>
      </c>
      <c r="L122" s="46"/>
      <c r="M122" s="222" t="s">
        <v>19</v>
      </c>
      <c r="N122" s="223" t="s">
        <v>44</v>
      </c>
      <c r="O122" s="86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6" t="s">
        <v>112</v>
      </c>
      <c r="AT122" s="226" t="s">
        <v>208</v>
      </c>
      <c r="AU122" s="226" t="s">
        <v>82</v>
      </c>
      <c r="AY122" s="19" t="s">
        <v>206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19" t="s">
        <v>34</v>
      </c>
      <c r="BK122" s="227">
        <f>ROUND(I122*H122,2)</f>
        <v>0</v>
      </c>
      <c r="BL122" s="19" t="s">
        <v>112</v>
      </c>
      <c r="BM122" s="226" t="s">
        <v>474</v>
      </c>
    </row>
    <row r="123" spans="1:65" s="2" customFormat="1" ht="16.5" customHeight="1">
      <c r="A123" s="40"/>
      <c r="B123" s="41"/>
      <c r="C123" s="215" t="s">
        <v>383</v>
      </c>
      <c r="D123" s="215" t="s">
        <v>208</v>
      </c>
      <c r="E123" s="216" t="s">
        <v>5221</v>
      </c>
      <c r="F123" s="217" t="s">
        <v>5222</v>
      </c>
      <c r="G123" s="218" t="s">
        <v>270</v>
      </c>
      <c r="H123" s="219">
        <v>12</v>
      </c>
      <c r="I123" s="220"/>
      <c r="J123" s="221">
        <f>ROUND(I123*H123,2)</f>
        <v>0</v>
      </c>
      <c r="K123" s="217" t="s">
        <v>19</v>
      </c>
      <c r="L123" s="46"/>
      <c r="M123" s="222" t="s">
        <v>19</v>
      </c>
      <c r="N123" s="223" t="s">
        <v>44</v>
      </c>
      <c r="O123" s="86"/>
      <c r="P123" s="224">
        <f>O123*H123</f>
        <v>0</v>
      </c>
      <c r="Q123" s="224">
        <v>0</v>
      </c>
      <c r="R123" s="224">
        <f>Q123*H123</f>
        <v>0</v>
      </c>
      <c r="S123" s="224">
        <v>0</v>
      </c>
      <c r="T123" s="225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6" t="s">
        <v>112</v>
      </c>
      <c r="AT123" s="226" t="s">
        <v>208</v>
      </c>
      <c r="AU123" s="226" t="s">
        <v>82</v>
      </c>
      <c r="AY123" s="19" t="s">
        <v>206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19" t="s">
        <v>34</v>
      </c>
      <c r="BK123" s="227">
        <f>ROUND(I123*H123,2)</f>
        <v>0</v>
      </c>
      <c r="BL123" s="19" t="s">
        <v>112</v>
      </c>
      <c r="BM123" s="226" t="s">
        <v>485</v>
      </c>
    </row>
    <row r="124" spans="1:65" s="2" customFormat="1" ht="16.5" customHeight="1">
      <c r="A124" s="40"/>
      <c r="B124" s="41"/>
      <c r="C124" s="215" t="s">
        <v>395</v>
      </c>
      <c r="D124" s="215" t="s">
        <v>208</v>
      </c>
      <c r="E124" s="216" t="s">
        <v>5223</v>
      </c>
      <c r="F124" s="217" t="s">
        <v>5224</v>
      </c>
      <c r="G124" s="218" t="s">
        <v>4329</v>
      </c>
      <c r="H124" s="219">
        <v>12</v>
      </c>
      <c r="I124" s="220"/>
      <c r="J124" s="221">
        <f>ROUND(I124*H124,2)</f>
        <v>0</v>
      </c>
      <c r="K124" s="217" t="s">
        <v>19</v>
      </c>
      <c r="L124" s="46"/>
      <c r="M124" s="222" t="s">
        <v>19</v>
      </c>
      <c r="N124" s="223" t="s">
        <v>44</v>
      </c>
      <c r="O124" s="86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112</v>
      </c>
      <c r="AT124" s="226" t="s">
        <v>208</v>
      </c>
      <c r="AU124" s="226" t="s">
        <v>82</v>
      </c>
      <c r="AY124" s="19" t="s">
        <v>206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34</v>
      </c>
      <c r="BK124" s="227">
        <f>ROUND(I124*H124,2)</f>
        <v>0</v>
      </c>
      <c r="BL124" s="19" t="s">
        <v>112</v>
      </c>
      <c r="BM124" s="226" t="s">
        <v>494</v>
      </c>
    </row>
    <row r="125" spans="1:65" s="2" customFormat="1" ht="16.5" customHeight="1">
      <c r="A125" s="40"/>
      <c r="B125" s="41"/>
      <c r="C125" s="215" t="s">
        <v>431</v>
      </c>
      <c r="D125" s="215" t="s">
        <v>208</v>
      </c>
      <c r="E125" s="216" t="s">
        <v>5225</v>
      </c>
      <c r="F125" s="217" t="s">
        <v>5226</v>
      </c>
      <c r="G125" s="218" t="s">
        <v>270</v>
      </c>
      <c r="H125" s="219">
        <v>47</v>
      </c>
      <c r="I125" s="220"/>
      <c r="J125" s="221">
        <f>ROUND(I125*H125,2)</f>
        <v>0</v>
      </c>
      <c r="K125" s="217" t="s">
        <v>19</v>
      </c>
      <c r="L125" s="46"/>
      <c r="M125" s="222" t="s">
        <v>19</v>
      </c>
      <c r="N125" s="223" t="s">
        <v>44</v>
      </c>
      <c r="O125" s="86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6" t="s">
        <v>112</v>
      </c>
      <c r="AT125" s="226" t="s">
        <v>208</v>
      </c>
      <c r="AU125" s="226" t="s">
        <v>82</v>
      </c>
      <c r="AY125" s="19" t="s">
        <v>206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19" t="s">
        <v>34</v>
      </c>
      <c r="BK125" s="227">
        <f>ROUND(I125*H125,2)</f>
        <v>0</v>
      </c>
      <c r="BL125" s="19" t="s">
        <v>112</v>
      </c>
      <c r="BM125" s="226" t="s">
        <v>503</v>
      </c>
    </row>
    <row r="126" spans="1:65" s="2" customFormat="1" ht="16.5" customHeight="1">
      <c r="A126" s="40"/>
      <c r="B126" s="41"/>
      <c r="C126" s="215" t="s">
        <v>438</v>
      </c>
      <c r="D126" s="215" t="s">
        <v>208</v>
      </c>
      <c r="E126" s="216" t="s">
        <v>5227</v>
      </c>
      <c r="F126" s="217" t="s">
        <v>5228</v>
      </c>
      <c r="G126" s="218" t="s">
        <v>4329</v>
      </c>
      <c r="H126" s="219">
        <v>47</v>
      </c>
      <c r="I126" s="220"/>
      <c r="J126" s="221">
        <f>ROUND(I126*H126,2)</f>
        <v>0</v>
      </c>
      <c r="K126" s="217" t="s">
        <v>19</v>
      </c>
      <c r="L126" s="46"/>
      <c r="M126" s="222" t="s">
        <v>19</v>
      </c>
      <c r="N126" s="223" t="s">
        <v>44</v>
      </c>
      <c r="O126" s="86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6" t="s">
        <v>112</v>
      </c>
      <c r="AT126" s="226" t="s">
        <v>208</v>
      </c>
      <c r="AU126" s="226" t="s">
        <v>82</v>
      </c>
      <c r="AY126" s="19" t="s">
        <v>206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19" t="s">
        <v>34</v>
      </c>
      <c r="BK126" s="227">
        <f>ROUND(I126*H126,2)</f>
        <v>0</v>
      </c>
      <c r="BL126" s="19" t="s">
        <v>112</v>
      </c>
      <c r="BM126" s="226" t="s">
        <v>512</v>
      </c>
    </row>
    <row r="127" spans="1:65" s="2" customFormat="1" ht="16.5" customHeight="1">
      <c r="A127" s="40"/>
      <c r="B127" s="41"/>
      <c r="C127" s="215" t="s">
        <v>444</v>
      </c>
      <c r="D127" s="215" t="s">
        <v>208</v>
      </c>
      <c r="E127" s="216" t="s">
        <v>5229</v>
      </c>
      <c r="F127" s="217" t="s">
        <v>5230</v>
      </c>
      <c r="G127" s="218" t="s">
        <v>270</v>
      </c>
      <c r="H127" s="219">
        <v>580</v>
      </c>
      <c r="I127" s="220"/>
      <c r="J127" s="221">
        <f>ROUND(I127*H127,2)</f>
        <v>0</v>
      </c>
      <c r="K127" s="217" t="s">
        <v>19</v>
      </c>
      <c r="L127" s="46"/>
      <c r="M127" s="222" t="s">
        <v>19</v>
      </c>
      <c r="N127" s="223" t="s">
        <v>44</v>
      </c>
      <c r="O127" s="86"/>
      <c r="P127" s="224">
        <f>O127*H127</f>
        <v>0</v>
      </c>
      <c r="Q127" s="224">
        <v>0</v>
      </c>
      <c r="R127" s="224">
        <f>Q127*H127</f>
        <v>0</v>
      </c>
      <c r="S127" s="224">
        <v>0</v>
      </c>
      <c r="T127" s="225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6" t="s">
        <v>112</v>
      </c>
      <c r="AT127" s="226" t="s">
        <v>208</v>
      </c>
      <c r="AU127" s="226" t="s">
        <v>82</v>
      </c>
      <c r="AY127" s="19" t="s">
        <v>206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19" t="s">
        <v>34</v>
      </c>
      <c r="BK127" s="227">
        <f>ROUND(I127*H127,2)</f>
        <v>0</v>
      </c>
      <c r="BL127" s="19" t="s">
        <v>112</v>
      </c>
      <c r="BM127" s="226" t="s">
        <v>522</v>
      </c>
    </row>
    <row r="128" spans="1:65" s="2" customFormat="1" ht="16.5" customHeight="1">
      <c r="A128" s="40"/>
      <c r="B128" s="41"/>
      <c r="C128" s="215" t="s">
        <v>450</v>
      </c>
      <c r="D128" s="215" t="s">
        <v>208</v>
      </c>
      <c r="E128" s="216" t="s">
        <v>5231</v>
      </c>
      <c r="F128" s="217" t="s">
        <v>5232</v>
      </c>
      <c r="G128" s="218" t="s">
        <v>270</v>
      </c>
      <c r="H128" s="219">
        <v>22</v>
      </c>
      <c r="I128" s="220"/>
      <c r="J128" s="221">
        <f>ROUND(I128*H128,2)</f>
        <v>0</v>
      </c>
      <c r="K128" s="217" t="s">
        <v>19</v>
      </c>
      <c r="L128" s="46"/>
      <c r="M128" s="222" t="s">
        <v>19</v>
      </c>
      <c r="N128" s="223" t="s">
        <v>44</v>
      </c>
      <c r="O128" s="86"/>
      <c r="P128" s="224">
        <f>O128*H128</f>
        <v>0</v>
      </c>
      <c r="Q128" s="224">
        <v>0</v>
      </c>
      <c r="R128" s="224">
        <f>Q128*H128</f>
        <v>0</v>
      </c>
      <c r="S128" s="224">
        <v>0</v>
      </c>
      <c r="T128" s="225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6" t="s">
        <v>112</v>
      </c>
      <c r="AT128" s="226" t="s">
        <v>208</v>
      </c>
      <c r="AU128" s="226" t="s">
        <v>82</v>
      </c>
      <c r="AY128" s="19" t="s">
        <v>206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19" t="s">
        <v>34</v>
      </c>
      <c r="BK128" s="227">
        <f>ROUND(I128*H128,2)</f>
        <v>0</v>
      </c>
      <c r="BL128" s="19" t="s">
        <v>112</v>
      </c>
      <c r="BM128" s="226" t="s">
        <v>535</v>
      </c>
    </row>
    <row r="129" spans="1:65" s="2" customFormat="1" ht="16.5" customHeight="1">
      <c r="A129" s="40"/>
      <c r="B129" s="41"/>
      <c r="C129" s="215" t="s">
        <v>456</v>
      </c>
      <c r="D129" s="215" t="s">
        <v>208</v>
      </c>
      <c r="E129" s="216" t="s">
        <v>5233</v>
      </c>
      <c r="F129" s="217" t="s">
        <v>5234</v>
      </c>
      <c r="G129" s="218" t="s">
        <v>270</v>
      </c>
      <c r="H129" s="219">
        <v>113</v>
      </c>
      <c r="I129" s="220"/>
      <c r="J129" s="221">
        <f>ROUND(I129*H129,2)</f>
        <v>0</v>
      </c>
      <c r="K129" s="217" t="s">
        <v>19</v>
      </c>
      <c r="L129" s="46"/>
      <c r="M129" s="222" t="s">
        <v>19</v>
      </c>
      <c r="N129" s="223" t="s">
        <v>44</v>
      </c>
      <c r="O129" s="86"/>
      <c r="P129" s="224">
        <f>O129*H129</f>
        <v>0</v>
      </c>
      <c r="Q129" s="224">
        <v>0</v>
      </c>
      <c r="R129" s="224">
        <f>Q129*H129</f>
        <v>0</v>
      </c>
      <c r="S129" s="224">
        <v>0</v>
      </c>
      <c r="T129" s="225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6" t="s">
        <v>112</v>
      </c>
      <c r="AT129" s="226" t="s">
        <v>208</v>
      </c>
      <c r="AU129" s="226" t="s">
        <v>82</v>
      </c>
      <c r="AY129" s="19" t="s">
        <v>206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9" t="s">
        <v>34</v>
      </c>
      <c r="BK129" s="227">
        <f>ROUND(I129*H129,2)</f>
        <v>0</v>
      </c>
      <c r="BL129" s="19" t="s">
        <v>112</v>
      </c>
      <c r="BM129" s="226" t="s">
        <v>556</v>
      </c>
    </row>
    <row r="130" spans="1:65" s="2" customFormat="1" ht="16.5" customHeight="1">
      <c r="A130" s="40"/>
      <c r="B130" s="41"/>
      <c r="C130" s="215" t="s">
        <v>462</v>
      </c>
      <c r="D130" s="215" t="s">
        <v>208</v>
      </c>
      <c r="E130" s="216" t="s">
        <v>5235</v>
      </c>
      <c r="F130" s="217" t="s">
        <v>5236</v>
      </c>
      <c r="G130" s="218" t="s">
        <v>270</v>
      </c>
      <c r="H130" s="219">
        <v>118</v>
      </c>
      <c r="I130" s="220"/>
      <c r="J130" s="221">
        <f>ROUND(I130*H130,2)</f>
        <v>0</v>
      </c>
      <c r="K130" s="217" t="s">
        <v>19</v>
      </c>
      <c r="L130" s="46"/>
      <c r="M130" s="222" t="s">
        <v>19</v>
      </c>
      <c r="N130" s="223" t="s">
        <v>44</v>
      </c>
      <c r="O130" s="86"/>
      <c r="P130" s="224">
        <f>O130*H130</f>
        <v>0</v>
      </c>
      <c r="Q130" s="224">
        <v>0</v>
      </c>
      <c r="R130" s="224">
        <f>Q130*H130</f>
        <v>0</v>
      </c>
      <c r="S130" s="224">
        <v>0</v>
      </c>
      <c r="T130" s="225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6" t="s">
        <v>112</v>
      </c>
      <c r="AT130" s="226" t="s">
        <v>208</v>
      </c>
      <c r="AU130" s="226" t="s">
        <v>82</v>
      </c>
      <c r="AY130" s="19" t="s">
        <v>206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19" t="s">
        <v>34</v>
      </c>
      <c r="BK130" s="227">
        <f>ROUND(I130*H130,2)</f>
        <v>0</v>
      </c>
      <c r="BL130" s="19" t="s">
        <v>112</v>
      </c>
      <c r="BM130" s="226" t="s">
        <v>564</v>
      </c>
    </row>
    <row r="131" spans="1:65" s="2" customFormat="1" ht="16.5" customHeight="1">
      <c r="A131" s="40"/>
      <c r="B131" s="41"/>
      <c r="C131" s="215" t="s">
        <v>468</v>
      </c>
      <c r="D131" s="215" t="s">
        <v>208</v>
      </c>
      <c r="E131" s="216" t="s">
        <v>5237</v>
      </c>
      <c r="F131" s="217" t="s">
        <v>5238</v>
      </c>
      <c r="G131" s="218" t="s">
        <v>270</v>
      </c>
      <c r="H131" s="219">
        <v>38</v>
      </c>
      <c r="I131" s="220"/>
      <c r="J131" s="221">
        <f>ROUND(I131*H131,2)</f>
        <v>0</v>
      </c>
      <c r="K131" s="217" t="s">
        <v>19</v>
      </c>
      <c r="L131" s="46"/>
      <c r="M131" s="222" t="s">
        <v>19</v>
      </c>
      <c r="N131" s="223" t="s">
        <v>44</v>
      </c>
      <c r="O131" s="86"/>
      <c r="P131" s="224">
        <f>O131*H131</f>
        <v>0</v>
      </c>
      <c r="Q131" s="224">
        <v>0</v>
      </c>
      <c r="R131" s="224">
        <f>Q131*H131</f>
        <v>0</v>
      </c>
      <c r="S131" s="224">
        <v>0</v>
      </c>
      <c r="T131" s="225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6" t="s">
        <v>112</v>
      </c>
      <c r="AT131" s="226" t="s">
        <v>208</v>
      </c>
      <c r="AU131" s="226" t="s">
        <v>82</v>
      </c>
      <c r="AY131" s="19" t="s">
        <v>206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19" t="s">
        <v>34</v>
      </c>
      <c r="BK131" s="227">
        <f>ROUND(I131*H131,2)</f>
        <v>0</v>
      </c>
      <c r="BL131" s="19" t="s">
        <v>112</v>
      </c>
      <c r="BM131" s="226" t="s">
        <v>575</v>
      </c>
    </row>
    <row r="132" spans="1:65" s="2" customFormat="1" ht="16.5" customHeight="1">
      <c r="A132" s="40"/>
      <c r="B132" s="41"/>
      <c r="C132" s="215" t="s">
        <v>474</v>
      </c>
      <c r="D132" s="215" t="s">
        <v>208</v>
      </c>
      <c r="E132" s="216" t="s">
        <v>5239</v>
      </c>
      <c r="F132" s="217" t="s">
        <v>5240</v>
      </c>
      <c r="G132" s="218" t="s">
        <v>4329</v>
      </c>
      <c r="H132" s="219">
        <v>7</v>
      </c>
      <c r="I132" s="220"/>
      <c r="J132" s="221">
        <f>ROUND(I132*H132,2)</f>
        <v>0</v>
      </c>
      <c r="K132" s="217" t="s">
        <v>19</v>
      </c>
      <c r="L132" s="46"/>
      <c r="M132" s="222" t="s">
        <v>19</v>
      </c>
      <c r="N132" s="223" t="s">
        <v>44</v>
      </c>
      <c r="O132" s="86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6" t="s">
        <v>112</v>
      </c>
      <c r="AT132" s="226" t="s">
        <v>208</v>
      </c>
      <c r="AU132" s="226" t="s">
        <v>82</v>
      </c>
      <c r="AY132" s="19" t="s">
        <v>206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34</v>
      </c>
      <c r="BK132" s="227">
        <f>ROUND(I132*H132,2)</f>
        <v>0</v>
      </c>
      <c r="BL132" s="19" t="s">
        <v>112</v>
      </c>
      <c r="BM132" s="226" t="s">
        <v>588</v>
      </c>
    </row>
    <row r="133" spans="1:65" s="2" customFormat="1" ht="16.5" customHeight="1">
      <c r="A133" s="40"/>
      <c r="B133" s="41"/>
      <c r="C133" s="215" t="s">
        <v>480</v>
      </c>
      <c r="D133" s="215" t="s">
        <v>208</v>
      </c>
      <c r="E133" s="216" t="s">
        <v>5241</v>
      </c>
      <c r="F133" s="217" t="s">
        <v>5242</v>
      </c>
      <c r="G133" s="218" t="s">
        <v>4329</v>
      </c>
      <c r="H133" s="219">
        <v>2</v>
      </c>
      <c r="I133" s="220"/>
      <c r="J133" s="221">
        <f>ROUND(I133*H133,2)</f>
        <v>0</v>
      </c>
      <c r="K133" s="217" t="s">
        <v>19</v>
      </c>
      <c r="L133" s="46"/>
      <c r="M133" s="222" t="s">
        <v>19</v>
      </c>
      <c r="N133" s="223" t="s">
        <v>44</v>
      </c>
      <c r="O133" s="86"/>
      <c r="P133" s="224">
        <f>O133*H133</f>
        <v>0</v>
      </c>
      <c r="Q133" s="224">
        <v>0</v>
      </c>
      <c r="R133" s="224">
        <f>Q133*H133</f>
        <v>0</v>
      </c>
      <c r="S133" s="224">
        <v>0</v>
      </c>
      <c r="T133" s="225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6" t="s">
        <v>112</v>
      </c>
      <c r="AT133" s="226" t="s">
        <v>208</v>
      </c>
      <c r="AU133" s="226" t="s">
        <v>82</v>
      </c>
      <c r="AY133" s="19" t="s">
        <v>206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19" t="s">
        <v>34</v>
      </c>
      <c r="BK133" s="227">
        <f>ROUND(I133*H133,2)</f>
        <v>0</v>
      </c>
      <c r="BL133" s="19" t="s">
        <v>112</v>
      </c>
      <c r="BM133" s="226" t="s">
        <v>599</v>
      </c>
    </row>
    <row r="134" spans="1:65" s="2" customFormat="1" ht="21.75" customHeight="1">
      <c r="A134" s="40"/>
      <c r="B134" s="41"/>
      <c r="C134" s="215" t="s">
        <v>485</v>
      </c>
      <c r="D134" s="215" t="s">
        <v>208</v>
      </c>
      <c r="E134" s="216" t="s">
        <v>5243</v>
      </c>
      <c r="F134" s="217" t="s">
        <v>5244</v>
      </c>
      <c r="G134" s="218" t="s">
        <v>4329</v>
      </c>
      <c r="H134" s="219">
        <v>2</v>
      </c>
      <c r="I134" s="220"/>
      <c r="J134" s="221">
        <f>ROUND(I134*H134,2)</f>
        <v>0</v>
      </c>
      <c r="K134" s="217" t="s">
        <v>19</v>
      </c>
      <c r="L134" s="46"/>
      <c r="M134" s="222" t="s">
        <v>19</v>
      </c>
      <c r="N134" s="223" t="s">
        <v>44</v>
      </c>
      <c r="O134" s="86"/>
      <c r="P134" s="224">
        <f>O134*H134</f>
        <v>0</v>
      </c>
      <c r="Q134" s="224">
        <v>0</v>
      </c>
      <c r="R134" s="224">
        <f>Q134*H134</f>
        <v>0</v>
      </c>
      <c r="S134" s="224">
        <v>0</v>
      </c>
      <c r="T134" s="225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6" t="s">
        <v>112</v>
      </c>
      <c r="AT134" s="226" t="s">
        <v>208</v>
      </c>
      <c r="AU134" s="226" t="s">
        <v>82</v>
      </c>
      <c r="AY134" s="19" t="s">
        <v>206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9" t="s">
        <v>34</v>
      </c>
      <c r="BK134" s="227">
        <f>ROUND(I134*H134,2)</f>
        <v>0</v>
      </c>
      <c r="BL134" s="19" t="s">
        <v>112</v>
      </c>
      <c r="BM134" s="226" t="s">
        <v>634</v>
      </c>
    </row>
    <row r="135" spans="1:65" s="2" customFormat="1" ht="16.5" customHeight="1">
      <c r="A135" s="40"/>
      <c r="B135" s="41"/>
      <c r="C135" s="215" t="s">
        <v>490</v>
      </c>
      <c r="D135" s="215" t="s">
        <v>208</v>
      </c>
      <c r="E135" s="216" t="s">
        <v>5245</v>
      </c>
      <c r="F135" s="217" t="s">
        <v>5246</v>
      </c>
      <c r="G135" s="218" t="s">
        <v>4329</v>
      </c>
      <c r="H135" s="219">
        <v>20</v>
      </c>
      <c r="I135" s="220"/>
      <c r="J135" s="221">
        <f>ROUND(I135*H135,2)</f>
        <v>0</v>
      </c>
      <c r="K135" s="217" t="s">
        <v>19</v>
      </c>
      <c r="L135" s="46"/>
      <c r="M135" s="222" t="s">
        <v>19</v>
      </c>
      <c r="N135" s="223" t="s">
        <v>44</v>
      </c>
      <c r="O135" s="86"/>
      <c r="P135" s="224">
        <f>O135*H135</f>
        <v>0</v>
      </c>
      <c r="Q135" s="224">
        <v>0</v>
      </c>
      <c r="R135" s="224">
        <f>Q135*H135</f>
        <v>0</v>
      </c>
      <c r="S135" s="224">
        <v>0</v>
      </c>
      <c r="T135" s="22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6" t="s">
        <v>112</v>
      </c>
      <c r="AT135" s="226" t="s">
        <v>208</v>
      </c>
      <c r="AU135" s="226" t="s">
        <v>82</v>
      </c>
      <c r="AY135" s="19" t="s">
        <v>206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9" t="s">
        <v>34</v>
      </c>
      <c r="BK135" s="227">
        <f>ROUND(I135*H135,2)</f>
        <v>0</v>
      </c>
      <c r="BL135" s="19" t="s">
        <v>112</v>
      </c>
      <c r="BM135" s="226" t="s">
        <v>647</v>
      </c>
    </row>
    <row r="136" spans="1:65" s="2" customFormat="1" ht="16.5" customHeight="1">
      <c r="A136" s="40"/>
      <c r="B136" s="41"/>
      <c r="C136" s="215" t="s">
        <v>494</v>
      </c>
      <c r="D136" s="215" t="s">
        <v>208</v>
      </c>
      <c r="E136" s="216" t="s">
        <v>5247</v>
      </c>
      <c r="F136" s="217" t="s">
        <v>5248</v>
      </c>
      <c r="G136" s="218" t="s">
        <v>4329</v>
      </c>
      <c r="H136" s="219">
        <v>31</v>
      </c>
      <c r="I136" s="220"/>
      <c r="J136" s="221">
        <f>ROUND(I136*H136,2)</f>
        <v>0</v>
      </c>
      <c r="K136" s="217" t="s">
        <v>19</v>
      </c>
      <c r="L136" s="46"/>
      <c r="M136" s="222" t="s">
        <v>19</v>
      </c>
      <c r="N136" s="223" t="s">
        <v>44</v>
      </c>
      <c r="O136" s="86"/>
      <c r="P136" s="224">
        <f>O136*H136</f>
        <v>0</v>
      </c>
      <c r="Q136" s="224">
        <v>0</v>
      </c>
      <c r="R136" s="224">
        <f>Q136*H136</f>
        <v>0</v>
      </c>
      <c r="S136" s="224">
        <v>0</v>
      </c>
      <c r="T136" s="225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6" t="s">
        <v>112</v>
      </c>
      <c r="AT136" s="226" t="s">
        <v>208</v>
      </c>
      <c r="AU136" s="226" t="s">
        <v>82</v>
      </c>
      <c r="AY136" s="19" t="s">
        <v>206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19" t="s">
        <v>34</v>
      </c>
      <c r="BK136" s="227">
        <f>ROUND(I136*H136,2)</f>
        <v>0</v>
      </c>
      <c r="BL136" s="19" t="s">
        <v>112</v>
      </c>
      <c r="BM136" s="226" t="s">
        <v>659</v>
      </c>
    </row>
    <row r="137" spans="1:65" s="2" customFormat="1" ht="16.5" customHeight="1">
      <c r="A137" s="40"/>
      <c r="B137" s="41"/>
      <c r="C137" s="215" t="s">
        <v>498</v>
      </c>
      <c r="D137" s="215" t="s">
        <v>208</v>
      </c>
      <c r="E137" s="216" t="s">
        <v>5249</v>
      </c>
      <c r="F137" s="217" t="s">
        <v>5250</v>
      </c>
      <c r="G137" s="218" t="s">
        <v>270</v>
      </c>
      <c r="H137" s="219">
        <v>20</v>
      </c>
      <c r="I137" s="220"/>
      <c r="J137" s="221">
        <f>ROUND(I137*H137,2)</f>
        <v>0</v>
      </c>
      <c r="K137" s="217" t="s">
        <v>19</v>
      </c>
      <c r="L137" s="46"/>
      <c r="M137" s="222" t="s">
        <v>19</v>
      </c>
      <c r="N137" s="223" t="s">
        <v>44</v>
      </c>
      <c r="O137" s="86"/>
      <c r="P137" s="224">
        <f>O137*H137</f>
        <v>0</v>
      </c>
      <c r="Q137" s="224">
        <v>0</v>
      </c>
      <c r="R137" s="224">
        <f>Q137*H137</f>
        <v>0</v>
      </c>
      <c r="S137" s="224">
        <v>0</v>
      </c>
      <c r="T137" s="225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6" t="s">
        <v>112</v>
      </c>
      <c r="AT137" s="226" t="s">
        <v>208</v>
      </c>
      <c r="AU137" s="226" t="s">
        <v>82</v>
      </c>
      <c r="AY137" s="19" t="s">
        <v>206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19" t="s">
        <v>34</v>
      </c>
      <c r="BK137" s="227">
        <f>ROUND(I137*H137,2)</f>
        <v>0</v>
      </c>
      <c r="BL137" s="19" t="s">
        <v>112</v>
      </c>
      <c r="BM137" s="226" t="s">
        <v>671</v>
      </c>
    </row>
    <row r="138" spans="1:65" s="2" customFormat="1" ht="16.5" customHeight="1">
      <c r="A138" s="40"/>
      <c r="B138" s="41"/>
      <c r="C138" s="215" t="s">
        <v>503</v>
      </c>
      <c r="D138" s="215" t="s">
        <v>208</v>
      </c>
      <c r="E138" s="216" t="s">
        <v>5251</v>
      </c>
      <c r="F138" s="217" t="s">
        <v>5252</v>
      </c>
      <c r="G138" s="218" t="s">
        <v>270</v>
      </c>
      <c r="H138" s="219">
        <v>20</v>
      </c>
      <c r="I138" s="220"/>
      <c r="J138" s="221">
        <f>ROUND(I138*H138,2)</f>
        <v>0</v>
      </c>
      <c r="K138" s="217" t="s">
        <v>19</v>
      </c>
      <c r="L138" s="46"/>
      <c r="M138" s="222" t="s">
        <v>19</v>
      </c>
      <c r="N138" s="223" t="s">
        <v>44</v>
      </c>
      <c r="O138" s="86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6" t="s">
        <v>112</v>
      </c>
      <c r="AT138" s="226" t="s">
        <v>208</v>
      </c>
      <c r="AU138" s="226" t="s">
        <v>82</v>
      </c>
      <c r="AY138" s="19" t="s">
        <v>206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9" t="s">
        <v>34</v>
      </c>
      <c r="BK138" s="227">
        <f>ROUND(I138*H138,2)</f>
        <v>0</v>
      </c>
      <c r="BL138" s="19" t="s">
        <v>112</v>
      </c>
      <c r="BM138" s="226" t="s">
        <v>745</v>
      </c>
    </row>
    <row r="139" spans="1:65" s="2" customFormat="1" ht="16.5" customHeight="1">
      <c r="A139" s="40"/>
      <c r="B139" s="41"/>
      <c r="C139" s="215" t="s">
        <v>508</v>
      </c>
      <c r="D139" s="215" t="s">
        <v>208</v>
      </c>
      <c r="E139" s="216" t="s">
        <v>5253</v>
      </c>
      <c r="F139" s="217" t="s">
        <v>5254</v>
      </c>
      <c r="G139" s="218" t="s">
        <v>4329</v>
      </c>
      <c r="H139" s="219">
        <v>20</v>
      </c>
      <c r="I139" s="220"/>
      <c r="J139" s="221">
        <f>ROUND(I139*H139,2)</f>
        <v>0</v>
      </c>
      <c r="K139" s="217" t="s">
        <v>19</v>
      </c>
      <c r="L139" s="46"/>
      <c r="M139" s="222" t="s">
        <v>19</v>
      </c>
      <c r="N139" s="223" t="s">
        <v>44</v>
      </c>
      <c r="O139" s="86"/>
      <c r="P139" s="224">
        <f>O139*H139</f>
        <v>0</v>
      </c>
      <c r="Q139" s="224">
        <v>0</v>
      </c>
      <c r="R139" s="224">
        <f>Q139*H139</f>
        <v>0</v>
      </c>
      <c r="S139" s="224">
        <v>0</v>
      </c>
      <c r="T139" s="225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6" t="s">
        <v>112</v>
      </c>
      <c r="AT139" s="226" t="s">
        <v>208</v>
      </c>
      <c r="AU139" s="226" t="s">
        <v>82</v>
      </c>
      <c r="AY139" s="19" t="s">
        <v>206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9" t="s">
        <v>34</v>
      </c>
      <c r="BK139" s="227">
        <f>ROUND(I139*H139,2)</f>
        <v>0</v>
      </c>
      <c r="BL139" s="19" t="s">
        <v>112</v>
      </c>
      <c r="BM139" s="226" t="s">
        <v>782</v>
      </c>
    </row>
    <row r="140" spans="1:65" s="2" customFormat="1" ht="16.5" customHeight="1">
      <c r="A140" s="40"/>
      <c r="B140" s="41"/>
      <c r="C140" s="215" t="s">
        <v>512</v>
      </c>
      <c r="D140" s="215" t="s">
        <v>208</v>
      </c>
      <c r="E140" s="216" t="s">
        <v>5255</v>
      </c>
      <c r="F140" s="217" t="s">
        <v>5256</v>
      </c>
      <c r="G140" s="218" t="s">
        <v>270</v>
      </c>
      <c r="H140" s="219">
        <v>20</v>
      </c>
      <c r="I140" s="220"/>
      <c r="J140" s="221">
        <f>ROUND(I140*H140,2)</f>
        <v>0</v>
      </c>
      <c r="K140" s="217" t="s">
        <v>19</v>
      </c>
      <c r="L140" s="46"/>
      <c r="M140" s="222" t="s">
        <v>19</v>
      </c>
      <c r="N140" s="223" t="s">
        <v>44</v>
      </c>
      <c r="O140" s="86"/>
      <c r="P140" s="224">
        <f>O140*H140</f>
        <v>0</v>
      </c>
      <c r="Q140" s="224">
        <v>0</v>
      </c>
      <c r="R140" s="224">
        <f>Q140*H140</f>
        <v>0</v>
      </c>
      <c r="S140" s="224">
        <v>0</v>
      </c>
      <c r="T140" s="225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6" t="s">
        <v>112</v>
      </c>
      <c r="AT140" s="226" t="s">
        <v>208</v>
      </c>
      <c r="AU140" s="226" t="s">
        <v>82</v>
      </c>
      <c r="AY140" s="19" t="s">
        <v>206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19" t="s">
        <v>34</v>
      </c>
      <c r="BK140" s="227">
        <f>ROUND(I140*H140,2)</f>
        <v>0</v>
      </c>
      <c r="BL140" s="19" t="s">
        <v>112</v>
      </c>
      <c r="BM140" s="226" t="s">
        <v>814</v>
      </c>
    </row>
    <row r="141" spans="1:65" s="2" customFormat="1" ht="16.5" customHeight="1">
      <c r="A141" s="40"/>
      <c r="B141" s="41"/>
      <c r="C141" s="215" t="s">
        <v>518</v>
      </c>
      <c r="D141" s="215" t="s">
        <v>208</v>
      </c>
      <c r="E141" s="216" t="s">
        <v>5257</v>
      </c>
      <c r="F141" s="217" t="s">
        <v>5258</v>
      </c>
      <c r="G141" s="218" t="s">
        <v>270</v>
      </c>
      <c r="H141" s="219">
        <v>20</v>
      </c>
      <c r="I141" s="220"/>
      <c r="J141" s="221">
        <f>ROUND(I141*H141,2)</f>
        <v>0</v>
      </c>
      <c r="K141" s="217" t="s">
        <v>19</v>
      </c>
      <c r="L141" s="46"/>
      <c r="M141" s="222" t="s">
        <v>19</v>
      </c>
      <c r="N141" s="223" t="s">
        <v>44</v>
      </c>
      <c r="O141" s="86"/>
      <c r="P141" s="224">
        <f>O141*H141</f>
        <v>0</v>
      </c>
      <c r="Q141" s="224">
        <v>0</v>
      </c>
      <c r="R141" s="224">
        <f>Q141*H141</f>
        <v>0</v>
      </c>
      <c r="S141" s="224">
        <v>0</v>
      </c>
      <c r="T141" s="225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6" t="s">
        <v>112</v>
      </c>
      <c r="AT141" s="226" t="s">
        <v>208</v>
      </c>
      <c r="AU141" s="226" t="s">
        <v>82</v>
      </c>
      <c r="AY141" s="19" t="s">
        <v>206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9" t="s">
        <v>34</v>
      </c>
      <c r="BK141" s="227">
        <f>ROUND(I141*H141,2)</f>
        <v>0</v>
      </c>
      <c r="BL141" s="19" t="s">
        <v>112</v>
      </c>
      <c r="BM141" s="226" t="s">
        <v>825</v>
      </c>
    </row>
    <row r="142" spans="1:65" s="2" customFormat="1" ht="16.5" customHeight="1">
      <c r="A142" s="40"/>
      <c r="B142" s="41"/>
      <c r="C142" s="215" t="s">
        <v>522</v>
      </c>
      <c r="D142" s="215" t="s">
        <v>208</v>
      </c>
      <c r="E142" s="216" t="s">
        <v>5259</v>
      </c>
      <c r="F142" s="217" t="s">
        <v>5260</v>
      </c>
      <c r="G142" s="218" t="s">
        <v>4329</v>
      </c>
      <c r="H142" s="219">
        <v>20</v>
      </c>
      <c r="I142" s="220"/>
      <c r="J142" s="221">
        <f>ROUND(I142*H142,2)</f>
        <v>0</v>
      </c>
      <c r="K142" s="217" t="s">
        <v>19</v>
      </c>
      <c r="L142" s="46"/>
      <c r="M142" s="222" t="s">
        <v>19</v>
      </c>
      <c r="N142" s="223" t="s">
        <v>44</v>
      </c>
      <c r="O142" s="86"/>
      <c r="P142" s="224">
        <f>O142*H142</f>
        <v>0</v>
      </c>
      <c r="Q142" s="224">
        <v>0</v>
      </c>
      <c r="R142" s="224">
        <f>Q142*H142</f>
        <v>0</v>
      </c>
      <c r="S142" s="224">
        <v>0</v>
      </c>
      <c r="T142" s="225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6" t="s">
        <v>112</v>
      </c>
      <c r="AT142" s="226" t="s">
        <v>208</v>
      </c>
      <c r="AU142" s="226" t="s">
        <v>82</v>
      </c>
      <c r="AY142" s="19" t="s">
        <v>206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19" t="s">
        <v>34</v>
      </c>
      <c r="BK142" s="227">
        <f>ROUND(I142*H142,2)</f>
        <v>0</v>
      </c>
      <c r="BL142" s="19" t="s">
        <v>112</v>
      </c>
      <c r="BM142" s="226" t="s">
        <v>843</v>
      </c>
    </row>
    <row r="143" spans="1:65" s="2" customFormat="1" ht="16.5" customHeight="1">
      <c r="A143" s="40"/>
      <c r="B143" s="41"/>
      <c r="C143" s="215" t="s">
        <v>528</v>
      </c>
      <c r="D143" s="215" t="s">
        <v>208</v>
      </c>
      <c r="E143" s="216" t="s">
        <v>5261</v>
      </c>
      <c r="F143" s="217" t="s">
        <v>5262</v>
      </c>
      <c r="G143" s="218" t="s">
        <v>270</v>
      </c>
      <c r="H143" s="219">
        <v>20</v>
      </c>
      <c r="I143" s="220"/>
      <c r="J143" s="221">
        <f>ROUND(I143*H143,2)</f>
        <v>0</v>
      </c>
      <c r="K143" s="217" t="s">
        <v>19</v>
      </c>
      <c r="L143" s="46"/>
      <c r="M143" s="222" t="s">
        <v>19</v>
      </c>
      <c r="N143" s="223" t="s">
        <v>44</v>
      </c>
      <c r="O143" s="86"/>
      <c r="P143" s="224">
        <f>O143*H143</f>
        <v>0</v>
      </c>
      <c r="Q143" s="224">
        <v>0</v>
      </c>
      <c r="R143" s="224">
        <f>Q143*H143</f>
        <v>0</v>
      </c>
      <c r="S143" s="224">
        <v>0</v>
      </c>
      <c r="T143" s="225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6" t="s">
        <v>112</v>
      </c>
      <c r="AT143" s="226" t="s">
        <v>208</v>
      </c>
      <c r="AU143" s="226" t="s">
        <v>82</v>
      </c>
      <c r="AY143" s="19" t="s">
        <v>206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9" t="s">
        <v>34</v>
      </c>
      <c r="BK143" s="227">
        <f>ROUND(I143*H143,2)</f>
        <v>0</v>
      </c>
      <c r="BL143" s="19" t="s">
        <v>112</v>
      </c>
      <c r="BM143" s="226" t="s">
        <v>855</v>
      </c>
    </row>
    <row r="144" spans="1:65" s="2" customFormat="1" ht="16.5" customHeight="1">
      <c r="A144" s="40"/>
      <c r="B144" s="41"/>
      <c r="C144" s="215" t="s">
        <v>535</v>
      </c>
      <c r="D144" s="215" t="s">
        <v>208</v>
      </c>
      <c r="E144" s="216" t="s">
        <v>5263</v>
      </c>
      <c r="F144" s="217" t="s">
        <v>5264</v>
      </c>
      <c r="G144" s="218" t="s">
        <v>4329</v>
      </c>
      <c r="H144" s="219">
        <v>2</v>
      </c>
      <c r="I144" s="220"/>
      <c r="J144" s="221">
        <f>ROUND(I144*H144,2)</f>
        <v>0</v>
      </c>
      <c r="K144" s="217" t="s">
        <v>19</v>
      </c>
      <c r="L144" s="46"/>
      <c r="M144" s="222" t="s">
        <v>19</v>
      </c>
      <c r="N144" s="223" t="s">
        <v>44</v>
      </c>
      <c r="O144" s="86"/>
      <c r="P144" s="224">
        <f>O144*H144</f>
        <v>0</v>
      </c>
      <c r="Q144" s="224">
        <v>0</v>
      </c>
      <c r="R144" s="224">
        <f>Q144*H144</f>
        <v>0</v>
      </c>
      <c r="S144" s="224">
        <v>0</v>
      </c>
      <c r="T144" s="225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6" t="s">
        <v>112</v>
      </c>
      <c r="AT144" s="226" t="s">
        <v>208</v>
      </c>
      <c r="AU144" s="226" t="s">
        <v>82</v>
      </c>
      <c r="AY144" s="19" t="s">
        <v>206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19" t="s">
        <v>34</v>
      </c>
      <c r="BK144" s="227">
        <f>ROUND(I144*H144,2)</f>
        <v>0</v>
      </c>
      <c r="BL144" s="19" t="s">
        <v>112</v>
      </c>
      <c r="BM144" s="226" t="s">
        <v>864</v>
      </c>
    </row>
    <row r="145" spans="1:65" s="2" customFormat="1" ht="16.5" customHeight="1">
      <c r="A145" s="40"/>
      <c r="B145" s="41"/>
      <c r="C145" s="215" t="s">
        <v>552</v>
      </c>
      <c r="D145" s="215" t="s">
        <v>208</v>
      </c>
      <c r="E145" s="216" t="s">
        <v>5265</v>
      </c>
      <c r="F145" s="217" t="s">
        <v>5266</v>
      </c>
      <c r="G145" s="218" t="s">
        <v>4329</v>
      </c>
      <c r="H145" s="219">
        <v>20</v>
      </c>
      <c r="I145" s="220"/>
      <c r="J145" s="221">
        <f>ROUND(I145*H145,2)</f>
        <v>0</v>
      </c>
      <c r="K145" s="217" t="s">
        <v>19</v>
      </c>
      <c r="L145" s="46"/>
      <c r="M145" s="222" t="s">
        <v>19</v>
      </c>
      <c r="N145" s="223" t="s">
        <v>44</v>
      </c>
      <c r="O145" s="86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6" t="s">
        <v>112</v>
      </c>
      <c r="AT145" s="226" t="s">
        <v>208</v>
      </c>
      <c r="AU145" s="226" t="s">
        <v>82</v>
      </c>
      <c r="AY145" s="19" t="s">
        <v>206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9" t="s">
        <v>34</v>
      </c>
      <c r="BK145" s="227">
        <f>ROUND(I145*H145,2)</f>
        <v>0</v>
      </c>
      <c r="BL145" s="19" t="s">
        <v>112</v>
      </c>
      <c r="BM145" s="226" t="s">
        <v>872</v>
      </c>
    </row>
    <row r="146" spans="1:65" s="2" customFormat="1" ht="16.5" customHeight="1">
      <c r="A146" s="40"/>
      <c r="B146" s="41"/>
      <c r="C146" s="215" t="s">
        <v>556</v>
      </c>
      <c r="D146" s="215" t="s">
        <v>208</v>
      </c>
      <c r="E146" s="216" t="s">
        <v>5267</v>
      </c>
      <c r="F146" s="217" t="s">
        <v>5268</v>
      </c>
      <c r="G146" s="218" t="s">
        <v>4329</v>
      </c>
      <c r="H146" s="219">
        <v>33</v>
      </c>
      <c r="I146" s="220"/>
      <c r="J146" s="221">
        <f>ROUND(I146*H146,2)</f>
        <v>0</v>
      </c>
      <c r="K146" s="217" t="s">
        <v>19</v>
      </c>
      <c r="L146" s="46"/>
      <c r="M146" s="222" t="s">
        <v>19</v>
      </c>
      <c r="N146" s="223" t="s">
        <v>44</v>
      </c>
      <c r="O146" s="86"/>
      <c r="P146" s="224">
        <f>O146*H146</f>
        <v>0</v>
      </c>
      <c r="Q146" s="224">
        <v>0</v>
      </c>
      <c r="R146" s="224">
        <f>Q146*H146</f>
        <v>0</v>
      </c>
      <c r="S146" s="224">
        <v>0</v>
      </c>
      <c r="T146" s="225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6" t="s">
        <v>112</v>
      </c>
      <c r="AT146" s="226" t="s">
        <v>208</v>
      </c>
      <c r="AU146" s="226" t="s">
        <v>82</v>
      </c>
      <c r="AY146" s="19" t="s">
        <v>206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19" t="s">
        <v>34</v>
      </c>
      <c r="BK146" s="227">
        <f>ROUND(I146*H146,2)</f>
        <v>0</v>
      </c>
      <c r="BL146" s="19" t="s">
        <v>112</v>
      </c>
      <c r="BM146" s="226" t="s">
        <v>911</v>
      </c>
    </row>
    <row r="147" spans="1:65" s="2" customFormat="1" ht="12">
      <c r="A147" s="40"/>
      <c r="B147" s="41"/>
      <c r="C147" s="215" t="s">
        <v>560</v>
      </c>
      <c r="D147" s="215" t="s">
        <v>208</v>
      </c>
      <c r="E147" s="216" t="s">
        <v>5269</v>
      </c>
      <c r="F147" s="217" t="s">
        <v>5270</v>
      </c>
      <c r="G147" s="218" t="s">
        <v>4329</v>
      </c>
      <c r="H147" s="219">
        <v>3</v>
      </c>
      <c r="I147" s="220"/>
      <c r="J147" s="221">
        <f>ROUND(I147*H147,2)</f>
        <v>0</v>
      </c>
      <c r="K147" s="217" t="s">
        <v>19</v>
      </c>
      <c r="L147" s="46"/>
      <c r="M147" s="222" t="s">
        <v>19</v>
      </c>
      <c r="N147" s="223" t="s">
        <v>44</v>
      </c>
      <c r="O147" s="86"/>
      <c r="P147" s="224">
        <f>O147*H147</f>
        <v>0</v>
      </c>
      <c r="Q147" s="224">
        <v>0</v>
      </c>
      <c r="R147" s="224">
        <f>Q147*H147</f>
        <v>0</v>
      </c>
      <c r="S147" s="224">
        <v>0</v>
      </c>
      <c r="T147" s="225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6" t="s">
        <v>112</v>
      </c>
      <c r="AT147" s="226" t="s">
        <v>208</v>
      </c>
      <c r="AU147" s="226" t="s">
        <v>82</v>
      </c>
      <c r="AY147" s="19" t="s">
        <v>206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19" t="s">
        <v>34</v>
      </c>
      <c r="BK147" s="227">
        <f>ROUND(I147*H147,2)</f>
        <v>0</v>
      </c>
      <c r="BL147" s="19" t="s">
        <v>112</v>
      </c>
      <c r="BM147" s="226" t="s">
        <v>928</v>
      </c>
    </row>
    <row r="148" spans="1:65" s="2" customFormat="1" ht="16.5" customHeight="1">
      <c r="A148" s="40"/>
      <c r="B148" s="41"/>
      <c r="C148" s="215" t="s">
        <v>568</v>
      </c>
      <c r="D148" s="215" t="s">
        <v>208</v>
      </c>
      <c r="E148" s="216" t="s">
        <v>5271</v>
      </c>
      <c r="F148" s="217" t="s">
        <v>5272</v>
      </c>
      <c r="G148" s="218" t="s">
        <v>386</v>
      </c>
      <c r="H148" s="219">
        <v>1</v>
      </c>
      <c r="I148" s="220"/>
      <c r="J148" s="221">
        <f>ROUND(I148*H148,2)</f>
        <v>0</v>
      </c>
      <c r="K148" s="217" t="s">
        <v>19</v>
      </c>
      <c r="L148" s="46"/>
      <c r="M148" s="222" t="s">
        <v>19</v>
      </c>
      <c r="N148" s="223" t="s">
        <v>44</v>
      </c>
      <c r="O148" s="86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6" t="s">
        <v>112</v>
      </c>
      <c r="AT148" s="226" t="s">
        <v>208</v>
      </c>
      <c r="AU148" s="226" t="s">
        <v>82</v>
      </c>
      <c r="AY148" s="19" t="s">
        <v>206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9" t="s">
        <v>34</v>
      </c>
      <c r="BK148" s="227">
        <f>ROUND(I148*H148,2)</f>
        <v>0</v>
      </c>
      <c r="BL148" s="19" t="s">
        <v>112</v>
      </c>
      <c r="BM148" s="226" t="s">
        <v>945</v>
      </c>
    </row>
    <row r="149" spans="1:63" s="12" customFormat="1" ht="22.8" customHeight="1">
      <c r="A149" s="12"/>
      <c r="B149" s="199"/>
      <c r="C149" s="200"/>
      <c r="D149" s="201" t="s">
        <v>72</v>
      </c>
      <c r="E149" s="213" t="s">
        <v>5148</v>
      </c>
      <c r="F149" s="213" t="s">
        <v>5273</v>
      </c>
      <c r="G149" s="200"/>
      <c r="H149" s="200"/>
      <c r="I149" s="203"/>
      <c r="J149" s="214">
        <f>BK149</f>
        <v>0</v>
      </c>
      <c r="K149" s="200"/>
      <c r="L149" s="205"/>
      <c r="M149" s="206"/>
      <c r="N149" s="207"/>
      <c r="O149" s="207"/>
      <c r="P149" s="208">
        <f>SUM(P150:P155)</f>
        <v>0</v>
      </c>
      <c r="Q149" s="207"/>
      <c r="R149" s="208">
        <f>SUM(R150:R155)</f>
        <v>0</v>
      </c>
      <c r="S149" s="207"/>
      <c r="T149" s="209">
        <f>SUM(T150:T155)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0" t="s">
        <v>34</v>
      </c>
      <c r="AT149" s="211" t="s">
        <v>72</v>
      </c>
      <c r="AU149" s="211" t="s">
        <v>34</v>
      </c>
      <c r="AY149" s="210" t="s">
        <v>206</v>
      </c>
      <c r="BK149" s="212">
        <f>SUM(BK150:BK155)</f>
        <v>0</v>
      </c>
    </row>
    <row r="150" spans="1:65" s="2" customFormat="1" ht="16.5" customHeight="1">
      <c r="A150" s="40"/>
      <c r="B150" s="41"/>
      <c r="C150" s="215" t="s">
        <v>599</v>
      </c>
      <c r="D150" s="215" t="s">
        <v>208</v>
      </c>
      <c r="E150" s="216" t="s">
        <v>5274</v>
      </c>
      <c r="F150" s="217" t="s">
        <v>5275</v>
      </c>
      <c r="G150" s="218" t="s">
        <v>4329</v>
      </c>
      <c r="H150" s="219">
        <v>33</v>
      </c>
      <c r="I150" s="220"/>
      <c r="J150" s="221">
        <f>ROUND(I150*H150,2)</f>
        <v>0</v>
      </c>
      <c r="K150" s="217" t="s">
        <v>19</v>
      </c>
      <c r="L150" s="46"/>
      <c r="M150" s="222" t="s">
        <v>19</v>
      </c>
      <c r="N150" s="223" t="s">
        <v>44</v>
      </c>
      <c r="O150" s="86"/>
      <c r="P150" s="224">
        <f>O150*H150</f>
        <v>0</v>
      </c>
      <c r="Q150" s="224">
        <v>0</v>
      </c>
      <c r="R150" s="224">
        <f>Q150*H150</f>
        <v>0</v>
      </c>
      <c r="S150" s="224">
        <v>0</v>
      </c>
      <c r="T150" s="225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6" t="s">
        <v>112</v>
      </c>
      <c r="AT150" s="226" t="s">
        <v>208</v>
      </c>
      <c r="AU150" s="226" t="s">
        <v>82</v>
      </c>
      <c r="AY150" s="19" t="s">
        <v>206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19" t="s">
        <v>34</v>
      </c>
      <c r="BK150" s="227">
        <f>ROUND(I150*H150,2)</f>
        <v>0</v>
      </c>
      <c r="BL150" s="19" t="s">
        <v>112</v>
      </c>
      <c r="BM150" s="226" t="s">
        <v>956</v>
      </c>
    </row>
    <row r="151" spans="1:65" s="2" customFormat="1" ht="16.5" customHeight="1">
      <c r="A151" s="40"/>
      <c r="B151" s="41"/>
      <c r="C151" s="215" t="s">
        <v>611</v>
      </c>
      <c r="D151" s="215" t="s">
        <v>208</v>
      </c>
      <c r="E151" s="216" t="s">
        <v>5276</v>
      </c>
      <c r="F151" s="217" t="s">
        <v>5277</v>
      </c>
      <c r="G151" s="218" t="s">
        <v>4329</v>
      </c>
      <c r="H151" s="219">
        <v>80</v>
      </c>
      <c r="I151" s="220"/>
      <c r="J151" s="221">
        <f>ROUND(I151*H151,2)</f>
        <v>0</v>
      </c>
      <c r="K151" s="217" t="s">
        <v>19</v>
      </c>
      <c r="L151" s="46"/>
      <c r="M151" s="222" t="s">
        <v>19</v>
      </c>
      <c r="N151" s="223" t="s">
        <v>44</v>
      </c>
      <c r="O151" s="86"/>
      <c r="P151" s="224">
        <f>O151*H151</f>
        <v>0</v>
      </c>
      <c r="Q151" s="224">
        <v>0</v>
      </c>
      <c r="R151" s="224">
        <f>Q151*H151</f>
        <v>0</v>
      </c>
      <c r="S151" s="224">
        <v>0</v>
      </c>
      <c r="T151" s="225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6" t="s">
        <v>112</v>
      </c>
      <c r="AT151" s="226" t="s">
        <v>208</v>
      </c>
      <c r="AU151" s="226" t="s">
        <v>82</v>
      </c>
      <c r="AY151" s="19" t="s">
        <v>206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19" t="s">
        <v>34</v>
      </c>
      <c r="BK151" s="227">
        <f>ROUND(I151*H151,2)</f>
        <v>0</v>
      </c>
      <c r="BL151" s="19" t="s">
        <v>112</v>
      </c>
      <c r="BM151" s="226" t="s">
        <v>964</v>
      </c>
    </row>
    <row r="152" spans="1:65" s="2" customFormat="1" ht="16.5" customHeight="1">
      <c r="A152" s="40"/>
      <c r="B152" s="41"/>
      <c r="C152" s="215" t="s">
        <v>634</v>
      </c>
      <c r="D152" s="215" t="s">
        <v>208</v>
      </c>
      <c r="E152" s="216" t="s">
        <v>5278</v>
      </c>
      <c r="F152" s="217" t="s">
        <v>5279</v>
      </c>
      <c r="G152" s="218" t="s">
        <v>4329</v>
      </c>
      <c r="H152" s="219">
        <v>2</v>
      </c>
      <c r="I152" s="220"/>
      <c r="J152" s="221">
        <f>ROUND(I152*H152,2)</f>
        <v>0</v>
      </c>
      <c r="K152" s="217" t="s">
        <v>19</v>
      </c>
      <c r="L152" s="46"/>
      <c r="M152" s="222" t="s">
        <v>19</v>
      </c>
      <c r="N152" s="223" t="s">
        <v>44</v>
      </c>
      <c r="O152" s="86"/>
      <c r="P152" s="224">
        <f>O152*H152</f>
        <v>0</v>
      </c>
      <c r="Q152" s="224">
        <v>0</v>
      </c>
      <c r="R152" s="224">
        <f>Q152*H152</f>
        <v>0</v>
      </c>
      <c r="S152" s="224">
        <v>0</v>
      </c>
      <c r="T152" s="225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6" t="s">
        <v>112</v>
      </c>
      <c r="AT152" s="226" t="s">
        <v>208</v>
      </c>
      <c r="AU152" s="226" t="s">
        <v>82</v>
      </c>
      <c r="AY152" s="19" t="s">
        <v>206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9" t="s">
        <v>34</v>
      </c>
      <c r="BK152" s="227">
        <f>ROUND(I152*H152,2)</f>
        <v>0</v>
      </c>
      <c r="BL152" s="19" t="s">
        <v>112</v>
      </c>
      <c r="BM152" s="226" t="s">
        <v>986</v>
      </c>
    </row>
    <row r="153" spans="1:65" s="2" customFormat="1" ht="16.5" customHeight="1">
      <c r="A153" s="40"/>
      <c r="B153" s="41"/>
      <c r="C153" s="215" t="s">
        <v>641</v>
      </c>
      <c r="D153" s="215" t="s">
        <v>208</v>
      </c>
      <c r="E153" s="216" t="s">
        <v>5280</v>
      </c>
      <c r="F153" s="217" t="s">
        <v>5281</v>
      </c>
      <c r="G153" s="218" t="s">
        <v>4329</v>
      </c>
      <c r="H153" s="219">
        <v>5</v>
      </c>
      <c r="I153" s="220"/>
      <c r="J153" s="221">
        <f>ROUND(I153*H153,2)</f>
        <v>0</v>
      </c>
      <c r="K153" s="217" t="s">
        <v>19</v>
      </c>
      <c r="L153" s="46"/>
      <c r="M153" s="222" t="s">
        <v>19</v>
      </c>
      <c r="N153" s="223" t="s">
        <v>44</v>
      </c>
      <c r="O153" s="86"/>
      <c r="P153" s="224">
        <f>O153*H153</f>
        <v>0</v>
      </c>
      <c r="Q153" s="224">
        <v>0</v>
      </c>
      <c r="R153" s="224">
        <f>Q153*H153</f>
        <v>0</v>
      </c>
      <c r="S153" s="224">
        <v>0</v>
      </c>
      <c r="T153" s="225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6" t="s">
        <v>112</v>
      </c>
      <c r="AT153" s="226" t="s">
        <v>208</v>
      </c>
      <c r="AU153" s="226" t="s">
        <v>82</v>
      </c>
      <c r="AY153" s="19" t="s">
        <v>206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19" t="s">
        <v>34</v>
      </c>
      <c r="BK153" s="227">
        <f>ROUND(I153*H153,2)</f>
        <v>0</v>
      </c>
      <c r="BL153" s="19" t="s">
        <v>112</v>
      </c>
      <c r="BM153" s="226" t="s">
        <v>1029</v>
      </c>
    </row>
    <row r="154" spans="1:65" s="2" customFormat="1" ht="16.5" customHeight="1">
      <c r="A154" s="40"/>
      <c r="B154" s="41"/>
      <c r="C154" s="215" t="s">
        <v>647</v>
      </c>
      <c r="D154" s="215" t="s">
        <v>208</v>
      </c>
      <c r="E154" s="216" t="s">
        <v>5282</v>
      </c>
      <c r="F154" s="217" t="s">
        <v>5283</v>
      </c>
      <c r="G154" s="218" t="s">
        <v>4329</v>
      </c>
      <c r="H154" s="219">
        <v>13</v>
      </c>
      <c r="I154" s="220"/>
      <c r="J154" s="221">
        <f>ROUND(I154*H154,2)</f>
        <v>0</v>
      </c>
      <c r="K154" s="217" t="s">
        <v>19</v>
      </c>
      <c r="L154" s="46"/>
      <c r="M154" s="222" t="s">
        <v>19</v>
      </c>
      <c r="N154" s="223" t="s">
        <v>44</v>
      </c>
      <c r="O154" s="86"/>
      <c r="P154" s="224">
        <f>O154*H154</f>
        <v>0</v>
      </c>
      <c r="Q154" s="224">
        <v>0</v>
      </c>
      <c r="R154" s="224">
        <f>Q154*H154</f>
        <v>0</v>
      </c>
      <c r="S154" s="224">
        <v>0</v>
      </c>
      <c r="T154" s="225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6" t="s">
        <v>112</v>
      </c>
      <c r="AT154" s="226" t="s">
        <v>208</v>
      </c>
      <c r="AU154" s="226" t="s">
        <v>82</v>
      </c>
      <c r="AY154" s="19" t="s">
        <v>206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19" t="s">
        <v>34</v>
      </c>
      <c r="BK154" s="227">
        <f>ROUND(I154*H154,2)</f>
        <v>0</v>
      </c>
      <c r="BL154" s="19" t="s">
        <v>112</v>
      </c>
      <c r="BM154" s="226" t="s">
        <v>1047</v>
      </c>
    </row>
    <row r="155" spans="1:65" s="2" customFormat="1" ht="16.5" customHeight="1">
      <c r="A155" s="40"/>
      <c r="B155" s="41"/>
      <c r="C155" s="215" t="s">
        <v>653</v>
      </c>
      <c r="D155" s="215" t="s">
        <v>208</v>
      </c>
      <c r="E155" s="216" t="s">
        <v>5284</v>
      </c>
      <c r="F155" s="217" t="s">
        <v>5285</v>
      </c>
      <c r="G155" s="218" t="s">
        <v>3965</v>
      </c>
      <c r="H155" s="219">
        <v>6</v>
      </c>
      <c r="I155" s="220"/>
      <c r="J155" s="221">
        <f>ROUND(I155*H155,2)</f>
        <v>0</v>
      </c>
      <c r="K155" s="217" t="s">
        <v>19</v>
      </c>
      <c r="L155" s="46"/>
      <c r="M155" s="222" t="s">
        <v>19</v>
      </c>
      <c r="N155" s="223" t="s">
        <v>44</v>
      </c>
      <c r="O155" s="86"/>
      <c r="P155" s="224">
        <f>O155*H155</f>
        <v>0</v>
      </c>
      <c r="Q155" s="224">
        <v>0</v>
      </c>
      <c r="R155" s="224">
        <f>Q155*H155</f>
        <v>0</v>
      </c>
      <c r="S155" s="224">
        <v>0</v>
      </c>
      <c r="T155" s="22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6" t="s">
        <v>112</v>
      </c>
      <c r="AT155" s="226" t="s">
        <v>208</v>
      </c>
      <c r="AU155" s="226" t="s">
        <v>82</v>
      </c>
      <c r="AY155" s="19" t="s">
        <v>206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19" t="s">
        <v>34</v>
      </c>
      <c r="BK155" s="227">
        <f>ROUND(I155*H155,2)</f>
        <v>0</v>
      </c>
      <c r="BL155" s="19" t="s">
        <v>112</v>
      </c>
      <c r="BM155" s="226" t="s">
        <v>1059</v>
      </c>
    </row>
    <row r="156" spans="1:63" s="12" customFormat="1" ht="22.8" customHeight="1">
      <c r="A156" s="12"/>
      <c r="B156" s="199"/>
      <c r="C156" s="200"/>
      <c r="D156" s="201" t="s">
        <v>72</v>
      </c>
      <c r="E156" s="213" t="s">
        <v>5155</v>
      </c>
      <c r="F156" s="213" t="s">
        <v>5286</v>
      </c>
      <c r="G156" s="200"/>
      <c r="H156" s="200"/>
      <c r="I156" s="203"/>
      <c r="J156" s="214">
        <f>BK156</f>
        <v>0</v>
      </c>
      <c r="K156" s="200"/>
      <c r="L156" s="205"/>
      <c r="M156" s="206"/>
      <c r="N156" s="207"/>
      <c r="O156" s="207"/>
      <c r="P156" s="208">
        <f>SUM(P157:P164)</f>
        <v>0</v>
      </c>
      <c r="Q156" s="207"/>
      <c r="R156" s="208">
        <f>SUM(R157:R164)</f>
        <v>0</v>
      </c>
      <c r="S156" s="207"/>
      <c r="T156" s="209">
        <f>SUM(T157:T164)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0" t="s">
        <v>34</v>
      </c>
      <c r="AT156" s="211" t="s">
        <v>72</v>
      </c>
      <c r="AU156" s="211" t="s">
        <v>34</v>
      </c>
      <c r="AY156" s="210" t="s">
        <v>206</v>
      </c>
      <c r="BK156" s="212">
        <f>SUM(BK157:BK164)</f>
        <v>0</v>
      </c>
    </row>
    <row r="157" spans="1:65" s="2" customFormat="1" ht="16.5" customHeight="1">
      <c r="A157" s="40"/>
      <c r="B157" s="41"/>
      <c r="C157" s="215" t="s">
        <v>671</v>
      </c>
      <c r="D157" s="215" t="s">
        <v>208</v>
      </c>
      <c r="E157" s="216" t="s">
        <v>5287</v>
      </c>
      <c r="F157" s="217" t="s">
        <v>5288</v>
      </c>
      <c r="G157" s="218" t="s">
        <v>4329</v>
      </c>
      <c r="H157" s="219">
        <v>828</v>
      </c>
      <c r="I157" s="220"/>
      <c r="J157" s="221">
        <f>ROUND(I157*H157,2)</f>
        <v>0</v>
      </c>
      <c r="K157" s="217" t="s">
        <v>19</v>
      </c>
      <c r="L157" s="46"/>
      <c r="M157" s="222" t="s">
        <v>19</v>
      </c>
      <c r="N157" s="223" t="s">
        <v>44</v>
      </c>
      <c r="O157" s="86"/>
      <c r="P157" s="224">
        <f>O157*H157</f>
        <v>0</v>
      </c>
      <c r="Q157" s="224">
        <v>0</v>
      </c>
      <c r="R157" s="224">
        <f>Q157*H157</f>
        <v>0</v>
      </c>
      <c r="S157" s="224">
        <v>0</v>
      </c>
      <c r="T157" s="225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6" t="s">
        <v>112</v>
      </c>
      <c r="AT157" s="226" t="s">
        <v>208</v>
      </c>
      <c r="AU157" s="226" t="s">
        <v>82</v>
      </c>
      <c r="AY157" s="19" t="s">
        <v>206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19" t="s">
        <v>34</v>
      </c>
      <c r="BK157" s="227">
        <f>ROUND(I157*H157,2)</f>
        <v>0</v>
      </c>
      <c r="BL157" s="19" t="s">
        <v>112</v>
      </c>
      <c r="BM157" s="226" t="s">
        <v>1071</v>
      </c>
    </row>
    <row r="158" spans="1:65" s="2" customFormat="1" ht="16.5" customHeight="1">
      <c r="A158" s="40"/>
      <c r="B158" s="41"/>
      <c r="C158" s="215" t="s">
        <v>710</v>
      </c>
      <c r="D158" s="215" t="s">
        <v>208</v>
      </c>
      <c r="E158" s="216" t="s">
        <v>5289</v>
      </c>
      <c r="F158" s="217" t="s">
        <v>5290</v>
      </c>
      <c r="G158" s="218" t="s">
        <v>4329</v>
      </c>
      <c r="H158" s="219">
        <v>828</v>
      </c>
      <c r="I158" s="220"/>
      <c r="J158" s="221">
        <f>ROUND(I158*H158,2)</f>
        <v>0</v>
      </c>
      <c r="K158" s="217" t="s">
        <v>19</v>
      </c>
      <c r="L158" s="46"/>
      <c r="M158" s="222" t="s">
        <v>19</v>
      </c>
      <c r="N158" s="223" t="s">
        <v>44</v>
      </c>
      <c r="O158" s="86"/>
      <c r="P158" s="224">
        <f>O158*H158</f>
        <v>0</v>
      </c>
      <c r="Q158" s="224">
        <v>0</v>
      </c>
      <c r="R158" s="224">
        <f>Q158*H158</f>
        <v>0</v>
      </c>
      <c r="S158" s="224">
        <v>0</v>
      </c>
      <c r="T158" s="225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6" t="s">
        <v>112</v>
      </c>
      <c r="AT158" s="226" t="s">
        <v>208</v>
      </c>
      <c r="AU158" s="226" t="s">
        <v>82</v>
      </c>
      <c r="AY158" s="19" t="s">
        <v>206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19" t="s">
        <v>34</v>
      </c>
      <c r="BK158" s="227">
        <f>ROUND(I158*H158,2)</f>
        <v>0</v>
      </c>
      <c r="BL158" s="19" t="s">
        <v>112</v>
      </c>
      <c r="BM158" s="226" t="s">
        <v>1085</v>
      </c>
    </row>
    <row r="159" spans="1:65" s="2" customFormat="1" ht="16.5" customHeight="1">
      <c r="A159" s="40"/>
      <c r="B159" s="41"/>
      <c r="C159" s="215" t="s">
        <v>745</v>
      </c>
      <c r="D159" s="215" t="s">
        <v>208</v>
      </c>
      <c r="E159" s="216" t="s">
        <v>5291</v>
      </c>
      <c r="F159" s="217" t="s">
        <v>5292</v>
      </c>
      <c r="G159" s="218" t="s">
        <v>4329</v>
      </c>
      <c r="H159" s="219">
        <v>80</v>
      </c>
      <c r="I159" s="220"/>
      <c r="J159" s="221">
        <f>ROUND(I159*H159,2)</f>
        <v>0</v>
      </c>
      <c r="K159" s="217" t="s">
        <v>19</v>
      </c>
      <c r="L159" s="46"/>
      <c r="M159" s="222" t="s">
        <v>19</v>
      </c>
      <c r="N159" s="223" t="s">
        <v>44</v>
      </c>
      <c r="O159" s="86"/>
      <c r="P159" s="224">
        <f>O159*H159</f>
        <v>0</v>
      </c>
      <c r="Q159" s="224">
        <v>0</v>
      </c>
      <c r="R159" s="224">
        <f>Q159*H159</f>
        <v>0</v>
      </c>
      <c r="S159" s="224">
        <v>0</v>
      </c>
      <c r="T159" s="225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6" t="s">
        <v>112</v>
      </c>
      <c r="AT159" s="226" t="s">
        <v>208</v>
      </c>
      <c r="AU159" s="226" t="s">
        <v>82</v>
      </c>
      <c r="AY159" s="19" t="s">
        <v>206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9" t="s">
        <v>34</v>
      </c>
      <c r="BK159" s="227">
        <f>ROUND(I159*H159,2)</f>
        <v>0</v>
      </c>
      <c r="BL159" s="19" t="s">
        <v>112</v>
      </c>
      <c r="BM159" s="226" t="s">
        <v>1097</v>
      </c>
    </row>
    <row r="160" spans="1:65" s="2" customFormat="1" ht="12">
      <c r="A160" s="40"/>
      <c r="B160" s="41"/>
      <c r="C160" s="215" t="s">
        <v>753</v>
      </c>
      <c r="D160" s="215" t="s">
        <v>208</v>
      </c>
      <c r="E160" s="216" t="s">
        <v>5293</v>
      </c>
      <c r="F160" s="217" t="s">
        <v>5294</v>
      </c>
      <c r="G160" s="218" t="s">
        <v>4329</v>
      </c>
      <c r="H160" s="219">
        <v>34</v>
      </c>
      <c r="I160" s="220"/>
      <c r="J160" s="221">
        <f>ROUND(I160*H160,2)</f>
        <v>0</v>
      </c>
      <c r="K160" s="217" t="s">
        <v>19</v>
      </c>
      <c r="L160" s="46"/>
      <c r="M160" s="222" t="s">
        <v>19</v>
      </c>
      <c r="N160" s="223" t="s">
        <v>44</v>
      </c>
      <c r="O160" s="86"/>
      <c r="P160" s="224">
        <f>O160*H160</f>
        <v>0</v>
      </c>
      <c r="Q160" s="224">
        <v>0</v>
      </c>
      <c r="R160" s="224">
        <f>Q160*H160</f>
        <v>0</v>
      </c>
      <c r="S160" s="224">
        <v>0</v>
      </c>
      <c r="T160" s="225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6" t="s">
        <v>112</v>
      </c>
      <c r="AT160" s="226" t="s">
        <v>208</v>
      </c>
      <c r="AU160" s="226" t="s">
        <v>82</v>
      </c>
      <c r="AY160" s="19" t="s">
        <v>206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19" t="s">
        <v>34</v>
      </c>
      <c r="BK160" s="227">
        <f>ROUND(I160*H160,2)</f>
        <v>0</v>
      </c>
      <c r="BL160" s="19" t="s">
        <v>112</v>
      </c>
      <c r="BM160" s="226" t="s">
        <v>1106</v>
      </c>
    </row>
    <row r="161" spans="1:65" s="2" customFormat="1" ht="16.5" customHeight="1">
      <c r="A161" s="40"/>
      <c r="B161" s="41"/>
      <c r="C161" s="215" t="s">
        <v>782</v>
      </c>
      <c r="D161" s="215" t="s">
        <v>208</v>
      </c>
      <c r="E161" s="216" t="s">
        <v>5295</v>
      </c>
      <c r="F161" s="217" t="s">
        <v>5296</v>
      </c>
      <c r="G161" s="218" t="s">
        <v>4329</v>
      </c>
      <c r="H161" s="219">
        <v>32</v>
      </c>
      <c r="I161" s="220"/>
      <c r="J161" s="221">
        <f>ROUND(I161*H161,2)</f>
        <v>0</v>
      </c>
      <c r="K161" s="217" t="s">
        <v>19</v>
      </c>
      <c r="L161" s="46"/>
      <c r="M161" s="222" t="s">
        <v>19</v>
      </c>
      <c r="N161" s="223" t="s">
        <v>44</v>
      </c>
      <c r="O161" s="86"/>
      <c r="P161" s="224">
        <f>O161*H161</f>
        <v>0</v>
      </c>
      <c r="Q161" s="224">
        <v>0</v>
      </c>
      <c r="R161" s="224">
        <f>Q161*H161</f>
        <v>0</v>
      </c>
      <c r="S161" s="224">
        <v>0</v>
      </c>
      <c r="T161" s="225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6" t="s">
        <v>112</v>
      </c>
      <c r="AT161" s="226" t="s">
        <v>208</v>
      </c>
      <c r="AU161" s="226" t="s">
        <v>82</v>
      </c>
      <c r="AY161" s="19" t="s">
        <v>206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19" t="s">
        <v>34</v>
      </c>
      <c r="BK161" s="227">
        <f>ROUND(I161*H161,2)</f>
        <v>0</v>
      </c>
      <c r="BL161" s="19" t="s">
        <v>112</v>
      </c>
      <c r="BM161" s="226" t="s">
        <v>1115</v>
      </c>
    </row>
    <row r="162" spans="1:65" s="2" customFormat="1" ht="16.5" customHeight="1">
      <c r="A162" s="40"/>
      <c r="B162" s="41"/>
      <c r="C162" s="215" t="s">
        <v>809</v>
      </c>
      <c r="D162" s="215" t="s">
        <v>208</v>
      </c>
      <c r="E162" s="216" t="s">
        <v>5297</v>
      </c>
      <c r="F162" s="217" t="s">
        <v>5298</v>
      </c>
      <c r="G162" s="218" t="s">
        <v>4329</v>
      </c>
      <c r="H162" s="219">
        <v>1</v>
      </c>
      <c r="I162" s="220"/>
      <c r="J162" s="221">
        <f>ROUND(I162*H162,2)</f>
        <v>0</v>
      </c>
      <c r="K162" s="217" t="s">
        <v>19</v>
      </c>
      <c r="L162" s="46"/>
      <c r="M162" s="222" t="s">
        <v>19</v>
      </c>
      <c r="N162" s="223" t="s">
        <v>44</v>
      </c>
      <c r="O162" s="86"/>
      <c r="P162" s="224">
        <f>O162*H162</f>
        <v>0</v>
      </c>
      <c r="Q162" s="224">
        <v>0</v>
      </c>
      <c r="R162" s="224">
        <f>Q162*H162</f>
        <v>0</v>
      </c>
      <c r="S162" s="224">
        <v>0</v>
      </c>
      <c r="T162" s="225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6" t="s">
        <v>112</v>
      </c>
      <c r="AT162" s="226" t="s">
        <v>208</v>
      </c>
      <c r="AU162" s="226" t="s">
        <v>82</v>
      </c>
      <c r="AY162" s="19" t="s">
        <v>206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19" t="s">
        <v>34</v>
      </c>
      <c r="BK162" s="227">
        <f>ROUND(I162*H162,2)</f>
        <v>0</v>
      </c>
      <c r="BL162" s="19" t="s">
        <v>112</v>
      </c>
      <c r="BM162" s="226" t="s">
        <v>1124</v>
      </c>
    </row>
    <row r="163" spans="1:65" s="2" customFormat="1" ht="16.5" customHeight="1">
      <c r="A163" s="40"/>
      <c r="B163" s="41"/>
      <c r="C163" s="215" t="s">
        <v>814</v>
      </c>
      <c r="D163" s="215" t="s">
        <v>208</v>
      </c>
      <c r="E163" s="216" t="s">
        <v>5299</v>
      </c>
      <c r="F163" s="217" t="s">
        <v>5300</v>
      </c>
      <c r="G163" s="218" t="s">
        <v>4329</v>
      </c>
      <c r="H163" s="219">
        <v>16</v>
      </c>
      <c r="I163" s="220"/>
      <c r="J163" s="221">
        <f>ROUND(I163*H163,2)</f>
        <v>0</v>
      </c>
      <c r="K163" s="217" t="s">
        <v>19</v>
      </c>
      <c r="L163" s="46"/>
      <c r="M163" s="222" t="s">
        <v>19</v>
      </c>
      <c r="N163" s="223" t="s">
        <v>44</v>
      </c>
      <c r="O163" s="86"/>
      <c r="P163" s="224">
        <f>O163*H163</f>
        <v>0</v>
      </c>
      <c r="Q163" s="224">
        <v>0</v>
      </c>
      <c r="R163" s="224">
        <f>Q163*H163</f>
        <v>0</v>
      </c>
      <c r="S163" s="224">
        <v>0</v>
      </c>
      <c r="T163" s="225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6" t="s">
        <v>112</v>
      </c>
      <c r="AT163" s="226" t="s">
        <v>208</v>
      </c>
      <c r="AU163" s="226" t="s">
        <v>82</v>
      </c>
      <c r="AY163" s="19" t="s">
        <v>206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19" t="s">
        <v>34</v>
      </c>
      <c r="BK163" s="227">
        <f>ROUND(I163*H163,2)</f>
        <v>0</v>
      </c>
      <c r="BL163" s="19" t="s">
        <v>112</v>
      </c>
      <c r="BM163" s="226" t="s">
        <v>1136</v>
      </c>
    </row>
    <row r="164" spans="1:65" s="2" customFormat="1" ht="16.5" customHeight="1">
      <c r="A164" s="40"/>
      <c r="B164" s="41"/>
      <c r="C164" s="215" t="s">
        <v>817</v>
      </c>
      <c r="D164" s="215" t="s">
        <v>208</v>
      </c>
      <c r="E164" s="216" t="s">
        <v>5301</v>
      </c>
      <c r="F164" s="217" t="s">
        <v>5302</v>
      </c>
      <c r="G164" s="218" t="s">
        <v>4329</v>
      </c>
      <c r="H164" s="219">
        <v>6</v>
      </c>
      <c r="I164" s="220"/>
      <c r="J164" s="221">
        <f>ROUND(I164*H164,2)</f>
        <v>0</v>
      </c>
      <c r="K164" s="217" t="s">
        <v>19</v>
      </c>
      <c r="L164" s="46"/>
      <c r="M164" s="290" t="s">
        <v>19</v>
      </c>
      <c r="N164" s="291" t="s">
        <v>44</v>
      </c>
      <c r="O164" s="292"/>
      <c r="P164" s="293">
        <f>O164*H164</f>
        <v>0</v>
      </c>
      <c r="Q164" s="293">
        <v>0</v>
      </c>
      <c r="R164" s="293">
        <f>Q164*H164</f>
        <v>0</v>
      </c>
      <c r="S164" s="293">
        <v>0</v>
      </c>
      <c r="T164" s="294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6" t="s">
        <v>112</v>
      </c>
      <c r="AT164" s="226" t="s">
        <v>208</v>
      </c>
      <c r="AU164" s="226" t="s">
        <v>82</v>
      </c>
      <c r="AY164" s="19" t="s">
        <v>206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19" t="s">
        <v>34</v>
      </c>
      <c r="BK164" s="227">
        <f>ROUND(I164*H164,2)</f>
        <v>0</v>
      </c>
      <c r="BL164" s="19" t="s">
        <v>112</v>
      </c>
      <c r="BM164" s="226" t="s">
        <v>1149</v>
      </c>
    </row>
    <row r="165" spans="1:31" s="2" customFormat="1" ht="6.95" customHeight="1">
      <c r="A165" s="40"/>
      <c r="B165" s="61"/>
      <c r="C165" s="62"/>
      <c r="D165" s="62"/>
      <c r="E165" s="62"/>
      <c r="F165" s="62"/>
      <c r="G165" s="62"/>
      <c r="H165" s="62"/>
      <c r="I165" s="62"/>
      <c r="J165" s="62"/>
      <c r="K165" s="62"/>
      <c r="L165" s="46"/>
      <c r="M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</row>
  </sheetData>
  <sheetProtection password="C7F1" sheet="1" objects="1" scenarios="1" formatColumns="0" formatRows="0" autoFilter="0"/>
  <autoFilter ref="C93:K16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123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1:31" s="2" customFormat="1" ht="12" customHeight="1">
      <c r="A8" s="40"/>
      <c r="B8" s="46"/>
      <c r="C8" s="40"/>
      <c r="D8" s="145" t="s">
        <v>143</v>
      </c>
      <c r="E8" s="40"/>
      <c r="F8" s="40"/>
      <c r="G8" s="40"/>
      <c r="H8" s="40"/>
      <c r="I8" s="40"/>
      <c r="J8" s="40"/>
      <c r="K8" s="40"/>
      <c r="L8" s="14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8" t="s">
        <v>5303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5" t="s">
        <v>18</v>
      </c>
      <c r="E11" s="40"/>
      <c r="F11" s="135" t="s">
        <v>19</v>
      </c>
      <c r="G11" s="40"/>
      <c r="H11" s="40"/>
      <c r="I11" s="145" t="s">
        <v>20</v>
      </c>
      <c r="J11" s="135" t="s">
        <v>19</v>
      </c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21</v>
      </c>
      <c r="E12" s="40"/>
      <c r="F12" s="135" t="s">
        <v>22</v>
      </c>
      <c r="G12" s="40"/>
      <c r="H12" s="40"/>
      <c r="I12" s="145" t="s">
        <v>23</v>
      </c>
      <c r="J12" s="149" t="str">
        <f>'Rekapitulace stavby'!AN8</f>
        <v>6. 8. 2020</v>
      </c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25</v>
      </c>
      <c r="E14" s="40"/>
      <c r="F14" s="40"/>
      <c r="G14" s="40"/>
      <c r="H14" s="40"/>
      <c r="I14" s="145" t="s">
        <v>26</v>
      </c>
      <c r="J14" s="135" t="s">
        <v>19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27</v>
      </c>
      <c r="F15" s="40"/>
      <c r="G15" s="40"/>
      <c r="H15" s="40"/>
      <c r="I15" s="145" t="s">
        <v>28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5" t="s">
        <v>29</v>
      </c>
      <c r="E17" s="40"/>
      <c r="F17" s="40"/>
      <c r="G17" s="40"/>
      <c r="H17" s="40"/>
      <c r="I17" s="145" t="s">
        <v>26</v>
      </c>
      <c r="J17" s="35" t="str">
        <f>'Rekapitulace stavby'!AN13</f>
        <v>Vyplň údaj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28</v>
      </c>
      <c r="J18" s="35" t="str">
        <f>'Rekapitulace stavby'!AN14</f>
        <v>Vyplň údaj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5" t="s">
        <v>31</v>
      </c>
      <c r="E20" s="40"/>
      <c r="F20" s="40"/>
      <c r="G20" s="40"/>
      <c r="H20" s="40"/>
      <c r="I20" s="145" t="s">
        <v>26</v>
      </c>
      <c r="J20" s="135" t="s">
        <v>19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32</v>
      </c>
      <c r="F21" s="40"/>
      <c r="G21" s="40"/>
      <c r="H21" s="40"/>
      <c r="I21" s="145" t="s">
        <v>28</v>
      </c>
      <c r="J21" s="135" t="s">
        <v>19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5" t="s">
        <v>35</v>
      </c>
      <c r="E23" s="40"/>
      <c r="F23" s="40"/>
      <c r="G23" s="40"/>
      <c r="H23" s="40"/>
      <c r="I23" s="145" t="s">
        <v>26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75</v>
      </c>
      <c r="F24" s="40"/>
      <c r="G24" s="40"/>
      <c r="H24" s="40"/>
      <c r="I24" s="145" t="s">
        <v>28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5" t="s">
        <v>37</v>
      </c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50"/>
      <c r="B27" s="151"/>
      <c r="C27" s="150"/>
      <c r="D27" s="150"/>
      <c r="E27" s="152" t="s">
        <v>38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4"/>
      <c r="E29" s="154"/>
      <c r="F29" s="154"/>
      <c r="G29" s="154"/>
      <c r="H29" s="154"/>
      <c r="I29" s="154"/>
      <c r="J29" s="154"/>
      <c r="K29" s="154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5" t="s">
        <v>39</v>
      </c>
      <c r="E30" s="40"/>
      <c r="F30" s="40"/>
      <c r="G30" s="40"/>
      <c r="H30" s="40"/>
      <c r="I30" s="40"/>
      <c r="J30" s="156">
        <f>ROUND(J88,0)</f>
        <v>0</v>
      </c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7" t="s">
        <v>41</v>
      </c>
      <c r="G32" s="40"/>
      <c r="H32" s="40"/>
      <c r="I32" s="157" t="s">
        <v>40</v>
      </c>
      <c r="J32" s="157" t="s">
        <v>42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8" t="s">
        <v>43</v>
      </c>
      <c r="E33" s="145" t="s">
        <v>44</v>
      </c>
      <c r="F33" s="159">
        <f>ROUND((SUM(BE88:BE173)),0)</f>
        <v>0</v>
      </c>
      <c r="G33" s="40"/>
      <c r="H33" s="40"/>
      <c r="I33" s="160">
        <v>0.21</v>
      </c>
      <c r="J33" s="159">
        <f>ROUND(((SUM(BE88:BE173))*I33),0)</f>
        <v>0</v>
      </c>
      <c r="K33" s="40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5" t="s">
        <v>45</v>
      </c>
      <c r="F34" s="159">
        <f>ROUND((SUM(BF88:BF173)),0)</f>
        <v>0</v>
      </c>
      <c r="G34" s="40"/>
      <c r="H34" s="40"/>
      <c r="I34" s="160">
        <v>0.15</v>
      </c>
      <c r="J34" s="159">
        <f>ROUND(((SUM(BF88:BF173))*I34),0)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5" t="s">
        <v>46</v>
      </c>
      <c r="F35" s="159">
        <f>ROUND((SUM(BG88:BG173)),0)</f>
        <v>0</v>
      </c>
      <c r="G35" s="40"/>
      <c r="H35" s="40"/>
      <c r="I35" s="160">
        <v>0.21</v>
      </c>
      <c r="J35" s="159">
        <f>0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47</v>
      </c>
      <c r="F36" s="159">
        <f>ROUND((SUM(BH88:BH173)),0)</f>
        <v>0</v>
      </c>
      <c r="G36" s="40"/>
      <c r="H36" s="40"/>
      <c r="I36" s="160">
        <v>0.15</v>
      </c>
      <c r="J36" s="159">
        <f>0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48</v>
      </c>
      <c r="F37" s="159">
        <f>ROUND((SUM(BI88:BI173)),0)</f>
        <v>0</v>
      </c>
      <c r="G37" s="40"/>
      <c r="H37" s="40"/>
      <c r="I37" s="160">
        <v>0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1"/>
      <c r="D39" s="162" t="s">
        <v>49</v>
      </c>
      <c r="E39" s="163"/>
      <c r="F39" s="163"/>
      <c r="G39" s="164" t="s">
        <v>50</v>
      </c>
      <c r="H39" s="165" t="s">
        <v>51</v>
      </c>
      <c r="I39" s="163"/>
      <c r="J39" s="166">
        <f>SUM(J30:J37)</f>
        <v>0</v>
      </c>
      <c r="K39" s="167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145</v>
      </c>
      <c r="D45" s="42"/>
      <c r="E45" s="42"/>
      <c r="F45" s="42"/>
      <c r="G45" s="42"/>
      <c r="H45" s="42"/>
      <c r="I45" s="42"/>
      <c r="J45" s="42"/>
      <c r="K45" s="42"/>
      <c r="L45" s="1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VOŠ a SPŠ Žďár nad Sázavou - tělocvična</v>
      </c>
      <c r="F48" s="34"/>
      <c r="G48" s="34"/>
      <c r="H48" s="34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143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SO02 - Vodovod</v>
      </c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Žďár nad Sázavou</v>
      </c>
      <c r="G52" s="42"/>
      <c r="H52" s="42"/>
      <c r="I52" s="34" t="s">
        <v>23</v>
      </c>
      <c r="J52" s="74" t="str">
        <f>IF(J12="","",J12)</f>
        <v>6. 8. 2020</v>
      </c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Kraj Vysočina</v>
      </c>
      <c r="G54" s="42"/>
      <c r="H54" s="42"/>
      <c r="I54" s="34" t="s">
        <v>31</v>
      </c>
      <c r="J54" s="38" t="str">
        <f>E21</f>
        <v>ARTPROJEKT Jihlava</v>
      </c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IMPORT</v>
      </c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146</v>
      </c>
      <c r="D57" s="174"/>
      <c r="E57" s="174"/>
      <c r="F57" s="174"/>
      <c r="G57" s="174"/>
      <c r="H57" s="174"/>
      <c r="I57" s="174"/>
      <c r="J57" s="175" t="s">
        <v>147</v>
      </c>
      <c r="K57" s="174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6" t="s">
        <v>71</v>
      </c>
      <c r="D59" s="42"/>
      <c r="E59" s="42"/>
      <c r="F59" s="42"/>
      <c r="G59" s="42"/>
      <c r="H59" s="42"/>
      <c r="I59" s="42"/>
      <c r="J59" s="104">
        <f>J88</f>
        <v>0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148</v>
      </c>
    </row>
    <row r="60" spans="1:31" s="9" customFormat="1" ht="24.95" customHeight="1">
      <c r="A60" s="9"/>
      <c r="B60" s="177"/>
      <c r="C60" s="178"/>
      <c r="D60" s="179" t="s">
        <v>149</v>
      </c>
      <c r="E60" s="180"/>
      <c r="F60" s="180"/>
      <c r="G60" s="180"/>
      <c r="H60" s="180"/>
      <c r="I60" s="180"/>
      <c r="J60" s="181">
        <f>J89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7"/>
      <c r="D61" s="184" t="s">
        <v>150</v>
      </c>
      <c r="E61" s="185"/>
      <c r="F61" s="185"/>
      <c r="G61" s="185"/>
      <c r="H61" s="185"/>
      <c r="I61" s="185"/>
      <c r="J61" s="186">
        <f>J90</f>
        <v>0</v>
      </c>
      <c r="K61" s="127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27"/>
      <c r="D62" s="184" t="s">
        <v>153</v>
      </c>
      <c r="E62" s="185"/>
      <c r="F62" s="185"/>
      <c r="G62" s="185"/>
      <c r="H62" s="185"/>
      <c r="I62" s="185"/>
      <c r="J62" s="186">
        <f>J129</f>
        <v>0</v>
      </c>
      <c r="K62" s="127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27"/>
      <c r="D63" s="184" t="s">
        <v>5304</v>
      </c>
      <c r="E63" s="185"/>
      <c r="F63" s="185"/>
      <c r="G63" s="185"/>
      <c r="H63" s="185"/>
      <c r="I63" s="185"/>
      <c r="J63" s="186">
        <f>J132</f>
        <v>0</v>
      </c>
      <c r="K63" s="127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3"/>
      <c r="C64" s="127"/>
      <c r="D64" s="184" t="s">
        <v>5305</v>
      </c>
      <c r="E64" s="185"/>
      <c r="F64" s="185"/>
      <c r="G64" s="185"/>
      <c r="H64" s="185"/>
      <c r="I64" s="185"/>
      <c r="J64" s="186">
        <f>J145</f>
        <v>0</v>
      </c>
      <c r="K64" s="127"/>
      <c r="L64" s="18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77"/>
      <c r="C65" s="178"/>
      <c r="D65" s="179" t="s">
        <v>167</v>
      </c>
      <c r="E65" s="180"/>
      <c r="F65" s="180"/>
      <c r="G65" s="180"/>
      <c r="H65" s="180"/>
      <c r="I65" s="180"/>
      <c r="J65" s="181">
        <f>J150</f>
        <v>0</v>
      </c>
      <c r="K65" s="178"/>
      <c r="L65" s="18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83"/>
      <c r="C66" s="127"/>
      <c r="D66" s="184" t="s">
        <v>3960</v>
      </c>
      <c r="E66" s="185"/>
      <c r="F66" s="185"/>
      <c r="G66" s="185"/>
      <c r="H66" s="185"/>
      <c r="I66" s="185"/>
      <c r="J66" s="186">
        <f>J151</f>
        <v>0</v>
      </c>
      <c r="K66" s="127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77"/>
      <c r="C67" s="178"/>
      <c r="D67" s="179" t="s">
        <v>3961</v>
      </c>
      <c r="E67" s="180"/>
      <c r="F67" s="180"/>
      <c r="G67" s="180"/>
      <c r="H67" s="180"/>
      <c r="I67" s="180"/>
      <c r="J67" s="181">
        <f>J162</f>
        <v>0</v>
      </c>
      <c r="K67" s="178"/>
      <c r="L67" s="18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83"/>
      <c r="C68" s="127"/>
      <c r="D68" s="184" t="s">
        <v>3962</v>
      </c>
      <c r="E68" s="185"/>
      <c r="F68" s="185"/>
      <c r="G68" s="185"/>
      <c r="H68" s="185"/>
      <c r="I68" s="185"/>
      <c r="J68" s="186">
        <f>J163</f>
        <v>0</v>
      </c>
      <c r="K68" s="127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4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191</v>
      </c>
      <c r="D75" s="42"/>
      <c r="E75" s="42"/>
      <c r="F75" s="42"/>
      <c r="G75" s="42"/>
      <c r="H75" s="42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172" t="str">
        <f>E7</f>
        <v>VOŠ a SPŠ Žďár nad Sázavou - tělocvična</v>
      </c>
      <c r="F78" s="34"/>
      <c r="G78" s="34"/>
      <c r="H78" s="34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143</v>
      </c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71" t="str">
        <f>E9</f>
        <v>SO02 - Vodovod</v>
      </c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21</v>
      </c>
      <c r="D82" s="42"/>
      <c r="E82" s="42"/>
      <c r="F82" s="29" t="str">
        <f>F12</f>
        <v>Žďár nad Sázavou</v>
      </c>
      <c r="G82" s="42"/>
      <c r="H82" s="42"/>
      <c r="I82" s="34" t="s">
        <v>23</v>
      </c>
      <c r="J82" s="74" t="str">
        <f>IF(J12="","",J12)</f>
        <v>6. 8. 2020</v>
      </c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25</v>
      </c>
      <c r="D84" s="42"/>
      <c r="E84" s="42"/>
      <c r="F84" s="29" t="str">
        <f>E15</f>
        <v>Kraj Vysočina</v>
      </c>
      <c r="G84" s="42"/>
      <c r="H84" s="42"/>
      <c r="I84" s="34" t="s">
        <v>31</v>
      </c>
      <c r="J84" s="38" t="str">
        <f>E21</f>
        <v>ARTPROJEKT Jihlava</v>
      </c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15" customHeight="1">
      <c r="A85" s="40"/>
      <c r="B85" s="41"/>
      <c r="C85" s="34" t="s">
        <v>29</v>
      </c>
      <c r="D85" s="42"/>
      <c r="E85" s="42"/>
      <c r="F85" s="29" t="str">
        <f>IF(E18="","",E18)</f>
        <v>Vyplň údaj</v>
      </c>
      <c r="G85" s="42"/>
      <c r="H85" s="42"/>
      <c r="I85" s="34" t="s">
        <v>35</v>
      </c>
      <c r="J85" s="38" t="str">
        <f>E24</f>
        <v>IMPORT</v>
      </c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88"/>
      <c r="B87" s="189"/>
      <c r="C87" s="190" t="s">
        <v>192</v>
      </c>
      <c r="D87" s="191" t="s">
        <v>58</v>
      </c>
      <c r="E87" s="191" t="s">
        <v>54</v>
      </c>
      <c r="F87" s="191" t="s">
        <v>55</v>
      </c>
      <c r="G87" s="191" t="s">
        <v>193</v>
      </c>
      <c r="H87" s="191" t="s">
        <v>194</v>
      </c>
      <c r="I87" s="191" t="s">
        <v>195</v>
      </c>
      <c r="J87" s="191" t="s">
        <v>147</v>
      </c>
      <c r="K87" s="192" t="s">
        <v>196</v>
      </c>
      <c r="L87" s="193"/>
      <c r="M87" s="94" t="s">
        <v>19</v>
      </c>
      <c r="N87" s="95" t="s">
        <v>43</v>
      </c>
      <c r="O87" s="95" t="s">
        <v>197</v>
      </c>
      <c r="P87" s="95" t="s">
        <v>198</v>
      </c>
      <c r="Q87" s="95" t="s">
        <v>199</v>
      </c>
      <c r="R87" s="95" t="s">
        <v>200</v>
      </c>
      <c r="S87" s="95" t="s">
        <v>201</v>
      </c>
      <c r="T87" s="96" t="s">
        <v>202</v>
      </c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</row>
    <row r="88" spans="1:63" s="2" customFormat="1" ht="22.8" customHeight="1">
      <c r="A88" s="40"/>
      <c r="B88" s="41"/>
      <c r="C88" s="101" t="s">
        <v>203</v>
      </c>
      <c r="D88" s="42"/>
      <c r="E88" s="42"/>
      <c r="F88" s="42"/>
      <c r="G88" s="42"/>
      <c r="H88" s="42"/>
      <c r="I88" s="42"/>
      <c r="J88" s="194">
        <f>BK88</f>
        <v>0</v>
      </c>
      <c r="K88" s="42"/>
      <c r="L88" s="46"/>
      <c r="M88" s="97"/>
      <c r="N88" s="195"/>
      <c r="O88" s="98"/>
      <c r="P88" s="196">
        <f>P89+P150+P162</f>
        <v>0</v>
      </c>
      <c r="Q88" s="98"/>
      <c r="R88" s="196">
        <f>R89+R150+R162</f>
        <v>159.700472</v>
      </c>
      <c r="S88" s="98"/>
      <c r="T88" s="197">
        <f>T89+T150+T162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72</v>
      </c>
      <c r="AU88" s="19" t="s">
        <v>148</v>
      </c>
      <c r="BK88" s="198">
        <f>BK89+BK150+BK162</f>
        <v>0</v>
      </c>
    </row>
    <row r="89" spans="1:63" s="12" customFormat="1" ht="25.9" customHeight="1">
      <c r="A89" s="12"/>
      <c r="B89" s="199"/>
      <c r="C89" s="200"/>
      <c r="D89" s="201" t="s">
        <v>72</v>
      </c>
      <c r="E89" s="202" t="s">
        <v>204</v>
      </c>
      <c r="F89" s="202" t="s">
        <v>205</v>
      </c>
      <c r="G89" s="200"/>
      <c r="H89" s="200"/>
      <c r="I89" s="203"/>
      <c r="J89" s="204">
        <f>BK89</f>
        <v>0</v>
      </c>
      <c r="K89" s="200"/>
      <c r="L89" s="205"/>
      <c r="M89" s="206"/>
      <c r="N89" s="207"/>
      <c r="O89" s="207"/>
      <c r="P89" s="208">
        <f>P90+P129+P132+P145</f>
        <v>0</v>
      </c>
      <c r="Q89" s="207"/>
      <c r="R89" s="208">
        <f>R90+R129+R132+R145</f>
        <v>147.540452</v>
      </c>
      <c r="S89" s="207"/>
      <c r="T89" s="209">
        <f>T90+T129+T132+T145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0" t="s">
        <v>34</v>
      </c>
      <c r="AT89" s="211" t="s">
        <v>72</v>
      </c>
      <c r="AU89" s="211" t="s">
        <v>73</v>
      </c>
      <c r="AY89" s="210" t="s">
        <v>206</v>
      </c>
      <c r="BK89" s="212">
        <f>BK90+BK129+BK132+BK145</f>
        <v>0</v>
      </c>
    </row>
    <row r="90" spans="1:63" s="12" customFormat="1" ht="22.8" customHeight="1">
      <c r="A90" s="12"/>
      <c r="B90" s="199"/>
      <c r="C90" s="200"/>
      <c r="D90" s="201" t="s">
        <v>72</v>
      </c>
      <c r="E90" s="213" t="s">
        <v>34</v>
      </c>
      <c r="F90" s="213" t="s">
        <v>207</v>
      </c>
      <c r="G90" s="200"/>
      <c r="H90" s="200"/>
      <c r="I90" s="203"/>
      <c r="J90" s="214">
        <f>BK90</f>
        <v>0</v>
      </c>
      <c r="K90" s="200"/>
      <c r="L90" s="205"/>
      <c r="M90" s="206"/>
      <c r="N90" s="207"/>
      <c r="O90" s="207"/>
      <c r="P90" s="208">
        <f>SUM(P91:P128)</f>
        <v>0</v>
      </c>
      <c r="Q90" s="207"/>
      <c r="R90" s="208">
        <f>SUM(R91:R128)</f>
        <v>147.257048</v>
      </c>
      <c r="S90" s="207"/>
      <c r="T90" s="209">
        <f>SUM(T91:T128)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10" t="s">
        <v>34</v>
      </c>
      <c r="AT90" s="211" t="s">
        <v>72</v>
      </c>
      <c r="AU90" s="211" t="s">
        <v>34</v>
      </c>
      <c r="AY90" s="210" t="s">
        <v>206</v>
      </c>
      <c r="BK90" s="212">
        <f>SUM(BK91:BK128)</f>
        <v>0</v>
      </c>
    </row>
    <row r="91" spans="1:65" s="2" customFormat="1" ht="12">
      <c r="A91" s="40"/>
      <c r="B91" s="41"/>
      <c r="C91" s="215" t="s">
        <v>34</v>
      </c>
      <c r="D91" s="215" t="s">
        <v>208</v>
      </c>
      <c r="E91" s="216" t="s">
        <v>3963</v>
      </c>
      <c r="F91" s="217" t="s">
        <v>3964</v>
      </c>
      <c r="G91" s="218" t="s">
        <v>3965</v>
      </c>
      <c r="H91" s="219">
        <v>32</v>
      </c>
      <c r="I91" s="220"/>
      <c r="J91" s="221">
        <f>ROUND(I91*H91,2)</f>
        <v>0</v>
      </c>
      <c r="K91" s="217" t="s">
        <v>3966</v>
      </c>
      <c r="L91" s="46"/>
      <c r="M91" s="222" t="s">
        <v>19</v>
      </c>
      <c r="N91" s="223" t="s">
        <v>44</v>
      </c>
      <c r="O91" s="86"/>
      <c r="P91" s="224">
        <f>O91*H91</f>
        <v>0</v>
      </c>
      <c r="Q91" s="224">
        <v>0</v>
      </c>
      <c r="R91" s="224">
        <f>Q91*H91</f>
        <v>0</v>
      </c>
      <c r="S91" s="224">
        <v>0</v>
      </c>
      <c r="T91" s="225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6" t="s">
        <v>112</v>
      </c>
      <c r="AT91" s="226" t="s">
        <v>208</v>
      </c>
      <c r="AU91" s="226" t="s">
        <v>82</v>
      </c>
      <c r="AY91" s="19" t="s">
        <v>206</v>
      </c>
      <c r="BE91" s="227">
        <f>IF(N91="základní",J91,0)</f>
        <v>0</v>
      </c>
      <c r="BF91" s="227">
        <f>IF(N91="snížená",J91,0)</f>
        <v>0</v>
      </c>
      <c r="BG91" s="227">
        <f>IF(N91="zákl. přenesená",J91,0)</f>
        <v>0</v>
      </c>
      <c r="BH91" s="227">
        <f>IF(N91="sníž. přenesená",J91,0)</f>
        <v>0</v>
      </c>
      <c r="BI91" s="227">
        <f>IF(N91="nulová",J91,0)</f>
        <v>0</v>
      </c>
      <c r="BJ91" s="19" t="s">
        <v>34</v>
      </c>
      <c r="BK91" s="227">
        <f>ROUND(I91*H91,2)</f>
        <v>0</v>
      </c>
      <c r="BL91" s="19" t="s">
        <v>112</v>
      </c>
      <c r="BM91" s="226" t="s">
        <v>5306</v>
      </c>
    </row>
    <row r="92" spans="1:51" s="13" customFormat="1" ht="12">
      <c r="A92" s="13"/>
      <c r="B92" s="228"/>
      <c r="C92" s="229"/>
      <c r="D92" s="230" t="s">
        <v>218</v>
      </c>
      <c r="E92" s="231" t="s">
        <v>19</v>
      </c>
      <c r="F92" s="232" t="s">
        <v>5307</v>
      </c>
      <c r="G92" s="229"/>
      <c r="H92" s="233">
        <v>32</v>
      </c>
      <c r="I92" s="234"/>
      <c r="J92" s="229"/>
      <c r="K92" s="229"/>
      <c r="L92" s="235"/>
      <c r="M92" s="236"/>
      <c r="N92" s="237"/>
      <c r="O92" s="237"/>
      <c r="P92" s="237"/>
      <c r="Q92" s="237"/>
      <c r="R92" s="237"/>
      <c r="S92" s="237"/>
      <c r="T92" s="238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9" t="s">
        <v>218</v>
      </c>
      <c r="AU92" s="239" t="s">
        <v>82</v>
      </c>
      <c r="AV92" s="13" t="s">
        <v>82</v>
      </c>
      <c r="AW92" s="13" t="s">
        <v>33</v>
      </c>
      <c r="AX92" s="13" t="s">
        <v>34</v>
      </c>
      <c r="AY92" s="239" t="s">
        <v>206</v>
      </c>
    </row>
    <row r="93" spans="1:65" s="2" customFormat="1" ht="12">
      <c r="A93" s="40"/>
      <c r="B93" s="41"/>
      <c r="C93" s="215" t="s">
        <v>82</v>
      </c>
      <c r="D93" s="215" t="s">
        <v>208</v>
      </c>
      <c r="E93" s="216" t="s">
        <v>3969</v>
      </c>
      <c r="F93" s="217" t="s">
        <v>3970</v>
      </c>
      <c r="G93" s="218" t="s">
        <v>3971</v>
      </c>
      <c r="H93" s="219">
        <v>4</v>
      </c>
      <c r="I93" s="220"/>
      <c r="J93" s="221">
        <f>ROUND(I93*H93,2)</f>
        <v>0</v>
      </c>
      <c r="K93" s="217" t="s">
        <v>3966</v>
      </c>
      <c r="L93" s="46"/>
      <c r="M93" s="222" t="s">
        <v>19</v>
      </c>
      <c r="N93" s="223" t="s">
        <v>44</v>
      </c>
      <c r="O93" s="86"/>
      <c r="P93" s="224">
        <f>O93*H93</f>
        <v>0</v>
      </c>
      <c r="Q93" s="224">
        <v>0</v>
      </c>
      <c r="R93" s="224">
        <f>Q93*H93</f>
        <v>0</v>
      </c>
      <c r="S93" s="224">
        <v>0</v>
      </c>
      <c r="T93" s="225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6" t="s">
        <v>112</v>
      </c>
      <c r="AT93" s="226" t="s">
        <v>208</v>
      </c>
      <c r="AU93" s="226" t="s">
        <v>82</v>
      </c>
      <c r="AY93" s="19" t="s">
        <v>206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19" t="s">
        <v>34</v>
      </c>
      <c r="BK93" s="227">
        <f>ROUND(I93*H93,2)</f>
        <v>0</v>
      </c>
      <c r="BL93" s="19" t="s">
        <v>112</v>
      </c>
      <c r="BM93" s="226" t="s">
        <v>5308</v>
      </c>
    </row>
    <row r="94" spans="1:51" s="13" customFormat="1" ht="12">
      <c r="A94" s="13"/>
      <c r="B94" s="228"/>
      <c r="C94" s="229"/>
      <c r="D94" s="230" t="s">
        <v>218</v>
      </c>
      <c r="E94" s="231" t="s">
        <v>19</v>
      </c>
      <c r="F94" s="232" t="s">
        <v>5309</v>
      </c>
      <c r="G94" s="229"/>
      <c r="H94" s="233">
        <v>4</v>
      </c>
      <c r="I94" s="234"/>
      <c r="J94" s="229"/>
      <c r="K94" s="229"/>
      <c r="L94" s="235"/>
      <c r="M94" s="236"/>
      <c r="N94" s="237"/>
      <c r="O94" s="237"/>
      <c r="P94" s="237"/>
      <c r="Q94" s="237"/>
      <c r="R94" s="237"/>
      <c r="S94" s="237"/>
      <c r="T94" s="238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9" t="s">
        <v>218</v>
      </c>
      <c r="AU94" s="239" t="s">
        <v>82</v>
      </c>
      <c r="AV94" s="13" t="s">
        <v>82</v>
      </c>
      <c r="AW94" s="13" t="s">
        <v>33</v>
      </c>
      <c r="AX94" s="13" t="s">
        <v>34</v>
      </c>
      <c r="AY94" s="239" t="s">
        <v>206</v>
      </c>
    </row>
    <row r="95" spans="1:65" s="2" customFormat="1" ht="12">
      <c r="A95" s="40"/>
      <c r="B95" s="41"/>
      <c r="C95" s="215" t="s">
        <v>93</v>
      </c>
      <c r="D95" s="215" t="s">
        <v>208</v>
      </c>
      <c r="E95" s="216" t="s">
        <v>5310</v>
      </c>
      <c r="F95" s="217" t="s">
        <v>5311</v>
      </c>
      <c r="G95" s="218" t="s">
        <v>216</v>
      </c>
      <c r="H95" s="219">
        <v>49.616</v>
      </c>
      <c r="I95" s="220"/>
      <c r="J95" s="221">
        <f>ROUND(I95*H95,2)</f>
        <v>0</v>
      </c>
      <c r="K95" s="217" t="s">
        <v>3966</v>
      </c>
      <c r="L95" s="46"/>
      <c r="M95" s="222" t="s">
        <v>19</v>
      </c>
      <c r="N95" s="223" t="s">
        <v>44</v>
      </c>
      <c r="O95" s="86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6" t="s">
        <v>112</v>
      </c>
      <c r="AT95" s="226" t="s">
        <v>208</v>
      </c>
      <c r="AU95" s="226" t="s">
        <v>82</v>
      </c>
      <c r="AY95" s="19" t="s">
        <v>206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19" t="s">
        <v>34</v>
      </c>
      <c r="BK95" s="227">
        <f>ROUND(I95*H95,2)</f>
        <v>0</v>
      </c>
      <c r="BL95" s="19" t="s">
        <v>112</v>
      </c>
      <c r="BM95" s="226" t="s">
        <v>5312</v>
      </c>
    </row>
    <row r="96" spans="1:51" s="13" customFormat="1" ht="12">
      <c r="A96" s="13"/>
      <c r="B96" s="228"/>
      <c r="C96" s="229"/>
      <c r="D96" s="230" t="s">
        <v>218</v>
      </c>
      <c r="E96" s="231" t="s">
        <v>19</v>
      </c>
      <c r="F96" s="232" t="s">
        <v>5313</v>
      </c>
      <c r="G96" s="229"/>
      <c r="H96" s="233">
        <v>49.616</v>
      </c>
      <c r="I96" s="234"/>
      <c r="J96" s="229"/>
      <c r="K96" s="229"/>
      <c r="L96" s="235"/>
      <c r="M96" s="236"/>
      <c r="N96" s="237"/>
      <c r="O96" s="237"/>
      <c r="P96" s="237"/>
      <c r="Q96" s="237"/>
      <c r="R96" s="237"/>
      <c r="S96" s="237"/>
      <c r="T96" s="238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9" t="s">
        <v>218</v>
      </c>
      <c r="AU96" s="239" t="s">
        <v>82</v>
      </c>
      <c r="AV96" s="13" t="s">
        <v>82</v>
      </c>
      <c r="AW96" s="13" t="s">
        <v>33</v>
      </c>
      <c r="AX96" s="13" t="s">
        <v>34</v>
      </c>
      <c r="AY96" s="239" t="s">
        <v>206</v>
      </c>
    </row>
    <row r="97" spans="1:65" s="2" customFormat="1" ht="44.25" customHeight="1">
      <c r="A97" s="40"/>
      <c r="B97" s="41"/>
      <c r="C97" s="215" t="s">
        <v>112</v>
      </c>
      <c r="D97" s="215" t="s">
        <v>208</v>
      </c>
      <c r="E97" s="216" t="s">
        <v>5314</v>
      </c>
      <c r="F97" s="217" t="s">
        <v>5315</v>
      </c>
      <c r="G97" s="218" t="s">
        <v>216</v>
      </c>
      <c r="H97" s="219">
        <v>49.616</v>
      </c>
      <c r="I97" s="220"/>
      <c r="J97" s="221">
        <f>ROUND(I97*H97,2)</f>
        <v>0</v>
      </c>
      <c r="K97" s="217" t="s">
        <v>3966</v>
      </c>
      <c r="L97" s="46"/>
      <c r="M97" s="222" t="s">
        <v>19</v>
      </c>
      <c r="N97" s="223" t="s">
        <v>44</v>
      </c>
      <c r="O97" s="86"/>
      <c r="P97" s="224">
        <f>O97*H97</f>
        <v>0</v>
      </c>
      <c r="Q97" s="224">
        <v>0</v>
      </c>
      <c r="R97" s="224">
        <f>Q97*H97</f>
        <v>0</v>
      </c>
      <c r="S97" s="224">
        <v>0</v>
      </c>
      <c r="T97" s="22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6" t="s">
        <v>112</v>
      </c>
      <c r="AT97" s="226" t="s">
        <v>208</v>
      </c>
      <c r="AU97" s="226" t="s">
        <v>82</v>
      </c>
      <c r="AY97" s="19" t="s">
        <v>206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9" t="s">
        <v>34</v>
      </c>
      <c r="BK97" s="227">
        <f>ROUND(I97*H97,2)</f>
        <v>0</v>
      </c>
      <c r="BL97" s="19" t="s">
        <v>112</v>
      </c>
      <c r="BM97" s="226" t="s">
        <v>5316</v>
      </c>
    </row>
    <row r="98" spans="1:51" s="13" customFormat="1" ht="12">
      <c r="A98" s="13"/>
      <c r="B98" s="228"/>
      <c r="C98" s="229"/>
      <c r="D98" s="230" t="s">
        <v>218</v>
      </c>
      <c r="E98" s="231" t="s">
        <v>19</v>
      </c>
      <c r="F98" s="232" t="s">
        <v>5313</v>
      </c>
      <c r="G98" s="229"/>
      <c r="H98" s="233">
        <v>49.616</v>
      </c>
      <c r="I98" s="234"/>
      <c r="J98" s="229"/>
      <c r="K98" s="229"/>
      <c r="L98" s="235"/>
      <c r="M98" s="236"/>
      <c r="N98" s="237"/>
      <c r="O98" s="237"/>
      <c r="P98" s="237"/>
      <c r="Q98" s="237"/>
      <c r="R98" s="237"/>
      <c r="S98" s="237"/>
      <c r="T98" s="238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9" t="s">
        <v>218</v>
      </c>
      <c r="AU98" s="239" t="s">
        <v>82</v>
      </c>
      <c r="AV98" s="13" t="s">
        <v>82</v>
      </c>
      <c r="AW98" s="13" t="s">
        <v>33</v>
      </c>
      <c r="AX98" s="13" t="s">
        <v>34</v>
      </c>
      <c r="AY98" s="239" t="s">
        <v>206</v>
      </c>
    </row>
    <row r="99" spans="1:65" s="2" customFormat="1" ht="44.25" customHeight="1">
      <c r="A99" s="40"/>
      <c r="B99" s="41"/>
      <c r="C99" s="215" t="s">
        <v>115</v>
      </c>
      <c r="D99" s="215" t="s">
        <v>208</v>
      </c>
      <c r="E99" s="216" t="s">
        <v>5317</v>
      </c>
      <c r="F99" s="217" t="s">
        <v>5318</v>
      </c>
      <c r="G99" s="218" t="s">
        <v>216</v>
      </c>
      <c r="H99" s="219">
        <v>226.35</v>
      </c>
      <c r="I99" s="220"/>
      <c r="J99" s="221">
        <f>ROUND(I99*H99,2)</f>
        <v>0</v>
      </c>
      <c r="K99" s="217" t="s">
        <v>3966</v>
      </c>
      <c r="L99" s="46"/>
      <c r="M99" s="222" t="s">
        <v>19</v>
      </c>
      <c r="N99" s="223" t="s">
        <v>44</v>
      </c>
      <c r="O99" s="86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6" t="s">
        <v>112</v>
      </c>
      <c r="AT99" s="226" t="s">
        <v>208</v>
      </c>
      <c r="AU99" s="226" t="s">
        <v>82</v>
      </c>
      <c r="AY99" s="19" t="s">
        <v>206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34</v>
      </c>
      <c r="BK99" s="227">
        <f>ROUND(I99*H99,2)</f>
        <v>0</v>
      </c>
      <c r="BL99" s="19" t="s">
        <v>112</v>
      </c>
      <c r="BM99" s="226" t="s">
        <v>5319</v>
      </c>
    </row>
    <row r="100" spans="1:51" s="13" customFormat="1" ht="12">
      <c r="A100" s="13"/>
      <c r="B100" s="228"/>
      <c r="C100" s="229"/>
      <c r="D100" s="230" t="s">
        <v>218</v>
      </c>
      <c r="E100" s="231" t="s">
        <v>19</v>
      </c>
      <c r="F100" s="232" t="s">
        <v>5320</v>
      </c>
      <c r="G100" s="229"/>
      <c r="H100" s="233">
        <v>226.35</v>
      </c>
      <c r="I100" s="234"/>
      <c r="J100" s="229"/>
      <c r="K100" s="229"/>
      <c r="L100" s="235"/>
      <c r="M100" s="236"/>
      <c r="N100" s="237"/>
      <c r="O100" s="237"/>
      <c r="P100" s="237"/>
      <c r="Q100" s="237"/>
      <c r="R100" s="237"/>
      <c r="S100" s="237"/>
      <c r="T100" s="238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9" t="s">
        <v>218</v>
      </c>
      <c r="AU100" s="239" t="s">
        <v>82</v>
      </c>
      <c r="AV100" s="13" t="s">
        <v>82</v>
      </c>
      <c r="AW100" s="13" t="s">
        <v>33</v>
      </c>
      <c r="AX100" s="13" t="s">
        <v>34</v>
      </c>
      <c r="AY100" s="239" t="s">
        <v>206</v>
      </c>
    </row>
    <row r="101" spans="1:65" s="2" customFormat="1" ht="12">
      <c r="A101" s="40"/>
      <c r="B101" s="41"/>
      <c r="C101" s="215" t="s">
        <v>118</v>
      </c>
      <c r="D101" s="215" t="s">
        <v>208</v>
      </c>
      <c r="E101" s="216" t="s">
        <v>3978</v>
      </c>
      <c r="F101" s="217" t="s">
        <v>3979</v>
      </c>
      <c r="G101" s="218" t="s">
        <v>216</v>
      </c>
      <c r="H101" s="219">
        <v>226.35</v>
      </c>
      <c r="I101" s="220"/>
      <c r="J101" s="221">
        <f>ROUND(I101*H101,2)</f>
        <v>0</v>
      </c>
      <c r="K101" s="217" t="s">
        <v>3966</v>
      </c>
      <c r="L101" s="46"/>
      <c r="M101" s="222" t="s">
        <v>19</v>
      </c>
      <c r="N101" s="223" t="s">
        <v>44</v>
      </c>
      <c r="O101" s="86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6" t="s">
        <v>112</v>
      </c>
      <c r="AT101" s="226" t="s">
        <v>208</v>
      </c>
      <c r="AU101" s="226" t="s">
        <v>82</v>
      </c>
      <c r="AY101" s="19" t="s">
        <v>206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9" t="s">
        <v>34</v>
      </c>
      <c r="BK101" s="227">
        <f>ROUND(I101*H101,2)</f>
        <v>0</v>
      </c>
      <c r="BL101" s="19" t="s">
        <v>112</v>
      </c>
      <c r="BM101" s="226" t="s">
        <v>5321</v>
      </c>
    </row>
    <row r="102" spans="1:51" s="13" customFormat="1" ht="12">
      <c r="A102" s="13"/>
      <c r="B102" s="228"/>
      <c r="C102" s="229"/>
      <c r="D102" s="230" t="s">
        <v>218</v>
      </c>
      <c r="E102" s="231" t="s">
        <v>19</v>
      </c>
      <c r="F102" s="232" t="s">
        <v>5320</v>
      </c>
      <c r="G102" s="229"/>
      <c r="H102" s="233">
        <v>226.35</v>
      </c>
      <c r="I102" s="234"/>
      <c r="J102" s="229"/>
      <c r="K102" s="229"/>
      <c r="L102" s="235"/>
      <c r="M102" s="236"/>
      <c r="N102" s="237"/>
      <c r="O102" s="237"/>
      <c r="P102" s="237"/>
      <c r="Q102" s="237"/>
      <c r="R102" s="237"/>
      <c r="S102" s="237"/>
      <c r="T102" s="238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9" t="s">
        <v>218</v>
      </c>
      <c r="AU102" s="239" t="s">
        <v>82</v>
      </c>
      <c r="AV102" s="13" t="s">
        <v>82</v>
      </c>
      <c r="AW102" s="13" t="s">
        <v>33</v>
      </c>
      <c r="AX102" s="13" t="s">
        <v>34</v>
      </c>
      <c r="AY102" s="239" t="s">
        <v>206</v>
      </c>
    </row>
    <row r="103" spans="1:65" s="2" customFormat="1" ht="12">
      <c r="A103" s="40"/>
      <c r="B103" s="41"/>
      <c r="C103" s="215" t="s">
        <v>242</v>
      </c>
      <c r="D103" s="215" t="s">
        <v>208</v>
      </c>
      <c r="E103" s="216" t="s">
        <v>5322</v>
      </c>
      <c r="F103" s="217" t="s">
        <v>5323</v>
      </c>
      <c r="G103" s="218" t="s">
        <v>211</v>
      </c>
      <c r="H103" s="219">
        <v>307.2</v>
      </c>
      <c r="I103" s="220"/>
      <c r="J103" s="221">
        <f>ROUND(I103*H103,2)</f>
        <v>0</v>
      </c>
      <c r="K103" s="217" t="s">
        <v>3966</v>
      </c>
      <c r="L103" s="46"/>
      <c r="M103" s="222" t="s">
        <v>19</v>
      </c>
      <c r="N103" s="223" t="s">
        <v>44</v>
      </c>
      <c r="O103" s="86"/>
      <c r="P103" s="224">
        <f>O103*H103</f>
        <v>0</v>
      </c>
      <c r="Q103" s="224">
        <v>0.00084</v>
      </c>
      <c r="R103" s="224">
        <f>Q103*H103</f>
        <v>0.258048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112</v>
      </c>
      <c r="AT103" s="226" t="s">
        <v>208</v>
      </c>
      <c r="AU103" s="226" t="s">
        <v>82</v>
      </c>
      <c r="AY103" s="19" t="s">
        <v>206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34</v>
      </c>
      <c r="BK103" s="227">
        <f>ROUND(I103*H103,2)</f>
        <v>0</v>
      </c>
      <c r="BL103" s="19" t="s">
        <v>112</v>
      </c>
      <c r="BM103" s="226" t="s">
        <v>5324</v>
      </c>
    </row>
    <row r="104" spans="1:51" s="13" customFormat="1" ht="12">
      <c r="A104" s="13"/>
      <c r="B104" s="228"/>
      <c r="C104" s="229"/>
      <c r="D104" s="230" t="s">
        <v>218</v>
      </c>
      <c r="E104" s="231" t="s">
        <v>19</v>
      </c>
      <c r="F104" s="232" t="s">
        <v>5325</v>
      </c>
      <c r="G104" s="229"/>
      <c r="H104" s="233">
        <v>307.2</v>
      </c>
      <c r="I104" s="234"/>
      <c r="J104" s="229"/>
      <c r="K104" s="229"/>
      <c r="L104" s="235"/>
      <c r="M104" s="236"/>
      <c r="N104" s="237"/>
      <c r="O104" s="237"/>
      <c r="P104" s="237"/>
      <c r="Q104" s="237"/>
      <c r="R104" s="237"/>
      <c r="S104" s="237"/>
      <c r="T104" s="238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9" t="s">
        <v>218</v>
      </c>
      <c r="AU104" s="239" t="s">
        <v>82</v>
      </c>
      <c r="AV104" s="13" t="s">
        <v>82</v>
      </c>
      <c r="AW104" s="13" t="s">
        <v>33</v>
      </c>
      <c r="AX104" s="13" t="s">
        <v>34</v>
      </c>
      <c r="AY104" s="239" t="s">
        <v>206</v>
      </c>
    </row>
    <row r="105" spans="1:65" s="2" customFormat="1" ht="44.25" customHeight="1">
      <c r="A105" s="40"/>
      <c r="B105" s="41"/>
      <c r="C105" s="215" t="s">
        <v>247</v>
      </c>
      <c r="D105" s="215" t="s">
        <v>208</v>
      </c>
      <c r="E105" s="216" t="s">
        <v>5326</v>
      </c>
      <c r="F105" s="217" t="s">
        <v>5327</v>
      </c>
      <c r="G105" s="218" t="s">
        <v>211</v>
      </c>
      <c r="H105" s="219">
        <v>307.2</v>
      </c>
      <c r="I105" s="220"/>
      <c r="J105" s="221">
        <f>ROUND(I105*H105,2)</f>
        <v>0</v>
      </c>
      <c r="K105" s="217" t="s">
        <v>3966</v>
      </c>
      <c r="L105" s="46"/>
      <c r="M105" s="222" t="s">
        <v>19</v>
      </c>
      <c r="N105" s="223" t="s">
        <v>44</v>
      </c>
      <c r="O105" s="86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112</v>
      </c>
      <c r="AT105" s="226" t="s">
        <v>208</v>
      </c>
      <c r="AU105" s="226" t="s">
        <v>82</v>
      </c>
      <c r="AY105" s="19" t="s">
        <v>206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34</v>
      </c>
      <c r="BK105" s="227">
        <f>ROUND(I105*H105,2)</f>
        <v>0</v>
      </c>
      <c r="BL105" s="19" t="s">
        <v>112</v>
      </c>
      <c r="BM105" s="226" t="s">
        <v>5328</v>
      </c>
    </row>
    <row r="106" spans="1:51" s="13" customFormat="1" ht="12">
      <c r="A106" s="13"/>
      <c r="B106" s="228"/>
      <c r="C106" s="229"/>
      <c r="D106" s="230" t="s">
        <v>218</v>
      </c>
      <c r="E106" s="231" t="s">
        <v>19</v>
      </c>
      <c r="F106" s="232" t="s">
        <v>5325</v>
      </c>
      <c r="G106" s="229"/>
      <c r="H106" s="233">
        <v>307.2</v>
      </c>
      <c r="I106" s="234"/>
      <c r="J106" s="229"/>
      <c r="K106" s="229"/>
      <c r="L106" s="235"/>
      <c r="M106" s="236"/>
      <c r="N106" s="237"/>
      <c r="O106" s="237"/>
      <c r="P106" s="237"/>
      <c r="Q106" s="237"/>
      <c r="R106" s="237"/>
      <c r="S106" s="237"/>
      <c r="T106" s="238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9" t="s">
        <v>218</v>
      </c>
      <c r="AU106" s="239" t="s">
        <v>82</v>
      </c>
      <c r="AV106" s="13" t="s">
        <v>82</v>
      </c>
      <c r="AW106" s="13" t="s">
        <v>33</v>
      </c>
      <c r="AX106" s="13" t="s">
        <v>34</v>
      </c>
      <c r="AY106" s="239" t="s">
        <v>206</v>
      </c>
    </row>
    <row r="107" spans="1:65" s="2" customFormat="1" ht="55.5" customHeight="1">
      <c r="A107" s="40"/>
      <c r="B107" s="41"/>
      <c r="C107" s="215" t="s">
        <v>251</v>
      </c>
      <c r="D107" s="215" t="s">
        <v>208</v>
      </c>
      <c r="E107" s="216" t="s">
        <v>3981</v>
      </c>
      <c r="F107" s="217" t="s">
        <v>3982</v>
      </c>
      <c r="G107" s="218" t="s">
        <v>216</v>
      </c>
      <c r="H107" s="219">
        <v>275.966</v>
      </c>
      <c r="I107" s="220"/>
      <c r="J107" s="221">
        <f>ROUND(I107*H107,2)</f>
        <v>0</v>
      </c>
      <c r="K107" s="217" t="s">
        <v>3966</v>
      </c>
      <c r="L107" s="46"/>
      <c r="M107" s="222" t="s">
        <v>19</v>
      </c>
      <c r="N107" s="223" t="s">
        <v>44</v>
      </c>
      <c r="O107" s="86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112</v>
      </c>
      <c r="AT107" s="226" t="s">
        <v>208</v>
      </c>
      <c r="AU107" s="226" t="s">
        <v>82</v>
      </c>
      <c r="AY107" s="19" t="s">
        <v>206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34</v>
      </c>
      <c r="BK107" s="227">
        <f>ROUND(I107*H107,2)</f>
        <v>0</v>
      </c>
      <c r="BL107" s="19" t="s">
        <v>112</v>
      </c>
      <c r="BM107" s="226" t="s">
        <v>5329</v>
      </c>
    </row>
    <row r="108" spans="1:51" s="13" customFormat="1" ht="12">
      <c r="A108" s="13"/>
      <c r="B108" s="228"/>
      <c r="C108" s="229"/>
      <c r="D108" s="230" t="s">
        <v>218</v>
      </c>
      <c r="E108" s="231" t="s">
        <v>19</v>
      </c>
      <c r="F108" s="232" t="s">
        <v>5330</v>
      </c>
      <c r="G108" s="229"/>
      <c r="H108" s="233">
        <v>275.966</v>
      </c>
      <c r="I108" s="234"/>
      <c r="J108" s="229"/>
      <c r="K108" s="229"/>
      <c r="L108" s="235"/>
      <c r="M108" s="236"/>
      <c r="N108" s="237"/>
      <c r="O108" s="237"/>
      <c r="P108" s="237"/>
      <c r="Q108" s="237"/>
      <c r="R108" s="237"/>
      <c r="S108" s="237"/>
      <c r="T108" s="23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9" t="s">
        <v>218</v>
      </c>
      <c r="AU108" s="239" t="s">
        <v>82</v>
      </c>
      <c r="AV108" s="13" t="s">
        <v>82</v>
      </c>
      <c r="AW108" s="13" t="s">
        <v>33</v>
      </c>
      <c r="AX108" s="13" t="s">
        <v>34</v>
      </c>
      <c r="AY108" s="239" t="s">
        <v>206</v>
      </c>
    </row>
    <row r="109" spans="1:65" s="2" customFormat="1" ht="55.5" customHeight="1">
      <c r="A109" s="40"/>
      <c r="B109" s="41"/>
      <c r="C109" s="215" t="s">
        <v>255</v>
      </c>
      <c r="D109" s="215" t="s">
        <v>208</v>
      </c>
      <c r="E109" s="216" t="s">
        <v>3984</v>
      </c>
      <c r="F109" s="217" t="s">
        <v>3985</v>
      </c>
      <c r="G109" s="218" t="s">
        <v>216</v>
      </c>
      <c r="H109" s="219">
        <v>88.332</v>
      </c>
      <c r="I109" s="220"/>
      <c r="J109" s="221">
        <f>ROUND(I109*H109,2)</f>
        <v>0</v>
      </c>
      <c r="K109" s="217" t="s">
        <v>3966</v>
      </c>
      <c r="L109" s="46"/>
      <c r="M109" s="222" t="s">
        <v>19</v>
      </c>
      <c r="N109" s="223" t="s">
        <v>44</v>
      </c>
      <c r="O109" s="86"/>
      <c r="P109" s="224">
        <f>O109*H109</f>
        <v>0</v>
      </c>
      <c r="Q109" s="224">
        <v>0</v>
      </c>
      <c r="R109" s="224">
        <f>Q109*H109</f>
        <v>0</v>
      </c>
      <c r="S109" s="224">
        <v>0</v>
      </c>
      <c r="T109" s="22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6" t="s">
        <v>112</v>
      </c>
      <c r="AT109" s="226" t="s">
        <v>208</v>
      </c>
      <c r="AU109" s="226" t="s">
        <v>82</v>
      </c>
      <c r="AY109" s="19" t="s">
        <v>206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34</v>
      </c>
      <c r="BK109" s="227">
        <f>ROUND(I109*H109,2)</f>
        <v>0</v>
      </c>
      <c r="BL109" s="19" t="s">
        <v>112</v>
      </c>
      <c r="BM109" s="226" t="s">
        <v>5331</v>
      </c>
    </row>
    <row r="110" spans="1:51" s="13" customFormat="1" ht="12">
      <c r="A110" s="13"/>
      <c r="B110" s="228"/>
      <c r="C110" s="229"/>
      <c r="D110" s="230" t="s">
        <v>218</v>
      </c>
      <c r="E110" s="231" t="s">
        <v>19</v>
      </c>
      <c r="F110" s="232" t="s">
        <v>5332</v>
      </c>
      <c r="G110" s="229"/>
      <c r="H110" s="233">
        <v>88.332</v>
      </c>
      <c r="I110" s="234"/>
      <c r="J110" s="229"/>
      <c r="K110" s="229"/>
      <c r="L110" s="235"/>
      <c r="M110" s="236"/>
      <c r="N110" s="237"/>
      <c r="O110" s="237"/>
      <c r="P110" s="237"/>
      <c r="Q110" s="237"/>
      <c r="R110" s="237"/>
      <c r="S110" s="237"/>
      <c r="T110" s="23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9" t="s">
        <v>218</v>
      </c>
      <c r="AU110" s="239" t="s">
        <v>82</v>
      </c>
      <c r="AV110" s="13" t="s">
        <v>82</v>
      </c>
      <c r="AW110" s="13" t="s">
        <v>33</v>
      </c>
      <c r="AX110" s="13" t="s">
        <v>34</v>
      </c>
      <c r="AY110" s="239" t="s">
        <v>206</v>
      </c>
    </row>
    <row r="111" spans="1:65" s="2" customFormat="1" ht="66.75" customHeight="1">
      <c r="A111" s="40"/>
      <c r="B111" s="41"/>
      <c r="C111" s="215" t="s">
        <v>261</v>
      </c>
      <c r="D111" s="215" t="s">
        <v>208</v>
      </c>
      <c r="E111" s="216" t="s">
        <v>3988</v>
      </c>
      <c r="F111" s="217" t="s">
        <v>3989</v>
      </c>
      <c r="G111" s="218" t="s">
        <v>216</v>
      </c>
      <c r="H111" s="219">
        <v>883.32</v>
      </c>
      <c r="I111" s="220"/>
      <c r="J111" s="221">
        <f>ROUND(I111*H111,2)</f>
        <v>0</v>
      </c>
      <c r="K111" s="217" t="s">
        <v>3966</v>
      </c>
      <c r="L111" s="46"/>
      <c r="M111" s="222" t="s">
        <v>19</v>
      </c>
      <c r="N111" s="223" t="s">
        <v>44</v>
      </c>
      <c r="O111" s="86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112</v>
      </c>
      <c r="AT111" s="226" t="s">
        <v>208</v>
      </c>
      <c r="AU111" s="226" t="s">
        <v>82</v>
      </c>
      <c r="AY111" s="19" t="s">
        <v>206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34</v>
      </c>
      <c r="BK111" s="227">
        <f>ROUND(I111*H111,2)</f>
        <v>0</v>
      </c>
      <c r="BL111" s="19" t="s">
        <v>112</v>
      </c>
      <c r="BM111" s="226" t="s">
        <v>5333</v>
      </c>
    </row>
    <row r="112" spans="1:51" s="13" customFormat="1" ht="12">
      <c r="A112" s="13"/>
      <c r="B112" s="228"/>
      <c r="C112" s="229"/>
      <c r="D112" s="230" t="s">
        <v>218</v>
      </c>
      <c r="E112" s="231" t="s">
        <v>19</v>
      </c>
      <c r="F112" s="232" t="s">
        <v>5334</v>
      </c>
      <c r="G112" s="229"/>
      <c r="H112" s="233">
        <v>883.32</v>
      </c>
      <c r="I112" s="234"/>
      <c r="J112" s="229"/>
      <c r="K112" s="229"/>
      <c r="L112" s="235"/>
      <c r="M112" s="236"/>
      <c r="N112" s="237"/>
      <c r="O112" s="237"/>
      <c r="P112" s="237"/>
      <c r="Q112" s="237"/>
      <c r="R112" s="237"/>
      <c r="S112" s="237"/>
      <c r="T112" s="238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9" t="s">
        <v>218</v>
      </c>
      <c r="AU112" s="239" t="s">
        <v>82</v>
      </c>
      <c r="AV112" s="13" t="s">
        <v>82</v>
      </c>
      <c r="AW112" s="13" t="s">
        <v>33</v>
      </c>
      <c r="AX112" s="13" t="s">
        <v>34</v>
      </c>
      <c r="AY112" s="239" t="s">
        <v>206</v>
      </c>
    </row>
    <row r="113" spans="1:65" s="2" customFormat="1" ht="12">
      <c r="A113" s="40"/>
      <c r="B113" s="41"/>
      <c r="C113" s="215" t="s">
        <v>267</v>
      </c>
      <c r="D113" s="215" t="s">
        <v>208</v>
      </c>
      <c r="E113" s="216" t="s">
        <v>5335</v>
      </c>
      <c r="F113" s="217" t="s">
        <v>5336</v>
      </c>
      <c r="G113" s="218" t="s">
        <v>216</v>
      </c>
      <c r="H113" s="219">
        <v>14.832</v>
      </c>
      <c r="I113" s="220"/>
      <c r="J113" s="221">
        <f>ROUND(I113*H113,2)</f>
        <v>0</v>
      </c>
      <c r="K113" s="217" t="s">
        <v>3966</v>
      </c>
      <c r="L113" s="46"/>
      <c r="M113" s="222" t="s">
        <v>19</v>
      </c>
      <c r="N113" s="223" t="s">
        <v>44</v>
      </c>
      <c r="O113" s="86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112</v>
      </c>
      <c r="AT113" s="226" t="s">
        <v>208</v>
      </c>
      <c r="AU113" s="226" t="s">
        <v>82</v>
      </c>
      <c r="AY113" s="19" t="s">
        <v>206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34</v>
      </c>
      <c r="BK113" s="227">
        <f>ROUND(I113*H113,2)</f>
        <v>0</v>
      </c>
      <c r="BL113" s="19" t="s">
        <v>112</v>
      </c>
      <c r="BM113" s="226" t="s">
        <v>5337</v>
      </c>
    </row>
    <row r="114" spans="1:51" s="13" customFormat="1" ht="12">
      <c r="A114" s="13"/>
      <c r="B114" s="228"/>
      <c r="C114" s="229"/>
      <c r="D114" s="230" t="s">
        <v>218</v>
      </c>
      <c r="E114" s="231" t="s">
        <v>19</v>
      </c>
      <c r="F114" s="232" t="s">
        <v>5338</v>
      </c>
      <c r="G114" s="229"/>
      <c r="H114" s="233">
        <v>14.832</v>
      </c>
      <c r="I114" s="234"/>
      <c r="J114" s="229"/>
      <c r="K114" s="229"/>
      <c r="L114" s="235"/>
      <c r="M114" s="236"/>
      <c r="N114" s="237"/>
      <c r="O114" s="237"/>
      <c r="P114" s="237"/>
      <c r="Q114" s="237"/>
      <c r="R114" s="237"/>
      <c r="S114" s="237"/>
      <c r="T114" s="238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9" t="s">
        <v>218</v>
      </c>
      <c r="AU114" s="239" t="s">
        <v>82</v>
      </c>
      <c r="AV114" s="13" t="s">
        <v>82</v>
      </c>
      <c r="AW114" s="13" t="s">
        <v>33</v>
      </c>
      <c r="AX114" s="13" t="s">
        <v>34</v>
      </c>
      <c r="AY114" s="239" t="s">
        <v>206</v>
      </c>
    </row>
    <row r="115" spans="1:65" s="2" customFormat="1" ht="16.5" customHeight="1">
      <c r="A115" s="40"/>
      <c r="B115" s="41"/>
      <c r="C115" s="215" t="s">
        <v>274</v>
      </c>
      <c r="D115" s="215" t="s">
        <v>208</v>
      </c>
      <c r="E115" s="216" t="s">
        <v>3995</v>
      </c>
      <c r="F115" s="217" t="s">
        <v>3996</v>
      </c>
      <c r="G115" s="218" t="s">
        <v>216</v>
      </c>
      <c r="H115" s="219">
        <v>88.332</v>
      </c>
      <c r="I115" s="220"/>
      <c r="J115" s="221">
        <f>ROUND(I115*H115,2)</f>
        <v>0</v>
      </c>
      <c r="K115" s="217" t="s">
        <v>3966</v>
      </c>
      <c r="L115" s="46"/>
      <c r="M115" s="222" t="s">
        <v>19</v>
      </c>
      <c r="N115" s="223" t="s">
        <v>44</v>
      </c>
      <c r="O115" s="86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6" t="s">
        <v>112</v>
      </c>
      <c r="AT115" s="226" t="s">
        <v>208</v>
      </c>
      <c r="AU115" s="226" t="s">
        <v>82</v>
      </c>
      <c r="AY115" s="19" t="s">
        <v>206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34</v>
      </c>
      <c r="BK115" s="227">
        <f>ROUND(I115*H115,2)</f>
        <v>0</v>
      </c>
      <c r="BL115" s="19" t="s">
        <v>112</v>
      </c>
      <c r="BM115" s="226" t="s">
        <v>5339</v>
      </c>
    </row>
    <row r="116" spans="1:51" s="13" customFormat="1" ht="12">
      <c r="A116" s="13"/>
      <c r="B116" s="228"/>
      <c r="C116" s="229"/>
      <c r="D116" s="230" t="s">
        <v>218</v>
      </c>
      <c r="E116" s="231" t="s">
        <v>19</v>
      </c>
      <c r="F116" s="232" t="s">
        <v>5340</v>
      </c>
      <c r="G116" s="229"/>
      <c r="H116" s="233">
        <v>88.332</v>
      </c>
      <c r="I116" s="234"/>
      <c r="J116" s="229"/>
      <c r="K116" s="229"/>
      <c r="L116" s="235"/>
      <c r="M116" s="236"/>
      <c r="N116" s="237"/>
      <c r="O116" s="237"/>
      <c r="P116" s="237"/>
      <c r="Q116" s="237"/>
      <c r="R116" s="237"/>
      <c r="S116" s="237"/>
      <c r="T116" s="238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9" t="s">
        <v>218</v>
      </c>
      <c r="AU116" s="239" t="s">
        <v>82</v>
      </c>
      <c r="AV116" s="13" t="s">
        <v>82</v>
      </c>
      <c r="AW116" s="13" t="s">
        <v>33</v>
      </c>
      <c r="AX116" s="13" t="s">
        <v>34</v>
      </c>
      <c r="AY116" s="239" t="s">
        <v>206</v>
      </c>
    </row>
    <row r="117" spans="1:65" s="2" customFormat="1" ht="44.25" customHeight="1">
      <c r="A117" s="40"/>
      <c r="B117" s="41"/>
      <c r="C117" s="215" t="s">
        <v>285</v>
      </c>
      <c r="D117" s="215" t="s">
        <v>208</v>
      </c>
      <c r="E117" s="216" t="s">
        <v>3998</v>
      </c>
      <c r="F117" s="217" t="s">
        <v>3999</v>
      </c>
      <c r="G117" s="218" t="s">
        <v>258</v>
      </c>
      <c r="H117" s="219">
        <v>106.618</v>
      </c>
      <c r="I117" s="220"/>
      <c r="J117" s="221">
        <f>ROUND(I117*H117,2)</f>
        <v>0</v>
      </c>
      <c r="K117" s="217" t="s">
        <v>3966</v>
      </c>
      <c r="L117" s="46"/>
      <c r="M117" s="222" t="s">
        <v>19</v>
      </c>
      <c r="N117" s="223" t="s">
        <v>44</v>
      </c>
      <c r="O117" s="86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112</v>
      </c>
      <c r="AT117" s="226" t="s">
        <v>208</v>
      </c>
      <c r="AU117" s="226" t="s">
        <v>82</v>
      </c>
      <c r="AY117" s="19" t="s">
        <v>206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34</v>
      </c>
      <c r="BK117" s="227">
        <f>ROUND(I117*H117,2)</f>
        <v>0</v>
      </c>
      <c r="BL117" s="19" t="s">
        <v>112</v>
      </c>
      <c r="BM117" s="226" t="s">
        <v>5341</v>
      </c>
    </row>
    <row r="118" spans="1:51" s="13" customFormat="1" ht="12">
      <c r="A118" s="13"/>
      <c r="B118" s="228"/>
      <c r="C118" s="229"/>
      <c r="D118" s="230" t="s">
        <v>218</v>
      </c>
      <c r="E118" s="231" t="s">
        <v>19</v>
      </c>
      <c r="F118" s="232" t="s">
        <v>5342</v>
      </c>
      <c r="G118" s="229"/>
      <c r="H118" s="233">
        <v>59.232</v>
      </c>
      <c r="I118" s="234"/>
      <c r="J118" s="229"/>
      <c r="K118" s="229"/>
      <c r="L118" s="235"/>
      <c r="M118" s="236"/>
      <c r="N118" s="237"/>
      <c r="O118" s="237"/>
      <c r="P118" s="237"/>
      <c r="Q118" s="237"/>
      <c r="R118" s="237"/>
      <c r="S118" s="237"/>
      <c r="T118" s="23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9" t="s">
        <v>218</v>
      </c>
      <c r="AU118" s="239" t="s">
        <v>82</v>
      </c>
      <c r="AV118" s="13" t="s">
        <v>82</v>
      </c>
      <c r="AW118" s="13" t="s">
        <v>33</v>
      </c>
      <c r="AX118" s="13" t="s">
        <v>34</v>
      </c>
      <c r="AY118" s="239" t="s">
        <v>206</v>
      </c>
    </row>
    <row r="119" spans="1:51" s="13" customFormat="1" ht="12">
      <c r="A119" s="13"/>
      <c r="B119" s="228"/>
      <c r="C119" s="229"/>
      <c r="D119" s="230" t="s">
        <v>218</v>
      </c>
      <c r="E119" s="229"/>
      <c r="F119" s="232" t="s">
        <v>5343</v>
      </c>
      <c r="G119" s="229"/>
      <c r="H119" s="233">
        <v>106.618</v>
      </c>
      <c r="I119" s="234"/>
      <c r="J119" s="229"/>
      <c r="K119" s="229"/>
      <c r="L119" s="235"/>
      <c r="M119" s="236"/>
      <c r="N119" s="237"/>
      <c r="O119" s="237"/>
      <c r="P119" s="237"/>
      <c r="Q119" s="237"/>
      <c r="R119" s="237"/>
      <c r="S119" s="237"/>
      <c r="T119" s="238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9" t="s">
        <v>218</v>
      </c>
      <c r="AU119" s="239" t="s">
        <v>82</v>
      </c>
      <c r="AV119" s="13" t="s">
        <v>82</v>
      </c>
      <c r="AW119" s="13" t="s">
        <v>4</v>
      </c>
      <c r="AX119" s="13" t="s">
        <v>34</v>
      </c>
      <c r="AY119" s="239" t="s">
        <v>206</v>
      </c>
    </row>
    <row r="120" spans="1:65" s="2" customFormat="1" ht="12">
      <c r="A120" s="40"/>
      <c r="B120" s="41"/>
      <c r="C120" s="215" t="s">
        <v>8</v>
      </c>
      <c r="D120" s="215" t="s">
        <v>208</v>
      </c>
      <c r="E120" s="216" t="s">
        <v>4002</v>
      </c>
      <c r="F120" s="217" t="s">
        <v>4003</v>
      </c>
      <c r="G120" s="218" t="s">
        <v>216</v>
      </c>
      <c r="H120" s="219">
        <v>221.446</v>
      </c>
      <c r="I120" s="220"/>
      <c r="J120" s="221">
        <f>ROUND(I120*H120,2)</f>
        <v>0</v>
      </c>
      <c r="K120" s="217" t="s">
        <v>3966</v>
      </c>
      <c r="L120" s="46"/>
      <c r="M120" s="222" t="s">
        <v>19</v>
      </c>
      <c r="N120" s="223" t="s">
        <v>44</v>
      </c>
      <c r="O120" s="86"/>
      <c r="P120" s="224">
        <f>O120*H120</f>
        <v>0</v>
      </c>
      <c r="Q120" s="224">
        <v>0</v>
      </c>
      <c r="R120" s="224">
        <f>Q120*H120</f>
        <v>0</v>
      </c>
      <c r="S120" s="224">
        <v>0</v>
      </c>
      <c r="T120" s="225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6" t="s">
        <v>112</v>
      </c>
      <c r="AT120" s="226" t="s">
        <v>208</v>
      </c>
      <c r="AU120" s="226" t="s">
        <v>82</v>
      </c>
      <c r="AY120" s="19" t="s">
        <v>206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9" t="s">
        <v>34</v>
      </c>
      <c r="BK120" s="227">
        <f>ROUND(I120*H120,2)</f>
        <v>0</v>
      </c>
      <c r="BL120" s="19" t="s">
        <v>112</v>
      </c>
      <c r="BM120" s="226" t="s">
        <v>5344</v>
      </c>
    </row>
    <row r="121" spans="1:51" s="13" customFormat="1" ht="12">
      <c r="A121" s="13"/>
      <c r="B121" s="228"/>
      <c r="C121" s="229"/>
      <c r="D121" s="230" t="s">
        <v>218</v>
      </c>
      <c r="E121" s="231" t="s">
        <v>19</v>
      </c>
      <c r="F121" s="232" t="s">
        <v>5345</v>
      </c>
      <c r="G121" s="229"/>
      <c r="H121" s="233">
        <v>221.446</v>
      </c>
      <c r="I121" s="234"/>
      <c r="J121" s="229"/>
      <c r="K121" s="229"/>
      <c r="L121" s="235"/>
      <c r="M121" s="236"/>
      <c r="N121" s="237"/>
      <c r="O121" s="237"/>
      <c r="P121" s="237"/>
      <c r="Q121" s="237"/>
      <c r="R121" s="237"/>
      <c r="S121" s="237"/>
      <c r="T121" s="238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9" t="s">
        <v>218</v>
      </c>
      <c r="AU121" s="239" t="s">
        <v>82</v>
      </c>
      <c r="AV121" s="13" t="s">
        <v>82</v>
      </c>
      <c r="AW121" s="13" t="s">
        <v>33</v>
      </c>
      <c r="AX121" s="13" t="s">
        <v>34</v>
      </c>
      <c r="AY121" s="239" t="s">
        <v>206</v>
      </c>
    </row>
    <row r="122" spans="1:65" s="2" customFormat="1" ht="12">
      <c r="A122" s="40"/>
      <c r="B122" s="41"/>
      <c r="C122" s="215" t="s">
        <v>462</v>
      </c>
      <c r="D122" s="215" t="s">
        <v>208</v>
      </c>
      <c r="E122" s="216" t="s">
        <v>5346</v>
      </c>
      <c r="F122" s="217" t="s">
        <v>5347</v>
      </c>
      <c r="G122" s="218" t="s">
        <v>216</v>
      </c>
      <c r="H122" s="219">
        <v>93.108</v>
      </c>
      <c r="I122" s="220"/>
      <c r="J122" s="221">
        <f>ROUND(I122*H122,2)</f>
        <v>0</v>
      </c>
      <c r="K122" s="217" t="s">
        <v>3966</v>
      </c>
      <c r="L122" s="46"/>
      <c r="M122" s="222" t="s">
        <v>19</v>
      </c>
      <c r="N122" s="223" t="s">
        <v>44</v>
      </c>
      <c r="O122" s="86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6" t="s">
        <v>112</v>
      </c>
      <c r="AT122" s="226" t="s">
        <v>208</v>
      </c>
      <c r="AU122" s="226" t="s">
        <v>82</v>
      </c>
      <c r="AY122" s="19" t="s">
        <v>206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19" t="s">
        <v>34</v>
      </c>
      <c r="BK122" s="227">
        <f>ROUND(I122*H122,2)</f>
        <v>0</v>
      </c>
      <c r="BL122" s="19" t="s">
        <v>112</v>
      </c>
      <c r="BM122" s="226" t="s">
        <v>5348</v>
      </c>
    </row>
    <row r="123" spans="1:51" s="13" customFormat="1" ht="12">
      <c r="A123" s="13"/>
      <c r="B123" s="228"/>
      <c r="C123" s="229"/>
      <c r="D123" s="230" t="s">
        <v>218</v>
      </c>
      <c r="E123" s="231" t="s">
        <v>19</v>
      </c>
      <c r="F123" s="232" t="s">
        <v>5349</v>
      </c>
      <c r="G123" s="229"/>
      <c r="H123" s="233">
        <v>93.108</v>
      </c>
      <c r="I123" s="234"/>
      <c r="J123" s="229"/>
      <c r="K123" s="229"/>
      <c r="L123" s="235"/>
      <c r="M123" s="236"/>
      <c r="N123" s="237"/>
      <c r="O123" s="237"/>
      <c r="P123" s="237"/>
      <c r="Q123" s="237"/>
      <c r="R123" s="237"/>
      <c r="S123" s="237"/>
      <c r="T123" s="238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9" t="s">
        <v>218</v>
      </c>
      <c r="AU123" s="239" t="s">
        <v>82</v>
      </c>
      <c r="AV123" s="13" t="s">
        <v>82</v>
      </c>
      <c r="AW123" s="13" t="s">
        <v>33</v>
      </c>
      <c r="AX123" s="13" t="s">
        <v>34</v>
      </c>
      <c r="AY123" s="239" t="s">
        <v>206</v>
      </c>
    </row>
    <row r="124" spans="1:65" s="2" customFormat="1" ht="16.5" customHeight="1">
      <c r="A124" s="40"/>
      <c r="B124" s="41"/>
      <c r="C124" s="261" t="s">
        <v>312</v>
      </c>
      <c r="D124" s="261" t="s">
        <v>317</v>
      </c>
      <c r="E124" s="262" t="s">
        <v>5350</v>
      </c>
      <c r="F124" s="263" t="s">
        <v>5351</v>
      </c>
      <c r="G124" s="264" t="s">
        <v>258</v>
      </c>
      <c r="H124" s="265">
        <v>146.999</v>
      </c>
      <c r="I124" s="266"/>
      <c r="J124" s="267">
        <f>ROUND(I124*H124,2)</f>
        <v>0</v>
      </c>
      <c r="K124" s="263" t="s">
        <v>3966</v>
      </c>
      <c r="L124" s="268"/>
      <c r="M124" s="269" t="s">
        <v>19</v>
      </c>
      <c r="N124" s="270" t="s">
        <v>44</v>
      </c>
      <c r="O124" s="86"/>
      <c r="P124" s="224">
        <f>O124*H124</f>
        <v>0</v>
      </c>
      <c r="Q124" s="224">
        <v>1</v>
      </c>
      <c r="R124" s="224">
        <f>Q124*H124</f>
        <v>146.999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1181</v>
      </c>
      <c r="AT124" s="226" t="s">
        <v>317</v>
      </c>
      <c r="AU124" s="226" t="s">
        <v>82</v>
      </c>
      <c r="AY124" s="19" t="s">
        <v>206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34</v>
      </c>
      <c r="BK124" s="227">
        <f>ROUND(I124*H124,2)</f>
        <v>0</v>
      </c>
      <c r="BL124" s="19" t="s">
        <v>1181</v>
      </c>
      <c r="BM124" s="226" t="s">
        <v>5352</v>
      </c>
    </row>
    <row r="125" spans="1:51" s="13" customFormat="1" ht="12">
      <c r="A125" s="13"/>
      <c r="B125" s="228"/>
      <c r="C125" s="229"/>
      <c r="D125" s="230" t="s">
        <v>218</v>
      </c>
      <c r="E125" s="231" t="s">
        <v>19</v>
      </c>
      <c r="F125" s="232" t="s">
        <v>5353</v>
      </c>
      <c r="G125" s="229"/>
      <c r="H125" s="233">
        <v>81.666</v>
      </c>
      <c r="I125" s="234"/>
      <c r="J125" s="229"/>
      <c r="K125" s="229"/>
      <c r="L125" s="235"/>
      <c r="M125" s="236"/>
      <c r="N125" s="237"/>
      <c r="O125" s="237"/>
      <c r="P125" s="237"/>
      <c r="Q125" s="237"/>
      <c r="R125" s="237"/>
      <c r="S125" s="237"/>
      <c r="T125" s="23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9" t="s">
        <v>218</v>
      </c>
      <c r="AU125" s="239" t="s">
        <v>82</v>
      </c>
      <c r="AV125" s="13" t="s">
        <v>82</v>
      </c>
      <c r="AW125" s="13" t="s">
        <v>33</v>
      </c>
      <c r="AX125" s="13" t="s">
        <v>34</v>
      </c>
      <c r="AY125" s="239" t="s">
        <v>206</v>
      </c>
    </row>
    <row r="126" spans="1:51" s="13" customFormat="1" ht="12">
      <c r="A126" s="13"/>
      <c r="B126" s="228"/>
      <c r="C126" s="229"/>
      <c r="D126" s="230" t="s">
        <v>218</v>
      </c>
      <c r="E126" s="229"/>
      <c r="F126" s="232" t="s">
        <v>5354</v>
      </c>
      <c r="G126" s="229"/>
      <c r="H126" s="233">
        <v>146.999</v>
      </c>
      <c r="I126" s="234"/>
      <c r="J126" s="229"/>
      <c r="K126" s="229"/>
      <c r="L126" s="235"/>
      <c r="M126" s="236"/>
      <c r="N126" s="237"/>
      <c r="O126" s="237"/>
      <c r="P126" s="237"/>
      <c r="Q126" s="237"/>
      <c r="R126" s="237"/>
      <c r="S126" s="237"/>
      <c r="T126" s="23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9" t="s">
        <v>218</v>
      </c>
      <c r="AU126" s="239" t="s">
        <v>82</v>
      </c>
      <c r="AV126" s="13" t="s">
        <v>82</v>
      </c>
      <c r="AW126" s="13" t="s">
        <v>4</v>
      </c>
      <c r="AX126" s="13" t="s">
        <v>34</v>
      </c>
      <c r="AY126" s="239" t="s">
        <v>206</v>
      </c>
    </row>
    <row r="127" spans="1:65" s="2" customFormat="1" ht="12">
      <c r="A127" s="40"/>
      <c r="B127" s="41"/>
      <c r="C127" s="215" t="s">
        <v>316</v>
      </c>
      <c r="D127" s="215" t="s">
        <v>208</v>
      </c>
      <c r="E127" s="216" t="s">
        <v>4018</v>
      </c>
      <c r="F127" s="217" t="s">
        <v>4019</v>
      </c>
      <c r="G127" s="218" t="s">
        <v>216</v>
      </c>
      <c r="H127" s="219">
        <v>81.666</v>
      </c>
      <c r="I127" s="220"/>
      <c r="J127" s="221">
        <f>ROUND(I127*H127,2)</f>
        <v>0</v>
      </c>
      <c r="K127" s="217" t="s">
        <v>19</v>
      </c>
      <c r="L127" s="46"/>
      <c r="M127" s="222" t="s">
        <v>19</v>
      </c>
      <c r="N127" s="223" t="s">
        <v>44</v>
      </c>
      <c r="O127" s="86"/>
      <c r="P127" s="224">
        <f>O127*H127</f>
        <v>0</v>
      </c>
      <c r="Q127" s="224">
        <v>0</v>
      </c>
      <c r="R127" s="224">
        <f>Q127*H127</f>
        <v>0</v>
      </c>
      <c r="S127" s="224">
        <v>0</v>
      </c>
      <c r="T127" s="225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6" t="s">
        <v>112</v>
      </c>
      <c r="AT127" s="226" t="s">
        <v>208</v>
      </c>
      <c r="AU127" s="226" t="s">
        <v>82</v>
      </c>
      <c r="AY127" s="19" t="s">
        <v>206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19" t="s">
        <v>34</v>
      </c>
      <c r="BK127" s="227">
        <f>ROUND(I127*H127,2)</f>
        <v>0</v>
      </c>
      <c r="BL127" s="19" t="s">
        <v>112</v>
      </c>
      <c r="BM127" s="226" t="s">
        <v>5355</v>
      </c>
    </row>
    <row r="128" spans="1:51" s="13" customFormat="1" ht="12">
      <c r="A128" s="13"/>
      <c r="B128" s="228"/>
      <c r="C128" s="229"/>
      <c r="D128" s="230" t="s">
        <v>218</v>
      </c>
      <c r="E128" s="231" t="s">
        <v>19</v>
      </c>
      <c r="F128" s="232" t="s">
        <v>5353</v>
      </c>
      <c r="G128" s="229"/>
      <c r="H128" s="233">
        <v>81.666</v>
      </c>
      <c r="I128" s="234"/>
      <c r="J128" s="229"/>
      <c r="K128" s="229"/>
      <c r="L128" s="235"/>
      <c r="M128" s="236"/>
      <c r="N128" s="237"/>
      <c r="O128" s="237"/>
      <c r="P128" s="237"/>
      <c r="Q128" s="237"/>
      <c r="R128" s="237"/>
      <c r="S128" s="237"/>
      <c r="T128" s="23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9" t="s">
        <v>218</v>
      </c>
      <c r="AU128" s="239" t="s">
        <v>82</v>
      </c>
      <c r="AV128" s="13" t="s">
        <v>82</v>
      </c>
      <c r="AW128" s="13" t="s">
        <v>33</v>
      </c>
      <c r="AX128" s="13" t="s">
        <v>34</v>
      </c>
      <c r="AY128" s="239" t="s">
        <v>206</v>
      </c>
    </row>
    <row r="129" spans="1:63" s="12" customFormat="1" ht="22.8" customHeight="1">
      <c r="A129" s="12"/>
      <c r="B129" s="199"/>
      <c r="C129" s="200"/>
      <c r="D129" s="201" t="s">
        <v>72</v>
      </c>
      <c r="E129" s="213" t="s">
        <v>112</v>
      </c>
      <c r="F129" s="213" t="s">
        <v>859</v>
      </c>
      <c r="G129" s="200"/>
      <c r="H129" s="200"/>
      <c r="I129" s="203"/>
      <c r="J129" s="214">
        <f>BK129</f>
        <v>0</v>
      </c>
      <c r="K129" s="200"/>
      <c r="L129" s="205"/>
      <c r="M129" s="206"/>
      <c r="N129" s="207"/>
      <c r="O129" s="207"/>
      <c r="P129" s="208">
        <f>SUM(P130:P131)</f>
        <v>0</v>
      </c>
      <c r="Q129" s="207"/>
      <c r="R129" s="208">
        <f>SUM(R130:R131)</f>
        <v>0</v>
      </c>
      <c r="S129" s="207"/>
      <c r="T129" s="209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0" t="s">
        <v>34</v>
      </c>
      <c r="AT129" s="211" t="s">
        <v>72</v>
      </c>
      <c r="AU129" s="211" t="s">
        <v>34</v>
      </c>
      <c r="AY129" s="210" t="s">
        <v>206</v>
      </c>
      <c r="BK129" s="212">
        <f>SUM(BK130:BK131)</f>
        <v>0</v>
      </c>
    </row>
    <row r="130" spans="1:65" s="2" customFormat="1" ht="33" customHeight="1">
      <c r="A130" s="40"/>
      <c r="B130" s="41"/>
      <c r="C130" s="215" t="s">
        <v>468</v>
      </c>
      <c r="D130" s="215" t="s">
        <v>208</v>
      </c>
      <c r="E130" s="216" t="s">
        <v>5356</v>
      </c>
      <c r="F130" s="217" t="s">
        <v>5357</v>
      </c>
      <c r="G130" s="218" t="s">
        <v>216</v>
      </c>
      <c r="H130" s="219">
        <v>13.32</v>
      </c>
      <c r="I130" s="220"/>
      <c r="J130" s="221">
        <f>ROUND(I130*H130,2)</f>
        <v>0</v>
      </c>
      <c r="K130" s="217" t="s">
        <v>3966</v>
      </c>
      <c r="L130" s="46"/>
      <c r="M130" s="222" t="s">
        <v>19</v>
      </c>
      <c r="N130" s="223" t="s">
        <v>44</v>
      </c>
      <c r="O130" s="86"/>
      <c r="P130" s="224">
        <f>O130*H130</f>
        <v>0</v>
      </c>
      <c r="Q130" s="224">
        <v>0</v>
      </c>
      <c r="R130" s="224">
        <f>Q130*H130</f>
        <v>0</v>
      </c>
      <c r="S130" s="224">
        <v>0</v>
      </c>
      <c r="T130" s="225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6" t="s">
        <v>112</v>
      </c>
      <c r="AT130" s="226" t="s">
        <v>208</v>
      </c>
      <c r="AU130" s="226" t="s">
        <v>82</v>
      </c>
      <c r="AY130" s="19" t="s">
        <v>206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19" t="s">
        <v>34</v>
      </c>
      <c r="BK130" s="227">
        <f>ROUND(I130*H130,2)</f>
        <v>0</v>
      </c>
      <c r="BL130" s="19" t="s">
        <v>112</v>
      </c>
      <c r="BM130" s="226" t="s">
        <v>5358</v>
      </c>
    </row>
    <row r="131" spans="1:51" s="13" customFormat="1" ht="12">
      <c r="A131" s="13"/>
      <c r="B131" s="228"/>
      <c r="C131" s="229"/>
      <c r="D131" s="230" t="s">
        <v>218</v>
      </c>
      <c r="E131" s="231" t="s">
        <v>19</v>
      </c>
      <c r="F131" s="232" t="s">
        <v>5359</v>
      </c>
      <c r="G131" s="229"/>
      <c r="H131" s="233">
        <v>13.32</v>
      </c>
      <c r="I131" s="234"/>
      <c r="J131" s="229"/>
      <c r="K131" s="229"/>
      <c r="L131" s="235"/>
      <c r="M131" s="236"/>
      <c r="N131" s="237"/>
      <c r="O131" s="237"/>
      <c r="P131" s="237"/>
      <c r="Q131" s="237"/>
      <c r="R131" s="237"/>
      <c r="S131" s="237"/>
      <c r="T131" s="23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9" t="s">
        <v>218</v>
      </c>
      <c r="AU131" s="239" t="s">
        <v>82</v>
      </c>
      <c r="AV131" s="13" t="s">
        <v>82</v>
      </c>
      <c r="AW131" s="13" t="s">
        <v>33</v>
      </c>
      <c r="AX131" s="13" t="s">
        <v>34</v>
      </c>
      <c r="AY131" s="239" t="s">
        <v>206</v>
      </c>
    </row>
    <row r="132" spans="1:63" s="12" customFormat="1" ht="22.8" customHeight="1">
      <c r="A132" s="12"/>
      <c r="B132" s="199"/>
      <c r="C132" s="200"/>
      <c r="D132" s="201" t="s">
        <v>72</v>
      </c>
      <c r="E132" s="213" t="s">
        <v>247</v>
      </c>
      <c r="F132" s="213" t="s">
        <v>5360</v>
      </c>
      <c r="G132" s="200"/>
      <c r="H132" s="200"/>
      <c r="I132" s="203"/>
      <c r="J132" s="214">
        <f>BK132</f>
        <v>0</v>
      </c>
      <c r="K132" s="200"/>
      <c r="L132" s="205"/>
      <c r="M132" s="206"/>
      <c r="N132" s="207"/>
      <c r="O132" s="207"/>
      <c r="P132" s="208">
        <f>SUM(P133:P144)</f>
        <v>0</v>
      </c>
      <c r="Q132" s="207"/>
      <c r="R132" s="208">
        <f>SUM(R133:R144)</f>
        <v>0.283404</v>
      </c>
      <c r="S132" s="207"/>
      <c r="T132" s="209">
        <f>SUM(T133:T144)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0" t="s">
        <v>34</v>
      </c>
      <c r="AT132" s="211" t="s">
        <v>72</v>
      </c>
      <c r="AU132" s="211" t="s">
        <v>34</v>
      </c>
      <c r="AY132" s="210" t="s">
        <v>206</v>
      </c>
      <c r="BK132" s="212">
        <f>SUM(BK133:BK144)</f>
        <v>0</v>
      </c>
    </row>
    <row r="133" spans="1:65" s="2" customFormat="1" ht="12">
      <c r="A133" s="40"/>
      <c r="B133" s="41"/>
      <c r="C133" s="215" t="s">
        <v>322</v>
      </c>
      <c r="D133" s="215" t="s">
        <v>208</v>
      </c>
      <c r="E133" s="216" t="s">
        <v>5361</v>
      </c>
      <c r="F133" s="217" t="s">
        <v>5362</v>
      </c>
      <c r="G133" s="218" t="s">
        <v>270</v>
      </c>
      <c r="H133" s="219">
        <v>320.1</v>
      </c>
      <c r="I133" s="220"/>
      <c r="J133" s="221">
        <f>ROUND(I133*H133,2)</f>
        <v>0</v>
      </c>
      <c r="K133" s="217" t="s">
        <v>3966</v>
      </c>
      <c r="L133" s="46"/>
      <c r="M133" s="222" t="s">
        <v>19</v>
      </c>
      <c r="N133" s="223" t="s">
        <v>44</v>
      </c>
      <c r="O133" s="86"/>
      <c r="P133" s="224">
        <f>O133*H133</f>
        <v>0</v>
      </c>
      <c r="Q133" s="224">
        <v>0</v>
      </c>
      <c r="R133" s="224">
        <f>Q133*H133</f>
        <v>0</v>
      </c>
      <c r="S133" s="224">
        <v>0</v>
      </c>
      <c r="T133" s="225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6" t="s">
        <v>112</v>
      </c>
      <c r="AT133" s="226" t="s">
        <v>208</v>
      </c>
      <c r="AU133" s="226" t="s">
        <v>82</v>
      </c>
      <c r="AY133" s="19" t="s">
        <v>206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19" t="s">
        <v>34</v>
      </c>
      <c r="BK133" s="227">
        <f>ROUND(I133*H133,2)</f>
        <v>0</v>
      </c>
      <c r="BL133" s="19" t="s">
        <v>112</v>
      </c>
      <c r="BM133" s="226" t="s">
        <v>5363</v>
      </c>
    </row>
    <row r="134" spans="1:51" s="13" customFormat="1" ht="12">
      <c r="A134" s="13"/>
      <c r="B134" s="228"/>
      <c r="C134" s="229"/>
      <c r="D134" s="230" t="s">
        <v>218</v>
      </c>
      <c r="E134" s="231" t="s">
        <v>19</v>
      </c>
      <c r="F134" s="232" t="s">
        <v>5364</v>
      </c>
      <c r="G134" s="229"/>
      <c r="H134" s="233">
        <v>320.1</v>
      </c>
      <c r="I134" s="234"/>
      <c r="J134" s="229"/>
      <c r="K134" s="229"/>
      <c r="L134" s="235"/>
      <c r="M134" s="236"/>
      <c r="N134" s="237"/>
      <c r="O134" s="237"/>
      <c r="P134" s="237"/>
      <c r="Q134" s="237"/>
      <c r="R134" s="237"/>
      <c r="S134" s="237"/>
      <c r="T134" s="23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9" t="s">
        <v>218</v>
      </c>
      <c r="AU134" s="239" t="s">
        <v>82</v>
      </c>
      <c r="AV134" s="13" t="s">
        <v>82</v>
      </c>
      <c r="AW134" s="13" t="s">
        <v>33</v>
      </c>
      <c r="AX134" s="13" t="s">
        <v>34</v>
      </c>
      <c r="AY134" s="239" t="s">
        <v>206</v>
      </c>
    </row>
    <row r="135" spans="1:65" s="2" customFormat="1" ht="12">
      <c r="A135" s="40"/>
      <c r="B135" s="41"/>
      <c r="C135" s="261" t="s">
        <v>7</v>
      </c>
      <c r="D135" s="261" t="s">
        <v>317</v>
      </c>
      <c r="E135" s="262" t="s">
        <v>5365</v>
      </c>
      <c r="F135" s="263" t="s">
        <v>5366</v>
      </c>
      <c r="G135" s="264" t="s">
        <v>270</v>
      </c>
      <c r="H135" s="265">
        <v>320.1</v>
      </c>
      <c r="I135" s="266"/>
      <c r="J135" s="267">
        <f>ROUND(I135*H135,2)</f>
        <v>0</v>
      </c>
      <c r="K135" s="263" t="s">
        <v>19</v>
      </c>
      <c r="L135" s="268"/>
      <c r="M135" s="269" t="s">
        <v>19</v>
      </c>
      <c r="N135" s="270" t="s">
        <v>44</v>
      </c>
      <c r="O135" s="86"/>
      <c r="P135" s="224">
        <f>O135*H135</f>
        <v>0</v>
      </c>
      <c r="Q135" s="224">
        <v>0.00016</v>
      </c>
      <c r="R135" s="224">
        <f>Q135*H135</f>
        <v>0.051216000000000005</v>
      </c>
      <c r="S135" s="224">
        <v>0</v>
      </c>
      <c r="T135" s="22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6" t="s">
        <v>247</v>
      </c>
      <c r="AT135" s="226" t="s">
        <v>317</v>
      </c>
      <c r="AU135" s="226" t="s">
        <v>82</v>
      </c>
      <c r="AY135" s="19" t="s">
        <v>206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9" t="s">
        <v>34</v>
      </c>
      <c r="BK135" s="227">
        <f>ROUND(I135*H135,2)</f>
        <v>0</v>
      </c>
      <c r="BL135" s="19" t="s">
        <v>112</v>
      </c>
      <c r="BM135" s="226" t="s">
        <v>5367</v>
      </c>
    </row>
    <row r="136" spans="1:65" s="2" customFormat="1" ht="12">
      <c r="A136" s="40"/>
      <c r="B136" s="41"/>
      <c r="C136" s="215" t="s">
        <v>329</v>
      </c>
      <c r="D136" s="215" t="s">
        <v>208</v>
      </c>
      <c r="E136" s="216" t="s">
        <v>5368</v>
      </c>
      <c r="F136" s="217" t="s">
        <v>5369</v>
      </c>
      <c r="G136" s="218" t="s">
        <v>270</v>
      </c>
      <c r="H136" s="219">
        <v>49.5</v>
      </c>
      <c r="I136" s="220"/>
      <c r="J136" s="221">
        <f>ROUND(I136*H136,2)</f>
        <v>0</v>
      </c>
      <c r="K136" s="217" t="s">
        <v>3966</v>
      </c>
      <c r="L136" s="46"/>
      <c r="M136" s="222" t="s">
        <v>19</v>
      </c>
      <c r="N136" s="223" t="s">
        <v>44</v>
      </c>
      <c r="O136" s="86"/>
      <c r="P136" s="224">
        <f>O136*H136</f>
        <v>0</v>
      </c>
      <c r="Q136" s="224">
        <v>0</v>
      </c>
      <c r="R136" s="224">
        <f>Q136*H136</f>
        <v>0</v>
      </c>
      <c r="S136" s="224">
        <v>0</v>
      </c>
      <c r="T136" s="225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6" t="s">
        <v>112</v>
      </c>
      <c r="AT136" s="226" t="s">
        <v>208</v>
      </c>
      <c r="AU136" s="226" t="s">
        <v>82</v>
      </c>
      <c r="AY136" s="19" t="s">
        <v>206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19" t="s">
        <v>34</v>
      </c>
      <c r="BK136" s="227">
        <f>ROUND(I136*H136,2)</f>
        <v>0</v>
      </c>
      <c r="BL136" s="19" t="s">
        <v>112</v>
      </c>
      <c r="BM136" s="226" t="s">
        <v>5370</v>
      </c>
    </row>
    <row r="137" spans="1:51" s="13" customFormat="1" ht="12">
      <c r="A137" s="13"/>
      <c r="B137" s="228"/>
      <c r="C137" s="229"/>
      <c r="D137" s="230" t="s">
        <v>218</v>
      </c>
      <c r="E137" s="231" t="s">
        <v>19</v>
      </c>
      <c r="F137" s="232" t="s">
        <v>5371</v>
      </c>
      <c r="G137" s="229"/>
      <c r="H137" s="233">
        <v>49.5</v>
      </c>
      <c r="I137" s="234"/>
      <c r="J137" s="229"/>
      <c r="K137" s="229"/>
      <c r="L137" s="235"/>
      <c r="M137" s="236"/>
      <c r="N137" s="237"/>
      <c r="O137" s="237"/>
      <c r="P137" s="237"/>
      <c r="Q137" s="237"/>
      <c r="R137" s="237"/>
      <c r="S137" s="237"/>
      <c r="T137" s="23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9" t="s">
        <v>218</v>
      </c>
      <c r="AU137" s="239" t="s">
        <v>82</v>
      </c>
      <c r="AV137" s="13" t="s">
        <v>82</v>
      </c>
      <c r="AW137" s="13" t="s">
        <v>33</v>
      </c>
      <c r="AX137" s="13" t="s">
        <v>34</v>
      </c>
      <c r="AY137" s="239" t="s">
        <v>206</v>
      </c>
    </row>
    <row r="138" spans="1:65" s="2" customFormat="1" ht="12">
      <c r="A138" s="40"/>
      <c r="B138" s="41"/>
      <c r="C138" s="261" t="s">
        <v>333</v>
      </c>
      <c r="D138" s="261" t="s">
        <v>317</v>
      </c>
      <c r="E138" s="262" t="s">
        <v>5372</v>
      </c>
      <c r="F138" s="263" t="s">
        <v>5373</v>
      </c>
      <c r="G138" s="264" t="s">
        <v>270</v>
      </c>
      <c r="H138" s="265">
        <v>49.5</v>
      </c>
      <c r="I138" s="266"/>
      <c r="J138" s="267">
        <f>ROUND(I138*H138,2)</f>
        <v>0</v>
      </c>
      <c r="K138" s="263" t="s">
        <v>3966</v>
      </c>
      <c r="L138" s="268"/>
      <c r="M138" s="269" t="s">
        <v>19</v>
      </c>
      <c r="N138" s="270" t="s">
        <v>44</v>
      </c>
      <c r="O138" s="86"/>
      <c r="P138" s="224">
        <f>O138*H138</f>
        <v>0</v>
      </c>
      <c r="Q138" s="224">
        <v>0.00067</v>
      </c>
      <c r="R138" s="224">
        <f>Q138*H138</f>
        <v>0.033165</v>
      </c>
      <c r="S138" s="224">
        <v>0</v>
      </c>
      <c r="T138" s="22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6" t="s">
        <v>247</v>
      </c>
      <c r="AT138" s="226" t="s">
        <v>317</v>
      </c>
      <c r="AU138" s="226" t="s">
        <v>82</v>
      </c>
      <c r="AY138" s="19" t="s">
        <v>206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9" t="s">
        <v>34</v>
      </c>
      <c r="BK138" s="227">
        <f>ROUND(I138*H138,2)</f>
        <v>0</v>
      </c>
      <c r="BL138" s="19" t="s">
        <v>112</v>
      </c>
      <c r="BM138" s="226" t="s">
        <v>5374</v>
      </c>
    </row>
    <row r="139" spans="1:65" s="2" customFormat="1" ht="12">
      <c r="A139" s="40"/>
      <c r="B139" s="41"/>
      <c r="C139" s="215" t="s">
        <v>337</v>
      </c>
      <c r="D139" s="215" t="s">
        <v>208</v>
      </c>
      <c r="E139" s="216" t="s">
        <v>5375</v>
      </c>
      <c r="F139" s="217" t="s">
        <v>5376</v>
      </c>
      <c r="G139" s="218" t="s">
        <v>270</v>
      </c>
      <c r="H139" s="219">
        <v>56.1</v>
      </c>
      <c r="I139" s="220"/>
      <c r="J139" s="221">
        <f>ROUND(I139*H139,2)</f>
        <v>0</v>
      </c>
      <c r="K139" s="217" t="s">
        <v>3966</v>
      </c>
      <c r="L139" s="46"/>
      <c r="M139" s="222" t="s">
        <v>19</v>
      </c>
      <c r="N139" s="223" t="s">
        <v>44</v>
      </c>
      <c r="O139" s="86"/>
      <c r="P139" s="224">
        <f>O139*H139</f>
        <v>0</v>
      </c>
      <c r="Q139" s="224">
        <v>1E-05</v>
      </c>
      <c r="R139" s="224">
        <f>Q139*H139</f>
        <v>0.0005610000000000001</v>
      </c>
      <c r="S139" s="224">
        <v>0</v>
      </c>
      <c r="T139" s="225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6" t="s">
        <v>112</v>
      </c>
      <c r="AT139" s="226" t="s">
        <v>208</v>
      </c>
      <c r="AU139" s="226" t="s">
        <v>82</v>
      </c>
      <c r="AY139" s="19" t="s">
        <v>206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9" t="s">
        <v>34</v>
      </c>
      <c r="BK139" s="227">
        <f>ROUND(I139*H139,2)</f>
        <v>0</v>
      </c>
      <c r="BL139" s="19" t="s">
        <v>112</v>
      </c>
      <c r="BM139" s="226" t="s">
        <v>5377</v>
      </c>
    </row>
    <row r="140" spans="1:51" s="13" customFormat="1" ht="12">
      <c r="A140" s="13"/>
      <c r="B140" s="228"/>
      <c r="C140" s="229"/>
      <c r="D140" s="230" t="s">
        <v>218</v>
      </c>
      <c r="E140" s="231" t="s">
        <v>19</v>
      </c>
      <c r="F140" s="232" t="s">
        <v>5378</v>
      </c>
      <c r="G140" s="229"/>
      <c r="H140" s="233">
        <v>56.1</v>
      </c>
      <c r="I140" s="234"/>
      <c r="J140" s="229"/>
      <c r="K140" s="229"/>
      <c r="L140" s="235"/>
      <c r="M140" s="236"/>
      <c r="N140" s="237"/>
      <c r="O140" s="237"/>
      <c r="P140" s="237"/>
      <c r="Q140" s="237"/>
      <c r="R140" s="237"/>
      <c r="S140" s="237"/>
      <c r="T140" s="23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9" t="s">
        <v>218</v>
      </c>
      <c r="AU140" s="239" t="s">
        <v>82</v>
      </c>
      <c r="AV140" s="13" t="s">
        <v>82</v>
      </c>
      <c r="AW140" s="13" t="s">
        <v>33</v>
      </c>
      <c r="AX140" s="13" t="s">
        <v>34</v>
      </c>
      <c r="AY140" s="239" t="s">
        <v>206</v>
      </c>
    </row>
    <row r="141" spans="1:65" s="2" customFormat="1" ht="12">
      <c r="A141" s="40"/>
      <c r="B141" s="41"/>
      <c r="C141" s="261" t="s">
        <v>456</v>
      </c>
      <c r="D141" s="261" t="s">
        <v>317</v>
      </c>
      <c r="E141" s="262" t="s">
        <v>5379</v>
      </c>
      <c r="F141" s="263" t="s">
        <v>5380</v>
      </c>
      <c r="G141" s="264" t="s">
        <v>270</v>
      </c>
      <c r="H141" s="265">
        <v>56.1</v>
      </c>
      <c r="I141" s="266"/>
      <c r="J141" s="267">
        <f>ROUND(I141*H141,2)</f>
        <v>0</v>
      </c>
      <c r="K141" s="263" t="s">
        <v>3966</v>
      </c>
      <c r="L141" s="268"/>
      <c r="M141" s="269" t="s">
        <v>19</v>
      </c>
      <c r="N141" s="270" t="s">
        <v>44</v>
      </c>
      <c r="O141" s="86"/>
      <c r="P141" s="224">
        <f>O141*H141</f>
        <v>0</v>
      </c>
      <c r="Q141" s="224">
        <v>0.00318</v>
      </c>
      <c r="R141" s="224">
        <f>Q141*H141</f>
        <v>0.178398</v>
      </c>
      <c r="S141" s="224">
        <v>0</v>
      </c>
      <c r="T141" s="225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6" t="s">
        <v>247</v>
      </c>
      <c r="AT141" s="226" t="s">
        <v>317</v>
      </c>
      <c r="AU141" s="226" t="s">
        <v>82</v>
      </c>
      <c r="AY141" s="19" t="s">
        <v>206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9" t="s">
        <v>34</v>
      </c>
      <c r="BK141" s="227">
        <f>ROUND(I141*H141,2)</f>
        <v>0</v>
      </c>
      <c r="BL141" s="19" t="s">
        <v>112</v>
      </c>
      <c r="BM141" s="226" t="s">
        <v>5381</v>
      </c>
    </row>
    <row r="142" spans="1:51" s="13" customFormat="1" ht="12">
      <c r="A142" s="13"/>
      <c r="B142" s="228"/>
      <c r="C142" s="229"/>
      <c r="D142" s="230" t="s">
        <v>218</v>
      </c>
      <c r="E142" s="231" t="s">
        <v>19</v>
      </c>
      <c r="F142" s="232" t="s">
        <v>5378</v>
      </c>
      <c r="G142" s="229"/>
      <c r="H142" s="233">
        <v>56.1</v>
      </c>
      <c r="I142" s="234"/>
      <c r="J142" s="229"/>
      <c r="K142" s="229"/>
      <c r="L142" s="235"/>
      <c r="M142" s="236"/>
      <c r="N142" s="237"/>
      <c r="O142" s="237"/>
      <c r="P142" s="237"/>
      <c r="Q142" s="237"/>
      <c r="R142" s="237"/>
      <c r="S142" s="237"/>
      <c r="T142" s="23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9" t="s">
        <v>218</v>
      </c>
      <c r="AU142" s="239" t="s">
        <v>82</v>
      </c>
      <c r="AV142" s="13" t="s">
        <v>82</v>
      </c>
      <c r="AW142" s="13" t="s">
        <v>33</v>
      </c>
      <c r="AX142" s="13" t="s">
        <v>34</v>
      </c>
      <c r="AY142" s="239" t="s">
        <v>206</v>
      </c>
    </row>
    <row r="143" spans="1:65" s="2" customFormat="1" ht="16.5" customHeight="1">
      <c r="A143" s="40"/>
      <c r="B143" s="41"/>
      <c r="C143" s="215" t="s">
        <v>344</v>
      </c>
      <c r="D143" s="215" t="s">
        <v>208</v>
      </c>
      <c r="E143" s="216" t="s">
        <v>5382</v>
      </c>
      <c r="F143" s="217" t="s">
        <v>5383</v>
      </c>
      <c r="G143" s="218" t="s">
        <v>270</v>
      </c>
      <c r="H143" s="219">
        <v>105.6</v>
      </c>
      <c r="I143" s="220"/>
      <c r="J143" s="221">
        <f>ROUND(I143*H143,2)</f>
        <v>0</v>
      </c>
      <c r="K143" s="217" t="s">
        <v>3966</v>
      </c>
      <c r="L143" s="46"/>
      <c r="M143" s="222" t="s">
        <v>19</v>
      </c>
      <c r="N143" s="223" t="s">
        <v>44</v>
      </c>
      <c r="O143" s="86"/>
      <c r="P143" s="224">
        <f>O143*H143</f>
        <v>0</v>
      </c>
      <c r="Q143" s="224">
        <v>0.00019</v>
      </c>
      <c r="R143" s="224">
        <f>Q143*H143</f>
        <v>0.020064</v>
      </c>
      <c r="S143" s="224">
        <v>0</v>
      </c>
      <c r="T143" s="225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6" t="s">
        <v>112</v>
      </c>
      <c r="AT143" s="226" t="s">
        <v>208</v>
      </c>
      <c r="AU143" s="226" t="s">
        <v>82</v>
      </c>
      <c r="AY143" s="19" t="s">
        <v>206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9" t="s">
        <v>34</v>
      </c>
      <c r="BK143" s="227">
        <f>ROUND(I143*H143,2)</f>
        <v>0</v>
      </c>
      <c r="BL143" s="19" t="s">
        <v>112</v>
      </c>
      <c r="BM143" s="226" t="s">
        <v>5384</v>
      </c>
    </row>
    <row r="144" spans="1:51" s="13" customFormat="1" ht="12">
      <c r="A144" s="13"/>
      <c r="B144" s="228"/>
      <c r="C144" s="229"/>
      <c r="D144" s="230" t="s">
        <v>218</v>
      </c>
      <c r="E144" s="231" t="s">
        <v>19</v>
      </c>
      <c r="F144" s="232" t="s">
        <v>5385</v>
      </c>
      <c r="G144" s="229"/>
      <c r="H144" s="233">
        <v>105.6</v>
      </c>
      <c r="I144" s="234"/>
      <c r="J144" s="229"/>
      <c r="K144" s="229"/>
      <c r="L144" s="235"/>
      <c r="M144" s="236"/>
      <c r="N144" s="237"/>
      <c r="O144" s="237"/>
      <c r="P144" s="237"/>
      <c r="Q144" s="237"/>
      <c r="R144" s="237"/>
      <c r="S144" s="237"/>
      <c r="T144" s="23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9" t="s">
        <v>218</v>
      </c>
      <c r="AU144" s="239" t="s">
        <v>82</v>
      </c>
      <c r="AV144" s="13" t="s">
        <v>82</v>
      </c>
      <c r="AW144" s="13" t="s">
        <v>33</v>
      </c>
      <c r="AX144" s="13" t="s">
        <v>34</v>
      </c>
      <c r="AY144" s="239" t="s">
        <v>206</v>
      </c>
    </row>
    <row r="145" spans="1:63" s="12" customFormat="1" ht="22.8" customHeight="1">
      <c r="A145" s="12"/>
      <c r="B145" s="199"/>
      <c r="C145" s="200"/>
      <c r="D145" s="201" t="s">
        <v>72</v>
      </c>
      <c r="E145" s="213" t="s">
        <v>251</v>
      </c>
      <c r="F145" s="213" t="s">
        <v>5386</v>
      </c>
      <c r="G145" s="200"/>
      <c r="H145" s="200"/>
      <c r="I145" s="203"/>
      <c r="J145" s="214">
        <f>BK145</f>
        <v>0</v>
      </c>
      <c r="K145" s="200"/>
      <c r="L145" s="205"/>
      <c r="M145" s="206"/>
      <c r="N145" s="207"/>
      <c r="O145" s="207"/>
      <c r="P145" s="208">
        <f>SUM(P146:P149)</f>
        <v>0</v>
      </c>
      <c r="Q145" s="207"/>
      <c r="R145" s="208">
        <f>SUM(R146:R149)</f>
        <v>0</v>
      </c>
      <c r="S145" s="207"/>
      <c r="T145" s="209">
        <f>SUM(T146:T149)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0" t="s">
        <v>34</v>
      </c>
      <c r="AT145" s="211" t="s">
        <v>72</v>
      </c>
      <c r="AU145" s="211" t="s">
        <v>34</v>
      </c>
      <c r="AY145" s="210" t="s">
        <v>206</v>
      </c>
      <c r="BK145" s="212">
        <f>SUM(BK146:BK149)</f>
        <v>0</v>
      </c>
    </row>
    <row r="146" spans="1:65" s="2" customFormat="1" ht="12">
      <c r="A146" s="40"/>
      <c r="B146" s="41"/>
      <c r="C146" s="215" t="s">
        <v>350</v>
      </c>
      <c r="D146" s="215" t="s">
        <v>208</v>
      </c>
      <c r="E146" s="216" t="s">
        <v>5387</v>
      </c>
      <c r="F146" s="217" t="s">
        <v>5388</v>
      </c>
      <c r="G146" s="218" t="s">
        <v>4296</v>
      </c>
      <c r="H146" s="219">
        <v>1</v>
      </c>
      <c r="I146" s="220"/>
      <c r="J146" s="221">
        <f>ROUND(I146*H146,2)</f>
        <v>0</v>
      </c>
      <c r="K146" s="217" t="s">
        <v>19</v>
      </c>
      <c r="L146" s="46"/>
      <c r="M146" s="222" t="s">
        <v>19</v>
      </c>
      <c r="N146" s="223" t="s">
        <v>44</v>
      </c>
      <c r="O146" s="86"/>
      <c r="P146" s="224">
        <f>O146*H146</f>
        <v>0</v>
      </c>
      <c r="Q146" s="224">
        <v>0</v>
      </c>
      <c r="R146" s="224">
        <f>Q146*H146</f>
        <v>0</v>
      </c>
      <c r="S146" s="224">
        <v>0</v>
      </c>
      <c r="T146" s="225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6" t="s">
        <v>112</v>
      </c>
      <c r="AT146" s="226" t="s">
        <v>208</v>
      </c>
      <c r="AU146" s="226" t="s">
        <v>82</v>
      </c>
      <c r="AY146" s="19" t="s">
        <v>206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19" t="s">
        <v>34</v>
      </c>
      <c r="BK146" s="227">
        <f>ROUND(I146*H146,2)</f>
        <v>0</v>
      </c>
      <c r="BL146" s="19" t="s">
        <v>112</v>
      </c>
      <c r="BM146" s="226" t="s">
        <v>5389</v>
      </c>
    </row>
    <row r="147" spans="1:51" s="13" customFormat="1" ht="12">
      <c r="A147" s="13"/>
      <c r="B147" s="228"/>
      <c r="C147" s="229"/>
      <c r="D147" s="230" t="s">
        <v>218</v>
      </c>
      <c r="E147" s="231" t="s">
        <v>19</v>
      </c>
      <c r="F147" s="232" t="s">
        <v>5390</v>
      </c>
      <c r="G147" s="229"/>
      <c r="H147" s="233">
        <v>1</v>
      </c>
      <c r="I147" s="234"/>
      <c r="J147" s="229"/>
      <c r="K147" s="229"/>
      <c r="L147" s="235"/>
      <c r="M147" s="236"/>
      <c r="N147" s="237"/>
      <c r="O147" s="237"/>
      <c r="P147" s="237"/>
      <c r="Q147" s="237"/>
      <c r="R147" s="237"/>
      <c r="S147" s="237"/>
      <c r="T147" s="23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9" t="s">
        <v>218</v>
      </c>
      <c r="AU147" s="239" t="s">
        <v>82</v>
      </c>
      <c r="AV147" s="13" t="s">
        <v>82</v>
      </c>
      <c r="AW147" s="13" t="s">
        <v>33</v>
      </c>
      <c r="AX147" s="13" t="s">
        <v>34</v>
      </c>
      <c r="AY147" s="239" t="s">
        <v>206</v>
      </c>
    </row>
    <row r="148" spans="1:65" s="2" customFormat="1" ht="12">
      <c r="A148" s="40"/>
      <c r="B148" s="41"/>
      <c r="C148" s="215" t="s">
        <v>355</v>
      </c>
      <c r="D148" s="215" t="s">
        <v>208</v>
      </c>
      <c r="E148" s="216" t="s">
        <v>5391</v>
      </c>
      <c r="F148" s="217" t="s">
        <v>5392</v>
      </c>
      <c r="G148" s="218" t="s">
        <v>4296</v>
      </c>
      <c r="H148" s="219">
        <v>1</v>
      </c>
      <c r="I148" s="220"/>
      <c r="J148" s="221">
        <f>ROUND(I148*H148,2)</f>
        <v>0</v>
      </c>
      <c r="K148" s="217" t="s">
        <v>19</v>
      </c>
      <c r="L148" s="46"/>
      <c r="M148" s="222" t="s">
        <v>19</v>
      </c>
      <c r="N148" s="223" t="s">
        <v>44</v>
      </c>
      <c r="O148" s="86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6" t="s">
        <v>112</v>
      </c>
      <c r="AT148" s="226" t="s">
        <v>208</v>
      </c>
      <c r="AU148" s="226" t="s">
        <v>82</v>
      </c>
      <c r="AY148" s="19" t="s">
        <v>206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9" t="s">
        <v>34</v>
      </c>
      <c r="BK148" s="227">
        <f>ROUND(I148*H148,2)</f>
        <v>0</v>
      </c>
      <c r="BL148" s="19" t="s">
        <v>112</v>
      </c>
      <c r="BM148" s="226" t="s">
        <v>5393</v>
      </c>
    </row>
    <row r="149" spans="1:51" s="13" customFormat="1" ht="12">
      <c r="A149" s="13"/>
      <c r="B149" s="228"/>
      <c r="C149" s="229"/>
      <c r="D149" s="230" t="s">
        <v>218</v>
      </c>
      <c r="E149" s="231" t="s">
        <v>19</v>
      </c>
      <c r="F149" s="232" t="s">
        <v>5394</v>
      </c>
      <c r="G149" s="229"/>
      <c r="H149" s="233">
        <v>1</v>
      </c>
      <c r="I149" s="234"/>
      <c r="J149" s="229"/>
      <c r="K149" s="229"/>
      <c r="L149" s="235"/>
      <c r="M149" s="236"/>
      <c r="N149" s="237"/>
      <c r="O149" s="237"/>
      <c r="P149" s="237"/>
      <c r="Q149" s="237"/>
      <c r="R149" s="237"/>
      <c r="S149" s="237"/>
      <c r="T149" s="23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9" t="s">
        <v>218</v>
      </c>
      <c r="AU149" s="239" t="s">
        <v>82</v>
      </c>
      <c r="AV149" s="13" t="s">
        <v>82</v>
      </c>
      <c r="AW149" s="13" t="s">
        <v>33</v>
      </c>
      <c r="AX149" s="13" t="s">
        <v>34</v>
      </c>
      <c r="AY149" s="239" t="s">
        <v>206</v>
      </c>
    </row>
    <row r="150" spans="1:63" s="12" customFormat="1" ht="25.9" customHeight="1">
      <c r="A150" s="12"/>
      <c r="B150" s="199"/>
      <c r="C150" s="200"/>
      <c r="D150" s="201" t="s">
        <v>72</v>
      </c>
      <c r="E150" s="202" t="s">
        <v>1911</v>
      </c>
      <c r="F150" s="202" t="s">
        <v>1912</v>
      </c>
      <c r="G150" s="200"/>
      <c r="H150" s="200"/>
      <c r="I150" s="203"/>
      <c r="J150" s="204">
        <f>BK150</f>
        <v>0</v>
      </c>
      <c r="K150" s="200"/>
      <c r="L150" s="205"/>
      <c r="M150" s="206"/>
      <c r="N150" s="207"/>
      <c r="O150" s="207"/>
      <c r="P150" s="208">
        <f>P151</f>
        <v>0</v>
      </c>
      <c r="Q150" s="207"/>
      <c r="R150" s="208">
        <f>R151</f>
        <v>0.16002</v>
      </c>
      <c r="S150" s="207"/>
      <c r="T150" s="209">
        <f>T151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0" t="s">
        <v>82</v>
      </c>
      <c r="AT150" s="211" t="s">
        <v>72</v>
      </c>
      <c r="AU150" s="211" t="s">
        <v>73</v>
      </c>
      <c r="AY150" s="210" t="s">
        <v>206</v>
      </c>
      <c r="BK150" s="212">
        <f>BK151</f>
        <v>0</v>
      </c>
    </row>
    <row r="151" spans="1:63" s="12" customFormat="1" ht="22.8" customHeight="1">
      <c r="A151" s="12"/>
      <c r="B151" s="199"/>
      <c r="C151" s="200"/>
      <c r="D151" s="201" t="s">
        <v>72</v>
      </c>
      <c r="E151" s="213" t="s">
        <v>4121</v>
      </c>
      <c r="F151" s="213" t="s">
        <v>4122</v>
      </c>
      <c r="G151" s="200"/>
      <c r="H151" s="200"/>
      <c r="I151" s="203"/>
      <c r="J151" s="214">
        <f>BK151</f>
        <v>0</v>
      </c>
      <c r="K151" s="200"/>
      <c r="L151" s="205"/>
      <c r="M151" s="206"/>
      <c r="N151" s="207"/>
      <c r="O151" s="207"/>
      <c r="P151" s="208">
        <f>SUM(P152:P161)</f>
        <v>0</v>
      </c>
      <c r="Q151" s="207"/>
      <c r="R151" s="208">
        <f>SUM(R152:R161)</f>
        <v>0.16002</v>
      </c>
      <c r="S151" s="207"/>
      <c r="T151" s="209">
        <f>SUM(T152:T161)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0" t="s">
        <v>82</v>
      </c>
      <c r="AT151" s="211" t="s">
        <v>72</v>
      </c>
      <c r="AU151" s="211" t="s">
        <v>34</v>
      </c>
      <c r="AY151" s="210" t="s">
        <v>206</v>
      </c>
      <c r="BK151" s="212">
        <f>SUM(BK152:BK161)</f>
        <v>0</v>
      </c>
    </row>
    <row r="152" spans="1:65" s="2" customFormat="1" ht="33" customHeight="1">
      <c r="A152" s="40"/>
      <c r="B152" s="41"/>
      <c r="C152" s="215" t="s">
        <v>363</v>
      </c>
      <c r="D152" s="215" t="s">
        <v>208</v>
      </c>
      <c r="E152" s="216" t="s">
        <v>5395</v>
      </c>
      <c r="F152" s="217" t="s">
        <v>5396</v>
      </c>
      <c r="G152" s="218" t="s">
        <v>2468</v>
      </c>
      <c r="H152" s="219">
        <v>1</v>
      </c>
      <c r="I152" s="220"/>
      <c r="J152" s="221">
        <f>ROUND(I152*H152,2)</f>
        <v>0</v>
      </c>
      <c r="K152" s="217" t="s">
        <v>3966</v>
      </c>
      <c r="L152" s="46"/>
      <c r="M152" s="222" t="s">
        <v>19</v>
      </c>
      <c r="N152" s="223" t="s">
        <v>44</v>
      </c>
      <c r="O152" s="86"/>
      <c r="P152" s="224">
        <f>O152*H152</f>
        <v>0</v>
      </c>
      <c r="Q152" s="224">
        <v>0.01955</v>
      </c>
      <c r="R152" s="224">
        <f>Q152*H152</f>
        <v>0.01955</v>
      </c>
      <c r="S152" s="224">
        <v>0</v>
      </c>
      <c r="T152" s="225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6" t="s">
        <v>304</v>
      </c>
      <c r="AT152" s="226" t="s">
        <v>208</v>
      </c>
      <c r="AU152" s="226" t="s">
        <v>82</v>
      </c>
      <c r="AY152" s="19" t="s">
        <v>206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9" t="s">
        <v>34</v>
      </c>
      <c r="BK152" s="227">
        <f>ROUND(I152*H152,2)</f>
        <v>0</v>
      </c>
      <c r="BL152" s="19" t="s">
        <v>304</v>
      </c>
      <c r="BM152" s="226" t="s">
        <v>5397</v>
      </c>
    </row>
    <row r="153" spans="1:51" s="13" customFormat="1" ht="12">
      <c r="A153" s="13"/>
      <c r="B153" s="228"/>
      <c r="C153" s="229"/>
      <c r="D153" s="230" t="s">
        <v>218</v>
      </c>
      <c r="E153" s="231" t="s">
        <v>19</v>
      </c>
      <c r="F153" s="232" t="s">
        <v>5394</v>
      </c>
      <c r="G153" s="229"/>
      <c r="H153" s="233">
        <v>1</v>
      </c>
      <c r="I153" s="234"/>
      <c r="J153" s="229"/>
      <c r="K153" s="229"/>
      <c r="L153" s="235"/>
      <c r="M153" s="236"/>
      <c r="N153" s="237"/>
      <c r="O153" s="237"/>
      <c r="P153" s="237"/>
      <c r="Q153" s="237"/>
      <c r="R153" s="237"/>
      <c r="S153" s="237"/>
      <c r="T153" s="23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9" t="s">
        <v>218</v>
      </c>
      <c r="AU153" s="239" t="s">
        <v>82</v>
      </c>
      <c r="AV153" s="13" t="s">
        <v>82</v>
      </c>
      <c r="AW153" s="13" t="s">
        <v>33</v>
      </c>
      <c r="AX153" s="13" t="s">
        <v>34</v>
      </c>
      <c r="AY153" s="239" t="s">
        <v>206</v>
      </c>
    </row>
    <row r="154" spans="1:65" s="2" customFormat="1" ht="44.25" customHeight="1">
      <c r="A154" s="40"/>
      <c r="B154" s="41"/>
      <c r="C154" s="215" t="s">
        <v>368</v>
      </c>
      <c r="D154" s="215" t="s">
        <v>208</v>
      </c>
      <c r="E154" s="216" t="s">
        <v>5398</v>
      </c>
      <c r="F154" s="217" t="s">
        <v>5399</v>
      </c>
      <c r="G154" s="218" t="s">
        <v>2468</v>
      </c>
      <c r="H154" s="219">
        <v>1</v>
      </c>
      <c r="I154" s="220"/>
      <c r="J154" s="221">
        <f>ROUND(I154*H154,2)</f>
        <v>0</v>
      </c>
      <c r="K154" s="217" t="s">
        <v>3966</v>
      </c>
      <c r="L154" s="46"/>
      <c r="M154" s="222" t="s">
        <v>19</v>
      </c>
      <c r="N154" s="223" t="s">
        <v>44</v>
      </c>
      <c r="O154" s="86"/>
      <c r="P154" s="224">
        <f>O154*H154</f>
        <v>0</v>
      </c>
      <c r="Q154" s="224">
        <v>0.03175</v>
      </c>
      <c r="R154" s="224">
        <f>Q154*H154</f>
        <v>0.03175</v>
      </c>
      <c r="S154" s="224">
        <v>0</v>
      </c>
      <c r="T154" s="225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6" t="s">
        <v>304</v>
      </c>
      <c r="AT154" s="226" t="s">
        <v>208</v>
      </c>
      <c r="AU154" s="226" t="s">
        <v>82</v>
      </c>
      <c r="AY154" s="19" t="s">
        <v>206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19" t="s">
        <v>34</v>
      </c>
      <c r="BK154" s="227">
        <f>ROUND(I154*H154,2)</f>
        <v>0</v>
      </c>
      <c r="BL154" s="19" t="s">
        <v>304</v>
      </c>
      <c r="BM154" s="226" t="s">
        <v>5400</v>
      </c>
    </row>
    <row r="155" spans="1:51" s="13" customFormat="1" ht="12">
      <c r="A155" s="13"/>
      <c r="B155" s="228"/>
      <c r="C155" s="229"/>
      <c r="D155" s="230" t="s">
        <v>218</v>
      </c>
      <c r="E155" s="231" t="s">
        <v>19</v>
      </c>
      <c r="F155" s="232" t="s">
        <v>5394</v>
      </c>
      <c r="G155" s="229"/>
      <c r="H155" s="233">
        <v>1</v>
      </c>
      <c r="I155" s="234"/>
      <c r="J155" s="229"/>
      <c r="K155" s="229"/>
      <c r="L155" s="235"/>
      <c r="M155" s="236"/>
      <c r="N155" s="237"/>
      <c r="O155" s="237"/>
      <c r="P155" s="237"/>
      <c r="Q155" s="237"/>
      <c r="R155" s="237"/>
      <c r="S155" s="237"/>
      <c r="T155" s="23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9" t="s">
        <v>218</v>
      </c>
      <c r="AU155" s="239" t="s">
        <v>82</v>
      </c>
      <c r="AV155" s="13" t="s">
        <v>82</v>
      </c>
      <c r="AW155" s="13" t="s">
        <v>33</v>
      </c>
      <c r="AX155" s="13" t="s">
        <v>34</v>
      </c>
      <c r="AY155" s="239" t="s">
        <v>206</v>
      </c>
    </row>
    <row r="156" spans="1:65" s="2" customFormat="1" ht="12">
      <c r="A156" s="40"/>
      <c r="B156" s="41"/>
      <c r="C156" s="215" t="s">
        <v>373</v>
      </c>
      <c r="D156" s="215" t="s">
        <v>208</v>
      </c>
      <c r="E156" s="216" t="s">
        <v>5401</v>
      </c>
      <c r="F156" s="217" t="s">
        <v>5402</v>
      </c>
      <c r="G156" s="218" t="s">
        <v>2468</v>
      </c>
      <c r="H156" s="219">
        <v>1</v>
      </c>
      <c r="I156" s="220"/>
      <c r="J156" s="221">
        <f>ROUND(I156*H156,2)</f>
        <v>0</v>
      </c>
      <c r="K156" s="217" t="s">
        <v>19</v>
      </c>
      <c r="L156" s="46"/>
      <c r="M156" s="222" t="s">
        <v>19</v>
      </c>
      <c r="N156" s="223" t="s">
        <v>44</v>
      </c>
      <c r="O156" s="86"/>
      <c r="P156" s="224">
        <f>O156*H156</f>
        <v>0</v>
      </c>
      <c r="Q156" s="224">
        <v>0.03624</v>
      </c>
      <c r="R156" s="224">
        <f>Q156*H156</f>
        <v>0.03624</v>
      </c>
      <c r="S156" s="224">
        <v>0</v>
      </c>
      <c r="T156" s="225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6" t="s">
        <v>304</v>
      </c>
      <c r="AT156" s="226" t="s">
        <v>208</v>
      </c>
      <c r="AU156" s="226" t="s">
        <v>82</v>
      </c>
      <c r="AY156" s="19" t="s">
        <v>206</v>
      </c>
      <c r="BE156" s="227">
        <f>IF(N156="základní",J156,0)</f>
        <v>0</v>
      </c>
      <c r="BF156" s="227">
        <f>IF(N156="snížená",J156,0)</f>
        <v>0</v>
      </c>
      <c r="BG156" s="227">
        <f>IF(N156="zákl. přenesená",J156,0)</f>
        <v>0</v>
      </c>
      <c r="BH156" s="227">
        <f>IF(N156="sníž. přenesená",J156,0)</f>
        <v>0</v>
      </c>
      <c r="BI156" s="227">
        <f>IF(N156="nulová",J156,0)</f>
        <v>0</v>
      </c>
      <c r="BJ156" s="19" t="s">
        <v>34</v>
      </c>
      <c r="BK156" s="227">
        <f>ROUND(I156*H156,2)</f>
        <v>0</v>
      </c>
      <c r="BL156" s="19" t="s">
        <v>304</v>
      </c>
      <c r="BM156" s="226" t="s">
        <v>5403</v>
      </c>
    </row>
    <row r="157" spans="1:51" s="13" customFormat="1" ht="12">
      <c r="A157" s="13"/>
      <c r="B157" s="228"/>
      <c r="C157" s="229"/>
      <c r="D157" s="230" t="s">
        <v>218</v>
      </c>
      <c r="E157" s="231" t="s">
        <v>19</v>
      </c>
      <c r="F157" s="232" t="s">
        <v>5404</v>
      </c>
      <c r="G157" s="229"/>
      <c r="H157" s="233">
        <v>1</v>
      </c>
      <c r="I157" s="234"/>
      <c r="J157" s="229"/>
      <c r="K157" s="229"/>
      <c r="L157" s="235"/>
      <c r="M157" s="236"/>
      <c r="N157" s="237"/>
      <c r="O157" s="237"/>
      <c r="P157" s="237"/>
      <c r="Q157" s="237"/>
      <c r="R157" s="237"/>
      <c r="S157" s="237"/>
      <c r="T157" s="23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9" t="s">
        <v>218</v>
      </c>
      <c r="AU157" s="239" t="s">
        <v>82</v>
      </c>
      <c r="AV157" s="13" t="s">
        <v>82</v>
      </c>
      <c r="AW157" s="13" t="s">
        <v>33</v>
      </c>
      <c r="AX157" s="13" t="s">
        <v>34</v>
      </c>
      <c r="AY157" s="239" t="s">
        <v>206</v>
      </c>
    </row>
    <row r="158" spans="1:65" s="2" customFormat="1" ht="128.55" customHeight="1">
      <c r="A158" s="40"/>
      <c r="B158" s="41"/>
      <c r="C158" s="215" t="s">
        <v>377</v>
      </c>
      <c r="D158" s="215" t="s">
        <v>208</v>
      </c>
      <c r="E158" s="216" t="s">
        <v>5405</v>
      </c>
      <c r="F158" s="217" t="s">
        <v>5406</v>
      </c>
      <c r="G158" s="218" t="s">
        <v>2468</v>
      </c>
      <c r="H158" s="219">
        <v>1</v>
      </c>
      <c r="I158" s="220"/>
      <c r="J158" s="221">
        <f>ROUND(I158*H158,2)</f>
        <v>0</v>
      </c>
      <c r="K158" s="217" t="s">
        <v>19</v>
      </c>
      <c r="L158" s="46"/>
      <c r="M158" s="222" t="s">
        <v>19</v>
      </c>
      <c r="N158" s="223" t="s">
        <v>44</v>
      </c>
      <c r="O158" s="86"/>
      <c r="P158" s="224">
        <f>O158*H158</f>
        <v>0</v>
      </c>
      <c r="Q158" s="224">
        <v>0.03624</v>
      </c>
      <c r="R158" s="224">
        <f>Q158*H158</f>
        <v>0.03624</v>
      </c>
      <c r="S158" s="224">
        <v>0</v>
      </c>
      <c r="T158" s="225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6" t="s">
        <v>304</v>
      </c>
      <c r="AT158" s="226" t="s">
        <v>208</v>
      </c>
      <c r="AU158" s="226" t="s">
        <v>82</v>
      </c>
      <c r="AY158" s="19" t="s">
        <v>206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19" t="s">
        <v>34</v>
      </c>
      <c r="BK158" s="227">
        <f>ROUND(I158*H158,2)</f>
        <v>0</v>
      </c>
      <c r="BL158" s="19" t="s">
        <v>304</v>
      </c>
      <c r="BM158" s="226" t="s">
        <v>5407</v>
      </c>
    </row>
    <row r="159" spans="1:51" s="13" customFormat="1" ht="12">
      <c r="A159" s="13"/>
      <c r="B159" s="228"/>
      <c r="C159" s="229"/>
      <c r="D159" s="230" t="s">
        <v>218</v>
      </c>
      <c r="E159" s="231" t="s">
        <v>19</v>
      </c>
      <c r="F159" s="232" t="s">
        <v>5408</v>
      </c>
      <c r="G159" s="229"/>
      <c r="H159" s="233">
        <v>1</v>
      </c>
      <c r="I159" s="234"/>
      <c r="J159" s="229"/>
      <c r="K159" s="229"/>
      <c r="L159" s="235"/>
      <c r="M159" s="236"/>
      <c r="N159" s="237"/>
      <c r="O159" s="237"/>
      <c r="P159" s="237"/>
      <c r="Q159" s="237"/>
      <c r="R159" s="237"/>
      <c r="S159" s="237"/>
      <c r="T159" s="23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9" t="s">
        <v>218</v>
      </c>
      <c r="AU159" s="239" t="s">
        <v>82</v>
      </c>
      <c r="AV159" s="13" t="s">
        <v>82</v>
      </c>
      <c r="AW159" s="13" t="s">
        <v>33</v>
      </c>
      <c r="AX159" s="13" t="s">
        <v>34</v>
      </c>
      <c r="AY159" s="239" t="s">
        <v>206</v>
      </c>
    </row>
    <row r="160" spans="1:65" s="2" customFormat="1" ht="12">
      <c r="A160" s="40"/>
      <c r="B160" s="41"/>
      <c r="C160" s="215" t="s">
        <v>383</v>
      </c>
      <c r="D160" s="215" t="s">
        <v>208</v>
      </c>
      <c r="E160" s="216" t="s">
        <v>5409</v>
      </c>
      <c r="F160" s="217" t="s">
        <v>5410</v>
      </c>
      <c r="G160" s="218" t="s">
        <v>2468</v>
      </c>
      <c r="H160" s="219">
        <v>1</v>
      </c>
      <c r="I160" s="220"/>
      <c r="J160" s="221">
        <f>ROUND(I160*H160,2)</f>
        <v>0</v>
      </c>
      <c r="K160" s="217" t="s">
        <v>19</v>
      </c>
      <c r="L160" s="46"/>
      <c r="M160" s="222" t="s">
        <v>19</v>
      </c>
      <c r="N160" s="223" t="s">
        <v>44</v>
      </c>
      <c r="O160" s="86"/>
      <c r="P160" s="224">
        <f>O160*H160</f>
        <v>0</v>
      </c>
      <c r="Q160" s="224">
        <v>0.03624</v>
      </c>
      <c r="R160" s="224">
        <f>Q160*H160</f>
        <v>0.03624</v>
      </c>
      <c r="S160" s="224">
        <v>0</v>
      </c>
      <c r="T160" s="225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6" t="s">
        <v>304</v>
      </c>
      <c r="AT160" s="226" t="s">
        <v>208</v>
      </c>
      <c r="AU160" s="226" t="s">
        <v>82</v>
      </c>
      <c r="AY160" s="19" t="s">
        <v>206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19" t="s">
        <v>34</v>
      </c>
      <c r="BK160" s="227">
        <f>ROUND(I160*H160,2)</f>
        <v>0</v>
      </c>
      <c r="BL160" s="19" t="s">
        <v>304</v>
      </c>
      <c r="BM160" s="226" t="s">
        <v>5411</v>
      </c>
    </row>
    <row r="161" spans="1:51" s="13" customFormat="1" ht="12">
      <c r="A161" s="13"/>
      <c r="B161" s="228"/>
      <c r="C161" s="229"/>
      <c r="D161" s="230" t="s">
        <v>218</v>
      </c>
      <c r="E161" s="231" t="s">
        <v>19</v>
      </c>
      <c r="F161" s="232" t="s">
        <v>5404</v>
      </c>
      <c r="G161" s="229"/>
      <c r="H161" s="233">
        <v>1</v>
      </c>
      <c r="I161" s="234"/>
      <c r="J161" s="229"/>
      <c r="K161" s="229"/>
      <c r="L161" s="235"/>
      <c r="M161" s="236"/>
      <c r="N161" s="237"/>
      <c r="O161" s="237"/>
      <c r="P161" s="237"/>
      <c r="Q161" s="237"/>
      <c r="R161" s="237"/>
      <c r="S161" s="237"/>
      <c r="T161" s="23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9" t="s">
        <v>218</v>
      </c>
      <c r="AU161" s="239" t="s">
        <v>82</v>
      </c>
      <c r="AV161" s="13" t="s">
        <v>82</v>
      </c>
      <c r="AW161" s="13" t="s">
        <v>33</v>
      </c>
      <c r="AX161" s="13" t="s">
        <v>34</v>
      </c>
      <c r="AY161" s="239" t="s">
        <v>206</v>
      </c>
    </row>
    <row r="162" spans="1:63" s="12" customFormat="1" ht="25.9" customHeight="1">
      <c r="A162" s="12"/>
      <c r="B162" s="199"/>
      <c r="C162" s="200"/>
      <c r="D162" s="201" t="s">
        <v>72</v>
      </c>
      <c r="E162" s="202" t="s">
        <v>317</v>
      </c>
      <c r="F162" s="202" t="s">
        <v>4291</v>
      </c>
      <c r="G162" s="200"/>
      <c r="H162" s="200"/>
      <c r="I162" s="203"/>
      <c r="J162" s="204">
        <f>BK162</f>
        <v>0</v>
      </c>
      <c r="K162" s="200"/>
      <c r="L162" s="205"/>
      <c r="M162" s="206"/>
      <c r="N162" s="207"/>
      <c r="O162" s="207"/>
      <c r="P162" s="208">
        <f>P163</f>
        <v>0</v>
      </c>
      <c r="Q162" s="207"/>
      <c r="R162" s="208">
        <f>R163</f>
        <v>12</v>
      </c>
      <c r="S162" s="207"/>
      <c r="T162" s="209">
        <f>T163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0" t="s">
        <v>93</v>
      </c>
      <c r="AT162" s="211" t="s">
        <v>72</v>
      </c>
      <c r="AU162" s="211" t="s">
        <v>73</v>
      </c>
      <c r="AY162" s="210" t="s">
        <v>206</v>
      </c>
      <c r="BK162" s="212">
        <f>BK163</f>
        <v>0</v>
      </c>
    </row>
    <row r="163" spans="1:63" s="12" customFormat="1" ht="22.8" customHeight="1">
      <c r="A163" s="12"/>
      <c r="B163" s="199"/>
      <c r="C163" s="200"/>
      <c r="D163" s="201" t="s">
        <v>72</v>
      </c>
      <c r="E163" s="213" t="s">
        <v>4292</v>
      </c>
      <c r="F163" s="213" t="s">
        <v>4293</v>
      </c>
      <c r="G163" s="200"/>
      <c r="H163" s="200"/>
      <c r="I163" s="203"/>
      <c r="J163" s="214">
        <f>BK163</f>
        <v>0</v>
      </c>
      <c r="K163" s="200"/>
      <c r="L163" s="205"/>
      <c r="M163" s="206"/>
      <c r="N163" s="207"/>
      <c r="O163" s="207"/>
      <c r="P163" s="208">
        <f>SUM(P164:P173)</f>
        <v>0</v>
      </c>
      <c r="Q163" s="207"/>
      <c r="R163" s="208">
        <f>SUM(R164:R173)</f>
        <v>12</v>
      </c>
      <c r="S163" s="207"/>
      <c r="T163" s="209">
        <f>SUM(T164:T173)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0" t="s">
        <v>93</v>
      </c>
      <c r="AT163" s="211" t="s">
        <v>72</v>
      </c>
      <c r="AU163" s="211" t="s">
        <v>34</v>
      </c>
      <c r="AY163" s="210" t="s">
        <v>206</v>
      </c>
      <c r="BK163" s="212">
        <f>SUM(BK164:BK173)</f>
        <v>0</v>
      </c>
    </row>
    <row r="164" spans="1:65" s="2" customFormat="1" ht="21.75" customHeight="1">
      <c r="A164" s="40"/>
      <c r="B164" s="41"/>
      <c r="C164" s="215" t="s">
        <v>395</v>
      </c>
      <c r="D164" s="215" t="s">
        <v>208</v>
      </c>
      <c r="E164" s="216" t="s">
        <v>5412</v>
      </c>
      <c r="F164" s="217" t="s">
        <v>5413</v>
      </c>
      <c r="G164" s="218" t="s">
        <v>5414</v>
      </c>
      <c r="H164" s="219">
        <v>1</v>
      </c>
      <c r="I164" s="220"/>
      <c r="J164" s="221">
        <f>ROUND(I164*H164,2)</f>
        <v>0</v>
      </c>
      <c r="K164" s="217" t="s">
        <v>3966</v>
      </c>
      <c r="L164" s="46"/>
      <c r="M164" s="222" t="s">
        <v>19</v>
      </c>
      <c r="N164" s="223" t="s">
        <v>44</v>
      </c>
      <c r="O164" s="86"/>
      <c r="P164" s="224">
        <f>O164*H164</f>
        <v>0</v>
      </c>
      <c r="Q164" s="224">
        <v>0</v>
      </c>
      <c r="R164" s="224">
        <f>Q164*H164</f>
        <v>0</v>
      </c>
      <c r="S164" s="224">
        <v>0</v>
      </c>
      <c r="T164" s="225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6" t="s">
        <v>599</v>
      </c>
      <c r="AT164" s="226" t="s">
        <v>208</v>
      </c>
      <c r="AU164" s="226" t="s">
        <v>82</v>
      </c>
      <c r="AY164" s="19" t="s">
        <v>206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19" t="s">
        <v>34</v>
      </c>
      <c r="BK164" s="227">
        <f>ROUND(I164*H164,2)</f>
        <v>0</v>
      </c>
      <c r="BL164" s="19" t="s">
        <v>599</v>
      </c>
      <c r="BM164" s="226" t="s">
        <v>5415</v>
      </c>
    </row>
    <row r="165" spans="1:51" s="13" customFormat="1" ht="12">
      <c r="A165" s="13"/>
      <c r="B165" s="228"/>
      <c r="C165" s="229"/>
      <c r="D165" s="230" t="s">
        <v>218</v>
      </c>
      <c r="E165" s="231" t="s">
        <v>19</v>
      </c>
      <c r="F165" s="232" t="s">
        <v>34</v>
      </c>
      <c r="G165" s="229"/>
      <c r="H165" s="233">
        <v>1</v>
      </c>
      <c r="I165" s="234"/>
      <c r="J165" s="229"/>
      <c r="K165" s="229"/>
      <c r="L165" s="235"/>
      <c r="M165" s="236"/>
      <c r="N165" s="237"/>
      <c r="O165" s="237"/>
      <c r="P165" s="237"/>
      <c r="Q165" s="237"/>
      <c r="R165" s="237"/>
      <c r="S165" s="237"/>
      <c r="T165" s="23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9" t="s">
        <v>218</v>
      </c>
      <c r="AU165" s="239" t="s">
        <v>82</v>
      </c>
      <c r="AV165" s="13" t="s">
        <v>82</v>
      </c>
      <c r="AW165" s="13" t="s">
        <v>33</v>
      </c>
      <c r="AX165" s="13" t="s">
        <v>34</v>
      </c>
      <c r="AY165" s="239" t="s">
        <v>206</v>
      </c>
    </row>
    <row r="166" spans="1:65" s="2" customFormat="1" ht="12">
      <c r="A166" s="40"/>
      <c r="B166" s="41"/>
      <c r="C166" s="215" t="s">
        <v>431</v>
      </c>
      <c r="D166" s="215" t="s">
        <v>208</v>
      </c>
      <c r="E166" s="216" t="s">
        <v>5416</v>
      </c>
      <c r="F166" s="217" t="s">
        <v>5417</v>
      </c>
      <c r="G166" s="218" t="s">
        <v>5414</v>
      </c>
      <c r="H166" s="219">
        <v>1</v>
      </c>
      <c r="I166" s="220"/>
      <c r="J166" s="221">
        <f>ROUND(I166*H166,2)</f>
        <v>0</v>
      </c>
      <c r="K166" s="217" t="s">
        <v>3966</v>
      </c>
      <c r="L166" s="46"/>
      <c r="M166" s="222" t="s">
        <v>19</v>
      </c>
      <c r="N166" s="223" t="s">
        <v>44</v>
      </c>
      <c r="O166" s="86"/>
      <c r="P166" s="224">
        <f>O166*H166</f>
        <v>0</v>
      </c>
      <c r="Q166" s="224">
        <v>0</v>
      </c>
      <c r="R166" s="224">
        <f>Q166*H166</f>
        <v>0</v>
      </c>
      <c r="S166" s="224">
        <v>0</v>
      </c>
      <c r="T166" s="225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6" t="s">
        <v>599</v>
      </c>
      <c r="AT166" s="226" t="s">
        <v>208</v>
      </c>
      <c r="AU166" s="226" t="s">
        <v>82</v>
      </c>
      <c r="AY166" s="19" t="s">
        <v>206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19" t="s">
        <v>34</v>
      </c>
      <c r="BK166" s="227">
        <f>ROUND(I166*H166,2)</f>
        <v>0</v>
      </c>
      <c r="BL166" s="19" t="s">
        <v>599</v>
      </c>
      <c r="BM166" s="226" t="s">
        <v>5418</v>
      </c>
    </row>
    <row r="167" spans="1:51" s="13" customFormat="1" ht="12">
      <c r="A167" s="13"/>
      <c r="B167" s="228"/>
      <c r="C167" s="229"/>
      <c r="D167" s="230" t="s">
        <v>218</v>
      </c>
      <c r="E167" s="231" t="s">
        <v>19</v>
      </c>
      <c r="F167" s="232" t="s">
        <v>34</v>
      </c>
      <c r="G167" s="229"/>
      <c r="H167" s="233">
        <v>1</v>
      </c>
      <c r="I167" s="234"/>
      <c r="J167" s="229"/>
      <c r="K167" s="229"/>
      <c r="L167" s="235"/>
      <c r="M167" s="236"/>
      <c r="N167" s="237"/>
      <c r="O167" s="237"/>
      <c r="P167" s="237"/>
      <c r="Q167" s="237"/>
      <c r="R167" s="237"/>
      <c r="S167" s="237"/>
      <c r="T167" s="23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9" t="s">
        <v>218</v>
      </c>
      <c r="AU167" s="239" t="s">
        <v>82</v>
      </c>
      <c r="AV167" s="13" t="s">
        <v>82</v>
      </c>
      <c r="AW167" s="13" t="s">
        <v>33</v>
      </c>
      <c r="AX167" s="13" t="s">
        <v>34</v>
      </c>
      <c r="AY167" s="239" t="s">
        <v>206</v>
      </c>
    </row>
    <row r="168" spans="1:65" s="2" customFormat="1" ht="16.5" customHeight="1">
      <c r="A168" s="40"/>
      <c r="B168" s="41"/>
      <c r="C168" s="215" t="s">
        <v>438</v>
      </c>
      <c r="D168" s="215" t="s">
        <v>208</v>
      </c>
      <c r="E168" s="216" t="s">
        <v>5419</v>
      </c>
      <c r="F168" s="217" t="s">
        <v>5420</v>
      </c>
      <c r="G168" s="218" t="s">
        <v>270</v>
      </c>
      <c r="H168" s="219">
        <v>51</v>
      </c>
      <c r="I168" s="220"/>
      <c r="J168" s="221">
        <f>ROUND(I168*H168,2)</f>
        <v>0</v>
      </c>
      <c r="K168" s="217" t="s">
        <v>3966</v>
      </c>
      <c r="L168" s="46"/>
      <c r="M168" s="222" t="s">
        <v>19</v>
      </c>
      <c r="N168" s="223" t="s">
        <v>44</v>
      </c>
      <c r="O168" s="86"/>
      <c r="P168" s="224">
        <f>O168*H168</f>
        <v>0</v>
      </c>
      <c r="Q168" s="224">
        <v>0</v>
      </c>
      <c r="R168" s="224">
        <f>Q168*H168</f>
        <v>0</v>
      </c>
      <c r="S168" s="224">
        <v>0</v>
      </c>
      <c r="T168" s="225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6" t="s">
        <v>599</v>
      </c>
      <c r="AT168" s="226" t="s">
        <v>208</v>
      </c>
      <c r="AU168" s="226" t="s">
        <v>82</v>
      </c>
      <c r="AY168" s="19" t="s">
        <v>206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19" t="s">
        <v>34</v>
      </c>
      <c r="BK168" s="227">
        <f>ROUND(I168*H168,2)</f>
        <v>0</v>
      </c>
      <c r="BL168" s="19" t="s">
        <v>599</v>
      </c>
      <c r="BM168" s="226" t="s">
        <v>5421</v>
      </c>
    </row>
    <row r="169" spans="1:51" s="13" customFormat="1" ht="12">
      <c r="A169" s="13"/>
      <c r="B169" s="228"/>
      <c r="C169" s="229"/>
      <c r="D169" s="230" t="s">
        <v>218</v>
      </c>
      <c r="E169" s="231" t="s">
        <v>19</v>
      </c>
      <c r="F169" s="232" t="s">
        <v>5422</v>
      </c>
      <c r="G169" s="229"/>
      <c r="H169" s="233">
        <v>51</v>
      </c>
      <c r="I169" s="234"/>
      <c r="J169" s="229"/>
      <c r="K169" s="229"/>
      <c r="L169" s="235"/>
      <c r="M169" s="236"/>
      <c r="N169" s="237"/>
      <c r="O169" s="237"/>
      <c r="P169" s="237"/>
      <c r="Q169" s="237"/>
      <c r="R169" s="237"/>
      <c r="S169" s="237"/>
      <c r="T169" s="23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9" t="s">
        <v>218</v>
      </c>
      <c r="AU169" s="239" t="s">
        <v>82</v>
      </c>
      <c r="AV169" s="13" t="s">
        <v>82</v>
      </c>
      <c r="AW169" s="13" t="s">
        <v>33</v>
      </c>
      <c r="AX169" s="13" t="s">
        <v>34</v>
      </c>
      <c r="AY169" s="239" t="s">
        <v>206</v>
      </c>
    </row>
    <row r="170" spans="1:65" s="2" customFormat="1" ht="16.5" customHeight="1">
      <c r="A170" s="40"/>
      <c r="B170" s="41"/>
      <c r="C170" s="215" t="s">
        <v>444</v>
      </c>
      <c r="D170" s="215" t="s">
        <v>208</v>
      </c>
      <c r="E170" s="216" t="s">
        <v>5423</v>
      </c>
      <c r="F170" s="217" t="s">
        <v>5424</v>
      </c>
      <c r="G170" s="218" t="s">
        <v>270</v>
      </c>
      <c r="H170" s="219">
        <v>45</v>
      </c>
      <c r="I170" s="220"/>
      <c r="J170" s="221">
        <f>ROUND(I170*H170,2)</f>
        <v>0</v>
      </c>
      <c r="K170" s="217" t="s">
        <v>3966</v>
      </c>
      <c r="L170" s="46"/>
      <c r="M170" s="222" t="s">
        <v>19</v>
      </c>
      <c r="N170" s="223" t="s">
        <v>44</v>
      </c>
      <c r="O170" s="86"/>
      <c r="P170" s="224">
        <f>O170*H170</f>
        <v>0</v>
      </c>
      <c r="Q170" s="224">
        <v>0</v>
      </c>
      <c r="R170" s="224">
        <f>Q170*H170</f>
        <v>0</v>
      </c>
      <c r="S170" s="224">
        <v>0</v>
      </c>
      <c r="T170" s="225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6" t="s">
        <v>599</v>
      </c>
      <c r="AT170" s="226" t="s">
        <v>208</v>
      </c>
      <c r="AU170" s="226" t="s">
        <v>82</v>
      </c>
      <c r="AY170" s="19" t="s">
        <v>206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19" t="s">
        <v>34</v>
      </c>
      <c r="BK170" s="227">
        <f>ROUND(I170*H170,2)</f>
        <v>0</v>
      </c>
      <c r="BL170" s="19" t="s">
        <v>599</v>
      </c>
      <c r="BM170" s="226" t="s">
        <v>5425</v>
      </c>
    </row>
    <row r="171" spans="1:51" s="13" customFormat="1" ht="12">
      <c r="A171" s="13"/>
      <c r="B171" s="228"/>
      <c r="C171" s="229"/>
      <c r="D171" s="230" t="s">
        <v>218</v>
      </c>
      <c r="E171" s="231" t="s">
        <v>19</v>
      </c>
      <c r="F171" s="232" t="s">
        <v>5426</v>
      </c>
      <c r="G171" s="229"/>
      <c r="H171" s="233">
        <v>45</v>
      </c>
      <c r="I171" s="234"/>
      <c r="J171" s="229"/>
      <c r="K171" s="229"/>
      <c r="L171" s="235"/>
      <c r="M171" s="236"/>
      <c r="N171" s="237"/>
      <c r="O171" s="237"/>
      <c r="P171" s="237"/>
      <c r="Q171" s="237"/>
      <c r="R171" s="237"/>
      <c r="S171" s="237"/>
      <c r="T171" s="23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9" t="s">
        <v>218</v>
      </c>
      <c r="AU171" s="239" t="s">
        <v>82</v>
      </c>
      <c r="AV171" s="13" t="s">
        <v>82</v>
      </c>
      <c r="AW171" s="13" t="s">
        <v>33</v>
      </c>
      <c r="AX171" s="13" t="s">
        <v>34</v>
      </c>
      <c r="AY171" s="239" t="s">
        <v>206</v>
      </c>
    </row>
    <row r="172" spans="1:65" s="2" customFormat="1" ht="12">
      <c r="A172" s="40"/>
      <c r="B172" s="41"/>
      <c r="C172" s="215" t="s">
        <v>450</v>
      </c>
      <c r="D172" s="215" t="s">
        <v>208</v>
      </c>
      <c r="E172" s="216" t="s">
        <v>5427</v>
      </c>
      <c r="F172" s="217" t="s">
        <v>5428</v>
      </c>
      <c r="G172" s="218" t="s">
        <v>2468</v>
      </c>
      <c r="H172" s="219">
        <v>3</v>
      </c>
      <c r="I172" s="220"/>
      <c r="J172" s="221">
        <f>ROUND(I172*H172,2)</f>
        <v>0</v>
      </c>
      <c r="K172" s="217" t="s">
        <v>19</v>
      </c>
      <c r="L172" s="46"/>
      <c r="M172" s="222" t="s">
        <v>19</v>
      </c>
      <c r="N172" s="223" t="s">
        <v>44</v>
      </c>
      <c r="O172" s="86"/>
      <c r="P172" s="224">
        <f>O172*H172</f>
        <v>0</v>
      </c>
      <c r="Q172" s="224">
        <v>4</v>
      </c>
      <c r="R172" s="224">
        <f>Q172*H172</f>
        <v>12</v>
      </c>
      <c r="S172" s="224">
        <v>0</v>
      </c>
      <c r="T172" s="225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6" t="s">
        <v>304</v>
      </c>
      <c r="AT172" s="226" t="s">
        <v>208</v>
      </c>
      <c r="AU172" s="226" t="s">
        <v>82</v>
      </c>
      <c r="AY172" s="19" t="s">
        <v>206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19" t="s">
        <v>34</v>
      </c>
      <c r="BK172" s="227">
        <f>ROUND(I172*H172,2)</f>
        <v>0</v>
      </c>
      <c r="BL172" s="19" t="s">
        <v>304</v>
      </c>
      <c r="BM172" s="226" t="s">
        <v>5429</v>
      </c>
    </row>
    <row r="173" spans="1:51" s="13" customFormat="1" ht="12">
      <c r="A173" s="13"/>
      <c r="B173" s="228"/>
      <c r="C173" s="229"/>
      <c r="D173" s="230" t="s">
        <v>218</v>
      </c>
      <c r="E173" s="231" t="s">
        <v>19</v>
      </c>
      <c r="F173" s="232" t="s">
        <v>5430</v>
      </c>
      <c r="G173" s="229"/>
      <c r="H173" s="233">
        <v>3</v>
      </c>
      <c r="I173" s="234"/>
      <c r="J173" s="229"/>
      <c r="K173" s="229"/>
      <c r="L173" s="235"/>
      <c r="M173" s="286"/>
      <c r="N173" s="287"/>
      <c r="O173" s="287"/>
      <c r="P173" s="287"/>
      <c r="Q173" s="287"/>
      <c r="R173" s="287"/>
      <c r="S173" s="287"/>
      <c r="T173" s="28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9" t="s">
        <v>218</v>
      </c>
      <c r="AU173" s="239" t="s">
        <v>82</v>
      </c>
      <c r="AV173" s="13" t="s">
        <v>82</v>
      </c>
      <c r="AW173" s="13" t="s">
        <v>33</v>
      </c>
      <c r="AX173" s="13" t="s">
        <v>34</v>
      </c>
      <c r="AY173" s="239" t="s">
        <v>206</v>
      </c>
    </row>
    <row r="174" spans="1:31" s="2" customFormat="1" ht="6.95" customHeight="1">
      <c r="A174" s="40"/>
      <c r="B174" s="61"/>
      <c r="C174" s="62"/>
      <c r="D174" s="62"/>
      <c r="E174" s="62"/>
      <c r="F174" s="62"/>
      <c r="G174" s="62"/>
      <c r="H174" s="62"/>
      <c r="I174" s="62"/>
      <c r="J174" s="62"/>
      <c r="K174" s="62"/>
      <c r="L174" s="46"/>
      <c r="M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</row>
  </sheetData>
  <sheetProtection password="C7F1" sheet="1" objects="1" scenarios="1" formatColumns="0" formatRows="0" autoFilter="0"/>
  <autoFilter ref="C87:K173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126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1:31" s="2" customFormat="1" ht="12" customHeight="1">
      <c r="A8" s="40"/>
      <c r="B8" s="46"/>
      <c r="C8" s="40"/>
      <c r="D8" s="145" t="s">
        <v>143</v>
      </c>
      <c r="E8" s="40"/>
      <c r="F8" s="40"/>
      <c r="G8" s="40"/>
      <c r="H8" s="40"/>
      <c r="I8" s="40"/>
      <c r="J8" s="40"/>
      <c r="K8" s="40"/>
      <c r="L8" s="14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8" t="s">
        <v>5431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5" t="s">
        <v>18</v>
      </c>
      <c r="E11" s="40"/>
      <c r="F11" s="135" t="s">
        <v>19</v>
      </c>
      <c r="G11" s="40"/>
      <c r="H11" s="40"/>
      <c r="I11" s="145" t="s">
        <v>20</v>
      </c>
      <c r="J11" s="135" t="s">
        <v>19</v>
      </c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21</v>
      </c>
      <c r="E12" s="40"/>
      <c r="F12" s="135" t="s">
        <v>22</v>
      </c>
      <c r="G12" s="40"/>
      <c r="H12" s="40"/>
      <c r="I12" s="145" t="s">
        <v>23</v>
      </c>
      <c r="J12" s="149" t="str">
        <f>'Rekapitulace stavby'!AN8</f>
        <v>6. 8. 2020</v>
      </c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25</v>
      </c>
      <c r="E14" s="40"/>
      <c r="F14" s="40"/>
      <c r="G14" s="40"/>
      <c r="H14" s="40"/>
      <c r="I14" s="145" t="s">
        <v>26</v>
      </c>
      <c r="J14" s="135" t="s">
        <v>19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27</v>
      </c>
      <c r="F15" s="40"/>
      <c r="G15" s="40"/>
      <c r="H15" s="40"/>
      <c r="I15" s="145" t="s">
        <v>28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5" t="s">
        <v>29</v>
      </c>
      <c r="E17" s="40"/>
      <c r="F17" s="40"/>
      <c r="G17" s="40"/>
      <c r="H17" s="40"/>
      <c r="I17" s="145" t="s">
        <v>26</v>
      </c>
      <c r="J17" s="35" t="str">
        <f>'Rekapitulace stavby'!AN13</f>
        <v>Vyplň údaj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28</v>
      </c>
      <c r="J18" s="35" t="str">
        <f>'Rekapitulace stavby'!AN14</f>
        <v>Vyplň údaj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5" t="s">
        <v>31</v>
      </c>
      <c r="E20" s="40"/>
      <c r="F20" s="40"/>
      <c r="G20" s="40"/>
      <c r="H20" s="40"/>
      <c r="I20" s="145" t="s">
        <v>26</v>
      </c>
      <c r="J20" s="135" t="s">
        <v>19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32</v>
      </c>
      <c r="F21" s="40"/>
      <c r="G21" s="40"/>
      <c r="H21" s="40"/>
      <c r="I21" s="145" t="s">
        <v>28</v>
      </c>
      <c r="J21" s="135" t="s">
        <v>19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5" t="s">
        <v>35</v>
      </c>
      <c r="E23" s="40"/>
      <c r="F23" s="40"/>
      <c r="G23" s="40"/>
      <c r="H23" s="40"/>
      <c r="I23" s="145" t="s">
        <v>26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75</v>
      </c>
      <c r="F24" s="40"/>
      <c r="G24" s="40"/>
      <c r="H24" s="40"/>
      <c r="I24" s="145" t="s">
        <v>28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5" t="s">
        <v>37</v>
      </c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50"/>
      <c r="B27" s="151"/>
      <c r="C27" s="150"/>
      <c r="D27" s="150"/>
      <c r="E27" s="152" t="s">
        <v>38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4"/>
      <c r="E29" s="154"/>
      <c r="F29" s="154"/>
      <c r="G29" s="154"/>
      <c r="H29" s="154"/>
      <c r="I29" s="154"/>
      <c r="J29" s="154"/>
      <c r="K29" s="154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5" t="s">
        <v>39</v>
      </c>
      <c r="E30" s="40"/>
      <c r="F30" s="40"/>
      <c r="G30" s="40"/>
      <c r="H30" s="40"/>
      <c r="I30" s="40"/>
      <c r="J30" s="156">
        <f>ROUND(J86,0)</f>
        <v>0</v>
      </c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7" t="s">
        <v>41</v>
      </c>
      <c r="G32" s="40"/>
      <c r="H32" s="40"/>
      <c r="I32" s="157" t="s">
        <v>40</v>
      </c>
      <c r="J32" s="157" t="s">
        <v>42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8" t="s">
        <v>43</v>
      </c>
      <c r="E33" s="145" t="s">
        <v>44</v>
      </c>
      <c r="F33" s="159">
        <f>ROUND((SUM(BE86:BE200)),0)</f>
        <v>0</v>
      </c>
      <c r="G33" s="40"/>
      <c r="H33" s="40"/>
      <c r="I33" s="160">
        <v>0.21</v>
      </c>
      <c r="J33" s="159">
        <f>ROUND(((SUM(BE86:BE200))*I33),0)</f>
        <v>0</v>
      </c>
      <c r="K33" s="40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5" t="s">
        <v>45</v>
      </c>
      <c r="F34" s="159">
        <f>ROUND((SUM(BF86:BF200)),0)</f>
        <v>0</v>
      </c>
      <c r="G34" s="40"/>
      <c r="H34" s="40"/>
      <c r="I34" s="160">
        <v>0.15</v>
      </c>
      <c r="J34" s="159">
        <f>ROUND(((SUM(BF86:BF200))*I34),0)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5" t="s">
        <v>46</v>
      </c>
      <c r="F35" s="159">
        <f>ROUND((SUM(BG86:BG200)),0)</f>
        <v>0</v>
      </c>
      <c r="G35" s="40"/>
      <c r="H35" s="40"/>
      <c r="I35" s="160">
        <v>0.21</v>
      </c>
      <c r="J35" s="159">
        <f>0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47</v>
      </c>
      <c r="F36" s="159">
        <f>ROUND((SUM(BH86:BH200)),0)</f>
        <v>0</v>
      </c>
      <c r="G36" s="40"/>
      <c r="H36" s="40"/>
      <c r="I36" s="160">
        <v>0.15</v>
      </c>
      <c r="J36" s="159">
        <f>0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48</v>
      </c>
      <c r="F37" s="159">
        <f>ROUND((SUM(BI86:BI200)),0)</f>
        <v>0</v>
      </c>
      <c r="G37" s="40"/>
      <c r="H37" s="40"/>
      <c r="I37" s="160">
        <v>0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1"/>
      <c r="D39" s="162" t="s">
        <v>49</v>
      </c>
      <c r="E39" s="163"/>
      <c r="F39" s="163"/>
      <c r="G39" s="164" t="s">
        <v>50</v>
      </c>
      <c r="H39" s="165" t="s">
        <v>51</v>
      </c>
      <c r="I39" s="163"/>
      <c r="J39" s="166">
        <f>SUM(J30:J37)</f>
        <v>0</v>
      </c>
      <c r="K39" s="167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145</v>
      </c>
      <c r="D45" s="42"/>
      <c r="E45" s="42"/>
      <c r="F45" s="42"/>
      <c r="G45" s="42"/>
      <c r="H45" s="42"/>
      <c r="I45" s="42"/>
      <c r="J45" s="42"/>
      <c r="K45" s="42"/>
      <c r="L45" s="1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VOŠ a SPŠ Žďár nad Sázavou - tělocvična</v>
      </c>
      <c r="F48" s="34"/>
      <c r="G48" s="34"/>
      <c r="H48" s="34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143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SO03 - Kanalizace</v>
      </c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Žďár nad Sázavou</v>
      </c>
      <c r="G52" s="42"/>
      <c r="H52" s="42"/>
      <c r="I52" s="34" t="s">
        <v>23</v>
      </c>
      <c r="J52" s="74" t="str">
        <f>IF(J12="","",J12)</f>
        <v>6. 8. 2020</v>
      </c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Kraj Vysočina</v>
      </c>
      <c r="G54" s="42"/>
      <c r="H54" s="42"/>
      <c r="I54" s="34" t="s">
        <v>31</v>
      </c>
      <c r="J54" s="38" t="str">
        <f>E21</f>
        <v>ARTPROJEKT Jihlava</v>
      </c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IMPORT</v>
      </c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146</v>
      </c>
      <c r="D57" s="174"/>
      <c r="E57" s="174"/>
      <c r="F57" s="174"/>
      <c r="G57" s="174"/>
      <c r="H57" s="174"/>
      <c r="I57" s="174"/>
      <c r="J57" s="175" t="s">
        <v>147</v>
      </c>
      <c r="K57" s="174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6" t="s">
        <v>71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148</v>
      </c>
    </row>
    <row r="60" spans="1:31" s="9" customFormat="1" ht="24.95" customHeight="1">
      <c r="A60" s="9"/>
      <c r="B60" s="177"/>
      <c r="C60" s="178"/>
      <c r="D60" s="179" t="s">
        <v>149</v>
      </c>
      <c r="E60" s="180"/>
      <c r="F60" s="180"/>
      <c r="G60" s="180"/>
      <c r="H60" s="180"/>
      <c r="I60" s="180"/>
      <c r="J60" s="181">
        <f>J87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7"/>
      <c r="D61" s="184" t="s">
        <v>150</v>
      </c>
      <c r="E61" s="185"/>
      <c r="F61" s="185"/>
      <c r="G61" s="185"/>
      <c r="H61" s="185"/>
      <c r="I61" s="185"/>
      <c r="J61" s="186">
        <f>J88</f>
        <v>0</v>
      </c>
      <c r="K61" s="127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27"/>
      <c r="D62" s="184" t="s">
        <v>153</v>
      </c>
      <c r="E62" s="185"/>
      <c r="F62" s="185"/>
      <c r="G62" s="185"/>
      <c r="H62" s="185"/>
      <c r="I62" s="185"/>
      <c r="J62" s="186">
        <f>J136</f>
        <v>0</v>
      </c>
      <c r="K62" s="127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27"/>
      <c r="D63" s="184" t="s">
        <v>5304</v>
      </c>
      <c r="E63" s="185"/>
      <c r="F63" s="185"/>
      <c r="G63" s="185"/>
      <c r="H63" s="185"/>
      <c r="I63" s="185"/>
      <c r="J63" s="186">
        <f>J139</f>
        <v>0</v>
      </c>
      <c r="K63" s="127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3"/>
      <c r="C64" s="127"/>
      <c r="D64" s="184" t="s">
        <v>5305</v>
      </c>
      <c r="E64" s="185"/>
      <c r="F64" s="185"/>
      <c r="G64" s="185"/>
      <c r="H64" s="185"/>
      <c r="I64" s="185"/>
      <c r="J64" s="186">
        <f>J146</f>
        <v>0</v>
      </c>
      <c r="K64" s="127"/>
      <c r="L64" s="18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77"/>
      <c r="C65" s="178"/>
      <c r="D65" s="179" t="s">
        <v>3961</v>
      </c>
      <c r="E65" s="180"/>
      <c r="F65" s="180"/>
      <c r="G65" s="180"/>
      <c r="H65" s="180"/>
      <c r="I65" s="180"/>
      <c r="J65" s="181">
        <f>J171</f>
        <v>0</v>
      </c>
      <c r="K65" s="178"/>
      <c r="L65" s="18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83"/>
      <c r="C66" s="127"/>
      <c r="D66" s="184" t="s">
        <v>3962</v>
      </c>
      <c r="E66" s="185"/>
      <c r="F66" s="185"/>
      <c r="G66" s="185"/>
      <c r="H66" s="185"/>
      <c r="I66" s="185"/>
      <c r="J66" s="186">
        <f>J172</f>
        <v>0</v>
      </c>
      <c r="K66" s="127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4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191</v>
      </c>
      <c r="D73" s="42"/>
      <c r="E73" s="42"/>
      <c r="F73" s="42"/>
      <c r="G73" s="42"/>
      <c r="H73" s="42"/>
      <c r="I73" s="42"/>
      <c r="J73" s="42"/>
      <c r="K73" s="4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72" t="str">
        <f>E7</f>
        <v>VOŠ a SPŠ Žďár nad Sázavou - tělocvična</v>
      </c>
      <c r="F76" s="34"/>
      <c r="G76" s="34"/>
      <c r="H76" s="34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143</v>
      </c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SO03 - Kanalizace</v>
      </c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F12</f>
        <v>Žďár nad Sázavou</v>
      </c>
      <c r="G80" s="42"/>
      <c r="H80" s="42"/>
      <c r="I80" s="34" t="s">
        <v>23</v>
      </c>
      <c r="J80" s="74" t="str">
        <f>IF(J12="","",J12)</f>
        <v>6. 8. 2020</v>
      </c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25</v>
      </c>
      <c r="D82" s="42"/>
      <c r="E82" s="42"/>
      <c r="F82" s="29" t="str">
        <f>E15</f>
        <v>Kraj Vysočina</v>
      </c>
      <c r="G82" s="42"/>
      <c r="H82" s="42"/>
      <c r="I82" s="34" t="s">
        <v>31</v>
      </c>
      <c r="J82" s="38" t="str">
        <f>E21</f>
        <v>ARTPROJEKT Jihlava</v>
      </c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29</v>
      </c>
      <c r="D83" s="42"/>
      <c r="E83" s="42"/>
      <c r="F83" s="29" t="str">
        <f>IF(E18="","",E18)</f>
        <v>Vyplň údaj</v>
      </c>
      <c r="G83" s="42"/>
      <c r="H83" s="42"/>
      <c r="I83" s="34" t="s">
        <v>35</v>
      </c>
      <c r="J83" s="38" t="str">
        <f>E24</f>
        <v>IMPORT</v>
      </c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88"/>
      <c r="B85" s="189"/>
      <c r="C85" s="190" t="s">
        <v>192</v>
      </c>
      <c r="D85" s="191" t="s">
        <v>58</v>
      </c>
      <c r="E85" s="191" t="s">
        <v>54</v>
      </c>
      <c r="F85" s="191" t="s">
        <v>55</v>
      </c>
      <c r="G85" s="191" t="s">
        <v>193</v>
      </c>
      <c r="H85" s="191" t="s">
        <v>194</v>
      </c>
      <c r="I85" s="191" t="s">
        <v>195</v>
      </c>
      <c r="J85" s="191" t="s">
        <v>147</v>
      </c>
      <c r="K85" s="192" t="s">
        <v>196</v>
      </c>
      <c r="L85" s="193"/>
      <c r="M85" s="94" t="s">
        <v>19</v>
      </c>
      <c r="N85" s="95" t="s">
        <v>43</v>
      </c>
      <c r="O85" s="95" t="s">
        <v>197</v>
      </c>
      <c r="P85" s="95" t="s">
        <v>198</v>
      </c>
      <c r="Q85" s="95" t="s">
        <v>199</v>
      </c>
      <c r="R85" s="95" t="s">
        <v>200</v>
      </c>
      <c r="S85" s="95" t="s">
        <v>201</v>
      </c>
      <c r="T85" s="96" t="s">
        <v>202</v>
      </c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</row>
    <row r="86" spans="1:63" s="2" customFormat="1" ht="22.8" customHeight="1">
      <c r="A86" s="40"/>
      <c r="B86" s="41"/>
      <c r="C86" s="101" t="s">
        <v>203</v>
      </c>
      <c r="D86" s="42"/>
      <c r="E86" s="42"/>
      <c r="F86" s="42"/>
      <c r="G86" s="42"/>
      <c r="H86" s="42"/>
      <c r="I86" s="42"/>
      <c r="J86" s="194">
        <f>BK86</f>
        <v>0</v>
      </c>
      <c r="K86" s="42"/>
      <c r="L86" s="46"/>
      <c r="M86" s="97"/>
      <c r="N86" s="195"/>
      <c r="O86" s="98"/>
      <c r="P86" s="196">
        <f>P87+P171</f>
        <v>0</v>
      </c>
      <c r="Q86" s="98"/>
      <c r="R86" s="196">
        <f>R87+R171</f>
        <v>270.18096130000004</v>
      </c>
      <c r="S86" s="98"/>
      <c r="T86" s="197">
        <f>T87+T171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72</v>
      </c>
      <c r="AU86" s="19" t="s">
        <v>148</v>
      </c>
      <c r="BK86" s="198">
        <f>BK87+BK171</f>
        <v>0</v>
      </c>
    </row>
    <row r="87" spans="1:63" s="12" customFormat="1" ht="25.9" customHeight="1">
      <c r="A87" s="12"/>
      <c r="B87" s="199"/>
      <c r="C87" s="200"/>
      <c r="D87" s="201" t="s">
        <v>72</v>
      </c>
      <c r="E87" s="202" t="s">
        <v>204</v>
      </c>
      <c r="F87" s="202" t="s">
        <v>205</v>
      </c>
      <c r="G87" s="200"/>
      <c r="H87" s="200"/>
      <c r="I87" s="203"/>
      <c r="J87" s="204">
        <f>BK87</f>
        <v>0</v>
      </c>
      <c r="K87" s="200"/>
      <c r="L87" s="205"/>
      <c r="M87" s="206"/>
      <c r="N87" s="207"/>
      <c r="O87" s="207"/>
      <c r="P87" s="208">
        <f>P88+P136+P139+P146</f>
        <v>0</v>
      </c>
      <c r="Q87" s="207"/>
      <c r="R87" s="208">
        <f>R88+R136+R139+R146</f>
        <v>268.3789613</v>
      </c>
      <c r="S87" s="207"/>
      <c r="T87" s="209">
        <f>T88+T136+T139+T146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0" t="s">
        <v>34</v>
      </c>
      <c r="AT87" s="211" t="s">
        <v>72</v>
      </c>
      <c r="AU87" s="211" t="s">
        <v>73</v>
      </c>
      <c r="AY87" s="210" t="s">
        <v>206</v>
      </c>
      <c r="BK87" s="212">
        <f>BK88+BK136+BK139+BK146</f>
        <v>0</v>
      </c>
    </row>
    <row r="88" spans="1:63" s="12" customFormat="1" ht="22.8" customHeight="1">
      <c r="A88" s="12"/>
      <c r="B88" s="199"/>
      <c r="C88" s="200"/>
      <c r="D88" s="201" t="s">
        <v>72</v>
      </c>
      <c r="E88" s="213" t="s">
        <v>34</v>
      </c>
      <c r="F88" s="213" t="s">
        <v>207</v>
      </c>
      <c r="G88" s="200"/>
      <c r="H88" s="200"/>
      <c r="I88" s="203"/>
      <c r="J88" s="214">
        <f>BK88</f>
        <v>0</v>
      </c>
      <c r="K88" s="200"/>
      <c r="L88" s="205"/>
      <c r="M88" s="206"/>
      <c r="N88" s="207"/>
      <c r="O88" s="207"/>
      <c r="P88" s="208">
        <f>SUM(P89:P135)</f>
        <v>0</v>
      </c>
      <c r="Q88" s="207"/>
      <c r="R88" s="208">
        <f>SUM(R89:R135)</f>
        <v>267.5992043</v>
      </c>
      <c r="S88" s="207"/>
      <c r="T88" s="209">
        <f>SUM(T89:T135)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0" t="s">
        <v>34</v>
      </c>
      <c r="AT88" s="211" t="s">
        <v>72</v>
      </c>
      <c r="AU88" s="211" t="s">
        <v>34</v>
      </c>
      <c r="AY88" s="210" t="s">
        <v>206</v>
      </c>
      <c r="BK88" s="212">
        <f>SUM(BK89:BK135)</f>
        <v>0</v>
      </c>
    </row>
    <row r="89" spans="1:65" s="2" customFormat="1" ht="12">
      <c r="A89" s="40"/>
      <c r="B89" s="41"/>
      <c r="C89" s="215" t="s">
        <v>34</v>
      </c>
      <c r="D89" s="215" t="s">
        <v>208</v>
      </c>
      <c r="E89" s="216" t="s">
        <v>3963</v>
      </c>
      <c r="F89" s="217" t="s">
        <v>3964</v>
      </c>
      <c r="G89" s="218" t="s">
        <v>3965</v>
      </c>
      <c r="H89" s="219">
        <v>80</v>
      </c>
      <c r="I89" s="220"/>
      <c r="J89" s="221">
        <f>ROUND(I89*H89,2)</f>
        <v>0</v>
      </c>
      <c r="K89" s="217" t="s">
        <v>3966</v>
      </c>
      <c r="L89" s="46"/>
      <c r="M89" s="222" t="s">
        <v>19</v>
      </c>
      <c r="N89" s="223" t="s">
        <v>44</v>
      </c>
      <c r="O89" s="86"/>
      <c r="P89" s="224">
        <f>O89*H89</f>
        <v>0</v>
      </c>
      <c r="Q89" s="224">
        <v>0</v>
      </c>
      <c r="R89" s="224">
        <f>Q89*H89</f>
        <v>0</v>
      </c>
      <c r="S89" s="224">
        <v>0</v>
      </c>
      <c r="T89" s="225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26" t="s">
        <v>112</v>
      </c>
      <c r="AT89" s="226" t="s">
        <v>208</v>
      </c>
      <c r="AU89" s="226" t="s">
        <v>82</v>
      </c>
      <c r="AY89" s="19" t="s">
        <v>206</v>
      </c>
      <c r="BE89" s="227">
        <f>IF(N89="základní",J89,0)</f>
        <v>0</v>
      </c>
      <c r="BF89" s="227">
        <f>IF(N89="snížená",J89,0)</f>
        <v>0</v>
      </c>
      <c r="BG89" s="227">
        <f>IF(N89="zákl. přenesená",J89,0)</f>
        <v>0</v>
      </c>
      <c r="BH89" s="227">
        <f>IF(N89="sníž. přenesená",J89,0)</f>
        <v>0</v>
      </c>
      <c r="BI89" s="227">
        <f>IF(N89="nulová",J89,0)</f>
        <v>0</v>
      </c>
      <c r="BJ89" s="19" t="s">
        <v>34</v>
      </c>
      <c r="BK89" s="227">
        <f>ROUND(I89*H89,2)</f>
        <v>0</v>
      </c>
      <c r="BL89" s="19" t="s">
        <v>112</v>
      </c>
      <c r="BM89" s="226" t="s">
        <v>5432</v>
      </c>
    </row>
    <row r="90" spans="1:51" s="13" customFormat="1" ht="12">
      <c r="A90" s="13"/>
      <c r="B90" s="228"/>
      <c r="C90" s="229"/>
      <c r="D90" s="230" t="s">
        <v>218</v>
      </c>
      <c r="E90" s="231" t="s">
        <v>19</v>
      </c>
      <c r="F90" s="232" t="s">
        <v>5433</v>
      </c>
      <c r="G90" s="229"/>
      <c r="H90" s="233">
        <v>80</v>
      </c>
      <c r="I90" s="234"/>
      <c r="J90" s="229"/>
      <c r="K90" s="229"/>
      <c r="L90" s="235"/>
      <c r="M90" s="236"/>
      <c r="N90" s="237"/>
      <c r="O90" s="237"/>
      <c r="P90" s="237"/>
      <c r="Q90" s="237"/>
      <c r="R90" s="237"/>
      <c r="S90" s="237"/>
      <c r="T90" s="238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9" t="s">
        <v>218</v>
      </c>
      <c r="AU90" s="239" t="s">
        <v>82</v>
      </c>
      <c r="AV90" s="13" t="s">
        <v>82</v>
      </c>
      <c r="AW90" s="13" t="s">
        <v>33</v>
      </c>
      <c r="AX90" s="13" t="s">
        <v>34</v>
      </c>
      <c r="AY90" s="239" t="s">
        <v>206</v>
      </c>
    </row>
    <row r="91" spans="1:65" s="2" customFormat="1" ht="12">
      <c r="A91" s="40"/>
      <c r="B91" s="41"/>
      <c r="C91" s="215" t="s">
        <v>82</v>
      </c>
      <c r="D91" s="215" t="s">
        <v>208</v>
      </c>
      <c r="E91" s="216" t="s">
        <v>3969</v>
      </c>
      <c r="F91" s="217" t="s">
        <v>3970</v>
      </c>
      <c r="G91" s="218" t="s">
        <v>3971</v>
      </c>
      <c r="H91" s="219">
        <v>10</v>
      </c>
      <c r="I91" s="220"/>
      <c r="J91" s="221">
        <f>ROUND(I91*H91,2)</f>
        <v>0</v>
      </c>
      <c r="K91" s="217" t="s">
        <v>3966</v>
      </c>
      <c r="L91" s="46"/>
      <c r="M91" s="222" t="s">
        <v>19</v>
      </c>
      <c r="N91" s="223" t="s">
        <v>44</v>
      </c>
      <c r="O91" s="86"/>
      <c r="P91" s="224">
        <f>O91*H91</f>
        <v>0</v>
      </c>
      <c r="Q91" s="224">
        <v>0</v>
      </c>
      <c r="R91" s="224">
        <f>Q91*H91</f>
        <v>0</v>
      </c>
      <c r="S91" s="224">
        <v>0</v>
      </c>
      <c r="T91" s="225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6" t="s">
        <v>112</v>
      </c>
      <c r="AT91" s="226" t="s">
        <v>208</v>
      </c>
      <c r="AU91" s="226" t="s">
        <v>82</v>
      </c>
      <c r="AY91" s="19" t="s">
        <v>206</v>
      </c>
      <c r="BE91" s="227">
        <f>IF(N91="základní",J91,0)</f>
        <v>0</v>
      </c>
      <c r="BF91" s="227">
        <f>IF(N91="snížená",J91,0)</f>
        <v>0</v>
      </c>
      <c r="BG91" s="227">
        <f>IF(N91="zákl. přenesená",J91,0)</f>
        <v>0</v>
      </c>
      <c r="BH91" s="227">
        <f>IF(N91="sníž. přenesená",J91,0)</f>
        <v>0</v>
      </c>
      <c r="BI91" s="227">
        <f>IF(N91="nulová",J91,0)</f>
        <v>0</v>
      </c>
      <c r="BJ91" s="19" t="s">
        <v>34</v>
      </c>
      <c r="BK91" s="227">
        <f>ROUND(I91*H91,2)</f>
        <v>0</v>
      </c>
      <c r="BL91" s="19" t="s">
        <v>112</v>
      </c>
      <c r="BM91" s="226" t="s">
        <v>5434</v>
      </c>
    </row>
    <row r="92" spans="1:51" s="13" customFormat="1" ht="12">
      <c r="A92" s="13"/>
      <c r="B92" s="228"/>
      <c r="C92" s="229"/>
      <c r="D92" s="230" t="s">
        <v>218</v>
      </c>
      <c r="E92" s="231" t="s">
        <v>19</v>
      </c>
      <c r="F92" s="232" t="s">
        <v>5435</v>
      </c>
      <c r="G92" s="229"/>
      <c r="H92" s="233">
        <v>10</v>
      </c>
      <c r="I92" s="234"/>
      <c r="J92" s="229"/>
      <c r="K92" s="229"/>
      <c r="L92" s="235"/>
      <c r="M92" s="236"/>
      <c r="N92" s="237"/>
      <c r="O92" s="237"/>
      <c r="P92" s="237"/>
      <c r="Q92" s="237"/>
      <c r="R92" s="237"/>
      <c r="S92" s="237"/>
      <c r="T92" s="238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9" t="s">
        <v>218</v>
      </c>
      <c r="AU92" s="239" t="s">
        <v>82</v>
      </c>
      <c r="AV92" s="13" t="s">
        <v>82</v>
      </c>
      <c r="AW92" s="13" t="s">
        <v>33</v>
      </c>
      <c r="AX92" s="13" t="s">
        <v>34</v>
      </c>
      <c r="AY92" s="239" t="s">
        <v>206</v>
      </c>
    </row>
    <row r="93" spans="1:65" s="2" customFormat="1" ht="12">
      <c r="A93" s="40"/>
      <c r="B93" s="41"/>
      <c r="C93" s="215" t="s">
        <v>93</v>
      </c>
      <c r="D93" s="215" t="s">
        <v>208</v>
      </c>
      <c r="E93" s="216" t="s">
        <v>5436</v>
      </c>
      <c r="F93" s="217" t="s">
        <v>5437</v>
      </c>
      <c r="G93" s="218" t="s">
        <v>216</v>
      </c>
      <c r="H93" s="219">
        <v>169.675</v>
      </c>
      <c r="I93" s="220"/>
      <c r="J93" s="221">
        <f>ROUND(I93*H93,2)</f>
        <v>0</v>
      </c>
      <c r="K93" s="217" t="s">
        <v>3966</v>
      </c>
      <c r="L93" s="46"/>
      <c r="M93" s="222" t="s">
        <v>19</v>
      </c>
      <c r="N93" s="223" t="s">
        <v>44</v>
      </c>
      <c r="O93" s="86"/>
      <c r="P93" s="224">
        <f>O93*H93</f>
        <v>0</v>
      </c>
      <c r="Q93" s="224">
        <v>0</v>
      </c>
      <c r="R93" s="224">
        <f>Q93*H93</f>
        <v>0</v>
      </c>
      <c r="S93" s="224">
        <v>0</v>
      </c>
      <c r="T93" s="225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6" t="s">
        <v>112</v>
      </c>
      <c r="AT93" s="226" t="s">
        <v>208</v>
      </c>
      <c r="AU93" s="226" t="s">
        <v>82</v>
      </c>
      <c r="AY93" s="19" t="s">
        <v>206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19" t="s">
        <v>34</v>
      </c>
      <c r="BK93" s="227">
        <f>ROUND(I93*H93,2)</f>
        <v>0</v>
      </c>
      <c r="BL93" s="19" t="s">
        <v>112</v>
      </c>
      <c r="BM93" s="226" t="s">
        <v>5438</v>
      </c>
    </row>
    <row r="94" spans="1:51" s="13" customFormat="1" ht="12">
      <c r="A94" s="13"/>
      <c r="B94" s="228"/>
      <c r="C94" s="229"/>
      <c r="D94" s="230" t="s">
        <v>218</v>
      </c>
      <c r="E94" s="231" t="s">
        <v>19</v>
      </c>
      <c r="F94" s="232" t="s">
        <v>5439</v>
      </c>
      <c r="G94" s="229"/>
      <c r="H94" s="233">
        <v>169.675</v>
      </c>
      <c r="I94" s="234"/>
      <c r="J94" s="229"/>
      <c r="K94" s="229"/>
      <c r="L94" s="235"/>
      <c r="M94" s="236"/>
      <c r="N94" s="237"/>
      <c r="O94" s="237"/>
      <c r="P94" s="237"/>
      <c r="Q94" s="237"/>
      <c r="R94" s="237"/>
      <c r="S94" s="237"/>
      <c r="T94" s="238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9" t="s">
        <v>218</v>
      </c>
      <c r="AU94" s="239" t="s">
        <v>82</v>
      </c>
      <c r="AV94" s="13" t="s">
        <v>82</v>
      </c>
      <c r="AW94" s="13" t="s">
        <v>33</v>
      </c>
      <c r="AX94" s="13" t="s">
        <v>34</v>
      </c>
      <c r="AY94" s="239" t="s">
        <v>206</v>
      </c>
    </row>
    <row r="95" spans="1:65" s="2" customFormat="1" ht="44.25" customHeight="1">
      <c r="A95" s="40"/>
      <c r="B95" s="41"/>
      <c r="C95" s="215" t="s">
        <v>112</v>
      </c>
      <c r="D95" s="215" t="s">
        <v>208</v>
      </c>
      <c r="E95" s="216" t="s">
        <v>5314</v>
      </c>
      <c r="F95" s="217" t="s">
        <v>5315</v>
      </c>
      <c r="G95" s="218" t="s">
        <v>216</v>
      </c>
      <c r="H95" s="219">
        <v>169.675</v>
      </c>
      <c r="I95" s="220"/>
      <c r="J95" s="221">
        <f>ROUND(I95*H95,2)</f>
        <v>0</v>
      </c>
      <c r="K95" s="217" t="s">
        <v>3966</v>
      </c>
      <c r="L95" s="46"/>
      <c r="M95" s="222" t="s">
        <v>19</v>
      </c>
      <c r="N95" s="223" t="s">
        <v>44</v>
      </c>
      <c r="O95" s="86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6" t="s">
        <v>112</v>
      </c>
      <c r="AT95" s="226" t="s">
        <v>208</v>
      </c>
      <c r="AU95" s="226" t="s">
        <v>82</v>
      </c>
      <c r="AY95" s="19" t="s">
        <v>206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19" t="s">
        <v>34</v>
      </c>
      <c r="BK95" s="227">
        <f>ROUND(I95*H95,2)</f>
        <v>0</v>
      </c>
      <c r="BL95" s="19" t="s">
        <v>112</v>
      </c>
      <c r="BM95" s="226" t="s">
        <v>5440</v>
      </c>
    </row>
    <row r="96" spans="1:51" s="13" customFormat="1" ht="12">
      <c r="A96" s="13"/>
      <c r="B96" s="228"/>
      <c r="C96" s="229"/>
      <c r="D96" s="230" t="s">
        <v>218</v>
      </c>
      <c r="E96" s="231" t="s">
        <v>19</v>
      </c>
      <c r="F96" s="232" t="s">
        <v>5439</v>
      </c>
      <c r="G96" s="229"/>
      <c r="H96" s="233">
        <v>169.675</v>
      </c>
      <c r="I96" s="234"/>
      <c r="J96" s="229"/>
      <c r="K96" s="229"/>
      <c r="L96" s="235"/>
      <c r="M96" s="236"/>
      <c r="N96" s="237"/>
      <c r="O96" s="237"/>
      <c r="P96" s="237"/>
      <c r="Q96" s="237"/>
      <c r="R96" s="237"/>
      <c r="S96" s="237"/>
      <c r="T96" s="238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9" t="s">
        <v>218</v>
      </c>
      <c r="AU96" s="239" t="s">
        <v>82</v>
      </c>
      <c r="AV96" s="13" t="s">
        <v>82</v>
      </c>
      <c r="AW96" s="13" t="s">
        <v>33</v>
      </c>
      <c r="AX96" s="13" t="s">
        <v>34</v>
      </c>
      <c r="AY96" s="239" t="s">
        <v>206</v>
      </c>
    </row>
    <row r="97" spans="1:65" s="2" customFormat="1" ht="44.25" customHeight="1">
      <c r="A97" s="40"/>
      <c r="B97" s="41"/>
      <c r="C97" s="215" t="s">
        <v>115</v>
      </c>
      <c r="D97" s="215" t="s">
        <v>208</v>
      </c>
      <c r="E97" s="216" t="s">
        <v>5317</v>
      </c>
      <c r="F97" s="217" t="s">
        <v>5318</v>
      </c>
      <c r="G97" s="218" t="s">
        <v>216</v>
      </c>
      <c r="H97" s="219">
        <v>473.525</v>
      </c>
      <c r="I97" s="220"/>
      <c r="J97" s="221">
        <f>ROUND(I97*H97,2)</f>
        <v>0</v>
      </c>
      <c r="K97" s="217" t="s">
        <v>3966</v>
      </c>
      <c r="L97" s="46"/>
      <c r="M97" s="222" t="s">
        <v>19</v>
      </c>
      <c r="N97" s="223" t="s">
        <v>44</v>
      </c>
      <c r="O97" s="86"/>
      <c r="P97" s="224">
        <f>O97*H97</f>
        <v>0</v>
      </c>
      <c r="Q97" s="224">
        <v>0</v>
      </c>
      <c r="R97" s="224">
        <f>Q97*H97</f>
        <v>0</v>
      </c>
      <c r="S97" s="224">
        <v>0</v>
      </c>
      <c r="T97" s="22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6" t="s">
        <v>112</v>
      </c>
      <c r="AT97" s="226" t="s">
        <v>208</v>
      </c>
      <c r="AU97" s="226" t="s">
        <v>82</v>
      </c>
      <c r="AY97" s="19" t="s">
        <v>206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9" t="s">
        <v>34</v>
      </c>
      <c r="BK97" s="227">
        <f>ROUND(I97*H97,2)</f>
        <v>0</v>
      </c>
      <c r="BL97" s="19" t="s">
        <v>112</v>
      </c>
      <c r="BM97" s="226" t="s">
        <v>5441</v>
      </c>
    </row>
    <row r="98" spans="1:51" s="13" customFormat="1" ht="12">
      <c r="A98" s="13"/>
      <c r="B98" s="228"/>
      <c r="C98" s="229"/>
      <c r="D98" s="230" t="s">
        <v>218</v>
      </c>
      <c r="E98" s="231" t="s">
        <v>19</v>
      </c>
      <c r="F98" s="232" t="s">
        <v>5442</v>
      </c>
      <c r="G98" s="229"/>
      <c r="H98" s="233">
        <v>473.525</v>
      </c>
      <c r="I98" s="234"/>
      <c r="J98" s="229"/>
      <c r="K98" s="229"/>
      <c r="L98" s="235"/>
      <c r="M98" s="236"/>
      <c r="N98" s="237"/>
      <c r="O98" s="237"/>
      <c r="P98" s="237"/>
      <c r="Q98" s="237"/>
      <c r="R98" s="237"/>
      <c r="S98" s="237"/>
      <c r="T98" s="238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9" t="s">
        <v>218</v>
      </c>
      <c r="AU98" s="239" t="s">
        <v>82</v>
      </c>
      <c r="AV98" s="13" t="s">
        <v>82</v>
      </c>
      <c r="AW98" s="13" t="s">
        <v>33</v>
      </c>
      <c r="AX98" s="13" t="s">
        <v>34</v>
      </c>
      <c r="AY98" s="239" t="s">
        <v>206</v>
      </c>
    </row>
    <row r="99" spans="1:65" s="2" customFormat="1" ht="12">
      <c r="A99" s="40"/>
      <c r="B99" s="41"/>
      <c r="C99" s="215" t="s">
        <v>118</v>
      </c>
      <c r="D99" s="215" t="s">
        <v>208</v>
      </c>
      <c r="E99" s="216" t="s">
        <v>3978</v>
      </c>
      <c r="F99" s="217" t="s">
        <v>3979</v>
      </c>
      <c r="G99" s="218" t="s">
        <v>216</v>
      </c>
      <c r="H99" s="219">
        <v>473.525</v>
      </c>
      <c r="I99" s="220"/>
      <c r="J99" s="221">
        <f>ROUND(I99*H99,2)</f>
        <v>0</v>
      </c>
      <c r="K99" s="217" t="s">
        <v>3966</v>
      </c>
      <c r="L99" s="46"/>
      <c r="M99" s="222" t="s">
        <v>19</v>
      </c>
      <c r="N99" s="223" t="s">
        <v>44</v>
      </c>
      <c r="O99" s="86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6" t="s">
        <v>112</v>
      </c>
      <c r="AT99" s="226" t="s">
        <v>208</v>
      </c>
      <c r="AU99" s="226" t="s">
        <v>82</v>
      </c>
      <c r="AY99" s="19" t="s">
        <v>206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34</v>
      </c>
      <c r="BK99" s="227">
        <f>ROUND(I99*H99,2)</f>
        <v>0</v>
      </c>
      <c r="BL99" s="19" t="s">
        <v>112</v>
      </c>
      <c r="BM99" s="226" t="s">
        <v>5443</v>
      </c>
    </row>
    <row r="100" spans="1:51" s="13" customFormat="1" ht="12">
      <c r="A100" s="13"/>
      <c r="B100" s="228"/>
      <c r="C100" s="229"/>
      <c r="D100" s="230" t="s">
        <v>218</v>
      </c>
      <c r="E100" s="231" t="s">
        <v>19</v>
      </c>
      <c r="F100" s="232" t="s">
        <v>5442</v>
      </c>
      <c r="G100" s="229"/>
      <c r="H100" s="233">
        <v>473.525</v>
      </c>
      <c r="I100" s="234"/>
      <c r="J100" s="229"/>
      <c r="K100" s="229"/>
      <c r="L100" s="235"/>
      <c r="M100" s="236"/>
      <c r="N100" s="237"/>
      <c r="O100" s="237"/>
      <c r="P100" s="237"/>
      <c r="Q100" s="237"/>
      <c r="R100" s="237"/>
      <c r="S100" s="237"/>
      <c r="T100" s="238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9" t="s">
        <v>218</v>
      </c>
      <c r="AU100" s="239" t="s">
        <v>82</v>
      </c>
      <c r="AV100" s="13" t="s">
        <v>82</v>
      </c>
      <c r="AW100" s="13" t="s">
        <v>33</v>
      </c>
      <c r="AX100" s="13" t="s">
        <v>34</v>
      </c>
      <c r="AY100" s="239" t="s">
        <v>206</v>
      </c>
    </row>
    <row r="101" spans="1:65" s="2" customFormat="1" ht="12">
      <c r="A101" s="40"/>
      <c r="B101" s="41"/>
      <c r="C101" s="215" t="s">
        <v>242</v>
      </c>
      <c r="D101" s="215" t="s">
        <v>208</v>
      </c>
      <c r="E101" s="216" t="s">
        <v>5322</v>
      </c>
      <c r="F101" s="217" t="s">
        <v>5323</v>
      </c>
      <c r="G101" s="218" t="s">
        <v>211</v>
      </c>
      <c r="H101" s="219">
        <v>378.82</v>
      </c>
      <c r="I101" s="220"/>
      <c r="J101" s="221">
        <f>ROUND(I101*H101,2)</f>
        <v>0</v>
      </c>
      <c r="K101" s="217" t="s">
        <v>3966</v>
      </c>
      <c r="L101" s="46"/>
      <c r="M101" s="222" t="s">
        <v>19</v>
      </c>
      <c r="N101" s="223" t="s">
        <v>44</v>
      </c>
      <c r="O101" s="86"/>
      <c r="P101" s="224">
        <f>O101*H101</f>
        <v>0</v>
      </c>
      <c r="Q101" s="224">
        <v>0.00084</v>
      </c>
      <c r="R101" s="224">
        <f>Q101*H101</f>
        <v>0.3182088</v>
      </c>
      <c r="S101" s="224">
        <v>0</v>
      </c>
      <c r="T101" s="225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6" t="s">
        <v>112</v>
      </c>
      <c r="AT101" s="226" t="s">
        <v>208</v>
      </c>
      <c r="AU101" s="226" t="s">
        <v>82</v>
      </c>
      <c r="AY101" s="19" t="s">
        <v>206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9" t="s">
        <v>34</v>
      </c>
      <c r="BK101" s="227">
        <f>ROUND(I101*H101,2)</f>
        <v>0</v>
      </c>
      <c r="BL101" s="19" t="s">
        <v>112</v>
      </c>
      <c r="BM101" s="226" t="s">
        <v>5444</v>
      </c>
    </row>
    <row r="102" spans="1:51" s="13" customFormat="1" ht="12">
      <c r="A102" s="13"/>
      <c r="B102" s="228"/>
      <c r="C102" s="229"/>
      <c r="D102" s="230" t="s">
        <v>218</v>
      </c>
      <c r="E102" s="231" t="s">
        <v>19</v>
      </c>
      <c r="F102" s="232" t="s">
        <v>5445</v>
      </c>
      <c r="G102" s="229"/>
      <c r="H102" s="233">
        <v>378.82</v>
      </c>
      <c r="I102" s="234"/>
      <c r="J102" s="229"/>
      <c r="K102" s="229"/>
      <c r="L102" s="235"/>
      <c r="M102" s="236"/>
      <c r="N102" s="237"/>
      <c r="O102" s="237"/>
      <c r="P102" s="237"/>
      <c r="Q102" s="237"/>
      <c r="R102" s="237"/>
      <c r="S102" s="237"/>
      <c r="T102" s="238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9" t="s">
        <v>218</v>
      </c>
      <c r="AU102" s="239" t="s">
        <v>82</v>
      </c>
      <c r="AV102" s="13" t="s">
        <v>82</v>
      </c>
      <c r="AW102" s="13" t="s">
        <v>33</v>
      </c>
      <c r="AX102" s="13" t="s">
        <v>34</v>
      </c>
      <c r="AY102" s="239" t="s">
        <v>206</v>
      </c>
    </row>
    <row r="103" spans="1:65" s="2" customFormat="1" ht="12">
      <c r="A103" s="40"/>
      <c r="B103" s="41"/>
      <c r="C103" s="215" t="s">
        <v>247</v>
      </c>
      <c r="D103" s="215" t="s">
        <v>208</v>
      </c>
      <c r="E103" s="216" t="s">
        <v>5446</v>
      </c>
      <c r="F103" s="217" t="s">
        <v>5447</v>
      </c>
      <c r="G103" s="218" t="s">
        <v>211</v>
      </c>
      <c r="H103" s="219">
        <v>568.23</v>
      </c>
      <c r="I103" s="220"/>
      <c r="J103" s="221">
        <f>ROUND(I103*H103,2)</f>
        <v>0</v>
      </c>
      <c r="K103" s="217" t="s">
        <v>3966</v>
      </c>
      <c r="L103" s="46"/>
      <c r="M103" s="222" t="s">
        <v>19</v>
      </c>
      <c r="N103" s="223" t="s">
        <v>44</v>
      </c>
      <c r="O103" s="86"/>
      <c r="P103" s="224">
        <f>O103*H103</f>
        <v>0</v>
      </c>
      <c r="Q103" s="224">
        <v>0.00085</v>
      </c>
      <c r="R103" s="224">
        <f>Q103*H103</f>
        <v>0.48299549999999997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112</v>
      </c>
      <c r="AT103" s="226" t="s">
        <v>208</v>
      </c>
      <c r="AU103" s="226" t="s">
        <v>82</v>
      </c>
      <c r="AY103" s="19" t="s">
        <v>206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34</v>
      </c>
      <c r="BK103" s="227">
        <f>ROUND(I103*H103,2)</f>
        <v>0</v>
      </c>
      <c r="BL103" s="19" t="s">
        <v>112</v>
      </c>
      <c r="BM103" s="226" t="s">
        <v>5448</v>
      </c>
    </row>
    <row r="104" spans="1:51" s="13" customFormat="1" ht="12">
      <c r="A104" s="13"/>
      <c r="B104" s="228"/>
      <c r="C104" s="229"/>
      <c r="D104" s="230" t="s">
        <v>218</v>
      </c>
      <c r="E104" s="231" t="s">
        <v>19</v>
      </c>
      <c r="F104" s="232" t="s">
        <v>5449</v>
      </c>
      <c r="G104" s="229"/>
      <c r="H104" s="233">
        <v>568.23</v>
      </c>
      <c r="I104" s="234"/>
      <c r="J104" s="229"/>
      <c r="K104" s="229"/>
      <c r="L104" s="235"/>
      <c r="M104" s="236"/>
      <c r="N104" s="237"/>
      <c r="O104" s="237"/>
      <c r="P104" s="237"/>
      <c r="Q104" s="237"/>
      <c r="R104" s="237"/>
      <c r="S104" s="237"/>
      <c r="T104" s="238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9" t="s">
        <v>218</v>
      </c>
      <c r="AU104" s="239" t="s">
        <v>82</v>
      </c>
      <c r="AV104" s="13" t="s">
        <v>82</v>
      </c>
      <c r="AW104" s="13" t="s">
        <v>33</v>
      </c>
      <c r="AX104" s="13" t="s">
        <v>34</v>
      </c>
      <c r="AY104" s="239" t="s">
        <v>206</v>
      </c>
    </row>
    <row r="105" spans="1:65" s="2" customFormat="1" ht="44.25" customHeight="1">
      <c r="A105" s="40"/>
      <c r="B105" s="41"/>
      <c r="C105" s="215" t="s">
        <v>251</v>
      </c>
      <c r="D105" s="215" t="s">
        <v>208</v>
      </c>
      <c r="E105" s="216" t="s">
        <v>5326</v>
      </c>
      <c r="F105" s="217" t="s">
        <v>5327</v>
      </c>
      <c r="G105" s="218" t="s">
        <v>211</v>
      </c>
      <c r="H105" s="219">
        <v>378.82</v>
      </c>
      <c r="I105" s="220"/>
      <c r="J105" s="221">
        <f>ROUND(I105*H105,2)</f>
        <v>0</v>
      </c>
      <c r="K105" s="217" t="s">
        <v>3966</v>
      </c>
      <c r="L105" s="46"/>
      <c r="M105" s="222" t="s">
        <v>19</v>
      </c>
      <c r="N105" s="223" t="s">
        <v>44</v>
      </c>
      <c r="O105" s="86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112</v>
      </c>
      <c r="AT105" s="226" t="s">
        <v>208</v>
      </c>
      <c r="AU105" s="226" t="s">
        <v>82</v>
      </c>
      <c r="AY105" s="19" t="s">
        <v>206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34</v>
      </c>
      <c r="BK105" s="227">
        <f>ROUND(I105*H105,2)</f>
        <v>0</v>
      </c>
      <c r="BL105" s="19" t="s">
        <v>112</v>
      </c>
      <c r="BM105" s="226" t="s">
        <v>5450</v>
      </c>
    </row>
    <row r="106" spans="1:51" s="13" customFormat="1" ht="12">
      <c r="A106" s="13"/>
      <c r="B106" s="228"/>
      <c r="C106" s="229"/>
      <c r="D106" s="230" t="s">
        <v>218</v>
      </c>
      <c r="E106" s="231" t="s">
        <v>19</v>
      </c>
      <c r="F106" s="232" t="s">
        <v>5445</v>
      </c>
      <c r="G106" s="229"/>
      <c r="H106" s="233">
        <v>378.82</v>
      </c>
      <c r="I106" s="234"/>
      <c r="J106" s="229"/>
      <c r="K106" s="229"/>
      <c r="L106" s="235"/>
      <c r="M106" s="236"/>
      <c r="N106" s="237"/>
      <c r="O106" s="237"/>
      <c r="P106" s="237"/>
      <c r="Q106" s="237"/>
      <c r="R106" s="237"/>
      <c r="S106" s="237"/>
      <c r="T106" s="238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9" t="s">
        <v>218</v>
      </c>
      <c r="AU106" s="239" t="s">
        <v>82</v>
      </c>
      <c r="AV106" s="13" t="s">
        <v>82</v>
      </c>
      <c r="AW106" s="13" t="s">
        <v>33</v>
      </c>
      <c r="AX106" s="13" t="s">
        <v>34</v>
      </c>
      <c r="AY106" s="239" t="s">
        <v>206</v>
      </c>
    </row>
    <row r="107" spans="1:65" s="2" customFormat="1" ht="44.25" customHeight="1">
      <c r="A107" s="40"/>
      <c r="B107" s="41"/>
      <c r="C107" s="215" t="s">
        <v>255</v>
      </c>
      <c r="D107" s="215" t="s">
        <v>208</v>
      </c>
      <c r="E107" s="216" t="s">
        <v>5451</v>
      </c>
      <c r="F107" s="217" t="s">
        <v>5452</v>
      </c>
      <c r="G107" s="218" t="s">
        <v>211</v>
      </c>
      <c r="H107" s="219">
        <v>568.23</v>
      </c>
      <c r="I107" s="220"/>
      <c r="J107" s="221">
        <f>ROUND(I107*H107,2)</f>
        <v>0</v>
      </c>
      <c r="K107" s="217" t="s">
        <v>3966</v>
      </c>
      <c r="L107" s="46"/>
      <c r="M107" s="222" t="s">
        <v>19</v>
      </c>
      <c r="N107" s="223" t="s">
        <v>44</v>
      </c>
      <c r="O107" s="86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112</v>
      </c>
      <c r="AT107" s="226" t="s">
        <v>208</v>
      </c>
      <c r="AU107" s="226" t="s">
        <v>82</v>
      </c>
      <c r="AY107" s="19" t="s">
        <v>206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34</v>
      </c>
      <c r="BK107" s="227">
        <f>ROUND(I107*H107,2)</f>
        <v>0</v>
      </c>
      <c r="BL107" s="19" t="s">
        <v>112</v>
      </c>
      <c r="BM107" s="226" t="s">
        <v>5453</v>
      </c>
    </row>
    <row r="108" spans="1:51" s="13" customFormat="1" ht="12">
      <c r="A108" s="13"/>
      <c r="B108" s="228"/>
      <c r="C108" s="229"/>
      <c r="D108" s="230" t="s">
        <v>218</v>
      </c>
      <c r="E108" s="231" t="s">
        <v>19</v>
      </c>
      <c r="F108" s="232" t="s">
        <v>5449</v>
      </c>
      <c r="G108" s="229"/>
      <c r="H108" s="233">
        <v>568.23</v>
      </c>
      <c r="I108" s="234"/>
      <c r="J108" s="229"/>
      <c r="K108" s="229"/>
      <c r="L108" s="235"/>
      <c r="M108" s="236"/>
      <c r="N108" s="237"/>
      <c r="O108" s="237"/>
      <c r="P108" s="237"/>
      <c r="Q108" s="237"/>
      <c r="R108" s="237"/>
      <c r="S108" s="237"/>
      <c r="T108" s="23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9" t="s">
        <v>218</v>
      </c>
      <c r="AU108" s="239" t="s">
        <v>82</v>
      </c>
      <c r="AV108" s="13" t="s">
        <v>82</v>
      </c>
      <c r="AW108" s="13" t="s">
        <v>33</v>
      </c>
      <c r="AX108" s="13" t="s">
        <v>34</v>
      </c>
      <c r="AY108" s="239" t="s">
        <v>206</v>
      </c>
    </row>
    <row r="109" spans="1:65" s="2" customFormat="1" ht="55.5" customHeight="1">
      <c r="A109" s="40"/>
      <c r="B109" s="41"/>
      <c r="C109" s="215" t="s">
        <v>261</v>
      </c>
      <c r="D109" s="215" t="s">
        <v>208</v>
      </c>
      <c r="E109" s="216" t="s">
        <v>3981</v>
      </c>
      <c r="F109" s="217" t="s">
        <v>3982</v>
      </c>
      <c r="G109" s="218" t="s">
        <v>216</v>
      </c>
      <c r="H109" s="219">
        <v>494.693</v>
      </c>
      <c r="I109" s="220"/>
      <c r="J109" s="221">
        <f>ROUND(I109*H109,2)</f>
        <v>0</v>
      </c>
      <c r="K109" s="217" t="s">
        <v>3966</v>
      </c>
      <c r="L109" s="46"/>
      <c r="M109" s="222" t="s">
        <v>19</v>
      </c>
      <c r="N109" s="223" t="s">
        <v>44</v>
      </c>
      <c r="O109" s="86"/>
      <c r="P109" s="224">
        <f>O109*H109</f>
        <v>0</v>
      </c>
      <c r="Q109" s="224">
        <v>0</v>
      </c>
      <c r="R109" s="224">
        <f>Q109*H109</f>
        <v>0</v>
      </c>
      <c r="S109" s="224">
        <v>0</v>
      </c>
      <c r="T109" s="22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6" t="s">
        <v>112</v>
      </c>
      <c r="AT109" s="226" t="s">
        <v>208</v>
      </c>
      <c r="AU109" s="226" t="s">
        <v>82</v>
      </c>
      <c r="AY109" s="19" t="s">
        <v>206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34</v>
      </c>
      <c r="BK109" s="227">
        <f>ROUND(I109*H109,2)</f>
        <v>0</v>
      </c>
      <c r="BL109" s="19" t="s">
        <v>112</v>
      </c>
      <c r="BM109" s="226" t="s">
        <v>5454</v>
      </c>
    </row>
    <row r="110" spans="1:51" s="13" customFormat="1" ht="12">
      <c r="A110" s="13"/>
      <c r="B110" s="228"/>
      <c r="C110" s="229"/>
      <c r="D110" s="230" t="s">
        <v>218</v>
      </c>
      <c r="E110" s="231" t="s">
        <v>19</v>
      </c>
      <c r="F110" s="232" t="s">
        <v>5455</v>
      </c>
      <c r="G110" s="229"/>
      <c r="H110" s="233">
        <v>494.693</v>
      </c>
      <c r="I110" s="234"/>
      <c r="J110" s="229"/>
      <c r="K110" s="229"/>
      <c r="L110" s="235"/>
      <c r="M110" s="236"/>
      <c r="N110" s="237"/>
      <c r="O110" s="237"/>
      <c r="P110" s="237"/>
      <c r="Q110" s="237"/>
      <c r="R110" s="237"/>
      <c r="S110" s="237"/>
      <c r="T110" s="23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9" t="s">
        <v>218</v>
      </c>
      <c r="AU110" s="239" t="s">
        <v>82</v>
      </c>
      <c r="AV110" s="13" t="s">
        <v>82</v>
      </c>
      <c r="AW110" s="13" t="s">
        <v>33</v>
      </c>
      <c r="AX110" s="13" t="s">
        <v>34</v>
      </c>
      <c r="AY110" s="239" t="s">
        <v>206</v>
      </c>
    </row>
    <row r="111" spans="1:65" s="2" customFormat="1" ht="55.5" customHeight="1">
      <c r="A111" s="40"/>
      <c r="B111" s="41"/>
      <c r="C111" s="215" t="s">
        <v>267</v>
      </c>
      <c r="D111" s="215" t="s">
        <v>208</v>
      </c>
      <c r="E111" s="216" t="s">
        <v>5456</v>
      </c>
      <c r="F111" s="217" t="s">
        <v>5457</v>
      </c>
      <c r="G111" s="218" t="s">
        <v>216</v>
      </c>
      <c r="H111" s="219">
        <v>148.507</v>
      </c>
      <c r="I111" s="220"/>
      <c r="J111" s="221">
        <f>ROUND(I111*H111,2)</f>
        <v>0</v>
      </c>
      <c r="K111" s="217" t="s">
        <v>3966</v>
      </c>
      <c r="L111" s="46"/>
      <c r="M111" s="222" t="s">
        <v>19</v>
      </c>
      <c r="N111" s="223" t="s">
        <v>44</v>
      </c>
      <c r="O111" s="86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112</v>
      </c>
      <c r="AT111" s="226" t="s">
        <v>208</v>
      </c>
      <c r="AU111" s="226" t="s">
        <v>82</v>
      </c>
      <c r="AY111" s="19" t="s">
        <v>206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34</v>
      </c>
      <c r="BK111" s="227">
        <f>ROUND(I111*H111,2)</f>
        <v>0</v>
      </c>
      <c r="BL111" s="19" t="s">
        <v>112</v>
      </c>
      <c r="BM111" s="226" t="s">
        <v>5458</v>
      </c>
    </row>
    <row r="112" spans="1:51" s="13" customFormat="1" ht="12">
      <c r="A112" s="13"/>
      <c r="B112" s="228"/>
      <c r="C112" s="229"/>
      <c r="D112" s="230" t="s">
        <v>218</v>
      </c>
      <c r="E112" s="231" t="s">
        <v>19</v>
      </c>
      <c r="F112" s="232" t="s">
        <v>5459</v>
      </c>
      <c r="G112" s="229"/>
      <c r="H112" s="233">
        <v>148.507</v>
      </c>
      <c r="I112" s="234"/>
      <c r="J112" s="229"/>
      <c r="K112" s="229"/>
      <c r="L112" s="235"/>
      <c r="M112" s="236"/>
      <c r="N112" s="237"/>
      <c r="O112" s="237"/>
      <c r="P112" s="237"/>
      <c r="Q112" s="237"/>
      <c r="R112" s="237"/>
      <c r="S112" s="237"/>
      <c r="T112" s="238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9" t="s">
        <v>218</v>
      </c>
      <c r="AU112" s="239" t="s">
        <v>82</v>
      </c>
      <c r="AV112" s="13" t="s">
        <v>82</v>
      </c>
      <c r="AW112" s="13" t="s">
        <v>33</v>
      </c>
      <c r="AX112" s="13" t="s">
        <v>34</v>
      </c>
      <c r="AY112" s="239" t="s">
        <v>206</v>
      </c>
    </row>
    <row r="113" spans="1:65" s="2" customFormat="1" ht="55.5" customHeight="1">
      <c r="A113" s="40"/>
      <c r="B113" s="41"/>
      <c r="C113" s="215" t="s">
        <v>274</v>
      </c>
      <c r="D113" s="215" t="s">
        <v>208</v>
      </c>
      <c r="E113" s="216" t="s">
        <v>3984</v>
      </c>
      <c r="F113" s="217" t="s">
        <v>3985</v>
      </c>
      <c r="G113" s="218" t="s">
        <v>216</v>
      </c>
      <c r="H113" s="219">
        <v>223.053</v>
      </c>
      <c r="I113" s="220"/>
      <c r="J113" s="221">
        <f>ROUND(I113*H113,2)</f>
        <v>0</v>
      </c>
      <c r="K113" s="217" t="s">
        <v>3966</v>
      </c>
      <c r="L113" s="46"/>
      <c r="M113" s="222" t="s">
        <v>19</v>
      </c>
      <c r="N113" s="223" t="s">
        <v>44</v>
      </c>
      <c r="O113" s="86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112</v>
      </c>
      <c r="AT113" s="226" t="s">
        <v>208</v>
      </c>
      <c r="AU113" s="226" t="s">
        <v>82</v>
      </c>
      <c r="AY113" s="19" t="s">
        <v>206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34</v>
      </c>
      <c r="BK113" s="227">
        <f>ROUND(I113*H113,2)</f>
        <v>0</v>
      </c>
      <c r="BL113" s="19" t="s">
        <v>112</v>
      </c>
      <c r="BM113" s="226" t="s">
        <v>5460</v>
      </c>
    </row>
    <row r="114" spans="1:51" s="13" customFormat="1" ht="12">
      <c r="A114" s="13"/>
      <c r="B114" s="228"/>
      <c r="C114" s="229"/>
      <c r="D114" s="230" t="s">
        <v>218</v>
      </c>
      <c r="E114" s="231" t="s">
        <v>19</v>
      </c>
      <c r="F114" s="232" t="s">
        <v>5461</v>
      </c>
      <c r="G114" s="229"/>
      <c r="H114" s="233">
        <v>223.053</v>
      </c>
      <c r="I114" s="234"/>
      <c r="J114" s="229"/>
      <c r="K114" s="229"/>
      <c r="L114" s="235"/>
      <c r="M114" s="236"/>
      <c r="N114" s="237"/>
      <c r="O114" s="237"/>
      <c r="P114" s="237"/>
      <c r="Q114" s="237"/>
      <c r="R114" s="237"/>
      <c r="S114" s="237"/>
      <c r="T114" s="238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9" t="s">
        <v>218</v>
      </c>
      <c r="AU114" s="239" t="s">
        <v>82</v>
      </c>
      <c r="AV114" s="13" t="s">
        <v>82</v>
      </c>
      <c r="AW114" s="13" t="s">
        <v>33</v>
      </c>
      <c r="AX114" s="13" t="s">
        <v>34</v>
      </c>
      <c r="AY114" s="239" t="s">
        <v>206</v>
      </c>
    </row>
    <row r="115" spans="1:65" s="2" customFormat="1" ht="66.75" customHeight="1">
      <c r="A115" s="40"/>
      <c r="B115" s="41"/>
      <c r="C115" s="215" t="s">
        <v>285</v>
      </c>
      <c r="D115" s="215" t="s">
        <v>208</v>
      </c>
      <c r="E115" s="216" t="s">
        <v>3988</v>
      </c>
      <c r="F115" s="217" t="s">
        <v>3989</v>
      </c>
      <c r="G115" s="218" t="s">
        <v>216</v>
      </c>
      <c r="H115" s="219">
        <v>2230.533</v>
      </c>
      <c r="I115" s="220"/>
      <c r="J115" s="221">
        <f>ROUND(I115*H115,2)</f>
        <v>0</v>
      </c>
      <c r="K115" s="217" t="s">
        <v>3966</v>
      </c>
      <c r="L115" s="46"/>
      <c r="M115" s="222" t="s">
        <v>19</v>
      </c>
      <c r="N115" s="223" t="s">
        <v>44</v>
      </c>
      <c r="O115" s="86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6" t="s">
        <v>112</v>
      </c>
      <c r="AT115" s="226" t="s">
        <v>208</v>
      </c>
      <c r="AU115" s="226" t="s">
        <v>82</v>
      </c>
      <c r="AY115" s="19" t="s">
        <v>206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34</v>
      </c>
      <c r="BK115" s="227">
        <f>ROUND(I115*H115,2)</f>
        <v>0</v>
      </c>
      <c r="BL115" s="19" t="s">
        <v>112</v>
      </c>
      <c r="BM115" s="226" t="s">
        <v>5462</v>
      </c>
    </row>
    <row r="116" spans="1:51" s="13" customFormat="1" ht="12">
      <c r="A116" s="13"/>
      <c r="B116" s="228"/>
      <c r="C116" s="229"/>
      <c r="D116" s="230" t="s">
        <v>218</v>
      </c>
      <c r="E116" s="231" t="s">
        <v>19</v>
      </c>
      <c r="F116" s="232" t="s">
        <v>5463</v>
      </c>
      <c r="G116" s="229"/>
      <c r="H116" s="233">
        <v>2230.533</v>
      </c>
      <c r="I116" s="234"/>
      <c r="J116" s="229"/>
      <c r="K116" s="229"/>
      <c r="L116" s="235"/>
      <c r="M116" s="236"/>
      <c r="N116" s="237"/>
      <c r="O116" s="237"/>
      <c r="P116" s="237"/>
      <c r="Q116" s="237"/>
      <c r="R116" s="237"/>
      <c r="S116" s="237"/>
      <c r="T116" s="238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9" t="s">
        <v>218</v>
      </c>
      <c r="AU116" s="239" t="s">
        <v>82</v>
      </c>
      <c r="AV116" s="13" t="s">
        <v>82</v>
      </c>
      <c r="AW116" s="13" t="s">
        <v>33</v>
      </c>
      <c r="AX116" s="13" t="s">
        <v>34</v>
      </c>
      <c r="AY116" s="239" t="s">
        <v>206</v>
      </c>
    </row>
    <row r="117" spans="1:65" s="2" customFormat="1" ht="16.5" customHeight="1">
      <c r="A117" s="40"/>
      <c r="B117" s="41"/>
      <c r="C117" s="215" t="s">
        <v>8</v>
      </c>
      <c r="D117" s="215" t="s">
        <v>208</v>
      </c>
      <c r="E117" s="216" t="s">
        <v>3995</v>
      </c>
      <c r="F117" s="217" t="s">
        <v>3996</v>
      </c>
      <c r="G117" s="218" t="s">
        <v>216</v>
      </c>
      <c r="H117" s="219">
        <v>223.053</v>
      </c>
      <c r="I117" s="220"/>
      <c r="J117" s="221">
        <f>ROUND(I117*H117,2)</f>
        <v>0</v>
      </c>
      <c r="K117" s="217" t="s">
        <v>3966</v>
      </c>
      <c r="L117" s="46"/>
      <c r="M117" s="222" t="s">
        <v>19</v>
      </c>
      <c r="N117" s="223" t="s">
        <v>44</v>
      </c>
      <c r="O117" s="86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112</v>
      </c>
      <c r="AT117" s="226" t="s">
        <v>208</v>
      </c>
      <c r="AU117" s="226" t="s">
        <v>82</v>
      </c>
      <c r="AY117" s="19" t="s">
        <v>206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34</v>
      </c>
      <c r="BK117" s="227">
        <f>ROUND(I117*H117,2)</f>
        <v>0</v>
      </c>
      <c r="BL117" s="19" t="s">
        <v>112</v>
      </c>
      <c r="BM117" s="226" t="s">
        <v>5464</v>
      </c>
    </row>
    <row r="118" spans="1:51" s="13" customFormat="1" ht="12">
      <c r="A118" s="13"/>
      <c r="B118" s="228"/>
      <c r="C118" s="229"/>
      <c r="D118" s="230" t="s">
        <v>218</v>
      </c>
      <c r="E118" s="231" t="s">
        <v>19</v>
      </c>
      <c r="F118" s="232" t="s">
        <v>5461</v>
      </c>
      <c r="G118" s="229"/>
      <c r="H118" s="233">
        <v>223.053</v>
      </c>
      <c r="I118" s="234"/>
      <c r="J118" s="229"/>
      <c r="K118" s="229"/>
      <c r="L118" s="235"/>
      <c r="M118" s="236"/>
      <c r="N118" s="237"/>
      <c r="O118" s="237"/>
      <c r="P118" s="237"/>
      <c r="Q118" s="237"/>
      <c r="R118" s="237"/>
      <c r="S118" s="237"/>
      <c r="T118" s="23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9" t="s">
        <v>218</v>
      </c>
      <c r="AU118" s="239" t="s">
        <v>82</v>
      </c>
      <c r="AV118" s="13" t="s">
        <v>82</v>
      </c>
      <c r="AW118" s="13" t="s">
        <v>33</v>
      </c>
      <c r="AX118" s="13" t="s">
        <v>34</v>
      </c>
      <c r="AY118" s="239" t="s">
        <v>206</v>
      </c>
    </row>
    <row r="119" spans="1:65" s="2" customFormat="1" ht="44.25" customHeight="1">
      <c r="A119" s="40"/>
      <c r="B119" s="41"/>
      <c r="C119" s="215" t="s">
        <v>304</v>
      </c>
      <c r="D119" s="215" t="s">
        <v>208</v>
      </c>
      <c r="E119" s="216" t="s">
        <v>3998</v>
      </c>
      <c r="F119" s="217" t="s">
        <v>3999</v>
      </c>
      <c r="G119" s="218" t="s">
        <v>258</v>
      </c>
      <c r="H119" s="219">
        <v>401.495</v>
      </c>
      <c r="I119" s="220"/>
      <c r="J119" s="221">
        <f>ROUND(I119*H119,2)</f>
        <v>0</v>
      </c>
      <c r="K119" s="217" t="s">
        <v>3966</v>
      </c>
      <c r="L119" s="46"/>
      <c r="M119" s="222" t="s">
        <v>19</v>
      </c>
      <c r="N119" s="223" t="s">
        <v>44</v>
      </c>
      <c r="O119" s="86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112</v>
      </c>
      <c r="AT119" s="226" t="s">
        <v>208</v>
      </c>
      <c r="AU119" s="226" t="s">
        <v>82</v>
      </c>
      <c r="AY119" s="19" t="s">
        <v>206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34</v>
      </c>
      <c r="BK119" s="227">
        <f>ROUND(I119*H119,2)</f>
        <v>0</v>
      </c>
      <c r="BL119" s="19" t="s">
        <v>112</v>
      </c>
      <c r="BM119" s="226" t="s">
        <v>5465</v>
      </c>
    </row>
    <row r="120" spans="1:51" s="13" customFormat="1" ht="12">
      <c r="A120" s="13"/>
      <c r="B120" s="228"/>
      <c r="C120" s="229"/>
      <c r="D120" s="230" t="s">
        <v>218</v>
      </c>
      <c r="E120" s="231" t="s">
        <v>19</v>
      </c>
      <c r="F120" s="232" t="s">
        <v>5461</v>
      </c>
      <c r="G120" s="229"/>
      <c r="H120" s="233">
        <v>223.053</v>
      </c>
      <c r="I120" s="234"/>
      <c r="J120" s="229"/>
      <c r="K120" s="229"/>
      <c r="L120" s="235"/>
      <c r="M120" s="236"/>
      <c r="N120" s="237"/>
      <c r="O120" s="237"/>
      <c r="P120" s="237"/>
      <c r="Q120" s="237"/>
      <c r="R120" s="237"/>
      <c r="S120" s="237"/>
      <c r="T120" s="238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9" t="s">
        <v>218</v>
      </c>
      <c r="AU120" s="239" t="s">
        <v>82</v>
      </c>
      <c r="AV120" s="13" t="s">
        <v>82</v>
      </c>
      <c r="AW120" s="13" t="s">
        <v>33</v>
      </c>
      <c r="AX120" s="13" t="s">
        <v>34</v>
      </c>
      <c r="AY120" s="239" t="s">
        <v>206</v>
      </c>
    </row>
    <row r="121" spans="1:51" s="13" customFormat="1" ht="12">
      <c r="A121" s="13"/>
      <c r="B121" s="228"/>
      <c r="C121" s="229"/>
      <c r="D121" s="230" t="s">
        <v>218</v>
      </c>
      <c r="E121" s="229"/>
      <c r="F121" s="232" t="s">
        <v>5466</v>
      </c>
      <c r="G121" s="229"/>
      <c r="H121" s="233">
        <v>401.495</v>
      </c>
      <c r="I121" s="234"/>
      <c r="J121" s="229"/>
      <c r="K121" s="229"/>
      <c r="L121" s="235"/>
      <c r="M121" s="236"/>
      <c r="N121" s="237"/>
      <c r="O121" s="237"/>
      <c r="P121" s="237"/>
      <c r="Q121" s="237"/>
      <c r="R121" s="237"/>
      <c r="S121" s="237"/>
      <c r="T121" s="238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9" t="s">
        <v>218</v>
      </c>
      <c r="AU121" s="239" t="s">
        <v>82</v>
      </c>
      <c r="AV121" s="13" t="s">
        <v>82</v>
      </c>
      <c r="AW121" s="13" t="s">
        <v>4</v>
      </c>
      <c r="AX121" s="13" t="s">
        <v>34</v>
      </c>
      <c r="AY121" s="239" t="s">
        <v>206</v>
      </c>
    </row>
    <row r="122" spans="1:65" s="2" customFormat="1" ht="12">
      <c r="A122" s="40"/>
      <c r="B122" s="41"/>
      <c r="C122" s="215" t="s">
        <v>308</v>
      </c>
      <c r="D122" s="215" t="s">
        <v>208</v>
      </c>
      <c r="E122" s="216" t="s">
        <v>4002</v>
      </c>
      <c r="F122" s="217" t="s">
        <v>4003</v>
      </c>
      <c r="G122" s="218" t="s">
        <v>216</v>
      </c>
      <c r="H122" s="219">
        <v>431.059</v>
      </c>
      <c r="I122" s="220"/>
      <c r="J122" s="221">
        <f>ROUND(I122*H122,2)</f>
        <v>0</v>
      </c>
      <c r="K122" s="217" t="s">
        <v>3966</v>
      </c>
      <c r="L122" s="46"/>
      <c r="M122" s="222" t="s">
        <v>19</v>
      </c>
      <c r="N122" s="223" t="s">
        <v>44</v>
      </c>
      <c r="O122" s="86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6" t="s">
        <v>112</v>
      </c>
      <c r="AT122" s="226" t="s">
        <v>208</v>
      </c>
      <c r="AU122" s="226" t="s">
        <v>82</v>
      </c>
      <c r="AY122" s="19" t="s">
        <v>206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19" t="s">
        <v>34</v>
      </c>
      <c r="BK122" s="227">
        <f>ROUND(I122*H122,2)</f>
        <v>0</v>
      </c>
      <c r="BL122" s="19" t="s">
        <v>112</v>
      </c>
      <c r="BM122" s="226" t="s">
        <v>5467</v>
      </c>
    </row>
    <row r="123" spans="1:51" s="13" customFormat="1" ht="12">
      <c r="A123" s="13"/>
      <c r="B123" s="228"/>
      <c r="C123" s="229"/>
      <c r="D123" s="230" t="s">
        <v>218</v>
      </c>
      <c r="E123" s="231" t="s">
        <v>19</v>
      </c>
      <c r="F123" s="232" t="s">
        <v>5468</v>
      </c>
      <c r="G123" s="229"/>
      <c r="H123" s="233">
        <v>431.059</v>
      </c>
      <c r="I123" s="234"/>
      <c r="J123" s="229"/>
      <c r="K123" s="229"/>
      <c r="L123" s="235"/>
      <c r="M123" s="236"/>
      <c r="N123" s="237"/>
      <c r="O123" s="237"/>
      <c r="P123" s="237"/>
      <c r="Q123" s="237"/>
      <c r="R123" s="237"/>
      <c r="S123" s="237"/>
      <c r="T123" s="238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9" t="s">
        <v>218</v>
      </c>
      <c r="AU123" s="239" t="s">
        <v>82</v>
      </c>
      <c r="AV123" s="13" t="s">
        <v>82</v>
      </c>
      <c r="AW123" s="13" t="s">
        <v>33</v>
      </c>
      <c r="AX123" s="13" t="s">
        <v>34</v>
      </c>
      <c r="AY123" s="239" t="s">
        <v>206</v>
      </c>
    </row>
    <row r="124" spans="1:65" s="2" customFormat="1" ht="12">
      <c r="A124" s="40"/>
      <c r="B124" s="41"/>
      <c r="C124" s="215" t="s">
        <v>518</v>
      </c>
      <c r="D124" s="215" t="s">
        <v>208</v>
      </c>
      <c r="E124" s="216" t="s">
        <v>5346</v>
      </c>
      <c r="F124" s="217" t="s">
        <v>5347</v>
      </c>
      <c r="G124" s="218" t="s">
        <v>216</v>
      </c>
      <c r="H124" s="219">
        <v>130.866</v>
      </c>
      <c r="I124" s="220"/>
      <c r="J124" s="221">
        <f>ROUND(I124*H124,2)</f>
        <v>0</v>
      </c>
      <c r="K124" s="217" t="s">
        <v>3966</v>
      </c>
      <c r="L124" s="46"/>
      <c r="M124" s="222" t="s">
        <v>19</v>
      </c>
      <c r="N124" s="223" t="s">
        <v>44</v>
      </c>
      <c r="O124" s="86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112</v>
      </c>
      <c r="AT124" s="226" t="s">
        <v>208</v>
      </c>
      <c r="AU124" s="226" t="s">
        <v>82</v>
      </c>
      <c r="AY124" s="19" t="s">
        <v>206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34</v>
      </c>
      <c r="BK124" s="227">
        <f>ROUND(I124*H124,2)</f>
        <v>0</v>
      </c>
      <c r="BL124" s="19" t="s">
        <v>112</v>
      </c>
      <c r="BM124" s="226" t="s">
        <v>5469</v>
      </c>
    </row>
    <row r="125" spans="1:51" s="13" customFormat="1" ht="12">
      <c r="A125" s="13"/>
      <c r="B125" s="228"/>
      <c r="C125" s="229"/>
      <c r="D125" s="230" t="s">
        <v>218</v>
      </c>
      <c r="E125" s="231" t="s">
        <v>19</v>
      </c>
      <c r="F125" s="232" t="s">
        <v>5470</v>
      </c>
      <c r="G125" s="229"/>
      <c r="H125" s="233">
        <v>130.866</v>
      </c>
      <c r="I125" s="234"/>
      <c r="J125" s="229"/>
      <c r="K125" s="229"/>
      <c r="L125" s="235"/>
      <c r="M125" s="236"/>
      <c r="N125" s="237"/>
      <c r="O125" s="237"/>
      <c r="P125" s="237"/>
      <c r="Q125" s="237"/>
      <c r="R125" s="237"/>
      <c r="S125" s="237"/>
      <c r="T125" s="23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9" t="s">
        <v>218</v>
      </c>
      <c r="AU125" s="239" t="s">
        <v>82</v>
      </c>
      <c r="AV125" s="13" t="s">
        <v>82</v>
      </c>
      <c r="AW125" s="13" t="s">
        <v>33</v>
      </c>
      <c r="AX125" s="13" t="s">
        <v>34</v>
      </c>
      <c r="AY125" s="239" t="s">
        <v>206</v>
      </c>
    </row>
    <row r="126" spans="1:65" s="2" customFormat="1" ht="16.5" customHeight="1">
      <c r="A126" s="40"/>
      <c r="B126" s="41"/>
      <c r="C126" s="261" t="s">
        <v>316</v>
      </c>
      <c r="D126" s="261" t="s">
        <v>317</v>
      </c>
      <c r="E126" s="262" t="s">
        <v>5350</v>
      </c>
      <c r="F126" s="263" t="s">
        <v>5351</v>
      </c>
      <c r="G126" s="264" t="s">
        <v>258</v>
      </c>
      <c r="H126" s="265">
        <v>260.707</v>
      </c>
      <c r="I126" s="266"/>
      <c r="J126" s="267">
        <f>ROUND(I126*H126,2)</f>
        <v>0</v>
      </c>
      <c r="K126" s="263" t="s">
        <v>3966</v>
      </c>
      <c r="L126" s="268"/>
      <c r="M126" s="269" t="s">
        <v>19</v>
      </c>
      <c r="N126" s="270" t="s">
        <v>44</v>
      </c>
      <c r="O126" s="86"/>
      <c r="P126" s="224">
        <f>O126*H126</f>
        <v>0</v>
      </c>
      <c r="Q126" s="224">
        <v>1</v>
      </c>
      <c r="R126" s="224">
        <f>Q126*H126</f>
        <v>260.707</v>
      </c>
      <c r="S126" s="224">
        <v>0</v>
      </c>
      <c r="T126" s="225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6" t="s">
        <v>1181</v>
      </c>
      <c r="AT126" s="226" t="s">
        <v>317</v>
      </c>
      <c r="AU126" s="226" t="s">
        <v>82</v>
      </c>
      <c r="AY126" s="19" t="s">
        <v>206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19" t="s">
        <v>34</v>
      </c>
      <c r="BK126" s="227">
        <f>ROUND(I126*H126,2)</f>
        <v>0</v>
      </c>
      <c r="BL126" s="19" t="s">
        <v>1181</v>
      </c>
      <c r="BM126" s="226" t="s">
        <v>5471</v>
      </c>
    </row>
    <row r="127" spans="1:51" s="13" customFormat="1" ht="12">
      <c r="A127" s="13"/>
      <c r="B127" s="228"/>
      <c r="C127" s="229"/>
      <c r="D127" s="230" t="s">
        <v>218</v>
      </c>
      <c r="E127" s="231" t="s">
        <v>19</v>
      </c>
      <c r="F127" s="232" t="s">
        <v>5472</v>
      </c>
      <c r="G127" s="229"/>
      <c r="H127" s="233">
        <v>144.837</v>
      </c>
      <c r="I127" s="234"/>
      <c r="J127" s="229"/>
      <c r="K127" s="229"/>
      <c r="L127" s="235"/>
      <c r="M127" s="236"/>
      <c r="N127" s="237"/>
      <c r="O127" s="237"/>
      <c r="P127" s="237"/>
      <c r="Q127" s="237"/>
      <c r="R127" s="237"/>
      <c r="S127" s="237"/>
      <c r="T127" s="23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9" t="s">
        <v>218</v>
      </c>
      <c r="AU127" s="239" t="s">
        <v>82</v>
      </c>
      <c r="AV127" s="13" t="s">
        <v>82</v>
      </c>
      <c r="AW127" s="13" t="s">
        <v>33</v>
      </c>
      <c r="AX127" s="13" t="s">
        <v>34</v>
      </c>
      <c r="AY127" s="239" t="s">
        <v>206</v>
      </c>
    </row>
    <row r="128" spans="1:51" s="13" customFormat="1" ht="12">
      <c r="A128" s="13"/>
      <c r="B128" s="228"/>
      <c r="C128" s="229"/>
      <c r="D128" s="230" t="s">
        <v>218</v>
      </c>
      <c r="E128" s="229"/>
      <c r="F128" s="232" t="s">
        <v>5473</v>
      </c>
      <c r="G128" s="229"/>
      <c r="H128" s="233">
        <v>260.707</v>
      </c>
      <c r="I128" s="234"/>
      <c r="J128" s="229"/>
      <c r="K128" s="229"/>
      <c r="L128" s="235"/>
      <c r="M128" s="236"/>
      <c r="N128" s="237"/>
      <c r="O128" s="237"/>
      <c r="P128" s="237"/>
      <c r="Q128" s="237"/>
      <c r="R128" s="237"/>
      <c r="S128" s="237"/>
      <c r="T128" s="23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9" t="s">
        <v>218</v>
      </c>
      <c r="AU128" s="239" t="s">
        <v>82</v>
      </c>
      <c r="AV128" s="13" t="s">
        <v>82</v>
      </c>
      <c r="AW128" s="13" t="s">
        <v>4</v>
      </c>
      <c r="AX128" s="13" t="s">
        <v>34</v>
      </c>
      <c r="AY128" s="239" t="s">
        <v>206</v>
      </c>
    </row>
    <row r="129" spans="1:65" s="2" customFormat="1" ht="16.5" customHeight="1">
      <c r="A129" s="40"/>
      <c r="B129" s="41"/>
      <c r="C129" s="261" t="s">
        <v>322</v>
      </c>
      <c r="D129" s="261" t="s">
        <v>317</v>
      </c>
      <c r="E129" s="262" t="s">
        <v>5474</v>
      </c>
      <c r="F129" s="263" t="s">
        <v>5475</v>
      </c>
      <c r="G129" s="264" t="s">
        <v>258</v>
      </c>
      <c r="H129" s="265">
        <v>6.091</v>
      </c>
      <c r="I129" s="266"/>
      <c r="J129" s="267">
        <f>ROUND(I129*H129,2)</f>
        <v>0</v>
      </c>
      <c r="K129" s="263" t="s">
        <v>3966</v>
      </c>
      <c r="L129" s="268"/>
      <c r="M129" s="269" t="s">
        <v>19</v>
      </c>
      <c r="N129" s="270" t="s">
        <v>44</v>
      </c>
      <c r="O129" s="86"/>
      <c r="P129" s="224">
        <f>O129*H129</f>
        <v>0</v>
      </c>
      <c r="Q129" s="224">
        <v>1</v>
      </c>
      <c r="R129" s="224">
        <f>Q129*H129</f>
        <v>6.091</v>
      </c>
      <c r="S129" s="224">
        <v>0</v>
      </c>
      <c r="T129" s="225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6" t="s">
        <v>1181</v>
      </c>
      <c r="AT129" s="226" t="s">
        <v>317</v>
      </c>
      <c r="AU129" s="226" t="s">
        <v>82</v>
      </c>
      <c r="AY129" s="19" t="s">
        <v>206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9" t="s">
        <v>34</v>
      </c>
      <c r="BK129" s="227">
        <f>ROUND(I129*H129,2)</f>
        <v>0</v>
      </c>
      <c r="BL129" s="19" t="s">
        <v>1181</v>
      </c>
      <c r="BM129" s="226" t="s">
        <v>5476</v>
      </c>
    </row>
    <row r="130" spans="1:51" s="13" customFormat="1" ht="12">
      <c r="A130" s="13"/>
      <c r="B130" s="228"/>
      <c r="C130" s="229"/>
      <c r="D130" s="230" t="s">
        <v>218</v>
      </c>
      <c r="E130" s="231" t="s">
        <v>19</v>
      </c>
      <c r="F130" s="232" t="s">
        <v>5477</v>
      </c>
      <c r="G130" s="229"/>
      <c r="H130" s="233">
        <v>3.384</v>
      </c>
      <c r="I130" s="234"/>
      <c r="J130" s="229"/>
      <c r="K130" s="229"/>
      <c r="L130" s="235"/>
      <c r="M130" s="236"/>
      <c r="N130" s="237"/>
      <c r="O130" s="237"/>
      <c r="P130" s="237"/>
      <c r="Q130" s="237"/>
      <c r="R130" s="237"/>
      <c r="S130" s="237"/>
      <c r="T130" s="23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9" t="s">
        <v>218</v>
      </c>
      <c r="AU130" s="239" t="s">
        <v>82</v>
      </c>
      <c r="AV130" s="13" t="s">
        <v>82</v>
      </c>
      <c r="AW130" s="13" t="s">
        <v>33</v>
      </c>
      <c r="AX130" s="13" t="s">
        <v>34</v>
      </c>
      <c r="AY130" s="239" t="s">
        <v>206</v>
      </c>
    </row>
    <row r="131" spans="1:51" s="13" customFormat="1" ht="12">
      <c r="A131" s="13"/>
      <c r="B131" s="228"/>
      <c r="C131" s="229"/>
      <c r="D131" s="230" t="s">
        <v>218</v>
      </c>
      <c r="E131" s="229"/>
      <c r="F131" s="232" t="s">
        <v>5478</v>
      </c>
      <c r="G131" s="229"/>
      <c r="H131" s="233">
        <v>6.091</v>
      </c>
      <c r="I131" s="234"/>
      <c r="J131" s="229"/>
      <c r="K131" s="229"/>
      <c r="L131" s="235"/>
      <c r="M131" s="236"/>
      <c r="N131" s="237"/>
      <c r="O131" s="237"/>
      <c r="P131" s="237"/>
      <c r="Q131" s="237"/>
      <c r="R131" s="237"/>
      <c r="S131" s="237"/>
      <c r="T131" s="23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9" t="s">
        <v>218</v>
      </c>
      <c r="AU131" s="239" t="s">
        <v>82</v>
      </c>
      <c r="AV131" s="13" t="s">
        <v>82</v>
      </c>
      <c r="AW131" s="13" t="s">
        <v>4</v>
      </c>
      <c r="AX131" s="13" t="s">
        <v>34</v>
      </c>
      <c r="AY131" s="239" t="s">
        <v>206</v>
      </c>
    </row>
    <row r="132" spans="1:65" s="2" customFormat="1" ht="12">
      <c r="A132" s="40"/>
      <c r="B132" s="41"/>
      <c r="C132" s="215" t="s">
        <v>7</v>
      </c>
      <c r="D132" s="215" t="s">
        <v>208</v>
      </c>
      <c r="E132" s="216" t="s">
        <v>4018</v>
      </c>
      <c r="F132" s="217" t="s">
        <v>4019</v>
      </c>
      <c r="G132" s="218" t="s">
        <v>216</v>
      </c>
      <c r="H132" s="219">
        <v>196.391</v>
      </c>
      <c r="I132" s="220"/>
      <c r="J132" s="221">
        <f>ROUND(I132*H132,2)</f>
        <v>0</v>
      </c>
      <c r="K132" s="217" t="s">
        <v>19</v>
      </c>
      <c r="L132" s="46"/>
      <c r="M132" s="222" t="s">
        <v>19</v>
      </c>
      <c r="N132" s="223" t="s">
        <v>44</v>
      </c>
      <c r="O132" s="86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6" t="s">
        <v>112</v>
      </c>
      <c r="AT132" s="226" t="s">
        <v>208</v>
      </c>
      <c r="AU132" s="226" t="s">
        <v>82</v>
      </c>
      <c r="AY132" s="19" t="s">
        <v>206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34</v>
      </c>
      <c r="BK132" s="227">
        <f>ROUND(I132*H132,2)</f>
        <v>0</v>
      </c>
      <c r="BL132" s="19" t="s">
        <v>112</v>
      </c>
      <c r="BM132" s="226" t="s">
        <v>5479</v>
      </c>
    </row>
    <row r="133" spans="1:51" s="13" customFormat="1" ht="12">
      <c r="A133" s="13"/>
      <c r="B133" s="228"/>
      <c r="C133" s="229"/>
      <c r="D133" s="230" t="s">
        <v>218</v>
      </c>
      <c r="E133" s="231" t="s">
        <v>19</v>
      </c>
      <c r="F133" s="232" t="s">
        <v>5480</v>
      </c>
      <c r="G133" s="229"/>
      <c r="H133" s="233">
        <v>193.007</v>
      </c>
      <c r="I133" s="234"/>
      <c r="J133" s="229"/>
      <c r="K133" s="229"/>
      <c r="L133" s="235"/>
      <c r="M133" s="236"/>
      <c r="N133" s="237"/>
      <c r="O133" s="237"/>
      <c r="P133" s="237"/>
      <c r="Q133" s="237"/>
      <c r="R133" s="237"/>
      <c r="S133" s="237"/>
      <c r="T133" s="23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9" t="s">
        <v>218</v>
      </c>
      <c r="AU133" s="239" t="s">
        <v>82</v>
      </c>
      <c r="AV133" s="13" t="s">
        <v>82</v>
      </c>
      <c r="AW133" s="13" t="s">
        <v>33</v>
      </c>
      <c r="AX133" s="13" t="s">
        <v>73</v>
      </c>
      <c r="AY133" s="239" t="s">
        <v>206</v>
      </c>
    </row>
    <row r="134" spans="1:51" s="13" customFormat="1" ht="12">
      <c r="A134" s="13"/>
      <c r="B134" s="228"/>
      <c r="C134" s="229"/>
      <c r="D134" s="230" t="s">
        <v>218</v>
      </c>
      <c r="E134" s="231" t="s">
        <v>19</v>
      </c>
      <c r="F134" s="232" t="s">
        <v>5481</v>
      </c>
      <c r="G134" s="229"/>
      <c r="H134" s="233">
        <v>3.384</v>
      </c>
      <c r="I134" s="234"/>
      <c r="J134" s="229"/>
      <c r="K134" s="229"/>
      <c r="L134" s="235"/>
      <c r="M134" s="236"/>
      <c r="N134" s="237"/>
      <c r="O134" s="237"/>
      <c r="P134" s="237"/>
      <c r="Q134" s="237"/>
      <c r="R134" s="237"/>
      <c r="S134" s="237"/>
      <c r="T134" s="23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9" t="s">
        <v>218</v>
      </c>
      <c r="AU134" s="239" t="s">
        <v>82</v>
      </c>
      <c r="AV134" s="13" t="s">
        <v>82</v>
      </c>
      <c r="AW134" s="13" t="s">
        <v>33</v>
      </c>
      <c r="AX134" s="13" t="s">
        <v>73</v>
      </c>
      <c r="AY134" s="239" t="s">
        <v>206</v>
      </c>
    </row>
    <row r="135" spans="1:51" s="14" customFormat="1" ht="12">
      <c r="A135" s="14"/>
      <c r="B135" s="240"/>
      <c r="C135" s="241"/>
      <c r="D135" s="230" t="s">
        <v>218</v>
      </c>
      <c r="E135" s="242" t="s">
        <v>19</v>
      </c>
      <c r="F135" s="243" t="s">
        <v>220</v>
      </c>
      <c r="G135" s="241"/>
      <c r="H135" s="244">
        <v>196.391</v>
      </c>
      <c r="I135" s="245"/>
      <c r="J135" s="241"/>
      <c r="K135" s="241"/>
      <c r="L135" s="246"/>
      <c r="M135" s="247"/>
      <c r="N135" s="248"/>
      <c r="O135" s="248"/>
      <c r="P135" s="248"/>
      <c r="Q135" s="248"/>
      <c r="R135" s="248"/>
      <c r="S135" s="248"/>
      <c r="T135" s="24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0" t="s">
        <v>218</v>
      </c>
      <c r="AU135" s="250" t="s">
        <v>82</v>
      </c>
      <c r="AV135" s="14" t="s">
        <v>112</v>
      </c>
      <c r="AW135" s="14" t="s">
        <v>33</v>
      </c>
      <c r="AX135" s="14" t="s">
        <v>34</v>
      </c>
      <c r="AY135" s="250" t="s">
        <v>206</v>
      </c>
    </row>
    <row r="136" spans="1:63" s="12" customFormat="1" ht="22.8" customHeight="1">
      <c r="A136" s="12"/>
      <c r="B136" s="199"/>
      <c r="C136" s="200"/>
      <c r="D136" s="201" t="s">
        <v>72</v>
      </c>
      <c r="E136" s="213" t="s">
        <v>112</v>
      </c>
      <c r="F136" s="213" t="s">
        <v>859</v>
      </c>
      <c r="G136" s="200"/>
      <c r="H136" s="200"/>
      <c r="I136" s="203"/>
      <c r="J136" s="214">
        <f>BK136</f>
        <v>0</v>
      </c>
      <c r="K136" s="200"/>
      <c r="L136" s="205"/>
      <c r="M136" s="206"/>
      <c r="N136" s="207"/>
      <c r="O136" s="207"/>
      <c r="P136" s="208">
        <f>SUM(P137:P138)</f>
        <v>0</v>
      </c>
      <c r="Q136" s="207"/>
      <c r="R136" s="208">
        <f>SUM(R137:R138)</f>
        <v>0</v>
      </c>
      <c r="S136" s="207"/>
      <c r="T136" s="209">
        <f>SUM(T137:T138)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0" t="s">
        <v>34</v>
      </c>
      <c r="AT136" s="211" t="s">
        <v>72</v>
      </c>
      <c r="AU136" s="211" t="s">
        <v>34</v>
      </c>
      <c r="AY136" s="210" t="s">
        <v>206</v>
      </c>
      <c r="BK136" s="212">
        <f>SUM(BK137:BK138)</f>
        <v>0</v>
      </c>
    </row>
    <row r="137" spans="1:65" s="2" customFormat="1" ht="33" customHeight="1">
      <c r="A137" s="40"/>
      <c r="B137" s="41"/>
      <c r="C137" s="215" t="s">
        <v>522</v>
      </c>
      <c r="D137" s="215" t="s">
        <v>208</v>
      </c>
      <c r="E137" s="216" t="s">
        <v>5356</v>
      </c>
      <c r="F137" s="217" t="s">
        <v>5357</v>
      </c>
      <c r="G137" s="218" t="s">
        <v>216</v>
      </c>
      <c r="H137" s="219">
        <v>31.019</v>
      </c>
      <c r="I137" s="220"/>
      <c r="J137" s="221">
        <f>ROUND(I137*H137,2)</f>
        <v>0</v>
      </c>
      <c r="K137" s="217" t="s">
        <v>3966</v>
      </c>
      <c r="L137" s="46"/>
      <c r="M137" s="222" t="s">
        <v>19</v>
      </c>
      <c r="N137" s="223" t="s">
        <v>44</v>
      </c>
      <c r="O137" s="86"/>
      <c r="P137" s="224">
        <f>O137*H137</f>
        <v>0</v>
      </c>
      <c r="Q137" s="224">
        <v>0</v>
      </c>
      <c r="R137" s="224">
        <f>Q137*H137</f>
        <v>0</v>
      </c>
      <c r="S137" s="224">
        <v>0</v>
      </c>
      <c r="T137" s="225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6" t="s">
        <v>112</v>
      </c>
      <c r="AT137" s="226" t="s">
        <v>208</v>
      </c>
      <c r="AU137" s="226" t="s">
        <v>82</v>
      </c>
      <c r="AY137" s="19" t="s">
        <v>206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19" t="s">
        <v>34</v>
      </c>
      <c r="BK137" s="227">
        <f>ROUND(I137*H137,2)</f>
        <v>0</v>
      </c>
      <c r="BL137" s="19" t="s">
        <v>112</v>
      </c>
      <c r="BM137" s="226" t="s">
        <v>5482</v>
      </c>
    </row>
    <row r="138" spans="1:51" s="13" customFormat="1" ht="12">
      <c r="A138" s="13"/>
      <c r="B138" s="228"/>
      <c r="C138" s="229"/>
      <c r="D138" s="230" t="s">
        <v>218</v>
      </c>
      <c r="E138" s="231" t="s">
        <v>19</v>
      </c>
      <c r="F138" s="232" t="s">
        <v>5483</v>
      </c>
      <c r="G138" s="229"/>
      <c r="H138" s="233">
        <v>31.019</v>
      </c>
      <c r="I138" s="234"/>
      <c r="J138" s="229"/>
      <c r="K138" s="229"/>
      <c r="L138" s="235"/>
      <c r="M138" s="236"/>
      <c r="N138" s="237"/>
      <c r="O138" s="237"/>
      <c r="P138" s="237"/>
      <c r="Q138" s="237"/>
      <c r="R138" s="237"/>
      <c r="S138" s="237"/>
      <c r="T138" s="23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9" t="s">
        <v>218</v>
      </c>
      <c r="AU138" s="239" t="s">
        <v>82</v>
      </c>
      <c r="AV138" s="13" t="s">
        <v>82</v>
      </c>
      <c r="AW138" s="13" t="s">
        <v>33</v>
      </c>
      <c r="AX138" s="13" t="s">
        <v>34</v>
      </c>
      <c r="AY138" s="239" t="s">
        <v>206</v>
      </c>
    </row>
    <row r="139" spans="1:63" s="12" customFormat="1" ht="22.8" customHeight="1">
      <c r="A139" s="12"/>
      <c r="B139" s="199"/>
      <c r="C139" s="200"/>
      <c r="D139" s="201" t="s">
        <v>72</v>
      </c>
      <c r="E139" s="213" t="s">
        <v>247</v>
      </c>
      <c r="F139" s="213" t="s">
        <v>5360</v>
      </c>
      <c r="G139" s="200"/>
      <c r="H139" s="200"/>
      <c r="I139" s="203"/>
      <c r="J139" s="214">
        <f>BK139</f>
        <v>0</v>
      </c>
      <c r="K139" s="200"/>
      <c r="L139" s="205"/>
      <c r="M139" s="206"/>
      <c r="N139" s="207"/>
      <c r="O139" s="207"/>
      <c r="P139" s="208">
        <f>SUM(P140:P145)</f>
        <v>0</v>
      </c>
      <c r="Q139" s="207"/>
      <c r="R139" s="208">
        <f>SUM(R140:R145)</f>
        <v>0.7797569999999999</v>
      </c>
      <c r="S139" s="207"/>
      <c r="T139" s="209">
        <f>SUM(T140:T145)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0" t="s">
        <v>34</v>
      </c>
      <c r="AT139" s="211" t="s">
        <v>72</v>
      </c>
      <c r="AU139" s="211" t="s">
        <v>34</v>
      </c>
      <c r="AY139" s="210" t="s">
        <v>206</v>
      </c>
      <c r="BK139" s="212">
        <f>SUM(BK140:BK145)</f>
        <v>0</v>
      </c>
    </row>
    <row r="140" spans="1:65" s="2" customFormat="1" ht="44.25" customHeight="1">
      <c r="A140" s="40"/>
      <c r="B140" s="41"/>
      <c r="C140" s="215" t="s">
        <v>508</v>
      </c>
      <c r="D140" s="215" t="s">
        <v>208</v>
      </c>
      <c r="E140" s="216" t="s">
        <v>5484</v>
      </c>
      <c r="F140" s="217" t="s">
        <v>5485</v>
      </c>
      <c r="G140" s="218" t="s">
        <v>270</v>
      </c>
      <c r="H140" s="219">
        <v>6.6</v>
      </c>
      <c r="I140" s="220"/>
      <c r="J140" s="221">
        <f>ROUND(I140*H140,2)</f>
        <v>0</v>
      </c>
      <c r="K140" s="217" t="s">
        <v>3966</v>
      </c>
      <c r="L140" s="46"/>
      <c r="M140" s="222" t="s">
        <v>19</v>
      </c>
      <c r="N140" s="223" t="s">
        <v>44</v>
      </c>
      <c r="O140" s="86"/>
      <c r="P140" s="224">
        <f>O140*H140</f>
        <v>0</v>
      </c>
      <c r="Q140" s="224">
        <v>0.00274</v>
      </c>
      <c r="R140" s="224">
        <f>Q140*H140</f>
        <v>0.018084</v>
      </c>
      <c r="S140" s="224">
        <v>0</v>
      </c>
      <c r="T140" s="225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6" t="s">
        <v>112</v>
      </c>
      <c r="AT140" s="226" t="s">
        <v>208</v>
      </c>
      <c r="AU140" s="226" t="s">
        <v>82</v>
      </c>
      <c r="AY140" s="19" t="s">
        <v>206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19" t="s">
        <v>34</v>
      </c>
      <c r="BK140" s="227">
        <f>ROUND(I140*H140,2)</f>
        <v>0</v>
      </c>
      <c r="BL140" s="19" t="s">
        <v>112</v>
      </c>
      <c r="BM140" s="226" t="s">
        <v>5486</v>
      </c>
    </row>
    <row r="141" spans="1:51" s="13" customFormat="1" ht="12">
      <c r="A141" s="13"/>
      <c r="B141" s="228"/>
      <c r="C141" s="229"/>
      <c r="D141" s="230" t="s">
        <v>218</v>
      </c>
      <c r="E141" s="231" t="s">
        <v>19</v>
      </c>
      <c r="F141" s="232" t="s">
        <v>5487</v>
      </c>
      <c r="G141" s="229"/>
      <c r="H141" s="233">
        <v>6.6</v>
      </c>
      <c r="I141" s="234"/>
      <c r="J141" s="229"/>
      <c r="K141" s="229"/>
      <c r="L141" s="235"/>
      <c r="M141" s="236"/>
      <c r="N141" s="237"/>
      <c r="O141" s="237"/>
      <c r="P141" s="237"/>
      <c r="Q141" s="237"/>
      <c r="R141" s="237"/>
      <c r="S141" s="237"/>
      <c r="T141" s="23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9" t="s">
        <v>218</v>
      </c>
      <c r="AU141" s="239" t="s">
        <v>82</v>
      </c>
      <c r="AV141" s="13" t="s">
        <v>82</v>
      </c>
      <c r="AW141" s="13" t="s">
        <v>33</v>
      </c>
      <c r="AX141" s="13" t="s">
        <v>34</v>
      </c>
      <c r="AY141" s="239" t="s">
        <v>206</v>
      </c>
    </row>
    <row r="142" spans="1:65" s="2" customFormat="1" ht="44.25" customHeight="1">
      <c r="A142" s="40"/>
      <c r="B142" s="41"/>
      <c r="C142" s="215" t="s">
        <v>329</v>
      </c>
      <c r="D142" s="215" t="s">
        <v>208</v>
      </c>
      <c r="E142" s="216" t="s">
        <v>5488</v>
      </c>
      <c r="F142" s="217" t="s">
        <v>5489</v>
      </c>
      <c r="G142" s="218" t="s">
        <v>270</v>
      </c>
      <c r="H142" s="219">
        <v>45.1</v>
      </c>
      <c r="I142" s="220"/>
      <c r="J142" s="221">
        <f>ROUND(I142*H142,2)</f>
        <v>0</v>
      </c>
      <c r="K142" s="217" t="s">
        <v>3966</v>
      </c>
      <c r="L142" s="46"/>
      <c r="M142" s="222" t="s">
        <v>19</v>
      </c>
      <c r="N142" s="223" t="s">
        <v>44</v>
      </c>
      <c r="O142" s="86"/>
      <c r="P142" s="224">
        <f>O142*H142</f>
        <v>0</v>
      </c>
      <c r="Q142" s="224">
        <v>0.00268</v>
      </c>
      <c r="R142" s="224">
        <f>Q142*H142</f>
        <v>0.120868</v>
      </c>
      <c r="S142" s="224">
        <v>0</v>
      </c>
      <c r="T142" s="225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6" t="s">
        <v>112</v>
      </c>
      <c r="AT142" s="226" t="s">
        <v>208</v>
      </c>
      <c r="AU142" s="226" t="s">
        <v>82</v>
      </c>
      <c r="AY142" s="19" t="s">
        <v>206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19" t="s">
        <v>34</v>
      </c>
      <c r="BK142" s="227">
        <f>ROUND(I142*H142,2)</f>
        <v>0</v>
      </c>
      <c r="BL142" s="19" t="s">
        <v>112</v>
      </c>
      <c r="BM142" s="226" t="s">
        <v>5490</v>
      </c>
    </row>
    <row r="143" spans="1:51" s="13" customFormat="1" ht="12">
      <c r="A143" s="13"/>
      <c r="B143" s="228"/>
      <c r="C143" s="229"/>
      <c r="D143" s="230" t="s">
        <v>218</v>
      </c>
      <c r="E143" s="231" t="s">
        <v>19</v>
      </c>
      <c r="F143" s="232" t="s">
        <v>5491</v>
      </c>
      <c r="G143" s="229"/>
      <c r="H143" s="233">
        <v>45.1</v>
      </c>
      <c r="I143" s="234"/>
      <c r="J143" s="229"/>
      <c r="K143" s="229"/>
      <c r="L143" s="235"/>
      <c r="M143" s="236"/>
      <c r="N143" s="237"/>
      <c r="O143" s="237"/>
      <c r="P143" s="237"/>
      <c r="Q143" s="237"/>
      <c r="R143" s="237"/>
      <c r="S143" s="237"/>
      <c r="T143" s="23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9" t="s">
        <v>218</v>
      </c>
      <c r="AU143" s="239" t="s">
        <v>82</v>
      </c>
      <c r="AV143" s="13" t="s">
        <v>82</v>
      </c>
      <c r="AW143" s="13" t="s">
        <v>33</v>
      </c>
      <c r="AX143" s="13" t="s">
        <v>34</v>
      </c>
      <c r="AY143" s="239" t="s">
        <v>206</v>
      </c>
    </row>
    <row r="144" spans="1:65" s="2" customFormat="1" ht="44.25" customHeight="1">
      <c r="A144" s="40"/>
      <c r="B144" s="41"/>
      <c r="C144" s="215" t="s">
        <v>512</v>
      </c>
      <c r="D144" s="215" t="s">
        <v>208</v>
      </c>
      <c r="E144" s="216" t="s">
        <v>5492</v>
      </c>
      <c r="F144" s="217" t="s">
        <v>5493</v>
      </c>
      <c r="G144" s="218" t="s">
        <v>270</v>
      </c>
      <c r="H144" s="219">
        <v>167.75</v>
      </c>
      <c r="I144" s="220"/>
      <c r="J144" s="221">
        <f>ROUND(I144*H144,2)</f>
        <v>0</v>
      </c>
      <c r="K144" s="217" t="s">
        <v>3966</v>
      </c>
      <c r="L144" s="46"/>
      <c r="M144" s="222" t="s">
        <v>19</v>
      </c>
      <c r="N144" s="223" t="s">
        <v>44</v>
      </c>
      <c r="O144" s="86"/>
      <c r="P144" s="224">
        <f>O144*H144</f>
        <v>0</v>
      </c>
      <c r="Q144" s="224">
        <v>0.00382</v>
      </c>
      <c r="R144" s="224">
        <f>Q144*H144</f>
        <v>0.640805</v>
      </c>
      <c r="S144" s="224">
        <v>0</v>
      </c>
      <c r="T144" s="225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6" t="s">
        <v>112</v>
      </c>
      <c r="AT144" s="226" t="s">
        <v>208</v>
      </c>
      <c r="AU144" s="226" t="s">
        <v>82</v>
      </c>
      <c r="AY144" s="19" t="s">
        <v>206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19" t="s">
        <v>34</v>
      </c>
      <c r="BK144" s="227">
        <f>ROUND(I144*H144,2)</f>
        <v>0</v>
      </c>
      <c r="BL144" s="19" t="s">
        <v>112</v>
      </c>
      <c r="BM144" s="226" t="s">
        <v>5494</v>
      </c>
    </row>
    <row r="145" spans="1:51" s="13" customFormat="1" ht="12">
      <c r="A145" s="13"/>
      <c r="B145" s="228"/>
      <c r="C145" s="229"/>
      <c r="D145" s="230" t="s">
        <v>218</v>
      </c>
      <c r="E145" s="231" t="s">
        <v>19</v>
      </c>
      <c r="F145" s="232" t="s">
        <v>5495</v>
      </c>
      <c r="G145" s="229"/>
      <c r="H145" s="233">
        <v>167.75</v>
      </c>
      <c r="I145" s="234"/>
      <c r="J145" s="229"/>
      <c r="K145" s="229"/>
      <c r="L145" s="235"/>
      <c r="M145" s="236"/>
      <c r="N145" s="237"/>
      <c r="O145" s="237"/>
      <c r="P145" s="237"/>
      <c r="Q145" s="237"/>
      <c r="R145" s="237"/>
      <c r="S145" s="237"/>
      <c r="T145" s="23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9" t="s">
        <v>218</v>
      </c>
      <c r="AU145" s="239" t="s">
        <v>82</v>
      </c>
      <c r="AV145" s="13" t="s">
        <v>82</v>
      </c>
      <c r="AW145" s="13" t="s">
        <v>33</v>
      </c>
      <c r="AX145" s="13" t="s">
        <v>34</v>
      </c>
      <c r="AY145" s="239" t="s">
        <v>206</v>
      </c>
    </row>
    <row r="146" spans="1:63" s="12" customFormat="1" ht="22.8" customHeight="1">
      <c r="A146" s="12"/>
      <c r="B146" s="199"/>
      <c r="C146" s="200"/>
      <c r="D146" s="201" t="s">
        <v>72</v>
      </c>
      <c r="E146" s="213" t="s">
        <v>251</v>
      </c>
      <c r="F146" s="213" t="s">
        <v>5386</v>
      </c>
      <c r="G146" s="200"/>
      <c r="H146" s="200"/>
      <c r="I146" s="203"/>
      <c r="J146" s="214">
        <f>BK146</f>
        <v>0</v>
      </c>
      <c r="K146" s="200"/>
      <c r="L146" s="205"/>
      <c r="M146" s="206"/>
      <c r="N146" s="207"/>
      <c r="O146" s="207"/>
      <c r="P146" s="208">
        <f>SUM(P147:P170)</f>
        <v>0</v>
      </c>
      <c r="Q146" s="207"/>
      <c r="R146" s="208">
        <f>SUM(R147:R170)</f>
        <v>0</v>
      </c>
      <c r="S146" s="207"/>
      <c r="T146" s="209">
        <f>SUM(T147:T170)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0" t="s">
        <v>34</v>
      </c>
      <c r="AT146" s="211" t="s">
        <v>72</v>
      </c>
      <c r="AU146" s="211" t="s">
        <v>34</v>
      </c>
      <c r="AY146" s="210" t="s">
        <v>206</v>
      </c>
      <c r="BK146" s="212">
        <f>SUM(BK147:BK170)</f>
        <v>0</v>
      </c>
    </row>
    <row r="147" spans="1:65" s="2" customFormat="1" ht="12">
      <c r="A147" s="40"/>
      <c r="B147" s="41"/>
      <c r="C147" s="215" t="s">
        <v>337</v>
      </c>
      <c r="D147" s="215" t="s">
        <v>208</v>
      </c>
      <c r="E147" s="216" t="s">
        <v>5496</v>
      </c>
      <c r="F147" s="217" t="s">
        <v>5497</v>
      </c>
      <c r="G147" s="218" t="s">
        <v>216</v>
      </c>
      <c r="H147" s="219">
        <v>0.342</v>
      </c>
      <c r="I147" s="220"/>
      <c r="J147" s="221">
        <f>ROUND(I147*H147,2)</f>
        <v>0</v>
      </c>
      <c r="K147" s="217" t="s">
        <v>19</v>
      </c>
      <c r="L147" s="46"/>
      <c r="M147" s="222" t="s">
        <v>19</v>
      </c>
      <c r="N147" s="223" t="s">
        <v>44</v>
      </c>
      <c r="O147" s="86"/>
      <c r="P147" s="224">
        <f>O147*H147</f>
        <v>0</v>
      </c>
      <c r="Q147" s="224">
        <v>0</v>
      </c>
      <c r="R147" s="224">
        <f>Q147*H147</f>
        <v>0</v>
      </c>
      <c r="S147" s="224">
        <v>0</v>
      </c>
      <c r="T147" s="225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6" t="s">
        <v>112</v>
      </c>
      <c r="AT147" s="226" t="s">
        <v>208</v>
      </c>
      <c r="AU147" s="226" t="s">
        <v>82</v>
      </c>
      <c r="AY147" s="19" t="s">
        <v>206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19" t="s">
        <v>34</v>
      </c>
      <c r="BK147" s="227">
        <f>ROUND(I147*H147,2)</f>
        <v>0</v>
      </c>
      <c r="BL147" s="19" t="s">
        <v>112</v>
      </c>
      <c r="BM147" s="226" t="s">
        <v>5498</v>
      </c>
    </row>
    <row r="148" spans="1:51" s="13" customFormat="1" ht="12">
      <c r="A148" s="13"/>
      <c r="B148" s="228"/>
      <c r="C148" s="229"/>
      <c r="D148" s="230" t="s">
        <v>218</v>
      </c>
      <c r="E148" s="231" t="s">
        <v>19</v>
      </c>
      <c r="F148" s="232" t="s">
        <v>5499</v>
      </c>
      <c r="G148" s="229"/>
      <c r="H148" s="233">
        <v>0.342</v>
      </c>
      <c r="I148" s="234"/>
      <c r="J148" s="229"/>
      <c r="K148" s="229"/>
      <c r="L148" s="235"/>
      <c r="M148" s="236"/>
      <c r="N148" s="237"/>
      <c r="O148" s="237"/>
      <c r="P148" s="237"/>
      <c r="Q148" s="237"/>
      <c r="R148" s="237"/>
      <c r="S148" s="237"/>
      <c r="T148" s="23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9" t="s">
        <v>218</v>
      </c>
      <c r="AU148" s="239" t="s">
        <v>82</v>
      </c>
      <c r="AV148" s="13" t="s">
        <v>82</v>
      </c>
      <c r="AW148" s="13" t="s">
        <v>33</v>
      </c>
      <c r="AX148" s="13" t="s">
        <v>34</v>
      </c>
      <c r="AY148" s="239" t="s">
        <v>206</v>
      </c>
    </row>
    <row r="149" spans="1:65" s="2" customFormat="1" ht="44.25" customHeight="1">
      <c r="A149" s="40"/>
      <c r="B149" s="41"/>
      <c r="C149" s="215" t="s">
        <v>341</v>
      </c>
      <c r="D149" s="215" t="s">
        <v>208</v>
      </c>
      <c r="E149" s="216" t="s">
        <v>5500</v>
      </c>
      <c r="F149" s="217" t="s">
        <v>5501</v>
      </c>
      <c r="G149" s="218" t="s">
        <v>216</v>
      </c>
      <c r="H149" s="219">
        <v>0.342</v>
      </c>
      <c r="I149" s="220"/>
      <c r="J149" s="221">
        <f>ROUND(I149*H149,2)</f>
        <v>0</v>
      </c>
      <c r="K149" s="217" t="s">
        <v>19</v>
      </c>
      <c r="L149" s="46"/>
      <c r="M149" s="222" t="s">
        <v>19</v>
      </c>
      <c r="N149" s="223" t="s">
        <v>44</v>
      </c>
      <c r="O149" s="86"/>
      <c r="P149" s="224">
        <f>O149*H149</f>
        <v>0</v>
      </c>
      <c r="Q149" s="224">
        <v>0</v>
      </c>
      <c r="R149" s="224">
        <f>Q149*H149</f>
        <v>0</v>
      </c>
      <c r="S149" s="224">
        <v>0</v>
      </c>
      <c r="T149" s="225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6" t="s">
        <v>112</v>
      </c>
      <c r="AT149" s="226" t="s">
        <v>208</v>
      </c>
      <c r="AU149" s="226" t="s">
        <v>82</v>
      </c>
      <c r="AY149" s="19" t="s">
        <v>206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19" t="s">
        <v>34</v>
      </c>
      <c r="BK149" s="227">
        <f>ROUND(I149*H149,2)</f>
        <v>0</v>
      </c>
      <c r="BL149" s="19" t="s">
        <v>112</v>
      </c>
      <c r="BM149" s="226" t="s">
        <v>5502</v>
      </c>
    </row>
    <row r="150" spans="1:51" s="13" customFormat="1" ht="12">
      <c r="A150" s="13"/>
      <c r="B150" s="228"/>
      <c r="C150" s="229"/>
      <c r="D150" s="230" t="s">
        <v>218</v>
      </c>
      <c r="E150" s="231" t="s">
        <v>19</v>
      </c>
      <c r="F150" s="232" t="s">
        <v>5499</v>
      </c>
      <c r="G150" s="229"/>
      <c r="H150" s="233">
        <v>0.342</v>
      </c>
      <c r="I150" s="234"/>
      <c r="J150" s="229"/>
      <c r="K150" s="229"/>
      <c r="L150" s="235"/>
      <c r="M150" s="236"/>
      <c r="N150" s="237"/>
      <c r="O150" s="237"/>
      <c r="P150" s="237"/>
      <c r="Q150" s="237"/>
      <c r="R150" s="237"/>
      <c r="S150" s="237"/>
      <c r="T150" s="23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9" t="s">
        <v>218</v>
      </c>
      <c r="AU150" s="239" t="s">
        <v>82</v>
      </c>
      <c r="AV150" s="13" t="s">
        <v>82</v>
      </c>
      <c r="AW150" s="13" t="s">
        <v>33</v>
      </c>
      <c r="AX150" s="13" t="s">
        <v>34</v>
      </c>
      <c r="AY150" s="239" t="s">
        <v>206</v>
      </c>
    </row>
    <row r="151" spans="1:65" s="2" customFormat="1" ht="12">
      <c r="A151" s="40"/>
      <c r="B151" s="41"/>
      <c r="C151" s="215" t="s">
        <v>344</v>
      </c>
      <c r="D151" s="215" t="s">
        <v>208</v>
      </c>
      <c r="E151" s="216" t="s">
        <v>5503</v>
      </c>
      <c r="F151" s="217" t="s">
        <v>5504</v>
      </c>
      <c r="G151" s="218" t="s">
        <v>216</v>
      </c>
      <c r="H151" s="219">
        <v>0.342</v>
      </c>
      <c r="I151" s="220"/>
      <c r="J151" s="221">
        <f>ROUND(I151*H151,2)</f>
        <v>0</v>
      </c>
      <c r="K151" s="217" t="s">
        <v>19</v>
      </c>
      <c r="L151" s="46"/>
      <c r="M151" s="222" t="s">
        <v>19</v>
      </c>
      <c r="N151" s="223" t="s">
        <v>44</v>
      </c>
      <c r="O151" s="86"/>
      <c r="P151" s="224">
        <f>O151*H151</f>
        <v>0</v>
      </c>
      <c r="Q151" s="224">
        <v>0</v>
      </c>
      <c r="R151" s="224">
        <f>Q151*H151</f>
        <v>0</v>
      </c>
      <c r="S151" s="224">
        <v>0</v>
      </c>
      <c r="T151" s="225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6" t="s">
        <v>112</v>
      </c>
      <c r="AT151" s="226" t="s">
        <v>208</v>
      </c>
      <c r="AU151" s="226" t="s">
        <v>82</v>
      </c>
      <c r="AY151" s="19" t="s">
        <v>206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19" t="s">
        <v>34</v>
      </c>
      <c r="BK151" s="227">
        <f>ROUND(I151*H151,2)</f>
        <v>0</v>
      </c>
      <c r="BL151" s="19" t="s">
        <v>112</v>
      </c>
      <c r="BM151" s="226" t="s">
        <v>5505</v>
      </c>
    </row>
    <row r="152" spans="1:51" s="13" customFormat="1" ht="12">
      <c r="A152" s="13"/>
      <c r="B152" s="228"/>
      <c r="C152" s="229"/>
      <c r="D152" s="230" t="s">
        <v>218</v>
      </c>
      <c r="E152" s="231" t="s">
        <v>19</v>
      </c>
      <c r="F152" s="232" t="s">
        <v>5499</v>
      </c>
      <c r="G152" s="229"/>
      <c r="H152" s="233">
        <v>0.342</v>
      </c>
      <c r="I152" s="234"/>
      <c r="J152" s="229"/>
      <c r="K152" s="229"/>
      <c r="L152" s="235"/>
      <c r="M152" s="236"/>
      <c r="N152" s="237"/>
      <c r="O152" s="237"/>
      <c r="P152" s="237"/>
      <c r="Q152" s="237"/>
      <c r="R152" s="237"/>
      <c r="S152" s="237"/>
      <c r="T152" s="23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9" t="s">
        <v>218</v>
      </c>
      <c r="AU152" s="239" t="s">
        <v>82</v>
      </c>
      <c r="AV152" s="13" t="s">
        <v>82</v>
      </c>
      <c r="AW152" s="13" t="s">
        <v>33</v>
      </c>
      <c r="AX152" s="13" t="s">
        <v>34</v>
      </c>
      <c r="AY152" s="239" t="s">
        <v>206</v>
      </c>
    </row>
    <row r="153" spans="1:65" s="2" customFormat="1" ht="12">
      <c r="A153" s="40"/>
      <c r="B153" s="41"/>
      <c r="C153" s="215" t="s">
        <v>350</v>
      </c>
      <c r="D153" s="215" t="s">
        <v>208</v>
      </c>
      <c r="E153" s="216" t="s">
        <v>5506</v>
      </c>
      <c r="F153" s="217" t="s">
        <v>5507</v>
      </c>
      <c r="G153" s="218" t="s">
        <v>211</v>
      </c>
      <c r="H153" s="219">
        <v>5.7</v>
      </c>
      <c r="I153" s="220"/>
      <c r="J153" s="221">
        <f>ROUND(I153*H153,2)</f>
        <v>0</v>
      </c>
      <c r="K153" s="217" t="s">
        <v>19</v>
      </c>
      <c r="L153" s="46"/>
      <c r="M153" s="222" t="s">
        <v>19</v>
      </c>
      <c r="N153" s="223" t="s">
        <v>44</v>
      </c>
      <c r="O153" s="86"/>
      <c r="P153" s="224">
        <f>O153*H153</f>
        <v>0</v>
      </c>
      <c r="Q153" s="224">
        <v>0</v>
      </c>
      <c r="R153" s="224">
        <f>Q153*H153</f>
        <v>0</v>
      </c>
      <c r="S153" s="224">
        <v>0</v>
      </c>
      <c r="T153" s="225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6" t="s">
        <v>112</v>
      </c>
      <c r="AT153" s="226" t="s">
        <v>208</v>
      </c>
      <c r="AU153" s="226" t="s">
        <v>82</v>
      </c>
      <c r="AY153" s="19" t="s">
        <v>206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19" t="s">
        <v>34</v>
      </c>
      <c r="BK153" s="227">
        <f>ROUND(I153*H153,2)</f>
        <v>0</v>
      </c>
      <c r="BL153" s="19" t="s">
        <v>112</v>
      </c>
      <c r="BM153" s="226" t="s">
        <v>5508</v>
      </c>
    </row>
    <row r="154" spans="1:51" s="13" customFormat="1" ht="12">
      <c r="A154" s="13"/>
      <c r="B154" s="228"/>
      <c r="C154" s="229"/>
      <c r="D154" s="230" t="s">
        <v>218</v>
      </c>
      <c r="E154" s="231" t="s">
        <v>19</v>
      </c>
      <c r="F154" s="232" t="s">
        <v>5509</v>
      </c>
      <c r="G154" s="229"/>
      <c r="H154" s="233">
        <v>5.7</v>
      </c>
      <c r="I154" s="234"/>
      <c r="J154" s="229"/>
      <c r="K154" s="229"/>
      <c r="L154" s="235"/>
      <c r="M154" s="236"/>
      <c r="N154" s="237"/>
      <c r="O154" s="237"/>
      <c r="P154" s="237"/>
      <c r="Q154" s="237"/>
      <c r="R154" s="237"/>
      <c r="S154" s="237"/>
      <c r="T154" s="23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9" t="s">
        <v>218</v>
      </c>
      <c r="AU154" s="239" t="s">
        <v>82</v>
      </c>
      <c r="AV154" s="13" t="s">
        <v>82</v>
      </c>
      <c r="AW154" s="13" t="s">
        <v>33</v>
      </c>
      <c r="AX154" s="13" t="s">
        <v>34</v>
      </c>
      <c r="AY154" s="239" t="s">
        <v>206</v>
      </c>
    </row>
    <row r="155" spans="1:65" s="2" customFormat="1" ht="44.25" customHeight="1">
      <c r="A155" s="40"/>
      <c r="B155" s="41"/>
      <c r="C155" s="215" t="s">
        <v>355</v>
      </c>
      <c r="D155" s="215" t="s">
        <v>208</v>
      </c>
      <c r="E155" s="216" t="s">
        <v>5510</v>
      </c>
      <c r="F155" s="217" t="s">
        <v>5511</v>
      </c>
      <c r="G155" s="218" t="s">
        <v>211</v>
      </c>
      <c r="H155" s="219">
        <v>14.25</v>
      </c>
      <c r="I155" s="220"/>
      <c r="J155" s="221">
        <f>ROUND(I155*H155,2)</f>
        <v>0</v>
      </c>
      <c r="K155" s="217" t="s">
        <v>19</v>
      </c>
      <c r="L155" s="46"/>
      <c r="M155" s="222" t="s">
        <v>19</v>
      </c>
      <c r="N155" s="223" t="s">
        <v>44</v>
      </c>
      <c r="O155" s="86"/>
      <c r="P155" s="224">
        <f>O155*H155</f>
        <v>0</v>
      </c>
      <c r="Q155" s="224">
        <v>0</v>
      </c>
      <c r="R155" s="224">
        <f>Q155*H155</f>
        <v>0</v>
      </c>
      <c r="S155" s="224">
        <v>0</v>
      </c>
      <c r="T155" s="22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6" t="s">
        <v>112</v>
      </c>
      <c r="AT155" s="226" t="s">
        <v>208</v>
      </c>
      <c r="AU155" s="226" t="s">
        <v>82</v>
      </c>
      <c r="AY155" s="19" t="s">
        <v>206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19" t="s">
        <v>34</v>
      </c>
      <c r="BK155" s="227">
        <f>ROUND(I155*H155,2)</f>
        <v>0</v>
      </c>
      <c r="BL155" s="19" t="s">
        <v>112</v>
      </c>
      <c r="BM155" s="226" t="s">
        <v>5512</v>
      </c>
    </row>
    <row r="156" spans="1:51" s="13" customFormat="1" ht="12">
      <c r="A156" s="13"/>
      <c r="B156" s="228"/>
      <c r="C156" s="229"/>
      <c r="D156" s="230" t="s">
        <v>218</v>
      </c>
      <c r="E156" s="231" t="s">
        <v>19</v>
      </c>
      <c r="F156" s="232" t="s">
        <v>5513</v>
      </c>
      <c r="G156" s="229"/>
      <c r="H156" s="233">
        <v>14.25</v>
      </c>
      <c r="I156" s="234"/>
      <c r="J156" s="229"/>
      <c r="K156" s="229"/>
      <c r="L156" s="235"/>
      <c r="M156" s="236"/>
      <c r="N156" s="237"/>
      <c r="O156" s="237"/>
      <c r="P156" s="237"/>
      <c r="Q156" s="237"/>
      <c r="R156" s="237"/>
      <c r="S156" s="237"/>
      <c r="T156" s="23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9" t="s">
        <v>218</v>
      </c>
      <c r="AU156" s="239" t="s">
        <v>82</v>
      </c>
      <c r="AV156" s="13" t="s">
        <v>82</v>
      </c>
      <c r="AW156" s="13" t="s">
        <v>33</v>
      </c>
      <c r="AX156" s="13" t="s">
        <v>34</v>
      </c>
      <c r="AY156" s="239" t="s">
        <v>206</v>
      </c>
    </row>
    <row r="157" spans="1:65" s="2" customFormat="1" ht="44.25" customHeight="1">
      <c r="A157" s="40"/>
      <c r="B157" s="41"/>
      <c r="C157" s="215" t="s">
        <v>363</v>
      </c>
      <c r="D157" s="215" t="s">
        <v>208</v>
      </c>
      <c r="E157" s="216" t="s">
        <v>5514</v>
      </c>
      <c r="F157" s="217" t="s">
        <v>5515</v>
      </c>
      <c r="G157" s="218" t="s">
        <v>211</v>
      </c>
      <c r="H157" s="219">
        <v>8.55</v>
      </c>
      <c r="I157" s="220"/>
      <c r="J157" s="221">
        <f>ROUND(I157*H157,2)</f>
        <v>0</v>
      </c>
      <c r="K157" s="217" t="s">
        <v>19</v>
      </c>
      <c r="L157" s="46"/>
      <c r="M157" s="222" t="s">
        <v>19</v>
      </c>
      <c r="N157" s="223" t="s">
        <v>44</v>
      </c>
      <c r="O157" s="86"/>
      <c r="P157" s="224">
        <f>O157*H157</f>
        <v>0</v>
      </c>
      <c r="Q157" s="224">
        <v>0</v>
      </c>
      <c r="R157" s="224">
        <f>Q157*H157</f>
        <v>0</v>
      </c>
      <c r="S157" s="224">
        <v>0</v>
      </c>
      <c r="T157" s="225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6" t="s">
        <v>112</v>
      </c>
      <c r="AT157" s="226" t="s">
        <v>208</v>
      </c>
      <c r="AU157" s="226" t="s">
        <v>82</v>
      </c>
      <c r="AY157" s="19" t="s">
        <v>206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19" t="s">
        <v>34</v>
      </c>
      <c r="BK157" s="227">
        <f>ROUND(I157*H157,2)</f>
        <v>0</v>
      </c>
      <c r="BL157" s="19" t="s">
        <v>112</v>
      </c>
      <c r="BM157" s="226" t="s">
        <v>5516</v>
      </c>
    </row>
    <row r="158" spans="1:51" s="13" customFormat="1" ht="12">
      <c r="A158" s="13"/>
      <c r="B158" s="228"/>
      <c r="C158" s="229"/>
      <c r="D158" s="230" t="s">
        <v>218</v>
      </c>
      <c r="E158" s="231" t="s">
        <v>19</v>
      </c>
      <c r="F158" s="232" t="s">
        <v>5517</v>
      </c>
      <c r="G158" s="229"/>
      <c r="H158" s="233">
        <v>8.55</v>
      </c>
      <c r="I158" s="234"/>
      <c r="J158" s="229"/>
      <c r="K158" s="229"/>
      <c r="L158" s="235"/>
      <c r="M158" s="236"/>
      <c r="N158" s="237"/>
      <c r="O158" s="237"/>
      <c r="P158" s="237"/>
      <c r="Q158" s="237"/>
      <c r="R158" s="237"/>
      <c r="S158" s="237"/>
      <c r="T158" s="23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9" t="s">
        <v>218</v>
      </c>
      <c r="AU158" s="239" t="s">
        <v>82</v>
      </c>
      <c r="AV158" s="13" t="s">
        <v>82</v>
      </c>
      <c r="AW158" s="13" t="s">
        <v>33</v>
      </c>
      <c r="AX158" s="13" t="s">
        <v>34</v>
      </c>
      <c r="AY158" s="239" t="s">
        <v>206</v>
      </c>
    </row>
    <row r="159" spans="1:65" s="2" customFormat="1" ht="12">
      <c r="A159" s="40"/>
      <c r="B159" s="41"/>
      <c r="C159" s="215" t="s">
        <v>368</v>
      </c>
      <c r="D159" s="215" t="s">
        <v>208</v>
      </c>
      <c r="E159" s="216" t="s">
        <v>5518</v>
      </c>
      <c r="F159" s="217" t="s">
        <v>5519</v>
      </c>
      <c r="G159" s="218" t="s">
        <v>270</v>
      </c>
      <c r="H159" s="219">
        <v>10.9</v>
      </c>
      <c r="I159" s="220"/>
      <c r="J159" s="221">
        <f>ROUND(I159*H159,2)</f>
        <v>0</v>
      </c>
      <c r="K159" s="217" t="s">
        <v>19</v>
      </c>
      <c r="L159" s="46"/>
      <c r="M159" s="222" t="s">
        <v>19</v>
      </c>
      <c r="N159" s="223" t="s">
        <v>44</v>
      </c>
      <c r="O159" s="86"/>
      <c r="P159" s="224">
        <f>O159*H159</f>
        <v>0</v>
      </c>
      <c r="Q159" s="224">
        <v>0</v>
      </c>
      <c r="R159" s="224">
        <f>Q159*H159</f>
        <v>0</v>
      </c>
      <c r="S159" s="224">
        <v>0</v>
      </c>
      <c r="T159" s="225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6" t="s">
        <v>112</v>
      </c>
      <c r="AT159" s="226" t="s">
        <v>208</v>
      </c>
      <c r="AU159" s="226" t="s">
        <v>82</v>
      </c>
      <c r="AY159" s="19" t="s">
        <v>206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9" t="s">
        <v>34</v>
      </c>
      <c r="BK159" s="227">
        <f>ROUND(I159*H159,2)</f>
        <v>0</v>
      </c>
      <c r="BL159" s="19" t="s">
        <v>112</v>
      </c>
      <c r="BM159" s="226" t="s">
        <v>5520</v>
      </c>
    </row>
    <row r="160" spans="1:51" s="13" customFormat="1" ht="12">
      <c r="A160" s="13"/>
      <c r="B160" s="228"/>
      <c r="C160" s="229"/>
      <c r="D160" s="230" t="s">
        <v>218</v>
      </c>
      <c r="E160" s="231" t="s">
        <v>19</v>
      </c>
      <c r="F160" s="232" t="s">
        <v>5521</v>
      </c>
      <c r="G160" s="229"/>
      <c r="H160" s="233">
        <v>10.9</v>
      </c>
      <c r="I160" s="234"/>
      <c r="J160" s="229"/>
      <c r="K160" s="229"/>
      <c r="L160" s="235"/>
      <c r="M160" s="236"/>
      <c r="N160" s="237"/>
      <c r="O160" s="237"/>
      <c r="P160" s="237"/>
      <c r="Q160" s="237"/>
      <c r="R160" s="237"/>
      <c r="S160" s="237"/>
      <c r="T160" s="23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9" t="s">
        <v>218</v>
      </c>
      <c r="AU160" s="239" t="s">
        <v>82</v>
      </c>
      <c r="AV160" s="13" t="s">
        <v>82</v>
      </c>
      <c r="AW160" s="13" t="s">
        <v>33</v>
      </c>
      <c r="AX160" s="13" t="s">
        <v>34</v>
      </c>
      <c r="AY160" s="239" t="s">
        <v>206</v>
      </c>
    </row>
    <row r="161" spans="1:65" s="2" customFormat="1" ht="12">
      <c r="A161" s="40"/>
      <c r="B161" s="41"/>
      <c r="C161" s="215" t="s">
        <v>373</v>
      </c>
      <c r="D161" s="215" t="s">
        <v>208</v>
      </c>
      <c r="E161" s="216" t="s">
        <v>5387</v>
      </c>
      <c r="F161" s="217" t="s">
        <v>5522</v>
      </c>
      <c r="G161" s="218" t="s">
        <v>216</v>
      </c>
      <c r="H161" s="219">
        <v>0.705</v>
      </c>
      <c r="I161" s="220"/>
      <c r="J161" s="221">
        <f>ROUND(I161*H161,2)</f>
        <v>0</v>
      </c>
      <c r="K161" s="217" t="s">
        <v>19</v>
      </c>
      <c r="L161" s="46"/>
      <c r="M161" s="222" t="s">
        <v>19</v>
      </c>
      <c r="N161" s="223" t="s">
        <v>44</v>
      </c>
      <c r="O161" s="86"/>
      <c r="P161" s="224">
        <f>O161*H161</f>
        <v>0</v>
      </c>
      <c r="Q161" s="224">
        <v>0</v>
      </c>
      <c r="R161" s="224">
        <f>Q161*H161</f>
        <v>0</v>
      </c>
      <c r="S161" s="224">
        <v>0</v>
      </c>
      <c r="T161" s="225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6" t="s">
        <v>112</v>
      </c>
      <c r="AT161" s="226" t="s">
        <v>208</v>
      </c>
      <c r="AU161" s="226" t="s">
        <v>82</v>
      </c>
      <c r="AY161" s="19" t="s">
        <v>206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19" t="s">
        <v>34</v>
      </c>
      <c r="BK161" s="227">
        <f>ROUND(I161*H161,2)</f>
        <v>0</v>
      </c>
      <c r="BL161" s="19" t="s">
        <v>112</v>
      </c>
      <c r="BM161" s="226" t="s">
        <v>5523</v>
      </c>
    </row>
    <row r="162" spans="1:51" s="13" customFormat="1" ht="12">
      <c r="A162" s="13"/>
      <c r="B162" s="228"/>
      <c r="C162" s="229"/>
      <c r="D162" s="230" t="s">
        <v>218</v>
      </c>
      <c r="E162" s="231" t="s">
        <v>19</v>
      </c>
      <c r="F162" s="232" t="s">
        <v>5524</v>
      </c>
      <c r="G162" s="229"/>
      <c r="H162" s="233">
        <v>0.705</v>
      </c>
      <c r="I162" s="234"/>
      <c r="J162" s="229"/>
      <c r="K162" s="229"/>
      <c r="L162" s="235"/>
      <c r="M162" s="236"/>
      <c r="N162" s="237"/>
      <c r="O162" s="237"/>
      <c r="P162" s="237"/>
      <c r="Q162" s="237"/>
      <c r="R162" s="237"/>
      <c r="S162" s="237"/>
      <c r="T162" s="23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9" t="s">
        <v>218</v>
      </c>
      <c r="AU162" s="239" t="s">
        <v>82</v>
      </c>
      <c r="AV162" s="13" t="s">
        <v>82</v>
      </c>
      <c r="AW162" s="13" t="s">
        <v>33</v>
      </c>
      <c r="AX162" s="13" t="s">
        <v>34</v>
      </c>
      <c r="AY162" s="239" t="s">
        <v>206</v>
      </c>
    </row>
    <row r="163" spans="1:65" s="2" customFormat="1" ht="16.5" customHeight="1">
      <c r="A163" s="40"/>
      <c r="B163" s="41"/>
      <c r="C163" s="215" t="s">
        <v>377</v>
      </c>
      <c r="D163" s="215" t="s">
        <v>208</v>
      </c>
      <c r="E163" s="216" t="s">
        <v>5391</v>
      </c>
      <c r="F163" s="217" t="s">
        <v>5525</v>
      </c>
      <c r="G163" s="218" t="s">
        <v>216</v>
      </c>
      <c r="H163" s="219">
        <v>9.975</v>
      </c>
      <c r="I163" s="220"/>
      <c r="J163" s="221">
        <f>ROUND(I163*H163,2)</f>
        <v>0</v>
      </c>
      <c r="K163" s="217" t="s">
        <v>19</v>
      </c>
      <c r="L163" s="46"/>
      <c r="M163" s="222" t="s">
        <v>19</v>
      </c>
      <c r="N163" s="223" t="s">
        <v>44</v>
      </c>
      <c r="O163" s="86"/>
      <c r="P163" s="224">
        <f>O163*H163</f>
        <v>0</v>
      </c>
      <c r="Q163" s="224">
        <v>0</v>
      </c>
      <c r="R163" s="224">
        <f>Q163*H163</f>
        <v>0</v>
      </c>
      <c r="S163" s="224">
        <v>0</v>
      </c>
      <c r="T163" s="225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6" t="s">
        <v>112</v>
      </c>
      <c r="AT163" s="226" t="s">
        <v>208</v>
      </c>
      <c r="AU163" s="226" t="s">
        <v>82</v>
      </c>
      <c r="AY163" s="19" t="s">
        <v>206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19" t="s">
        <v>34</v>
      </c>
      <c r="BK163" s="227">
        <f>ROUND(I163*H163,2)</f>
        <v>0</v>
      </c>
      <c r="BL163" s="19" t="s">
        <v>112</v>
      </c>
      <c r="BM163" s="226" t="s">
        <v>5526</v>
      </c>
    </row>
    <row r="164" spans="1:51" s="13" customFormat="1" ht="12">
      <c r="A164" s="13"/>
      <c r="B164" s="228"/>
      <c r="C164" s="229"/>
      <c r="D164" s="230" t="s">
        <v>218</v>
      </c>
      <c r="E164" s="231" t="s">
        <v>19</v>
      </c>
      <c r="F164" s="232" t="s">
        <v>5527</v>
      </c>
      <c r="G164" s="229"/>
      <c r="H164" s="233">
        <v>9.975</v>
      </c>
      <c r="I164" s="234"/>
      <c r="J164" s="229"/>
      <c r="K164" s="229"/>
      <c r="L164" s="235"/>
      <c r="M164" s="236"/>
      <c r="N164" s="237"/>
      <c r="O164" s="237"/>
      <c r="P164" s="237"/>
      <c r="Q164" s="237"/>
      <c r="R164" s="237"/>
      <c r="S164" s="237"/>
      <c r="T164" s="23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9" t="s">
        <v>218</v>
      </c>
      <c r="AU164" s="239" t="s">
        <v>82</v>
      </c>
      <c r="AV164" s="13" t="s">
        <v>82</v>
      </c>
      <c r="AW164" s="13" t="s">
        <v>33</v>
      </c>
      <c r="AX164" s="13" t="s">
        <v>34</v>
      </c>
      <c r="AY164" s="239" t="s">
        <v>206</v>
      </c>
    </row>
    <row r="165" spans="1:65" s="2" customFormat="1" ht="12">
      <c r="A165" s="40"/>
      <c r="B165" s="41"/>
      <c r="C165" s="215" t="s">
        <v>383</v>
      </c>
      <c r="D165" s="215" t="s">
        <v>208</v>
      </c>
      <c r="E165" s="216" t="s">
        <v>5528</v>
      </c>
      <c r="F165" s="217" t="s">
        <v>5529</v>
      </c>
      <c r="G165" s="218" t="s">
        <v>211</v>
      </c>
      <c r="H165" s="219">
        <v>7.755</v>
      </c>
      <c r="I165" s="220"/>
      <c r="J165" s="221">
        <f>ROUND(I165*H165,2)</f>
        <v>0</v>
      </c>
      <c r="K165" s="217" t="s">
        <v>19</v>
      </c>
      <c r="L165" s="46"/>
      <c r="M165" s="222" t="s">
        <v>19</v>
      </c>
      <c r="N165" s="223" t="s">
        <v>44</v>
      </c>
      <c r="O165" s="86"/>
      <c r="P165" s="224">
        <f>O165*H165</f>
        <v>0</v>
      </c>
      <c r="Q165" s="224">
        <v>0</v>
      </c>
      <c r="R165" s="224">
        <f>Q165*H165</f>
        <v>0</v>
      </c>
      <c r="S165" s="224">
        <v>0</v>
      </c>
      <c r="T165" s="225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6" t="s">
        <v>112</v>
      </c>
      <c r="AT165" s="226" t="s">
        <v>208</v>
      </c>
      <c r="AU165" s="226" t="s">
        <v>82</v>
      </c>
      <c r="AY165" s="19" t="s">
        <v>206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19" t="s">
        <v>34</v>
      </c>
      <c r="BK165" s="227">
        <f>ROUND(I165*H165,2)</f>
        <v>0</v>
      </c>
      <c r="BL165" s="19" t="s">
        <v>112</v>
      </c>
      <c r="BM165" s="226" t="s">
        <v>5530</v>
      </c>
    </row>
    <row r="166" spans="1:51" s="13" customFormat="1" ht="12">
      <c r="A166" s="13"/>
      <c r="B166" s="228"/>
      <c r="C166" s="229"/>
      <c r="D166" s="230" t="s">
        <v>218</v>
      </c>
      <c r="E166" s="231" t="s">
        <v>19</v>
      </c>
      <c r="F166" s="232" t="s">
        <v>5531</v>
      </c>
      <c r="G166" s="229"/>
      <c r="H166" s="233">
        <v>7.755</v>
      </c>
      <c r="I166" s="234"/>
      <c r="J166" s="229"/>
      <c r="K166" s="229"/>
      <c r="L166" s="235"/>
      <c r="M166" s="236"/>
      <c r="N166" s="237"/>
      <c r="O166" s="237"/>
      <c r="P166" s="237"/>
      <c r="Q166" s="237"/>
      <c r="R166" s="237"/>
      <c r="S166" s="237"/>
      <c r="T166" s="23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9" t="s">
        <v>218</v>
      </c>
      <c r="AU166" s="239" t="s">
        <v>82</v>
      </c>
      <c r="AV166" s="13" t="s">
        <v>82</v>
      </c>
      <c r="AW166" s="13" t="s">
        <v>33</v>
      </c>
      <c r="AX166" s="13" t="s">
        <v>34</v>
      </c>
      <c r="AY166" s="239" t="s">
        <v>206</v>
      </c>
    </row>
    <row r="167" spans="1:65" s="2" customFormat="1" ht="16.5" customHeight="1">
      <c r="A167" s="40"/>
      <c r="B167" s="41"/>
      <c r="C167" s="215" t="s">
        <v>395</v>
      </c>
      <c r="D167" s="215" t="s">
        <v>208</v>
      </c>
      <c r="E167" s="216" t="s">
        <v>5532</v>
      </c>
      <c r="F167" s="217" t="s">
        <v>5533</v>
      </c>
      <c r="G167" s="218" t="s">
        <v>270</v>
      </c>
      <c r="H167" s="219">
        <v>10.9</v>
      </c>
      <c r="I167" s="220"/>
      <c r="J167" s="221">
        <f>ROUND(I167*H167,2)</f>
        <v>0</v>
      </c>
      <c r="K167" s="217" t="s">
        <v>19</v>
      </c>
      <c r="L167" s="46"/>
      <c r="M167" s="222" t="s">
        <v>19</v>
      </c>
      <c r="N167" s="223" t="s">
        <v>44</v>
      </c>
      <c r="O167" s="86"/>
      <c r="P167" s="224">
        <f>O167*H167</f>
        <v>0</v>
      </c>
      <c r="Q167" s="224">
        <v>0</v>
      </c>
      <c r="R167" s="224">
        <f>Q167*H167</f>
        <v>0</v>
      </c>
      <c r="S167" s="224">
        <v>0</v>
      </c>
      <c r="T167" s="225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6" t="s">
        <v>112</v>
      </c>
      <c r="AT167" s="226" t="s">
        <v>208</v>
      </c>
      <c r="AU167" s="226" t="s">
        <v>82</v>
      </c>
      <c r="AY167" s="19" t="s">
        <v>206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19" t="s">
        <v>34</v>
      </c>
      <c r="BK167" s="227">
        <f>ROUND(I167*H167,2)</f>
        <v>0</v>
      </c>
      <c r="BL167" s="19" t="s">
        <v>112</v>
      </c>
      <c r="BM167" s="226" t="s">
        <v>5534</v>
      </c>
    </row>
    <row r="168" spans="1:51" s="13" customFormat="1" ht="12">
      <c r="A168" s="13"/>
      <c r="B168" s="228"/>
      <c r="C168" s="229"/>
      <c r="D168" s="230" t="s">
        <v>218</v>
      </c>
      <c r="E168" s="231" t="s">
        <v>19</v>
      </c>
      <c r="F168" s="232" t="s">
        <v>5521</v>
      </c>
      <c r="G168" s="229"/>
      <c r="H168" s="233">
        <v>10.9</v>
      </c>
      <c r="I168" s="234"/>
      <c r="J168" s="229"/>
      <c r="K168" s="229"/>
      <c r="L168" s="235"/>
      <c r="M168" s="236"/>
      <c r="N168" s="237"/>
      <c r="O168" s="237"/>
      <c r="P168" s="237"/>
      <c r="Q168" s="237"/>
      <c r="R168" s="237"/>
      <c r="S168" s="237"/>
      <c r="T168" s="23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9" t="s">
        <v>218</v>
      </c>
      <c r="AU168" s="239" t="s">
        <v>82</v>
      </c>
      <c r="AV168" s="13" t="s">
        <v>82</v>
      </c>
      <c r="AW168" s="13" t="s">
        <v>33</v>
      </c>
      <c r="AX168" s="13" t="s">
        <v>34</v>
      </c>
      <c r="AY168" s="239" t="s">
        <v>206</v>
      </c>
    </row>
    <row r="169" spans="1:65" s="2" customFormat="1" ht="21.75" customHeight="1">
      <c r="A169" s="40"/>
      <c r="B169" s="41"/>
      <c r="C169" s="215" t="s">
        <v>431</v>
      </c>
      <c r="D169" s="215" t="s">
        <v>208</v>
      </c>
      <c r="E169" s="216" t="s">
        <v>5535</v>
      </c>
      <c r="F169" s="217" t="s">
        <v>5536</v>
      </c>
      <c r="G169" s="218" t="s">
        <v>258</v>
      </c>
      <c r="H169" s="219">
        <v>10.73</v>
      </c>
      <c r="I169" s="220"/>
      <c r="J169" s="221">
        <f>ROUND(I169*H169,2)</f>
        <v>0</v>
      </c>
      <c r="K169" s="217" t="s">
        <v>19</v>
      </c>
      <c r="L169" s="46"/>
      <c r="M169" s="222" t="s">
        <v>19</v>
      </c>
      <c r="N169" s="223" t="s">
        <v>44</v>
      </c>
      <c r="O169" s="86"/>
      <c r="P169" s="224">
        <f>O169*H169</f>
        <v>0</v>
      </c>
      <c r="Q169" s="224">
        <v>0</v>
      </c>
      <c r="R169" s="224">
        <f>Q169*H169</f>
        <v>0</v>
      </c>
      <c r="S169" s="224">
        <v>0</v>
      </c>
      <c r="T169" s="225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6" t="s">
        <v>112</v>
      </c>
      <c r="AT169" s="226" t="s">
        <v>208</v>
      </c>
      <c r="AU169" s="226" t="s">
        <v>82</v>
      </c>
      <c r="AY169" s="19" t="s">
        <v>206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19" t="s">
        <v>34</v>
      </c>
      <c r="BK169" s="227">
        <f>ROUND(I169*H169,2)</f>
        <v>0</v>
      </c>
      <c r="BL169" s="19" t="s">
        <v>112</v>
      </c>
      <c r="BM169" s="226" t="s">
        <v>5537</v>
      </c>
    </row>
    <row r="170" spans="1:51" s="13" customFormat="1" ht="12">
      <c r="A170" s="13"/>
      <c r="B170" s="228"/>
      <c r="C170" s="229"/>
      <c r="D170" s="230" t="s">
        <v>218</v>
      </c>
      <c r="E170" s="231" t="s">
        <v>19</v>
      </c>
      <c r="F170" s="232" t="s">
        <v>5538</v>
      </c>
      <c r="G170" s="229"/>
      <c r="H170" s="233">
        <v>10.73</v>
      </c>
      <c r="I170" s="234"/>
      <c r="J170" s="229"/>
      <c r="K170" s="229"/>
      <c r="L170" s="235"/>
      <c r="M170" s="236"/>
      <c r="N170" s="237"/>
      <c r="O170" s="237"/>
      <c r="P170" s="237"/>
      <c r="Q170" s="237"/>
      <c r="R170" s="237"/>
      <c r="S170" s="237"/>
      <c r="T170" s="23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9" t="s">
        <v>218</v>
      </c>
      <c r="AU170" s="239" t="s">
        <v>82</v>
      </c>
      <c r="AV170" s="13" t="s">
        <v>82</v>
      </c>
      <c r="AW170" s="13" t="s">
        <v>33</v>
      </c>
      <c r="AX170" s="13" t="s">
        <v>34</v>
      </c>
      <c r="AY170" s="239" t="s">
        <v>206</v>
      </c>
    </row>
    <row r="171" spans="1:63" s="12" customFormat="1" ht="25.9" customHeight="1">
      <c r="A171" s="12"/>
      <c r="B171" s="199"/>
      <c r="C171" s="200"/>
      <c r="D171" s="201" t="s">
        <v>72</v>
      </c>
      <c r="E171" s="202" t="s">
        <v>317</v>
      </c>
      <c r="F171" s="202" t="s">
        <v>4291</v>
      </c>
      <c r="G171" s="200"/>
      <c r="H171" s="200"/>
      <c r="I171" s="203"/>
      <c r="J171" s="204">
        <f>BK171</f>
        <v>0</v>
      </c>
      <c r="K171" s="200"/>
      <c r="L171" s="205"/>
      <c r="M171" s="206"/>
      <c r="N171" s="207"/>
      <c r="O171" s="207"/>
      <c r="P171" s="208">
        <f>P172</f>
        <v>0</v>
      </c>
      <c r="Q171" s="207"/>
      <c r="R171" s="208">
        <f>R172</f>
        <v>1.802</v>
      </c>
      <c r="S171" s="207"/>
      <c r="T171" s="209">
        <f>T172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0" t="s">
        <v>93</v>
      </c>
      <c r="AT171" s="211" t="s">
        <v>72</v>
      </c>
      <c r="AU171" s="211" t="s">
        <v>73</v>
      </c>
      <c r="AY171" s="210" t="s">
        <v>206</v>
      </c>
      <c r="BK171" s="212">
        <f>BK172</f>
        <v>0</v>
      </c>
    </row>
    <row r="172" spans="1:63" s="12" customFormat="1" ht="22.8" customHeight="1">
      <c r="A172" s="12"/>
      <c r="B172" s="199"/>
      <c r="C172" s="200"/>
      <c r="D172" s="201" t="s">
        <v>72</v>
      </c>
      <c r="E172" s="213" t="s">
        <v>4292</v>
      </c>
      <c r="F172" s="213" t="s">
        <v>4293</v>
      </c>
      <c r="G172" s="200"/>
      <c r="H172" s="200"/>
      <c r="I172" s="203"/>
      <c r="J172" s="214">
        <f>BK172</f>
        <v>0</v>
      </c>
      <c r="K172" s="200"/>
      <c r="L172" s="205"/>
      <c r="M172" s="206"/>
      <c r="N172" s="207"/>
      <c r="O172" s="207"/>
      <c r="P172" s="208">
        <f>SUM(P173:P200)</f>
        <v>0</v>
      </c>
      <c r="Q172" s="207"/>
      <c r="R172" s="208">
        <f>SUM(R173:R200)</f>
        <v>1.802</v>
      </c>
      <c r="S172" s="207"/>
      <c r="T172" s="209">
        <f>SUM(T173:T200)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0" t="s">
        <v>93</v>
      </c>
      <c r="AT172" s="211" t="s">
        <v>72</v>
      </c>
      <c r="AU172" s="211" t="s">
        <v>34</v>
      </c>
      <c r="AY172" s="210" t="s">
        <v>206</v>
      </c>
      <c r="BK172" s="212">
        <f>SUM(BK173:BK200)</f>
        <v>0</v>
      </c>
    </row>
    <row r="173" spans="1:65" s="2" customFormat="1" ht="12">
      <c r="A173" s="40"/>
      <c r="B173" s="41"/>
      <c r="C173" s="215" t="s">
        <v>438</v>
      </c>
      <c r="D173" s="215" t="s">
        <v>208</v>
      </c>
      <c r="E173" s="216" t="s">
        <v>5539</v>
      </c>
      <c r="F173" s="217" t="s">
        <v>5540</v>
      </c>
      <c r="G173" s="218" t="s">
        <v>5414</v>
      </c>
      <c r="H173" s="219">
        <v>1</v>
      </c>
      <c r="I173" s="220"/>
      <c r="J173" s="221">
        <f>ROUND(I173*H173,2)</f>
        <v>0</v>
      </c>
      <c r="K173" s="217" t="s">
        <v>3966</v>
      </c>
      <c r="L173" s="46"/>
      <c r="M173" s="222" t="s">
        <v>19</v>
      </c>
      <c r="N173" s="223" t="s">
        <v>44</v>
      </c>
      <c r="O173" s="86"/>
      <c r="P173" s="224">
        <f>O173*H173</f>
        <v>0</v>
      </c>
      <c r="Q173" s="224">
        <v>0</v>
      </c>
      <c r="R173" s="224">
        <f>Q173*H173</f>
        <v>0</v>
      </c>
      <c r="S173" s="224">
        <v>0</v>
      </c>
      <c r="T173" s="225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6" t="s">
        <v>599</v>
      </c>
      <c r="AT173" s="226" t="s">
        <v>208</v>
      </c>
      <c r="AU173" s="226" t="s">
        <v>82</v>
      </c>
      <c r="AY173" s="19" t="s">
        <v>206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19" t="s">
        <v>34</v>
      </c>
      <c r="BK173" s="227">
        <f>ROUND(I173*H173,2)</f>
        <v>0</v>
      </c>
      <c r="BL173" s="19" t="s">
        <v>599</v>
      </c>
      <c r="BM173" s="226" t="s">
        <v>5541</v>
      </c>
    </row>
    <row r="174" spans="1:51" s="13" customFormat="1" ht="12">
      <c r="A174" s="13"/>
      <c r="B174" s="228"/>
      <c r="C174" s="229"/>
      <c r="D174" s="230" t="s">
        <v>218</v>
      </c>
      <c r="E174" s="231" t="s">
        <v>19</v>
      </c>
      <c r="F174" s="232" t="s">
        <v>34</v>
      </c>
      <c r="G174" s="229"/>
      <c r="H174" s="233">
        <v>1</v>
      </c>
      <c r="I174" s="234"/>
      <c r="J174" s="229"/>
      <c r="K174" s="229"/>
      <c r="L174" s="235"/>
      <c r="M174" s="236"/>
      <c r="N174" s="237"/>
      <c r="O174" s="237"/>
      <c r="P174" s="237"/>
      <c r="Q174" s="237"/>
      <c r="R174" s="237"/>
      <c r="S174" s="237"/>
      <c r="T174" s="23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9" t="s">
        <v>218</v>
      </c>
      <c r="AU174" s="239" t="s">
        <v>82</v>
      </c>
      <c r="AV174" s="13" t="s">
        <v>82</v>
      </c>
      <c r="AW174" s="13" t="s">
        <v>33</v>
      </c>
      <c r="AX174" s="13" t="s">
        <v>34</v>
      </c>
      <c r="AY174" s="239" t="s">
        <v>206</v>
      </c>
    </row>
    <row r="175" spans="1:65" s="2" customFormat="1" ht="12">
      <c r="A175" s="40"/>
      <c r="B175" s="41"/>
      <c r="C175" s="215" t="s">
        <v>444</v>
      </c>
      <c r="D175" s="215" t="s">
        <v>208</v>
      </c>
      <c r="E175" s="216" t="s">
        <v>5542</v>
      </c>
      <c r="F175" s="217" t="s">
        <v>5543</v>
      </c>
      <c r="G175" s="218" t="s">
        <v>5414</v>
      </c>
      <c r="H175" s="219">
        <v>1</v>
      </c>
      <c r="I175" s="220"/>
      <c r="J175" s="221">
        <f>ROUND(I175*H175,2)</f>
        <v>0</v>
      </c>
      <c r="K175" s="217" t="s">
        <v>3966</v>
      </c>
      <c r="L175" s="46"/>
      <c r="M175" s="222" t="s">
        <v>19</v>
      </c>
      <c r="N175" s="223" t="s">
        <v>44</v>
      </c>
      <c r="O175" s="86"/>
      <c r="P175" s="224">
        <f>O175*H175</f>
        <v>0</v>
      </c>
      <c r="Q175" s="224">
        <v>0</v>
      </c>
      <c r="R175" s="224">
        <f>Q175*H175</f>
        <v>0</v>
      </c>
      <c r="S175" s="224">
        <v>0</v>
      </c>
      <c r="T175" s="225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6" t="s">
        <v>599</v>
      </c>
      <c r="AT175" s="226" t="s">
        <v>208</v>
      </c>
      <c r="AU175" s="226" t="s">
        <v>82</v>
      </c>
      <c r="AY175" s="19" t="s">
        <v>206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19" t="s">
        <v>34</v>
      </c>
      <c r="BK175" s="227">
        <f>ROUND(I175*H175,2)</f>
        <v>0</v>
      </c>
      <c r="BL175" s="19" t="s">
        <v>599</v>
      </c>
      <c r="BM175" s="226" t="s">
        <v>5544</v>
      </c>
    </row>
    <row r="176" spans="1:51" s="13" customFormat="1" ht="12">
      <c r="A176" s="13"/>
      <c r="B176" s="228"/>
      <c r="C176" s="229"/>
      <c r="D176" s="230" t="s">
        <v>218</v>
      </c>
      <c r="E176" s="231" t="s">
        <v>19</v>
      </c>
      <c r="F176" s="232" t="s">
        <v>34</v>
      </c>
      <c r="G176" s="229"/>
      <c r="H176" s="233">
        <v>1</v>
      </c>
      <c r="I176" s="234"/>
      <c r="J176" s="229"/>
      <c r="K176" s="229"/>
      <c r="L176" s="235"/>
      <c r="M176" s="236"/>
      <c r="N176" s="237"/>
      <c r="O176" s="237"/>
      <c r="P176" s="237"/>
      <c r="Q176" s="237"/>
      <c r="R176" s="237"/>
      <c r="S176" s="237"/>
      <c r="T176" s="23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9" t="s">
        <v>218</v>
      </c>
      <c r="AU176" s="239" t="s">
        <v>82</v>
      </c>
      <c r="AV176" s="13" t="s">
        <v>82</v>
      </c>
      <c r="AW176" s="13" t="s">
        <v>33</v>
      </c>
      <c r="AX176" s="13" t="s">
        <v>34</v>
      </c>
      <c r="AY176" s="239" t="s">
        <v>206</v>
      </c>
    </row>
    <row r="177" spans="1:65" s="2" customFormat="1" ht="16.5" customHeight="1">
      <c r="A177" s="40"/>
      <c r="B177" s="41"/>
      <c r="C177" s="215" t="s">
        <v>450</v>
      </c>
      <c r="D177" s="215" t="s">
        <v>208</v>
      </c>
      <c r="E177" s="216" t="s">
        <v>5545</v>
      </c>
      <c r="F177" s="217" t="s">
        <v>5546</v>
      </c>
      <c r="G177" s="218" t="s">
        <v>270</v>
      </c>
      <c r="H177" s="219">
        <v>47</v>
      </c>
      <c r="I177" s="220"/>
      <c r="J177" s="221">
        <f>ROUND(I177*H177,2)</f>
        <v>0</v>
      </c>
      <c r="K177" s="217" t="s">
        <v>3966</v>
      </c>
      <c r="L177" s="46"/>
      <c r="M177" s="222" t="s">
        <v>19</v>
      </c>
      <c r="N177" s="223" t="s">
        <v>44</v>
      </c>
      <c r="O177" s="86"/>
      <c r="P177" s="224">
        <f>O177*H177</f>
        <v>0</v>
      </c>
      <c r="Q177" s="224">
        <v>0</v>
      </c>
      <c r="R177" s="224">
        <f>Q177*H177</f>
        <v>0</v>
      </c>
      <c r="S177" s="224">
        <v>0</v>
      </c>
      <c r="T177" s="225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6" t="s">
        <v>599</v>
      </c>
      <c r="AT177" s="226" t="s">
        <v>208</v>
      </c>
      <c r="AU177" s="226" t="s">
        <v>82</v>
      </c>
      <c r="AY177" s="19" t="s">
        <v>206</v>
      </c>
      <c r="BE177" s="227">
        <f>IF(N177="základní",J177,0)</f>
        <v>0</v>
      </c>
      <c r="BF177" s="227">
        <f>IF(N177="snížená",J177,0)</f>
        <v>0</v>
      </c>
      <c r="BG177" s="227">
        <f>IF(N177="zákl. přenesená",J177,0)</f>
        <v>0</v>
      </c>
      <c r="BH177" s="227">
        <f>IF(N177="sníž. přenesená",J177,0)</f>
        <v>0</v>
      </c>
      <c r="BI177" s="227">
        <f>IF(N177="nulová",J177,0)</f>
        <v>0</v>
      </c>
      <c r="BJ177" s="19" t="s">
        <v>34</v>
      </c>
      <c r="BK177" s="227">
        <f>ROUND(I177*H177,2)</f>
        <v>0</v>
      </c>
      <c r="BL177" s="19" t="s">
        <v>599</v>
      </c>
      <c r="BM177" s="226" t="s">
        <v>5547</v>
      </c>
    </row>
    <row r="178" spans="1:51" s="13" customFormat="1" ht="12">
      <c r="A178" s="13"/>
      <c r="B178" s="228"/>
      <c r="C178" s="229"/>
      <c r="D178" s="230" t="s">
        <v>218</v>
      </c>
      <c r="E178" s="231" t="s">
        <v>19</v>
      </c>
      <c r="F178" s="232" t="s">
        <v>5548</v>
      </c>
      <c r="G178" s="229"/>
      <c r="H178" s="233">
        <v>47</v>
      </c>
      <c r="I178" s="234"/>
      <c r="J178" s="229"/>
      <c r="K178" s="229"/>
      <c r="L178" s="235"/>
      <c r="M178" s="236"/>
      <c r="N178" s="237"/>
      <c r="O178" s="237"/>
      <c r="P178" s="237"/>
      <c r="Q178" s="237"/>
      <c r="R178" s="237"/>
      <c r="S178" s="237"/>
      <c r="T178" s="23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9" t="s">
        <v>218</v>
      </c>
      <c r="AU178" s="239" t="s">
        <v>82</v>
      </c>
      <c r="AV178" s="13" t="s">
        <v>82</v>
      </c>
      <c r="AW178" s="13" t="s">
        <v>33</v>
      </c>
      <c r="AX178" s="13" t="s">
        <v>34</v>
      </c>
      <c r="AY178" s="239" t="s">
        <v>206</v>
      </c>
    </row>
    <row r="179" spans="1:65" s="2" customFormat="1" ht="16.5" customHeight="1">
      <c r="A179" s="40"/>
      <c r="B179" s="41"/>
      <c r="C179" s="215" t="s">
        <v>456</v>
      </c>
      <c r="D179" s="215" t="s">
        <v>208</v>
      </c>
      <c r="E179" s="216" t="s">
        <v>5549</v>
      </c>
      <c r="F179" s="217" t="s">
        <v>5550</v>
      </c>
      <c r="G179" s="218" t="s">
        <v>270</v>
      </c>
      <c r="H179" s="219">
        <v>152.5</v>
      </c>
      <c r="I179" s="220"/>
      <c r="J179" s="221">
        <f>ROUND(I179*H179,2)</f>
        <v>0</v>
      </c>
      <c r="K179" s="217" t="s">
        <v>3966</v>
      </c>
      <c r="L179" s="46"/>
      <c r="M179" s="222" t="s">
        <v>19</v>
      </c>
      <c r="N179" s="223" t="s">
        <v>44</v>
      </c>
      <c r="O179" s="86"/>
      <c r="P179" s="224">
        <f>O179*H179</f>
        <v>0</v>
      </c>
      <c r="Q179" s="224">
        <v>0</v>
      </c>
      <c r="R179" s="224">
        <f>Q179*H179</f>
        <v>0</v>
      </c>
      <c r="S179" s="224">
        <v>0</v>
      </c>
      <c r="T179" s="225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6" t="s">
        <v>599</v>
      </c>
      <c r="AT179" s="226" t="s">
        <v>208</v>
      </c>
      <c r="AU179" s="226" t="s">
        <v>82</v>
      </c>
      <c r="AY179" s="19" t="s">
        <v>206</v>
      </c>
      <c r="BE179" s="227">
        <f>IF(N179="základní",J179,0)</f>
        <v>0</v>
      </c>
      <c r="BF179" s="227">
        <f>IF(N179="snížená",J179,0)</f>
        <v>0</v>
      </c>
      <c r="BG179" s="227">
        <f>IF(N179="zákl. přenesená",J179,0)</f>
        <v>0</v>
      </c>
      <c r="BH179" s="227">
        <f>IF(N179="sníž. přenesená",J179,0)</f>
        <v>0</v>
      </c>
      <c r="BI179" s="227">
        <f>IF(N179="nulová",J179,0)</f>
        <v>0</v>
      </c>
      <c r="BJ179" s="19" t="s">
        <v>34</v>
      </c>
      <c r="BK179" s="227">
        <f>ROUND(I179*H179,2)</f>
        <v>0</v>
      </c>
      <c r="BL179" s="19" t="s">
        <v>599</v>
      </c>
      <c r="BM179" s="226" t="s">
        <v>5551</v>
      </c>
    </row>
    <row r="180" spans="1:51" s="13" customFormat="1" ht="12">
      <c r="A180" s="13"/>
      <c r="B180" s="228"/>
      <c r="C180" s="229"/>
      <c r="D180" s="230" t="s">
        <v>218</v>
      </c>
      <c r="E180" s="231" t="s">
        <v>19</v>
      </c>
      <c r="F180" s="232" t="s">
        <v>5552</v>
      </c>
      <c r="G180" s="229"/>
      <c r="H180" s="233">
        <v>152.5</v>
      </c>
      <c r="I180" s="234"/>
      <c r="J180" s="229"/>
      <c r="K180" s="229"/>
      <c r="L180" s="235"/>
      <c r="M180" s="236"/>
      <c r="N180" s="237"/>
      <c r="O180" s="237"/>
      <c r="P180" s="237"/>
      <c r="Q180" s="237"/>
      <c r="R180" s="237"/>
      <c r="S180" s="237"/>
      <c r="T180" s="23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9" t="s">
        <v>218</v>
      </c>
      <c r="AU180" s="239" t="s">
        <v>82</v>
      </c>
      <c r="AV180" s="13" t="s">
        <v>82</v>
      </c>
      <c r="AW180" s="13" t="s">
        <v>33</v>
      </c>
      <c r="AX180" s="13" t="s">
        <v>34</v>
      </c>
      <c r="AY180" s="239" t="s">
        <v>206</v>
      </c>
    </row>
    <row r="181" spans="1:65" s="2" customFormat="1" ht="78" customHeight="1">
      <c r="A181" s="40"/>
      <c r="B181" s="41"/>
      <c r="C181" s="215" t="s">
        <v>462</v>
      </c>
      <c r="D181" s="215" t="s">
        <v>208</v>
      </c>
      <c r="E181" s="216" t="s">
        <v>5553</v>
      </c>
      <c r="F181" s="217" t="s">
        <v>5554</v>
      </c>
      <c r="G181" s="218" t="s">
        <v>2468</v>
      </c>
      <c r="H181" s="219">
        <v>1</v>
      </c>
      <c r="I181" s="220"/>
      <c r="J181" s="221">
        <f>ROUND(I181*H181,2)</f>
        <v>0</v>
      </c>
      <c r="K181" s="217" t="s">
        <v>19</v>
      </c>
      <c r="L181" s="46"/>
      <c r="M181" s="222" t="s">
        <v>19</v>
      </c>
      <c r="N181" s="223" t="s">
        <v>44</v>
      </c>
      <c r="O181" s="86"/>
      <c r="P181" s="224">
        <f>O181*H181</f>
        <v>0</v>
      </c>
      <c r="Q181" s="224">
        <v>0.2</v>
      </c>
      <c r="R181" s="224">
        <f>Q181*H181</f>
        <v>0.2</v>
      </c>
      <c r="S181" s="224">
        <v>0</v>
      </c>
      <c r="T181" s="225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6" t="s">
        <v>599</v>
      </c>
      <c r="AT181" s="226" t="s">
        <v>208</v>
      </c>
      <c r="AU181" s="226" t="s">
        <v>82</v>
      </c>
      <c r="AY181" s="19" t="s">
        <v>206</v>
      </c>
      <c r="BE181" s="227">
        <f>IF(N181="základní",J181,0)</f>
        <v>0</v>
      </c>
      <c r="BF181" s="227">
        <f>IF(N181="snížená",J181,0)</f>
        <v>0</v>
      </c>
      <c r="BG181" s="227">
        <f>IF(N181="zákl. přenesená",J181,0)</f>
        <v>0</v>
      </c>
      <c r="BH181" s="227">
        <f>IF(N181="sníž. přenesená",J181,0)</f>
        <v>0</v>
      </c>
      <c r="BI181" s="227">
        <f>IF(N181="nulová",J181,0)</f>
        <v>0</v>
      </c>
      <c r="BJ181" s="19" t="s">
        <v>34</v>
      </c>
      <c r="BK181" s="227">
        <f>ROUND(I181*H181,2)</f>
        <v>0</v>
      </c>
      <c r="BL181" s="19" t="s">
        <v>599</v>
      </c>
      <c r="BM181" s="226" t="s">
        <v>5555</v>
      </c>
    </row>
    <row r="182" spans="1:51" s="13" customFormat="1" ht="12">
      <c r="A182" s="13"/>
      <c r="B182" s="228"/>
      <c r="C182" s="229"/>
      <c r="D182" s="230" t="s">
        <v>218</v>
      </c>
      <c r="E182" s="231" t="s">
        <v>19</v>
      </c>
      <c r="F182" s="232" t="s">
        <v>5556</v>
      </c>
      <c r="G182" s="229"/>
      <c r="H182" s="233">
        <v>1</v>
      </c>
      <c r="I182" s="234"/>
      <c r="J182" s="229"/>
      <c r="K182" s="229"/>
      <c r="L182" s="235"/>
      <c r="M182" s="236"/>
      <c r="N182" s="237"/>
      <c r="O182" s="237"/>
      <c r="P182" s="237"/>
      <c r="Q182" s="237"/>
      <c r="R182" s="237"/>
      <c r="S182" s="237"/>
      <c r="T182" s="23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9" t="s">
        <v>218</v>
      </c>
      <c r="AU182" s="239" t="s">
        <v>82</v>
      </c>
      <c r="AV182" s="13" t="s">
        <v>82</v>
      </c>
      <c r="AW182" s="13" t="s">
        <v>33</v>
      </c>
      <c r="AX182" s="13" t="s">
        <v>34</v>
      </c>
      <c r="AY182" s="239" t="s">
        <v>206</v>
      </c>
    </row>
    <row r="183" spans="1:65" s="2" customFormat="1" ht="142.2" customHeight="1">
      <c r="A183" s="40"/>
      <c r="B183" s="41"/>
      <c r="C183" s="215" t="s">
        <v>468</v>
      </c>
      <c r="D183" s="215" t="s">
        <v>208</v>
      </c>
      <c r="E183" s="216" t="s">
        <v>5557</v>
      </c>
      <c r="F183" s="217" t="s">
        <v>5558</v>
      </c>
      <c r="G183" s="218" t="s">
        <v>4296</v>
      </c>
      <c r="H183" s="219">
        <v>1</v>
      </c>
      <c r="I183" s="220"/>
      <c r="J183" s="221">
        <f>ROUND(I183*H183,2)</f>
        <v>0</v>
      </c>
      <c r="K183" s="217" t="s">
        <v>19</v>
      </c>
      <c r="L183" s="46"/>
      <c r="M183" s="222" t="s">
        <v>19</v>
      </c>
      <c r="N183" s="223" t="s">
        <v>44</v>
      </c>
      <c r="O183" s="86"/>
      <c r="P183" s="224">
        <f>O183*H183</f>
        <v>0</v>
      </c>
      <c r="Q183" s="224">
        <v>0.072</v>
      </c>
      <c r="R183" s="224">
        <f>Q183*H183</f>
        <v>0.072</v>
      </c>
      <c r="S183" s="224">
        <v>0</v>
      </c>
      <c r="T183" s="225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6" t="s">
        <v>304</v>
      </c>
      <c r="AT183" s="226" t="s">
        <v>208</v>
      </c>
      <c r="AU183" s="226" t="s">
        <v>82</v>
      </c>
      <c r="AY183" s="19" t="s">
        <v>206</v>
      </c>
      <c r="BE183" s="227">
        <f>IF(N183="základní",J183,0)</f>
        <v>0</v>
      </c>
      <c r="BF183" s="227">
        <f>IF(N183="snížená",J183,0)</f>
        <v>0</v>
      </c>
      <c r="BG183" s="227">
        <f>IF(N183="zákl. přenesená",J183,0)</f>
        <v>0</v>
      </c>
      <c r="BH183" s="227">
        <f>IF(N183="sníž. přenesená",J183,0)</f>
        <v>0</v>
      </c>
      <c r="BI183" s="227">
        <f>IF(N183="nulová",J183,0)</f>
        <v>0</v>
      </c>
      <c r="BJ183" s="19" t="s">
        <v>34</v>
      </c>
      <c r="BK183" s="227">
        <f>ROUND(I183*H183,2)</f>
        <v>0</v>
      </c>
      <c r="BL183" s="19" t="s">
        <v>304</v>
      </c>
      <c r="BM183" s="226" t="s">
        <v>5559</v>
      </c>
    </row>
    <row r="184" spans="1:51" s="13" customFormat="1" ht="12">
      <c r="A184" s="13"/>
      <c r="B184" s="228"/>
      <c r="C184" s="229"/>
      <c r="D184" s="230" t="s">
        <v>218</v>
      </c>
      <c r="E184" s="231" t="s">
        <v>19</v>
      </c>
      <c r="F184" s="232" t="s">
        <v>5560</v>
      </c>
      <c r="G184" s="229"/>
      <c r="H184" s="233">
        <v>1</v>
      </c>
      <c r="I184" s="234"/>
      <c r="J184" s="229"/>
      <c r="K184" s="229"/>
      <c r="L184" s="235"/>
      <c r="M184" s="236"/>
      <c r="N184" s="237"/>
      <c r="O184" s="237"/>
      <c r="P184" s="237"/>
      <c r="Q184" s="237"/>
      <c r="R184" s="237"/>
      <c r="S184" s="237"/>
      <c r="T184" s="23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9" t="s">
        <v>218</v>
      </c>
      <c r="AU184" s="239" t="s">
        <v>82</v>
      </c>
      <c r="AV184" s="13" t="s">
        <v>82</v>
      </c>
      <c r="AW184" s="13" t="s">
        <v>33</v>
      </c>
      <c r="AX184" s="13" t="s">
        <v>34</v>
      </c>
      <c r="AY184" s="239" t="s">
        <v>206</v>
      </c>
    </row>
    <row r="185" spans="1:65" s="2" customFormat="1" ht="134.25" customHeight="1">
      <c r="A185" s="40"/>
      <c r="B185" s="41"/>
      <c r="C185" s="215" t="s">
        <v>474</v>
      </c>
      <c r="D185" s="215" t="s">
        <v>208</v>
      </c>
      <c r="E185" s="216" t="s">
        <v>5561</v>
      </c>
      <c r="F185" s="217" t="s">
        <v>5562</v>
      </c>
      <c r="G185" s="218" t="s">
        <v>4296</v>
      </c>
      <c r="H185" s="219">
        <v>1</v>
      </c>
      <c r="I185" s="220"/>
      <c r="J185" s="221">
        <f>ROUND(I185*H185,2)</f>
        <v>0</v>
      </c>
      <c r="K185" s="217" t="s">
        <v>19</v>
      </c>
      <c r="L185" s="46"/>
      <c r="M185" s="222" t="s">
        <v>19</v>
      </c>
      <c r="N185" s="223" t="s">
        <v>44</v>
      </c>
      <c r="O185" s="86"/>
      <c r="P185" s="224">
        <f>O185*H185</f>
        <v>0</v>
      </c>
      <c r="Q185" s="224">
        <v>0.072</v>
      </c>
      <c r="R185" s="224">
        <f>Q185*H185</f>
        <v>0.072</v>
      </c>
      <c r="S185" s="224">
        <v>0</v>
      </c>
      <c r="T185" s="225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6" t="s">
        <v>304</v>
      </c>
      <c r="AT185" s="226" t="s">
        <v>208</v>
      </c>
      <c r="AU185" s="226" t="s">
        <v>82</v>
      </c>
      <c r="AY185" s="19" t="s">
        <v>206</v>
      </c>
      <c r="BE185" s="227">
        <f>IF(N185="základní",J185,0)</f>
        <v>0</v>
      </c>
      <c r="BF185" s="227">
        <f>IF(N185="snížená",J185,0)</f>
        <v>0</v>
      </c>
      <c r="BG185" s="227">
        <f>IF(N185="zákl. přenesená",J185,0)</f>
        <v>0</v>
      </c>
      <c r="BH185" s="227">
        <f>IF(N185="sníž. přenesená",J185,0)</f>
        <v>0</v>
      </c>
      <c r="BI185" s="227">
        <f>IF(N185="nulová",J185,0)</f>
        <v>0</v>
      </c>
      <c r="BJ185" s="19" t="s">
        <v>34</v>
      </c>
      <c r="BK185" s="227">
        <f>ROUND(I185*H185,2)</f>
        <v>0</v>
      </c>
      <c r="BL185" s="19" t="s">
        <v>304</v>
      </c>
      <c r="BM185" s="226" t="s">
        <v>5563</v>
      </c>
    </row>
    <row r="186" spans="1:51" s="13" customFormat="1" ht="12">
      <c r="A186" s="13"/>
      <c r="B186" s="228"/>
      <c r="C186" s="229"/>
      <c r="D186" s="230" t="s">
        <v>218</v>
      </c>
      <c r="E186" s="231" t="s">
        <v>19</v>
      </c>
      <c r="F186" s="232" t="s">
        <v>5560</v>
      </c>
      <c r="G186" s="229"/>
      <c r="H186" s="233">
        <v>1</v>
      </c>
      <c r="I186" s="234"/>
      <c r="J186" s="229"/>
      <c r="K186" s="229"/>
      <c r="L186" s="235"/>
      <c r="M186" s="236"/>
      <c r="N186" s="237"/>
      <c r="O186" s="237"/>
      <c r="P186" s="237"/>
      <c r="Q186" s="237"/>
      <c r="R186" s="237"/>
      <c r="S186" s="237"/>
      <c r="T186" s="23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9" t="s">
        <v>218</v>
      </c>
      <c r="AU186" s="239" t="s">
        <v>82</v>
      </c>
      <c r="AV186" s="13" t="s">
        <v>82</v>
      </c>
      <c r="AW186" s="13" t="s">
        <v>33</v>
      </c>
      <c r="AX186" s="13" t="s">
        <v>34</v>
      </c>
      <c r="AY186" s="239" t="s">
        <v>206</v>
      </c>
    </row>
    <row r="187" spans="1:65" s="2" customFormat="1" ht="12">
      <c r="A187" s="40"/>
      <c r="B187" s="41"/>
      <c r="C187" s="215" t="s">
        <v>480</v>
      </c>
      <c r="D187" s="215" t="s">
        <v>208</v>
      </c>
      <c r="E187" s="216" t="s">
        <v>5564</v>
      </c>
      <c r="F187" s="217" t="s">
        <v>5565</v>
      </c>
      <c r="G187" s="218" t="s">
        <v>4296</v>
      </c>
      <c r="H187" s="219">
        <v>3</v>
      </c>
      <c r="I187" s="220"/>
      <c r="J187" s="221">
        <f>ROUND(I187*H187,2)</f>
        <v>0</v>
      </c>
      <c r="K187" s="217" t="s">
        <v>19</v>
      </c>
      <c r="L187" s="46"/>
      <c r="M187" s="222" t="s">
        <v>19</v>
      </c>
      <c r="N187" s="223" t="s">
        <v>44</v>
      </c>
      <c r="O187" s="86"/>
      <c r="P187" s="224">
        <f>O187*H187</f>
        <v>0</v>
      </c>
      <c r="Q187" s="224">
        <v>0.072</v>
      </c>
      <c r="R187" s="224">
        <f>Q187*H187</f>
        <v>0.21599999999999997</v>
      </c>
      <c r="S187" s="224">
        <v>0</v>
      </c>
      <c r="T187" s="225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6" t="s">
        <v>304</v>
      </c>
      <c r="AT187" s="226" t="s">
        <v>208</v>
      </c>
      <c r="AU187" s="226" t="s">
        <v>82</v>
      </c>
      <c r="AY187" s="19" t="s">
        <v>206</v>
      </c>
      <c r="BE187" s="227">
        <f>IF(N187="základní",J187,0)</f>
        <v>0</v>
      </c>
      <c r="BF187" s="227">
        <f>IF(N187="snížená",J187,0)</f>
        <v>0</v>
      </c>
      <c r="BG187" s="227">
        <f>IF(N187="zákl. přenesená",J187,0)</f>
        <v>0</v>
      </c>
      <c r="BH187" s="227">
        <f>IF(N187="sníž. přenesená",J187,0)</f>
        <v>0</v>
      </c>
      <c r="BI187" s="227">
        <f>IF(N187="nulová",J187,0)</f>
        <v>0</v>
      </c>
      <c r="BJ187" s="19" t="s">
        <v>34</v>
      </c>
      <c r="BK187" s="227">
        <f>ROUND(I187*H187,2)</f>
        <v>0</v>
      </c>
      <c r="BL187" s="19" t="s">
        <v>304</v>
      </c>
      <c r="BM187" s="226" t="s">
        <v>5566</v>
      </c>
    </row>
    <row r="188" spans="1:51" s="13" customFormat="1" ht="12">
      <c r="A188" s="13"/>
      <c r="B188" s="228"/>
      <c r="C188" s="229"/>
      <c r="D188" s="230" t="s">
        <v>218</v>
      </c>
      <c r="E188" s="231" t="s">
        <v>19</v>
      </c>
      <c r="F188" s="232" t="s">
        <v>5567</v>
      </c>
      <c r="G188" s="229"/>
      <c r="H188" s="233">
        <v>3</v>
      </c>
      <c r="I188" s="234"/>
      <c r="J188" s="229"/>
      <c r="K188" s="229"/>
      <c r="L188" s="235"/>
      <c r="M188" s="236"/>
      <c r="N188" s="237"/>
      <c r="O188" s="237"/>
      <c r="P188" s="237"/>
      <c r="Q188" s="237"/>
      <c r="R188" s="237"/>
      <c r="S188" s="237"/>
      <c r="T188" s="23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9" t="s">
        <v>218</v>
      </c>
      <c r="AU188" s="239" t="s">
        <v>82</v>
      </c>
      <c r="AV188" s="13" t="s">
        <v>82</v>
      </c>
      <c r="AW188" s="13" t="s">
        <v>33</v>
      </c>
      <c r="AX188" s="13" t="s">
        <v>34</v>
      </c>
      <c r="AY188" s="239" t="s">
        <v>206</v>
      </c>
    </row>
    <row r="189" spans="1:65" s="2" customFormat="1" ht="12">
      <c r="A189" s="40"/>
      <c r="B189" s="41"/>
      <c r="C189" s="261" t="s">
        <v>485</v>
      </c>
      <c r="D189" s="261" t="s">
        <v>317</v>
      </c>
      <c r="E189" s="262" t="s">
        <v>5568</v>
      </c>
      <c r="F189" s="263" t="s">
        <v>5569</v>
      </c>
      <c r="G189" s="264" t="s">
        <v>386</v>
      </c>
      <c r="H189" s="265">
        <v>1</v>
      </c>
      <c r="I189" s="266"/>
      <c r="J189" s="267">
        <f>ROUND(I189*H189,2)</f>
        <v>0</v>
      </c>
      <c r="K189" s="263" t="s">
        <v>19</v>
      </c>
      <c r="L189" s="268"/>
      <c r="M189" s="269" t="s">
        <v>19</v>
      </c>
      <c r="N189" s="270" t="s">
        <v>44</v>
      </c>
      <c r="O189" s="86"/>
      <c r="P189" s="224">
        <f>O189*H189</f>
        <v>0</v>
      </c>
      <c r="Q189" s="224">
        <v>0.11</v>
      </c>
      <c r="R189" s="224">
        <f>Q189*H189</f>
        <v>0.11</v>
      </c>
      <c r="S189" s="224">
        <v>0</v>
      </c>
      <c r="T189" s="225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6" t="s">
        <v>377</v>
      </c>
      <c r="AT189" s="226" t="s">
        <v>317</v>
      </c>
      <c r="AU189" s="226" t="s">
        <v>82</v>
      </c>
      <c r="AY189" s="19" t="s">
        <v>206</v>
      </c>
      <c r="BE189" s="227">
        <f>IF(N189="základní",J189,0)</f>
        <v>0</v>
      </c>
      <c r="BF189" s="227">
        <f>IF(N189="snížená",J189,0)</f>
        <v>0</v>
      </c>
      <c r="BG189" s="227">
        <f>IF(N189="zákl. přenesená",J189,0)</f>
        <v>0</v>
      </c>
      <c r="BH189" s="227">
        <f>IF(N189="sníž. přenesená",J189,0)</f>
        <v>0</v>
      </c>
      <c r="BI189" s="227">
        <f>IF(N189="nulová",J189,0)</f>
        <v>0</v>
      </c>
      <c r="BJ189" s="19" t="s">
        <v>34</v>
      </c>
      <c r="BK189" s="227">
        <f>ROUND(I189*H189,2)</f>
        <v>0</v>
      </c>
      <c r="BL189" s="19" t="s">
        <v>304</v>
      </c>
      <c r="BM189" s="226" t="s">
        <v>5570</v>
      </c>
    </row>
    <row r="190" spans="1:51" s="13" customFormat="1" ht="12">
      <c r="A190" s="13"/>
      <c r="B190" s="228"/>
      <c r="C190" s="229"/>
      <c r="D190" s="230" t="s">
        <v>218</v>
      </c>
      <c r="E190" s="231" t="s">
        <v>19</v>
      </c>
      <c r="F190" s="232" t="s">
        <v>5556</v>
      </c>
      <c r="G190" s="229"/>
      <c r="H190" s="233">
        <v>1</v>
      </c>
      <c r="I190" s="234"/>
      <c r="J190" s="229"/>
      <c r="K190" s="229"/>
      <c r="L190" s="235"/>
      <c r="M190" s="236"/>
      <c r="N190" s="237"/>
      <c r="O190" s="237"/>
      <c r="P190" s="237"/>
      <c r="Q190" s="237"/>
      <c r="R190" s="237"/>
      <c r="S190" s="237"/>
      <c r="T190" s="23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9" t="s">
        <v>218</v>
      </c>
      <c r="AU190" s="239" t="s">
        <v>82</v>
      </c>
      <c r="AV190" s="13" t="s">
        <v>82</v>
      </c>
      <c r="AW190" s="13" t="s">
        <v>33</v>
      </c>
      <c r="AX190" s="13" t="s">
        <v>34</v>
      </c>
      <c r="AY190" s="239" t="s">
        <v>206</v>
      </c>
    </row>
    <row r="191" spans="1:65" s="2" customFormat="1" ht="12">
      <c r="A191" s="40"/>
      <c r="B191" s="41"/>
      <c r="C191" s="261" t="s">
        <v>490</v>
      </c>
      <c r="D191" s="261" t="s">
        <v>317</v>
      </c>
      <c r="E191" s="262" t="s">
        <v>5571</v>
      </c>
      <c r="F191" s="263" t="s">
        <v>5572</v>
      </c>
      <c r="G191" s="264" t="s">
        <v>386</v>
      </c>
      <c r="H191" s="265">
        <v>1</v>
      </c>
      <c r="I191" s="266"/>
      <c r="J191" s="267">
        <f>ROUND(I191*H191,2)</f>
        <v>0</v>
      </c>
      <c r="K191" s="263" t="s">
        <v>19</v>
      </c>
      <c r="L191" s="268"/>
      <c r="M191" s="269" t="s">
        <v>19</v>
      </c>
      <c r="N191" s="270" t="s">
        <v>44</v>
      </c>
      <c r="O191" s="86"/>
      <c r="P191" s="224">
        <f>O191*H191</f>
        <v>0</v>
      </c>
      <c r="Q191" s="224">
        <v>0.12</v>
      </c>
      <c r="R191" s="224">
        <f>Q191*H191</f>
        <v>0.12</v>
      </c>
      <c r="S191" s="224">
        <v>0</v>
      </c>
      <c r="T191" s="225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6" t="s">
        <v>1181</v>
      </c>
      <c r="AT191" s="226" t="s">
        <v>317</v>
      </c>
      <c r="AU191" s="226" t="s">
        <v>82</v>
      </c>
      <c r="AY191" s="19" t="s">
        <v>206</v>
      </c>
      <c r="BE191" s="227">
        <f>IF(N191="základní",J191,0)</f>
        <v>0</v>
      </c>
      <c r="BF191" s="227">
        <f>IF(N191="snížená",J191,0)</f>
        <v>0</v>
      </c>
      <c r="BG191" s="227">
        <f>IF(N191="zákl. přenesená",J191,0)</f>
        <v>0</v>
      </c>
      <c r="BH191" s="227">
        <f>IF(N191="sníž. přenesená",J191,0)</f>
        <v>0</v>
      </c>
      <c r="BI191" s="227">
        <f>IF(N191="nulová",J191,0)</f>
        <v>0</v>
      </c>
      <c r="BJ191" s="19" t="s">
        <v>34</v>
      </c>
      <c r="BK191" s="227">
        <f>ROUND(I191*H191,2)</f>
        <v>0</v>
      </c>
      <c r="BL191" s="19" t="s">
        <v>1181</v>
      </c>
      <c r="BM191" s="226" t="s">
        <v>5573</v>
      </c>
    </row>
    <row r="192" spans="1:51" s="13" customFormat="1" ht="12">
      <c r="A192" s="13"/>
      <c r="B192" s="228"/>
      <c r="C192" s="229"/>
      <c r="D192" s="230" t="s">
        <v>218</v>
      </c>
      <c r="E192" s="231" t="s">
        <v>19</v>
      </c>
      <c r="F192" s="232" t="s">
        <v>5556</v>
      </c>
      <c r="G192" s="229"/>
      <c r="H192" s="233">
        <v>1</v>
      </c>
      <c r="I192" s="234"/>
      <c r="J192" s="229"/>
      <c r="K192" s="229"/>
      <c r="L192" s="235"/>
      <c r="M192" s="236"/>
      <c r="N192" s="237"/>
      <c r="O192" s="237"/>
      <c r="P192" s="237"/>
      <c r="Q192" s="237"/>
      <c r="R192" s="237"/>
      <c r="S192" s="237"/>
      <c r="T192" s="23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9" t="s">
        <v>218</v>
      </c>
      <c r="AU192" s="239" t="s">
        <v>82</v>
      </c>
      <c r="AV192" s="13" t="s">
        <v>82</v>
      </c>
      <c r="AW192" s="13" t="s">
        <v>33</v>
      </c>
      <c r="AX192" s="13" t="s">
        <v>34</v>
      </c>
      <c r="AY192" s="239" t="s">
        <v>206</v>
      </c>
    </row>
    <row r="193" spans="1:65" s="2" customFormat="1" ht="12">
      <c r="A193" s="40"/>
      <c r="B193" s="41"/>
      <c r="C193" s="261" t="s">
        <v>494</v>
      </c>
      <c r="D193" s="261" t="s">
        <v>317</v>
      </c>
      <c r="E193" s="262" t="s">
        <v>5574</v>
      </c>
      <c r="F193" s="263" t="s">
        <v>5575</v>
      </c>
      <c r="G193" s="264" t="s">
        <v>386</v>
      </c>
      <c r="H193" s="265">
        <v>5</v>
      </c>
      <c r="I193" s="266"/>
      <c r="J193" s="267">
        <f>ROUND(I193*H193,2)</f>
        <v>0</v>
      </c>
      <c r="K193" s="263" t="s">
        <v>19</v>
      </c>
      <c r="L193" s="268"/>
      <c r="M193" s="269" t="s">
        <v>19</v>
      </c>
      <c r="N193" s="270" t="s">
        <v>44</v>
      </c>
      <c r="O193" s="86"/>
      <c r="P193" s="224">
        <f>O193*H193</f>
        <v>0</v>
      </c>
      <c r="Q193" s="224">
        <v>0.13</v>
      </c>
      <c r="R193" s="224">
        <f>Q193*H193</f>
        <v>0.65</v>
      </c>
      <c r="S193" s="224">
        <v>0</v>
      </c>
      <c r="T193" s="225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6" t="s">
        <v>1181</v>
      </c>
      <c r="AT193" s="226" t="s">
        <v>317</v>
      </c>
      <c r="AU193" s="226" t="s">
        <v>82</v>
      </c>
      <c r="AY193" s="19" t="s">
        <v>206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19" t="s">
        <v>34</v>
      </c>
      <c r="BK193" s="227">
        <f>ROUND(I193*H193,2)</f>
        <v>0</v>
      </c>
      <c r="BL193" s="19" t="s">
        <v>1181</v>
      </c>
      <c r="BM193" s="226" t="s">
        <v>5576</v>
      </c>
    </row>
    <row r="194" spans="1:51" s="13" customFormat="1" ht="12">
      <c r="A194" s="13"/>
      <c r="B194" s="228"/>
      <c r="C194" s="229"/>
      <c r="D194" s="230" t="s">
        <v>218</v>
      </c>
      <c r="E194" s="231" t="s">
        <v>19</v>
      </c>
      <c r="F194" s="232" t="s">
        <v>5577</v>
      </c>
      <c r="G194" s="229"/>
      <c r="H194" s="233">
        <v>5</v>
      </c>
      <c r="I194" s="234"/>
      <c r="J194" s="229"/>
      <c r="K194" s="229"/>
      <c r="L194" s="235"/>
      <c r="M194" s="236"/>
      <c r="N194" s="237"/>
      <c r="O194" s="237"/>
      <c r="P194" s="237"/>
      <c r="Q194" s="237"/>
      <c r="R194" s="237"/>
      <c r="S194" s="237"/>
      <c r="T194" s="23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9" t="s">
        <v>218</v>
      </c>
      <c r="AU194" s="239" t="s">
        <v>82</v>
      </c>
      <c r="AV194" s="13" t="s">
        <v>82</v>
      </c>
      <c r="AW194" s="13" t="s">
        <v>33</v>
      </c>
      <c r="AX194" s="13" t="s">
        <v>34</v>
      </c>
      <c r="AY194" s="239" t="s">
        <v>206</v>
      </c>
    </row>
    <row r="195" spans="1:65" s="2" customFormat="1" ht="12">
      <c r="A195" s="40"/>
      <c r="B195" s="41"/>
      <c r="C195" s="261" t="s">
        <v>498</v>
      </c>
      <c r="D195" s="261" t="s">
        <v>317</v>
      </c>
      <c r="E195" s="262" t="s">
        <v>5578</v>
      </c>
      <c r="F195" s="263" t="s">
        <v>5579</v>
      </c>
      <c r="G195" s="264" t="s">
        <v>386</v>
      </c>
      <c r="H195" s="265">
        <v>1</v>
      </c>
      <c r="I195" s="266"/>
      <c r="J195" s="267">
        <f>ROUND(I195*H195,2)</f>
        <v>0</v>
      </c>
      <c r="K195" s="263" t="s">
        <v>19</v>
      </c>
      <c r="L195" s="268"/>
      <c r="M195" s="269" t="s">
        <v>19</v>
      </c>
      <c r="N195" s="270" t="s">
        <v>44</v>
      </c>
      <c r="O195" s="86"/>
      <c r="P195" s="224">
        <f>O195*H195</f>
        <v>0</v>
      </c>
      <c r="Q195" s="224">
        <v>0.13</v>
      </c>
      <c r="R195" s="224">
        <f>Q195*H195</f>
        <v>0.13</v>
      </c>
      <c r="S195" s="224">
        <v>0</v>
      </c>
      <c r="T195" s="225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6" t="s">
        <v>1181</v>
      </c>
      <c r="AT195" s="226" t="s">
        <v>317</v>
      </c>
      <c r="AU195" s="226" t="s">
        <v>82</v>
      </c>
      <c r="AY195" s="19" t="s">
        <v>206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19" t="s">
        <v>34</v>
      </c>
      <c r="BK195" s="227">
        <f>ROUND(I195*H195,2)</f>
        <v>0</v>
      </c>
      <c r="BL195" s="19" t="s">
        <v>1181</v>
      </c>
      <c r="BM195" s="226" t="s">
        <v>5580</v>
      </c>
    </row>
    <row r="196" spans="1:51" s="13" customFormat="1" ht="12">
      <c r="A196" s="13"/>
      <c r="B196" s="228"/>
      <c r="C196" s="229"/>
      <c r="D196" s="230" t="s">
        <v>218</v>
      </c>
      <c r="E196" s="231" t="s">
        <v>19</v>
      </c>
      <c r="F196" s="232" t="s">
        <v>5556</v>
      </c>
      <c r="G196" s="229"/>
      <c r="H196" s="233">
        <v>1</v>
      </c>
      <c r="I196" s="234"/>
      <c r="J196" s="229"/>
      <c r="K196" s="229"/>
      <c r="L196" s="235"/>
      <c r="M196" s="236"/>
      <c r="N196" s="237"/>
      <c r="O196" s="237"/>
      <c r="P196" s="237"/>
      <c r="Q196" s="237"/>
      <c r="R196" s="237"/>
      <c r="S196" s="237"/>
      <c r="T196" s="23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9" t="s">
        <v>218</v>
      </c>
      <c r="AU196" s="239" t="s">
        <v>82</v>
      </c>
      <c r="AV196" s="13" t="s">
        <v>82</v>
      </c>
      <c r="AW196" s="13" t="s">
        <v>33</v>
      </c>
      <c r="AX196" s="13" t="s">
        <v>34</v>
      </c>
      <c r="AY196" s="239" t="s">
        <v>206</v>
      </c>
    </row>
    <row r="197" spans="1:65" s="2" customFormat="1" ht="12">
      <c r="A197" s="40"/>
      <c r="B197" s="41"/>
      <c r="C197" s="261" t="s">
        <v>503</v>
      </c>
      <c r="D197" s="261" t="s">
        <v>317</v>
      </c>
      <c r="E197" s="262" t="s">
        <v>5581</v>
      </c>
      <c r="F197" s="263" t="s">
        <v>5582</v>
      </c>
      <c r="G197" s="264" t="s">
        <v>386</v>
      </c>
      <c r="H197" s="265">
        <v>1</v>
      </c>
      <c r="I197" s="266"/>
      <c r="J197" s="267">
        <f>ROUND(I197*H197,2)</f>
        <v>0</v>
      </c>
      <c r="K197" s="263" t="s">
        <v>19</v>
      </c>
      <c r="L197" s="268"/>
      <c r="M197" s="269" t="s">
        <v>19</v>
      </c>
      <c r="N197" s="270" t="s">
        <v>44</v>
      </c>
      <c r="O197" s="86"/>
      <c r="P197" s="224">
        <f>O197*H197</f>
        <v>0</v>
      </c>
      <c r="Q197" s="224">
        <v>0.16</v>
      </c>
      <c r="R197" s="224">
        <f>Q197*H197</f>
        <v>0.16</v>
      </c>
      <c r="S197" s="224">
        <v>0</v>
      </c>
      <c r="T197" s="225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6" t="s">
        <v>1181</v>
      </c>
      <c r="AT197" s="226" t="s">
        <v>317</v>
      </c>
      <c r="AU197" s="226" t="s">
        <v>82</v>
      </c>
      <c r="AY197" s="19" t="s">
        <v>206</v>
      </c>
      <c r="BE197" s="227">
        <f>IF(N197="základní",J197,0)</f>
        <v>0</v>
      </c>
      <c r="BF197" s="227">
        <f>IF(N197="snížená",J197,0)</f>
        <v>0</v>
      </c>
      <c r="BG197" s="227">
        <f>IF(N197="zákl. přenesená",J197,0)</f>
        <v>0</v>
      </c>
      <c r="BH197" s="227">
        <f>IF(N197="sníž. přenesená",J197,0)</f>
        <v>0</v>
      </c>
      <c r="BI197" s="227">
        <f>IF(N197="nulová",J197,0)</f>
        <v>0</v>
      </c>
      <c r="BJ197" s="19" t="s">
        <v>34</v>
      </c>
      <c r="BK197" s="227">
        <f>ROUND(I197*H197,2)</f>
        <v>0</v>
      </c>
      <c r="BL197" s="19" t="s">
        <v>1181</v>
      </c>
      <c r="BM197" s="226" t="s">
        <v>5583</v>
      </c>
    </row>
    <row r="198" spans="1:51" s="13" customFormat="1" ht="12">
      <c r="A198" s="13"/>
      <c r="B198" s="228"/>
      <c r="C198" s="229"/>
      <c r="D198" s="230" t="s">
        <v>218</v>
      </c>
      <c r="E198" s="231" t="s">
        <v>19</v>
      </c>
      <c r="F198" s="232" t="s">
        <v>5556</v>
      </c>
      <c r="G198" s="229"/>
      <c r="H198" s="233">
        <v>1</v>
      </c>
      <c r="I198" s="234"/>
      <c r="J198" s="229"/>
      <c r="K198" s="229"/>
      <c r="L198" s="235"/>
      <c r="M198" s="236"/>
      <c r="N198" s="237"/>
      <c r="O198" s="237"/>
      <c r="P198" s="237"/>
      <c r="Q198" s="237"/>
      <c r="R198" s="237"/>
      <c r="S198" s="237"/>
      <c r="T198" s="23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9" t="s">
        <v>218</v>
      </c>
      <c r="AU198" s="239" t="s">
        <v>82</v>
      </c>
      <c r="AV198" s="13" t="s">
        <v>82</v>
      </c>
      <c r="AW198" s="13" t="s">
        <v>33</v>
      </c>
      <c r="AX198" s="13" t="s">
        <v>34</v>
      </c>
      <c r="AY198" s="239" t="s">
        <v>206</v>
      </c>
    </row>
    <row r="199" spans="1:65" s="2" customFormat="1" ht="12">
      <c r="A199" s="40"/>
      <c r="B199" s="41"/>
      <c r="C199" s="215" t="s">
        <v>528</v>
      </c>
      <c r="D199" s="215" t="s">
        <v>208</v>
      </c>
      <c r="E199" s="216" t="s">
        <v>5584</v>
      </c>
      <c r="F199" s="217" t="s">
        <v>5585</v>
      </c>
      <c r="G199" s="218" t="s">
        <v>4296</v>
      </c>
      <c r="H199" s="219">
        <v>1</v>
      </c>
      <c r="I199" s="220"/>
      <c r="J199" s="221">
        <f>ROUND(I199*H199,2)</f>
        <v>0</v>
      </c>
      <c r="K199" s="217" t="s">
        <v>19</v>
      </c>
      <c r="L199" s="46"/>
      <c r="M199" s="222" t="s">
        <v>19</v>
      </c>
      <c r="N199" s="223" t="s">
        <v>44</v>
      </c>
      <c r="O199" s="86"/>
      <c r="P199" s="224">
        <f>O199*H199</f>
        <v>0</v>
      </c>
      <c r="Q199" s="224">
        <v>0.072</v>
      </c>
      <c r="R199" s="224">
        <f>Q199*H199</f>
        <v>0.072</v>
      </c>
      <c r="S199" s="224">
        <v>0</v>
      </c>
      <c r="T199" s="225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6" t="s">
        <v>304</v>
      </c>
      <c r="AT199" s="226" t="s">
        <v>208</v>
      </c>
      <c r="AU199" s="226" t="s">
        <v>82</v>
      </c>
      <c r="AY199" s="19" t="s">
        <v>206</v>
      </c>
      <c r="BE199" s="227">
        <f>IF(N199="základní",J199,0)</f>
        <v>0</v>
      </c>
      <c r="BF199" s="227">
        <f>IF(N199="snížená",J199,0)</f>
        <v>0</v>
      </c>
      <c r="BG199" s="227">
        <f>IF(N199="zákl. přenesená",J199,0)</f>
        <v>0</v>
      </c>
      <c r="BH199" s="227">
        <f>IF(N199="sníž. přenesená",J199,0)</f>
        <v>0</v>
      </c>
      <c r="BI199" s="227">
        <f>IF(N199="nulová",J199,0)</f>
        <v>0</v>
      </c>
      <c r="BJ199" s="19" t="s">
        <v>34</v>
      </c>
      <c r="BK199" s="227">
        <f>ROUND(I199*H199,2)</f>
        <v>0</v>
      </c>
      <c r="BL199" s="19" t="s">
        <v>304</v>
      </c>
      <c r="BM199" s="226" t="s">
        <v>5586</v>
      </c>
    </row>
    <row r="200" spans="1:51" s="13" customFormat="1" ht="12">
      <c r="A200" s="13"/>
      <c r="B200" s="228"/>
      <c r="C200" s="229"/>
      <c r="D200" s="230" t="s">
        <v>218</v>
      </c>
      <c r="E200" s="231" t="s">
        <v>19</v>
      </c>
      <c r="F200" s="232" t="s">
        <v>5587</v>
      </c>
      <c r="G200" s="229"/>
      <c r="H200" s="233">
        <v>1</v>
      </c>
      <c r="I200" s="234"/>
      <c r="J200" s="229"/>
      <c r="K200" s="229"/>
      <c r="L200" s="235"/>
      <c r="M200" s="286"/>
      <c r="N200" s="287"/>
      <c r="O200" s="287"/>
      <c r="P200" s="287"/>
      <c r="Q200" s="287"/>
      <c r="R200" s="287"/>
      <c r="S200" s="287"/>
      <c r="T200" s="28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9" t="s">
        <v>218</v>
      </c>
      <c r="AU200" s="239" t="s">
        <v>82</v>
      </c>
      <c r="AV200" s="13" t="s">
        <v>82</v>
      </c>
      <c r="AW200" s="13" t="s">
        <v>33</v>
      </c>
      <c r="AX200" s="13" t="s">
        <v>34</v>
      </c>
      <c r="AY200" s="239" t="s">
        <v>206</v>
      </c>
    </row>
    <row r="201" spans="1:31" s="2" customFormat="1" ht="6.95" customHeight="1">
      <c r="A201" s="40"/>
      <c r="B201" s="61"/>
      <c r="C201" s="62"/>
      <c r="D201" s="62"/>
      <c r="E201" s="62"/>
      <c r="F201" s="62"/>
      <c r="G201" s="62"/>
      <c r="H201" s="62"/>
      <c r="I201" s="62"/>
      <c r="J201" s="62"/>
      <c r="K201" s="62"/>
      <c r="L201" s="46"/>
      <c r="M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</row>
  </sheetData>
  <sheetProtection password="C7F1" sheet="1" objects="1" scenarios="1" formatColumns="0" formatRows="0" autoFilter="0"/>
  <autoFilter ref="C85:K200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129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1:31" s="2" customFormat="1" ht="12" customHeight="1">
      <c r="A8" s="40"/>
      <c r="B8" s="46"/>
      <c r="C8" s="40"/>
      <c r="D8" s="145" t="s">
        <v>143</v>
      </c>
      <c r="E8" s="40"/>
      <c r="F8" s="40"/>
      <c r="G8" s="40"/>
      <c r="H8" s="40"/>
      <c r="I8" s="40"/>
      <c r="J8" s="40"/>
      <c r="K8" s="40"/>
      <c r="L8" s="14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8" t="s">
        <v>5588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5" t="s">
        <v>18</v>
      </c>
      <c r="E11" s="40"/>
      <c r="F11" s="135" t="s">
        <v>19</v>
      </c>
      <c r="G11" s="40"/>
      <c r="H11" s="40"/>
      <c r="I11" s="145" t="s">
        <v>20</v>
      </c>
      <c r="J11" s="135" t="s">
        <v>19</v>
      </c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21</v>
      </c>
      <c r="E12" s="40"/>
      <c r="F12" s="135" t="s">
        <v>22</v>
      </c>
      <c r="G12" s="40"/>
      <c r="H12" s="40"/>
      <c r="I12" s="145" t="s">
        <v>23</v>
      </c>
      <c r="J12" s="149" t="str">
        <f>'Rekapitulace stavby'!AN8</f>
        <v>6. 8. 2020</v>
      </c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25</v>
      </c>
      <c r="E14" s="40"/>
      <c r="F14" s="40"/>
      <c r="G14" s="40"/>
      <c r="H14" s="40"/>
      <c r="I14" s="145" t="s">
        <v>26</v>
      </c>
      <c r="J14" s="135" t="s">
        <v>19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27</v>
      </c>
      <c r="F15" s="40"/>
      <c r="G15" s="40"/>
      <c r="H15" s="40"/>
      <c r="I15" s="145" t="s">
        <v>28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5" t="s">
        <v>29</v>
      </c>
      <c r="E17" s="40"/>
      <c r="F17" s="40"/>
      <c r="G17" s="40"/>
      <c r="H17" s="40"/>
      <c r="I17" s="145" t="s">
        <v>26</v>
      </c>
      <c r="J17" s="35" t="str">
        <f>'Rekapitulace stavby'!AN13</f>
        <v>Vyplň údaj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28</v>
      </c>
      <c r="J18" s="35" t="str">
        <f>'Rekapitulace stavby'!AN14</f>
        <v>Vyplň údaj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5" t="s">
        <v>31</v>
      </c>
      <c r="E20" s="40"/>
      <c r="F20" s="40"/>
      <c r="G20" s="40"/>
      <c r="H20" s="40"/>
      <c r="I20" s="145" t="s">
        <v>26</v>
      </c>
      <c r="J20" s="135" t="s">
        <v>19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32</v>
      </c>
      <c r="F21" s="40"/>
      <c r="G21" s="40"/>
      <c r="H21" s="40"/>
      <c r="I21" s="145" t="s">
        <v>28</v>
      </c>
      <c r="J21" s="135" t="s">
        <v>19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5" t="s">
        <v>35</v>
      </c>
      <c r="E23" s="40"/>
      <c r="F23" s="40"/>
      <c r="G23" s="40"/>
      <c r="H23" s="40"/>
      <c r="I23" s="145" t="s">
        <v>26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75</v>
      </c>
      <c r="F24" s="40"/>
      <c r="G24" s="40"/>
      <c r="H24" s="40"/>
      <c r="I24" s="145" t="s">
        <v>28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5" t="s">
        <v>37</v>
      </c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50"/>
      <c r="B27" s="151"/>
      <c r="C27" s="150"/>
      <c r="D27" s="150"/>
      <c r="E27" s="152" t="s">
        <v>19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4"/>
      <c r="E29" s="154"/>
      <c r="F29" s="154"/>
      <c r="G29" s="154"/>
      <c r="H29" s="154"/>
      <c r="I29" s="154"/>
      <c r="J29" s="154"/>
      <c r="K29" s="154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5" t="s">
        <v>39</v>
      </c>
      <c r="E30" s="40"/>
      <c r="F30" s="40"/>
      <c r="G30" s="40"/>
      <c r="H30" s="40"/>
      <c r="I30" s="40"/>
      <c r="J30" s="156">
        <f>ROUND(J87,0)</f>
        <v>0</v>
      </c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7" t="s">
        <v>41</v>
      </c>
      <c r="G32" s="40"/>
      <c r="H32" s="40"/>
      <c r="I32" s="157" t="s">
        <v>40</v>
      </c>
      <c r="J32" s="157" t="s">
        <v>42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8" t="s">
        <v>43</v>
      </c>
      <c r="E33" s="145" t="s">
        <v>44</v>
      </c>
      <c r="F33" s="159">
        <f>ROUND((SUM(BE87:BE216)),0)</f>
        <v>0</v>
      </c>
      <c r="G33" s="40"/>
      <c r="H33" s="40"/>
      <c r="I33" s="160">
        <v>0.21</v>
      </c>
      <c r="J33" s="159">
        <f>ROUND(((SUM(BE87:BE216))*I33),0)</f>
        <v>0</v>
      </c>
      <c r="K33" s="40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5" t="s">
        <v>45</v>
      </c>
      <c r="F34" s="159">
        <f>ROUND((SUM(BF87:BF216)),0)</f>
        <v>0</v>
      </c>
      <c r="G34" s="40"/>
      <c r="H34" s="40"/>
      <c r="I34" s="160">
        <v>0.15</v>
      </c>
      <c r="J34" s="159">
        <f>ROUND(((SUM(BF87:BF216))*I34),0)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5" t="s">
        <v>46</v>
      </c>
      <c r="F35" s="159">
        <f>ROUND((SUM(BG87:BG216)),0)</f>
        <v>0</v>
      </c>
      <c r="G35" s="40"/>
      <c r="H35" s="40"/>
      <c r="I35" s="160">
        <v>0.21</v>
      </c>
      <c r="J35" s="159">
        <f>0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47</v>
      </c>
      <c r="F36" s="159">
        <f>ROUND((SUM(BH87:BH216)),0)</f>
        <v>0</v>
      </c>
      <c r="G36" s="40"/>
      <c r="H36" s="40"/>
      <c r="I36" s="160">
        <v>0.15</v>
      </c>
      <c r="J36" s="159">
        <f>0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48</v>
      </c>
      <c r="F37" s="159">
        <f>ROUND((SUM(BI87:BI216)),0)</f>
        <v>0</v>
      </c>
      <c r="G37" s="40"/>
      <c r="H37" s="40"/>
      <c r="I37" s="160">
        <v>0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1"/>
      <c r="D39" s="162" t="s">
        <v>49</v>
      </c>
      <c r="E39" s="163"/>
      <c r="F39" s="163"/>
      <c r="G39" s="164" t="s">
        <v>50</v>
      </c>
      <c r="H39" s="165" t="s">
        <v>51</v>
      </c>
      <c r="I39" s="163"/>
      <c r="J39" s="166">
        <f>SUM(J30:J37)</f>
        <v>0</v>
      </c>
      <c r="K39" s="167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145</v>
      </c>
      <c r="D45" s="42"/>
      <c r="E45" s="42"/>
      <c r="F45" s="42"/>
      <c r="G45" s="42"/>
      <c r="H45" s="42"/>
      <c r="I45" s="42"/>
      <c r="J45" s="42"/>
      <c r="K45" s="42"/>
      <c r="L45" s="1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VOŠ a SPŠ Žďár nad Sázavou - tělocvična</v>
      </c>
      <c r="F48" s="34"/>
      <c r="G48" s="34"/>
      <c r="H48" s="34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143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SO04.1 - Venkovní úpravy</v>
      </c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Žďár nad Sázavou</v>
      </c>
      <c r="G52" s="42"/>
      <c r="H52" s="42"/>
      <c r="I52" s="34" t="s">
        <v>23</v>
      </c>
      <c r="J52" s="74" t="str">
        <f>IF(J12="","",J12)</f>
        <v>6. 8. 2020</v>
      </c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Kraj Vysočina</v>
      </c>
      <c r="G54" s="42"/>
      <c r="H54" s="42"/>
      <c r="I54" s="34" t="s">
        <v>31</v>
      </c>
      <c r="J54" s="38" t="str">
        <f>E21</f>
        <v>ARTPROJEKT Jihlava</v>
      </c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IMPORT</v>
      </c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146</v>
      </c>
      <c r="D57" s="174"/>
      <c r="E57" s="174"/>
      <c r="F57" s="174"/>
      <c r="G57" s="174"/>
      <c r="H57" s="174"/>
      <c r="I57" s="174"/>
      <c r="J57" s="175" t="s">
        <v>147</v>
      </c>
      <c r="K57" s="174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6" t="s">
        <v>71</v>
      </c>
      <c r="D59" s="42"/>
      <c r="E59" s="42"/>
      <c r="F59" s="42"/>
      <c r="G59" s="42"/>
      <c r="H59" s="42"/>
      <c r="I59" s="42"/>
      <c r="J59" s="104">
        <f>J87</f>
        <v>0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148</v>
      </c>
    </row>
    <row r="60" spans="1:31" s="9" customFormat="1" ht="24.95" customHeight="1">
      <c r="A60" s="9"/>
      <c r="B60" s="177"/>
      <c r="C60" s="178"/>
      <c r="D60" s="179" t="s">
        <v>149</v>
      </c>
      <c r="E60" s="180"/>
      <c r="F60" s="180"/>
      <c r="G60" s="180"/>
      <c r="H60" s="180"/>
      <c r="I60" s="180"/>
      <c r="J60" s="181">
        <f>J88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7"/>
      <c r="D61" s="184" t="s">
        <v>150</v>
      </c>
      <c r="E61" s="185"/>
      <c r="F61" s="185"/>
      <c r="G61" s="185"/>
      <c r="H61" s="185"/>
      <c r="I61" s="185"/>
      <c r="J61" s="186">
        <f>J89</f>
        <v>0</v>
      </c>
      <c r="K61" s="127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27"/>
      <c r="D62" s="184" t="s">
        <v>151</v>
      </c>
      <c r="E62" s="185"/>
      <c r="F62" s="185"/>
      <c r="G62" s="185"/>
      <c r="H62" s="185"/>
      <c r="I62" s="185"/>
      <c r="J62" s="186">
        <f>J167</f>
        <v>0</v>
      </c>
      <c r="K62" s="127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27"/>
      <c r="D63" s="184" t="s">
        <v>5589</v>
      </c>
      <c r="E63" s="185"/>
      <c r="F63" s="185"/>
      <c r="G63" s="185"/>
      <c r="H63" s="185"/>
      <c r="I63" s="185"/>
      <c r="J63" s="186">
        <f>J170</f>
        <v>0</v>
      </c>
      <c r="K63" s="127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3"/>
      <c r="C64" s="127"/>
      <c r="D64" s="184" t="s">
        <v>5590</v>
      </c>
      <c r="E64" s="185"/>
      <c r="F64" s="185"/>
      <c r="G64" s="185"/>
      <c r="H64" s="185"/>
      <c r="I64" s="185"/>
      <c r="J64" s="186">
        <f>J177</f>
        <v>0</v>
      </c>
      <c r="K64" s="127"/>
      <c r="L64" s="18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3"/>
      <c r="C65" s="127"/>
      <c r="D65" s="184" t="s">
        <v>5305</v>
      </c>
      <c r="E65" s="185"/>
      <c r="F65" s="185"/>
      <c r="G65" s="185"/>
      <c r="H65" s="185"/>
      <c r="I65" s="185"/>
      <c r="J65" s="186">
        <f>J184</f>
        <v>0</v>
      </c>
      <c r="K65" s="127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77"/>
      <c r="C66" s="178"/>
      <c r="D66" s="179" t="s">
        <v>3961</v>
      </c>
      <c r="E66" s="180"/>
      <c r="F66" s="180"/>
      <c r="G66" s="180"/>
      <c r="H66" s="180"/>
      <c r="I66" s="180"/>
      <c r="J66" s="181">
        <f>J209</f>
        <v>0</v>
      </c>
      <c r="K66" s="178"/>
      <c r="L66" s="18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83"/>
      <c r="C67" s="127"/>
      <c r="D67" s="184" t="s">
        <v>3962</v>
      </c>
      <c r="E67" s="185"/>
      <c r="F67" s="185"/>
      <c r="G67" s="185"/>
      <c r="H67" s="185"/>
      <c r="I67" s="185"/>
      <c r="J67" s="186">
        <f>J210</f>
        <v>0</v>
      </c>
      <c r="K67" s="127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4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4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191</v>
      </c>
      <c r="D74" s="42"/>
      <c r="E74" s="42"/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172" t="str">
        <f>E7</f>
        <v>VOŠ a SPŠ Žďár nad Sázavou - tělocvična</v>
      </c>
      <c r="F77" s="34"/>
      <c r="G77" s="34"/>
      <c r="H77" s="34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143</v>
      </c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E9</f>
        <v>SO04.1 - Venkovní úpravy</v>
      </c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F12</f>
        <v>Žďár nad Sázavou</v>
      </c>
      <c r="G81" s="42"/>
      <c r="H81" s="42"/>
      <c r="I81" s="34" t="s">
        <v>23</v>
      </c>
      <c r="J81" s="74" t="str">
        <f>IF(J12="","",J12)</f>
        <v>6. 8. 2020</v>
      </c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25</v>
      </c>
      <c r="D83" s="42"/>
      <c r="E83" s="42"/>
      <c r="F83" s="29" t="str">
        <f>E15</f>
        <v>Kraj Vysočina</v>
      </c>
      <c r="G83" s="42"/>
      <c r="H83" s="42"/>
      <c r="I83" s="34" t="s">
        <v>31</v>
      </c>
      <c r="J83" s="38" t="str">
        <f>E21</f>
        <v>ARTPROJEKT Jihlava</v>
      </c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29</v>
      </c>
      <c r="D84" s="42"/>
      <c r="E84" s="42"/>
      <c r="F84" s="29" t="str">
        <f>IF(E18="","",E18)</f>
        <v>Vyplň údaj</v>
      </c>
      <c r="G84" s="42"/>
      <c r="H84" s="42"/>
      <c r="I84" s="34" t="s">
        <v>35</v>
      </c>
      <c r="J84" s="38" t="str">
        <f>E24</f>
        <v>IMPORT</v>
      </c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88"/>
      <c r="B86" s="189"/>
      <c r="C86" s="190" t="s">
        <v>192</v>
      </c>
      <c r="D86" s="191" t="s">
        <v>58</v>
      </c>
      <c r="E86" s="191" t="s">
        <v>54</v>
      </c>
      <c r="F86" s="191" t="s">
        <v>55</v>
      </c>
      <c r="G86" s="191" t="s">
        <v>193</v>
      </c>
      <c r="H86" s="191" t="s">
        <v>194</v>
      </c>
      <c r="I86" s="191" t="s">
        <v>195</v>
      </c>
      <c r="J86" s="191" t="s">
        <v>147</v>
      </c>
      <c r="K86" s="192" t="s">
        <v>196</v>
      </c>
      <c r="L86" s="193"/>
      <c r="M86" s="94" t="s">
        <v>19</v>
      </c>
      <c r="N86" s="95" t="s">
        <v>43</v>
      </c>
      <c r="O86" s="95" t="s">
        <v>197</v>
      </c>
      <c r="P86" s="95" t="s">
        <v>198</v>
      </c>
      <c r="Q86" s="95" t="s">
        <v>199</v>
      </c>
      <c r="R86" s="95" t="s">
        <v>200</v>
      </c>
      <c r="S86" s="95" t="s">
        <v>201</v>
      </c>
      <c r="T86" s="96" t="s">
        <v>202</v>
      </c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</row>
    <row r="87" spans="1:63" s="2" customFormat="1" ht="22.8" customHeight="1">
      <c r="A87" s="40"/>
      <c r="B87" s="41"/>
      <c r="C87" s="101" t="s">
        <v>203</v>
      </c>
      <c r="D87" s="42"/>
      <c r="E87" s="42"/>
      <c r="F87" s="42"/>
      <c r="G87" s="42"/>
      <c r="H87" s="42"/>
      <c r="I87" s="42"/>
      <c r="J87" s="194">
        <f>BK87</f>
        <v>0</v>
      </c>
      <c r="K87" s="42"/>
      <c r="L87" s="46"/>
      <c r="M87" s="97"/>
      <c r="N87" s="195"/>
      <c r="O87" s="98"/>
      <c r="P87" s="196">
        <f>P88+P209</f>
        <v>0</v>
      </c>
      <c r="Q87" s="98"/>
      <c r="R87" s="196">
        <f>R88+R209</f>
        <v>1128.8418238999998</v>
      </c>
      <c r="S87" s="98"/>
      <c r="T87" s="197">
        <f>T88+T209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72</v>
      </c>
      <c r="AU87" s="19" t="s">
        <v>148</v>
      </c>
      <c r="BK87" s="198">
        <f>BK88+BK209</f>
        <v>0</v>
      </c>
    </row>
    <row r="88" spans="1:63" s="12" customFormat="1" ht="25.9" customHeight="1">
      <c r="A88" s="12"/>
      <c r="B88" s="199"/>
      <c r="C88" s="200"/>
      <c r="D88" s="201" t="s">
        <v>72</v>
      </c>
      <c r="E88" s="202" t="s">
        <v>204</v>
      </c>
      <c r="F88" s="202" t="s">
        <v>205</v>
      </c>
      <c r="G88" s="200"/>
      <c r="H88" s="200"/>
      <c r="I88" s="203"/>
      <c r="J88" s="204">
        <f>BK88</f>
        <v>0</v>
      </c>
      <c r="K88" s="200"/>
      <c r="L88" s="205"/>
      <c r="M88" s="206"/>
      <c r="N88" s="207"/>
      <c r="O88" s="207"/>
      <c r="P88" s="208">
        <f>P89+P167+P170+P177+P184</f>
        <v>0</v>
      </c>
      <c r="Q88" s="207"/>
      <c r="R88" s="208">
        <f>R89+R167+R170+R177+R184</f>
        <v>1128.7593238999998</v>
      </c>
      <c r="S88" s="207"/>
      <c r="T88" s="209">
        <f>T89+T167+T170+T177+T184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0" t="s">
        <v>34</v>
      </c>
      <c r="AT88" s="211" t="s">
        <v>72</v>
      </c>
      <c r="AU88" s="211" t="s">
        <v>73</v>
      </c>
      <c r="AY88" s="210" t="s">
        <v>206</v>
      </c>
      <c r="BK88" s="212">
        <f>BK89+BK167+BK170+BK177+BK184</f>
        <v>0</v>
      </c>
    </row>
    <row r="89" spans="1:63" s="12" customFormat="1" ht="22.8" customHeight="1">
      <c r="A89" s="12"/>
      <c r="B89" s="199"/>
      <c r="C89" s="200"/>
      <c r="D89" s="201" t="s">
        <v>72</v>
      </c>
      <c r="E89" s="213" t="s">
        <v>34</v>
      </c>
      <c r="F89" s="213" t="s">
        <v>207</v>
      </c>
      <c r="G89" s="200"/>
      <c r="H89" s="200"/>
      <c r="I89" s="203"/>
      <c r="J89" s="214">
        <f>BK89</f>
        <v>0</v>
      </c>
      <c r="K89" s="200"/>
      <c r="L89" s="205"/>
      <c r="M89" s="206"/>
      <c r="N89" s="207"/>
      <c r="O89" s="207"/>
      <c r="P89" s="208">
        <f>SUM(P90:P166)</f>
        <v>0</v>
      </c>
      <c r="Q89" s="207"/>
      <c r="R89" s="208">
        <f>SUM(R90:R166)</f>
        <v>777.1032462999999</v>
      </c>
      <c r="S89" s="207"/>
      <c r="T89" s="209">
        <f>SUM(T90:T166)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0" t="s">
        <v>34</v>
      </c>
      <c r="AT89" s="211" t="s">
        <v>72</v>
      </c>
      <c r="AU89" s="211" t="s">
        <v>34</v>
      </c>
      <c r="AY89" s="210" t="s">
        <v>206</v>
      </c>
      <c r="BK89" s="212">
        <f>SUM(BK90:BK166)</f>
        <v>0</v>
      </c>
    </row>
    <row r="90" spans="1:65" s="2" customFormat="1" ht="33" customHeight="1">
      <c r="A90" s="40"/>
      <c r="B90" s="41"/>
      <c r="C90" s="215" t="s">
        <v>34</v>
      </c>
      <c r="D90" s="215" t="s">
        <v>208</v>
      </c>
      <c r="E90" s="216" t="s">
        <v>5591</v>
      </c>
      <c r="F90" s="217" t="s">
        <v>5592</v>
      </c>
      <c r="G90" s="218" t="s">
        <v>386</v>
      </c>
      <c r="H90" s="219">
        <v>1</v>
      </c>
      <c r="I90" s="220"/>
      <c r="J90" s="221">
        <f>ROUND(I90*H90,2)</f>
        <v>0</v>
      </c>
      <c r="K90" s="217" t="s">
        <v>3966</v>
      </c>
      <c r="L90" s="46"/>
      <c r="M90" s="222" t="s">
        <v>19</v>
      </c>
      <c r="N90" s="223" t="s">
        <v>44</v>
      </c>
      <c r="O90" s="86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6" t="s">
        <v>112</v>
      </c>
      <c r="AT90" s="226" t="s">
        <v>208</v>
      </c>
      <c r="AU90" s="226" t="s">
        <v>82</v>
      </c>
      <c r="AY90" s="19" t="s">
        <v>206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19" t="s">
        <v>34</v>
      </c>
      <c r="BK90" s="227">
        <f>ROUND(I90*H90,2)</f>
        <v>0</v>
      </c>
      <c r="BL90" s="19" t="s">
        <v>112</v>
      </c>
      <c r="BM90" s="226" t="s">
        <v>5593</v>
      </c>
    </row>
    <row r="91" spans="1:51" s="13" customFormat="1" ht="12">
      <c r="A91" s="13"/>
      <c r="B91" s="228"/>
      <c r="C91" s="229"/>
      <c r="D91" s="230" t="s">
        <v>218</v>
      </c>
      <c r="E91" s="231" t="s">
        <v>19</v>
      </c>
      <c r="F91" s="232" t="s">
        <v>5594</v>
      </c>
      <c r="G91" s="229"/>
      <c r="H91" s="233">
        <v>1</v>
      </c>
      <c r="I91" s="234"/>
      <c r="J91" s="229"/>
      <c r="K91" s="229"/>
      <c r="L91" s="235"/>
      <c r="M91" s="236"/>
      <c r="N91" s="237"/>
      <c r="O91" s="237"/>
      <c r="P91" s="237"/>
      <c r="Q91" s="237"/>
      <c r="R91" s="237"/>
      <c r="S91" s="237"/>
      <c r="T91" s="23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9" t="s">
        <v>218</v>
      </c>
      <c r="AU91" s="239" t="s">
        <v>82</v>
      </c>
      <c r="AV91" s="13" t="s">
        <v>82</v>
      </c>
      <c r="AW91" s="13" t="s">
        <v>33</v>
      </c>
      <c r="AX91" s="13" t="s">
        <v>34</v>
      </c>
      <c r="AY91" s="239" t="s">
        <v>206</v>
      </c>
    </row>
    <row r="92" spans="1:65" s="2" customFormat="1" ht="33" customHeight="1">
      <c r="A92" s="40"/>
      <c r="B92" s="41"/>
      <c r="C92" s="215" t="s">
        <v>82</v>
      </c>
      <c r="D92" s="215" t="s">
        <v>208</v>
      </c>
      <c r="E92" s="216" t="s">
        <v>5595</v>
      </c>
      <c r="F92" s="217" t="s">
        <v>5596</v>
      </c>
      <c r="G92" s="218" t="s">
        <v>386</v>
      </c>
      <c r="H92" s="219">
        <v>3</v>
      </c>
      <c r="I92" s="220"/>
      <c r="J92" s="221">
        <f>ROUND(I92*H92,2)</f>
        <v>0</v>
      </c>
      <c r="K92" s="217" t="s">
        <v>3966</v>
      </c>
      <c r="L92" s="46"/>
      <c r="M92" s="222" t="s">
        <v>19</v>
      </c>
      <c r="N92" s="223" t="s">
        <v>44</v>
      </c>
      <c r="O92" s="86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6" t="s">
        <v>112</v>
      </c>
      <c r="AT92" s="226" t="s">
        <v>208</v>
      </c>
      <c r="AU92" s="226" t="s">
        <v>82</v>
      </c>
      <c r="AY92" s="19" t="s">
        <v>206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9" t="s">
        <v>34</v>
      </c>
      <c r="BK92" s="227">
        <f>ROUND(I92*H92,2)</f>
        <v>0</v>
      </c>
      <c r="BL92" s="19" t="s">
        <v>112</v>
      </c>
      <c r="BM92" s="226" t="s">
        <v>5597</v>
      </c>
    </row>
    <row r="93" spans="1:51" s="13" customFormat="1" ht="12">
      <c r="A93" s="13"/>
      <c r="B93" s="228"/>
      <c r="C93" s="229"/>
      <c r="D93" s="230" t="s">
        <v>218</v>
      </c>
      <c r="E93" s="231" t="s">
        <v>19</v>
      </c>
      <c r="F93" s="232" t="s">
        <v>5598</v>
      </c>
      <c r="G93" s="229"/>
      <c r="H93" s="233">
        <v>3</v>
      </c>
      <c r="I93" s="234"/>
      <c r="J93" s="229"/>
      <c r="K93" s="229"/>
      <c r="L93" s="235"/>
      <c r="M93" s="236"/>
      <c r="N93" s="237"/>
      <c r="O93" s="237"/>
      <c r="P93" s="237"/>
      <c r="Q93" s="237"/>
      <c r="R93" s="237"/>
      <c r="S93" s="237"/>
      <c r="T93" s="238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9" t="s">
        <v>218</v>
      </c>
      <c r="AU93" s="239" t="s">
        <v>82</v>
      </c>
      <c r="AV93" s="13" t="s">
        <v>82</v>
      </c>
      <c r="AW93" s="13" t="s">
        <v>33</v>
      </c>
      <c r="AX93" s="13" t="s">
        <v>34</v>
      </c>
      <c r="AY93" s="239" t="s">
        <v>206</v>
      </c>
    </row>
    <row r="94" spans="1:65" s="2" customFormat="1" ht="33" customHeight="1">
      <c r="A94" s="40"/>
      <c r="B94" s="41"/>
      <c r="C94" s="215" t="s">
        <v>93</v>
      </c>
      <c r="D94" s="215" t="s">
        <v>208</v>
      </c>
      <c r="E94" s="216" t="s">
        <v>5599</v>
      </c>
      <c r="F94" s="217" t="s">
        <v>5600</v>
      </c>
      <c r="G94" s="218" t="s">
        <v>386</v>
      </c>
      <c r="H94" s="219">
        <v>1</v>
      </c>
      <c r="I94" s="220"/>
      <c r="J94" s="221">
        <f>ROUND(I94*H94,2)</f>
        <v>0</v>
      </c>
      <c r="K94" s="217" t="s">
        <v>3966</v>
      </c>
      <c r="L94" s="46"/>
      <c r="M94" s="222" t="s">
        <v>19</v>
      </c>
      <c r="N94" s="223" t="s">
        <v>44</v>
      </c>
      <c r="O94" s="86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6" t="s">
        <v>112</v>
      </c>
      <c r="AT94" s="226" t="s">
        <v>208</v>
      </c>
      <c r="AU94" s="226" t="s">
        <v>82</v>
      </c>
      <c r="AY94" s="19" t="s">
        <v>206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9" t="s">
        <v>34</v>
      </c>
      <c r="BK94" s="227">
        <f>ROUND(I94*H94,2)</f>
        <v>0</v>
      </c>
      <c r="BL94" s="19" t="s">
        <v>112</v>
      </c>
      <c r="BM94" s="226" t="s">
        <v>5601</v>
      </c>
    </row>
    <row r="95" spans="1:51" s="13" customFormat="1" ht="12">
      <c r="A95" s="13"/>
      <c r="B95" s="228"/>
      <c r="C95" s="229"/>
      <c r="D95" s="230" t="s">
        <v>218</v>
      </c>
      <c r="E95" s="231" t="s">
        <v>19</v>
      </c>
      <c r="F95" s="232" t="s">
        <v>5594</v>
      </c>
      <c r="G95" s="229"/>
      <c r="H95" s="233">
        <v>1</v>
      </c>
      <c r="I95" s="234"/>
      <c r="J95" s="229"/>
      <c r="K95" s="229"/>
      <c r="L95" s="235"/>
      <c r="M95" s="236"/>
      <c r="N95" s="237"/>
      <c r="O95" s="237"/>
      <c r="P95" s="237"/>
      <c r="Q95" s="237"/>
      <c r="R95" s="237"/>
      <c r="S95" s="237"/>
      <c r="T95" s="23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9" t="s">
        <v>218</v>
      </c>
      <c r="AU95" s="239" t="s">
        <v>82</v>
      </c>
      <c r="AV95" s="13" t="s">
        <v>82</v>
      </c>
      <c r="AW95" s="13" t="s">
        <v>33</v>
      </c>
      <c r="AX95" s="13" t="s">
        <v>34</v>
      </c>
      <c r="AY95" s="239" t="s">
        <v>206</v>
      </c>
    </row>
    <row r="96" spans="1:65" s="2" customFormat="1" ht="33" customHeight="1">
      <c r="A96" s="40"/>
      <c r="B96" s="41"/>
      <c r="C96" s="215" t="s">
        <v>112</v>
      </c>
      <c r="D96" s="215" t="s">
        <v>208</v>
      </c>
      <c r="E96" s="216" t="s">
        <v>5602</v>
      </c>
      <c r="F96" s="217" t="s">
        <v>5603</v>
      </c>
      <c r="G96" s="218" t="s">
        <v>386</v>
      </c>
      <c r="H96" s="219">
        <v>3</v>
      </c>
      <c r="I96" s="220"/>
      <c r="J96" s="221">
        <f>ROUND(I96*H96,2)</f>
        <v>0</v>
      </c>
      <c r="K96" s="217" t="s">
        <v>3966</v>
      </c>
      <c r="L96" s="46"/>
      <c r="M96" s="222" t="s">
        <v>19</v>
      </c>
      <c r="N96" s="223" t="s">
        <v>44</v>
      </c>
      <c r="O96" s="86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6" t="s">
        <v>112</v>
      </c>
      <c r="AT96" s="226" t="s">
        <v>208</v>
      </c>
      <c r="AU96" s="226" t="s">
        <v>82</v>
      </c>
      <c r="AY96" s="19" t="s">
        <v>206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9" t="s">
        <v>34</v>
      </c>
      <c r="BK96" s="227">
        <f>ROUND(I96*H96,2)</f>
        <v>0</v>
      </c>
      <c r="BL96" s="19" t="s">
        <v>112</v>
      </c>
      <c r="BM96" s="226" t="s">
        <v>5604</v>
      </c>
    </row>
    <row r="97" spans="1:51" s="13" customFormat="1" ht="12">
      <c r="A97" s="13"/>
      <c r="B97" s="228"/>
      <c r="C97" s="229"/>
      <c r="D97" s="230" t="s">
        <v>218</v>
      </c>
      <c r="E97" s="231" t="s">
        <v>19</v>
      </c>
      <c r="F97" s="232" t="s">
        <v>5598</v>
      </c>
      <c r="G97" s="229"/>
      <c r="H97" s="233">
        <v>3</v>
      </c>
      <c r="I97" s="234"/>
      <c r="J97" s="229"/>
      <c r="K97" s="229"/>
      <c r="L97" s="235"/>
      <c r="M97" s="236"/>
      <c r="N97" s="237"/>
      <c r="O97" s="237"/>
      <c r="P97" s="237"/>
      <c r="Q97" s="237"/>
      <c r="R97" s="237"/>
      <c r="S97" s="237"/>
      <c r="T97" s="238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9" t="s">
        <v>218</v>
      </c>
      <c r="AU97" s="239" t="s">
        <v>82</v>
      </c>
      <c r="AV97" s="13" t="s">
        <v>82</v>
      </c>
      <c r="AW97" s="13" t="s">
        <v>33</v>
      </c>
      <c r="AX97" s="13" t="s">
        <v>34</v>
      </c>
      <c r="AY97" s="239" t="s">
        <v>206</v>
      </c>
    </row>
    <row r="98" spans="1:65" s="2" customFormat="1" ht="12">
      <c r="A98" s="40"/>
      <c r="B98" s="41"/>
      <c r="C98" s="215" t="s">
        <v>115</v>
      </c>
      <c r="D98" s="215" t="s">
        <v>208</v>
      </c>
      <c r="E98" s="216" t="s">
        <v>3963</v>
      </c>
      <c r="F98" s="217" t="s">
        <v>3964</v>
      </c>
      <c r="G98" s="218" t="s">
        <v>3965</v>
      </c>
      <c r="H98" s="219">
        <v>80</v>
      </c>
      <c r="I98" s="220"/>
      <c r="J98" s="221">
        <f>ROUND(I98*H98,2)</f>
        <v>0</v>
      </c>
      <c r="K98" s="217" t="s">
        <v>3966</v>
      </c>
      <c r="L98" s="46"/>
      <c r="M98" s="222" t="s">
        <v>19</v>
      </c>
      <c r="N98" s="223" t="s">
        <v>44</v>
      </c>
      <c r="O98" s="86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112</v>
      </c>
      <c r="AT98" s="226" t="s">
        <v>208</v>
      </c>
      <c r="AU98" s="226" t="s">
        <v>82</v>
      </c>
      <c r="AY98" s="19" t="s">
        <v>206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34</v>
      </c>
      <c r="BK98" s="227">
        <f>ROUND(I98*H98,2)</f>
        <v>0</v>
      </c>
      <c r="BL98" s="19" t="s">
        <v>112</v>
      </c>
      <c r="BM98" s="226" t="s">
        <v>5605</v>
      </c>
    </row>
    <row r="99" spans="1:51" s="13" customFormat="1" ht="12">
      <c r="A99" s="13"/>
      <c r="B99" s="228"/>
      <c r="C99" s="229"/>
      <c r="D99" s="230" t="s">
        <v>218</v>
      </c>
      <c r="E99" s="231" t="s">
        <v>19</v>
      </c>
      <c r="F99" s="232" t="s">
        <v>5606</v>
      </c>
      <c r="G99" s="229"/>
      <c r="H99" s="233">
        <v>80</v>
      </c>
      <c r="I99" s="234"/>
      <c r="J99" s="229"/>
      <c r="K99" s="229"/>
      <c r="L99" s="235"/>
      <c r="M99" s="236"/>
      <c r="N99" s="237"/>
      <c r="O99" s="237"/>
      <c r="P99" s="237"/>
      <c r="Q99" s="237"/>
      <c r="R99" s="237"/>
      <c r="S99" s="237"/>
      <c r="T99" s="23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9" t="s">
        <v>218</v>
      </c>
      <c r="AU99" s="239" t="s">
        <v>82</v>
      </c>
      <c r="AV99" s="13" t="s">
        <v>82</v>
      </c>
      <c r="AW99" s="13" t="s">
        <v>33</v>
      </c>
      <c r="AX99" s="13" t="s">
        <v>34</v>
      </c>
      <c r="AY99" s="239" t="s">
        <v>206</v>
      </c>
    </row>
    <row r="100" spans="1:65" s="2" customFormat="1" ht="12">
      <c r="A100" s="40"/>
      <c r="B100" s="41"/>
      <c r="C100" s="215" t="s">
        <v>118</v>
      </c>
      <c r="D100" s="215" t="s">
        <v>208</v>
      </c>
      <c r="E100" s="216" t="s">
        <v>3969</v>
      </c>
      <c r="F100" s="217" t="s">
        <v>3970</v>
      </c>
      <c r="G100" s="218" t="s">
        <v>3971</v>
      </c>
      <c r="H100" s="219">
        <v>10</v>
      </c>
      <c r="I100" s="220"/>
      <c r="J100" s="221">
        <f>ROUND(I100*H100,2)</f>
        <v>0</v>
      </c>
      <c r="K100" s="217" t="s">
        <v>3966</v>
      </c>
      <c r="L100" s="46"/>
      <c r="M100" s="222" t="s">
        <v>19</v>
      </c>
      <c r="N100" s="223" t="s">
        <v>44</v>
      </c>
      <c r="O100" s="86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112</v>
      </c>
      <c r="AT100" s="226" t="s">
        <v>208</v>
      </c>
      <c r="AU100" s="226" t="s">
        <v>82</v>
      </c>
      <c r="AY100" s="19" t="s">
        <v>206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34</v>
      </c>
      <c r="BK100" s="227">
        <f>ROUND(I100*H100,2)</f>
        <v>0</v>
      </c>
      <c r="BL100" s="19" t="s">
        <v>112</v>
      </c>
      <c r="BM100" s="226" t="s">
        <v>5607</v>
      </c>
    </row>
    <row r="101" spans="1:51" s="13" customFormat="1" ht="12">
      <c r="A101" s="13"/>
      <c r="B101" s="228"/>
      <c r="C101" s="229"/>
      <c r="D101" s="230" t="s">
        <v>218</v>
      </c>
      <c r="E101" s="231" t="s">
        <v>19</v>
      </c>
      <c r="F101" s="232" t="s">
        <v>5608</v>
      </c>
      <c r="G101" s="229"/>
      <c r="H101" s="233">
        <v>10</v>
      </c>
      <c r="I101" s="234"/>
      <c r="J101" s="229"/>
      <c r="K101" s="229"/>
      <c r="L101" s="235"/>
      <c r="M101" s="236"/>
      <c r="N101" s="237"/>
      <c r="O101" s="237"/>
      <c r="P101" s="237"/>
      <c r="Q101" s="237"/>
      <c r="R101" s="237"/>
      <c r="S101" s="237"/>
      <c r="T101" s="238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9" t="s">
        <v>218</v>
      </c>
      <c r="AU101" s="239" t="s">
        <v>82</v>
      </c>
      <c r="AV101" s="13" t="s">
        <v>82</v>
      </c>
      <c r="AW101" s="13" t="s">
        <v>33</v>
      </c>
      <c r="AX101" s="13" t="s">
        <v>34</v>
      </c>
      <c r="AY101" s="239" t="s">
        <v>206</v>
      </c>
    </row>
    <row r="102" spans="1:65" s="2" customFormat="1" ht="12">
      <c r="A102" s="40"/>
      <c r="B102" s="41"/>
      <c r="C102" s="215" t="s">
        <v>242</v>
      </c>
      <c r="D102" s="215" t="s">
        <v>208</v>
      </c>
      <c r="E102" s="216" t="s">
        <v>5609</v>
      </c>
      <c r="F102" s="217" t="s">
        <v>5610</v>
      </c>
      <c r="G102" s="218" t="s">
        <v>216</v>
      </c>
      <c r="H102" s="219">
        <v>202.5</v>
      </c>
      <c r="I102" s="220"/>
      <c r="J102" s="221">
        <f>ROUND(I102*H102,2)</f>
        <v>0</v>
      </c>
      <c r="K102" s="217" t="s">
        <v>3966</v>
      </c>
      <c r="L102" s="46"/>
      <c r="M102" s="222" t="s">
        <v>19</v>
      </c>
      <c r="N102" s="223" t="s">
        <v>44</v>
      </c>
      <c r="O102" s="86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112</v>
      </c>
      <c r="AT102" s="226" t="s">
        <v>208</v>
      </c>
      <c r="AU102" s="226" t="s">
        <v>82</v>
      </c>
      <c r="AY102" s="19" t="s">
        <v>206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34</v>
      </c>
      <c r="BK102" s="227">
        <f>ROUND(I102*H102,2)</f>
        <v>0</v>
      </c>
      <c r="BL102" s="19" t="s">
        <v>112</v>
      </c>
      <c r="BM102" s="226" t="s">
        <v>5611</v>
      </c>
    </row>
    <row r="103" spans="1:51" s="13" customFormat="1" ht="12">
      <c r="A103" s="13"/>
      <c r="B103" s="228"/>
      <c r="C103" s="229"/>
      <c r="D103" s="230" t="s">
        <v>218</v>
      </c>
      <c r="E103" s="231" t="s">
        <v>19</v>
      </c>
      <c r="F103" s="232" t="s">
        <v>5612</v>
      </c>
      <c r="G103" s="229"/>
      <c r="H103" s="233">
        <v>202.5</v>
      </c>
      <c r="I103" s="234"/>
      <c r="J103" s="229"/>
      <c r="K103" s="229"/>
      <c r="L103" s="235"/>
      <c r="M103" s="236"/>
      <c r="N103" s="237"/>
      <c r="O103" s="237"/>
      <c r="P103" s="237"/>
      <c r="Q103" s="237"/>
      <c r="R103" s="237"/>
      <c r="S103" s="237"/>
      <c r="T103" s="238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9" t="s">
        <v>218</v>
      </c>
      <c r="AU103" s="239" t="s">
        <v>82</v>
      </c>
      <c r="AV103" s="13" t="s">
        <v>82</v>
      </c>
      <c r="AW103" s="13" t="s">
        <v>33</v>
      </c>
      <c r="AX103" s="13" t="s">
        <v>34</v>
      </c>
      <c r="AY103" s="239" t="s">
        <v>206</v>
      </c>
    </row>
    <row r="104" spans="1:65" s="2" customFormat="1" ht="12">
      <c r="A104" s="40"/>
      <c r="B104" s="41"/>
      <c r="C104" s="215" t="s">
        <v>247</v>
      </c>
      <c r="D104" s="215" t="s">
        <v>208</v>
      </c>
      <c r="E104" s="216" t="s">
        <v>5613</v>
      </c>
      <c r="F104" s="217" t="s">
        <v>5614</v>
      </c>
      <c r="G104" s="218" t="s">
        <v>216</v>
      </c>
      <c r="H104" s="219">
        <v>699.2</v>
      </c>
      <c r="I104" s="220"/>
      <c r="J104" s="221">
        <f>ROUND(I104*H104,2)</f>
        <v>0</v>
      </c>
      <c r="K104" s="217" t="s">
        <v>3966</v>
      </c>
      <c r="L104" s="46"/>
      <c r="M104" s="222" t="s">
        <v>19</v>
      </c>
      <c r="N104" s="223" t="s">
        <v>44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112</v>
      </c>
      <c r="AT104" s="226" t="s">
        <v>208</v>
      </c>
      <c r="AU104" s="226" t="s">
        <v>82</v>
      </c>
      <c r="AY104" s="19" t="s">
        <v>206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34</v>
      </c>
      <c r="BK104" s="227">
        <f>ROUND(I104*H104,2)</f>
        <v>0</v>
      </c>
      <c r="BL104" s="19" t="s">
        <v>112</v>
      </c>
      <c r="BM104" s="226" t="s">
        <v>5615</v>
      </c>
    </row>
    <row r="105" spans="1:51" s="13" customFormat="1" ht="12">
      <c r="A105" s="13"/>
      <c r="B105" s="228"/>
      <c r="C105" s="229"/>
      <c r="D105" s="230" t="s">
        <v>218</v>
      </c>
      <c r="E105" s="231" t="s">
        <v>19</v>
      </c>
      <c r="F105" s="232" t="s">
        <v>5616</v>
      </c>
      <c r="G105" s="229"/>
      <c r="H105" s="233">
        <v>699.2</v>
      </c>
      <c r="I105" s="234"/>
      <c r="J105" s="229"/>
      <c r="K105" s="229"/>
      <c r="L105" s="235"/>
      <c r="M105" s="236"/>
      <c r="N105" s="237"/>
      <c r="O105" s="237"/>
      <c r="P105" s="237"/>
      <c r="Q105" s="237"/>
      <c r="R105" s="237"/>
      <c r="S105" s="237"/>
      <c r="T105" s="23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9" t="s">
        <v>218</v>
      </c>
      <c r="AU105" s="239" t="s">
        <v>82</v>
      </c>
      <c r="AV105" s="13" t="s">
        <v>82</v>
      </c>
      <c r="AW105" s="13" t="s">
        <v>33</v>
      </c>
      <c r="AX105" s="13" t="s">
        <v>34</v>
      </c>
      <c r="AY105" s="239" t="s">
        <v>206</v>
      </c>
    </row>
    <row r="106" spans="1:65" s="2" customFormat="1" ht="12">
      <c r="A106" s="40"/>
      <c r="B106" s="41"/>
      <c r="C106" s="215" t="s">
        <v>251</v>
      </c>
      <c r="D106" s="215" t="s">
        <v>208</v>
      </c>
      <c r="E106" s="216" t="s">
        <v>5617</v>
      </c>
      <c r="F106" s="217" t="s">
        <v>5618</v>
      </c>
      <c r="G106" s="218" t="s">
        <v>216</v>
      </c>
      <c r="H106" s="219">
        <v>699.2</v>
      </c>
      <c r="I106" s="220"/>
      <c r="J106" s="221">
        <f>ROUND(I106*H106,2)</f>
        <v>0</v>
      </c>
      <c r="K106" s="217" t="s">
        <v>3966</v>
      </c>
      <c r="L106" s="46"/>
      <c r="M106" s="222" t="s">
        <v>19</v>
      </c>
      <c r="N106" s="223" t="s">
        <v>44</v>
      </c>
      <c r="O106" s="86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112</v>
      </c>
      <c r="AT106" s="226" t="s">
        <v>208</v>
      </c>
      <c r="AU106" s="226" t="s">
        <v>82</v>
      </c>
      <c r="AY106" s="19" t="s">
        <v>206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34</v>
      </c>
      <c r="BK106" s="227">
        <f>ROUND(I106*H106,2)</f>
        <v>0</v>
      </c>
      <c r="BL106" s="19" t="s">
        <v>112</v>
      </c>
      <c r="BM106" s="226" t="s">
        <v>5619</v>
      </c>
    </row>
    <row r="107" spans="1:51" s="13" customFormat="1" ht="12">
      <c r="A107" s="13"/>
      <c r="B107" s="228"/>
      <c r="C107" s="229"/>
      <c r="D107" s="230" t="s">
        <v>218</v>
      </c>
      <c r="E107" s="231" t="s">
        <v>19</v>
      </c>
      <c r="F107" s="232" t="s">
        <v>5616</v>
      </c>
      <c r="G107" s="229"/>
      <c r="H107" s="233">
        <v>699.2</v>
      </c>
      <c r="I107" s="234"/>
      <c r="J107" s="229"/>
      <c r="K107" s="229"/>
      <c r="L107" s="235"/>
      <c r="M107" s="236"/>
      <c r="N107" s="237"/>
      <c r="O107" s="237"/>
      <c r="P107" s="237"/>
      <c r="Q107" s="237"/>
      <c r="R107" s="237"/>
      <c r="S107" s="237"/>
      <c r="T107" s="238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9" t="s">
        <v>218</v>
      </c>
      <c r="AU107" s="239" t="s">
        <v>82</v>
      </c>
      <c r="AV107" s="13" t="s">
        <v>82</v>
      </c>
      <c r="AW107" s="13" t="s">
        <v>33</v>
      </c>
      <c r="AX107" s="13" t="s">
        <v>34</v>
      </c>
      <c r="AY107" s="239" t="s">
        <v>206</v>
      </c>
    </row>
    <row r="108" spans="1:65" s="2" customFormat="1" ht="44.25" customHeight="1">
      <c r="A108" s="40"/>
      <c r="B108" s="41"/>
      <c r="C108" s="215" t="s">
        <v>255</v>
      </c>
      <c r="D108" s="215" t="s">
        <v>208</v>
      </c>
      <c r="E108" s="216" t="s">
        <v>5317</v>
      </c>
      <c r="F108" s="217" t="s">
        <v>5318</v>
      </c>
      <c r="G108" s="218" t="s">
        <v>216</v>
      </c>
      <c r="H108" s="219">
        <v>126.476</v>
      </c>
      <c r="I108" s="220"/>
      <c r="J108" s="221">
        <f>ROUND(I108*H108,2)</f>
        <v>0</v>
      </c>
      <c r="K108" s="217" t="s">
        <v>3966</v>
      </c>
      <c r="L108" s="46"/>
      <c r="M108" s="222" t="s">
        <v>19</v>
      </c>
      <c r="N108" s="223" t="s">
        <v>44</v>
      </c>
      <c r="O108" s="86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112</v>
      </c>
      <c r="AT108" s="226" t="s">
        <v>208</v>
      </c>
      <c r="AU108" s="226" t="s">
        <v>82</v>
      </c>
      <c r="AY108" s="19" t="s">
        <v>206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34</v>
      </c>
      <c r="BK108" s="227">
        <f>ROUND(I108*H108,2)</f>
        <v>0</v>
      </c>
      <c r="BL108" s="19" t="s">
        <v>112</v>
      </c>
      <c r="BM108" s="226" t="s">
        <v>5620</v>
      </c>
    </row>
    <row r="109" spans="1:51" s="13" customFormat="1" ht="12">
      <c r="A109" s="13"/>
      <c r="B109" s="228"/>
      <c r="C109" s="229"/>
      <c r="D109" s="230" t="s">
        <v>218</v>
      </c>
      <c r="E109" s="231" t="s">
        <v>19</v>
      </c>
      <c r="F109" s="232" t="s">
        <v>5621</v>
      </c>
      <c r="G109" s="229"/>
      <c r="H109" s="233">
        <v>126.476</v>
      </c>
      <c r="I109" s="234"/>
      <c r="J109" s="229"/>
      <c r="K109" s="229"/>
      <c r="L109" s="235"/>
      <c r="M109" s="236"/>
      <c r="N109" s="237"/>
      <c r="O109" s="237"/>
      <c r="P109" s="237"/>
      <c r="Q109" s="237"/>
      <c r="R109" s="237"/>
      <c r="S109" s="237"/>
      <c r="T109" s="238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9" t="s">
        <v>218</v>
      </c>
      <c r="AU109" s="239" t="s">
        <v>82</v>
      </c>
      <c r="AV109" s="13" t="s">
        <v>82</v>
      </c>
      <c r="AW109" s="13" t="s">
        <v>33</v>
      </c>
      <c r="AX109" s="13" t="s">
        <v>34</v>
      </c>
      <c r="AY109" s="239" t="s">
        <v>206</v>
      </c>
    </row>
    <row r="110" spans="1:65" s="2" customFormat="1" ht="12">
      <c r="A110" s="40"/>
      <c r="B110" s="41"/>
      <c r="C110" s="215" t="s">
        <v>261</v>
      </c>
      <c r="D110" s="215" t="s">
        <v>208</v>
      </c>
      <c r="E110" s="216" t="s">
        <v>3978</v>
      </c>
      <c r="F110" s="217" t="s">
        <v>3979</v>
      </c>
      <c r="G110" s="218" t="s">
        <v>216</v>
      </c>
      <c r="H110" s="219">
        <v>126.476</v>
      </c>
      <c r="I110" s="220"/>
      <c r="J110" s="221">
        <f>ROUND(I110*H110,2)</f>
        <v>0</v>
      </c>
      <c r="K110" s="217" t="s">
        <v>3966</v>
      </c>
      <c r="L110" s="46"/>
      <c r="M110" s="222" t="s">
        <v>19</v>
      </c>
      <c r="N110" s="223" t="s">
        <v>44</v>
      </c>
      <c r="O110" s="86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112</v>
      </c>
      <c r="AT110" s="226" t="s">
        <v>208</v>
      </c>
      <c r="AU110" s="226" t="s">
        <v>82</v>
      </c>
      <c r="AY110" s="19" t="s">
        <v>206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34</v>
      </c>
      <c r="BK110" s="227">
        <f>ROUND(I110*H110,2)</f>
        <v>0</v>
      </c>
      <c r="BL110" s="19" t="s">
        <v>112</v>
      </c>
      <c r="BM110" s="226" t="s">
        <v>5622</v>
      </c>
    </row>
    <row r="111" spans="1:51" s="13" customFormat="1" ht="12">
      <c r="A111" s="13"/>
      <c r="B111" s="228"/>
      <c r="C111" s="229"/>
      <c r="D111" s="230" t="s">
        <v>218</v>
      </c>
      <c r="E111" s="231" t="s">
        <v>19</v>
      </c>
      <c r="F111" s="232" t="s">
        <v>5621</v>
      </c>
      <c r="G111" s="229"/>
      <c r="H111" s="233">
        <v>126.476</v>
      </c>
      <c r="I111" s="234"/>
      <c r="J111" s="229"/>
      <c r="K111" s="229"/>
      <c r="L111" s="235"/>
      <c r="M111" s="236"/>
      <c r="N111" s="237"/>
      <c r="O111" s="237"/>
      <c r="P111" s="237"/>
      <c r="Q111" s="237"/>
      <c r="R111" s="237"/>
      <c r="S111" s="237"/>
      <c r="T111" s="238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9" t="s">
        <v>218</v>
      </c>
      <c r="AU111" s="239" t="s">
        <v>82</v>
      </c>
      <c r="AV111" s="13" t="s">
        <v>82</v>
      </c>
      <c r="AW111" s="13" t="s">
        <v>33</v>
      </c>
      <c r="AX111" s="13" t="s">
        <v>34</v>
      </c>
      <c r="AY111" s="239" t="s">
        <v>206</v>
      </c>
    </row>
    <row r="112" spans="1:65" s="2" customFormat="1" ht="55.5" customHeight="1">
      <c r="A112" s="40"/>
      <c r="B112" s="41"/>
      <c r="C112" s="215" t="s">
        <v>267</v>
      </c>
      <c r="D112" s="215" t="s">
        <v>208</v>
      </c>
      <c r="E112" s="216" t="s">
        <v>3984</v>
      </c>
      <c r="F112" s="217" t="s">
        <v>3985</v>
      </c>
      <c r="G112" s="218" t="s">
        <v>216</v>
      </c>
      <c r="H112" s="219">
        <v>548</v>
      </c>
      <c r="I112" s="220"/>
      <c r="J112" s="221">
        <f>ROUND(I112*H112,2)</f>
        <v>0</v>
      </c>
      <c r="K112" s="217" t="s">
        <v>3966</v>
      </c>
      <c r="L112" s="46"/>
      <c r="M112" s="222" t="s">
        <v>19</v>
      </c>
      <c r="N112" s="223" t="s">
        <v>44</v>
      </c>
      <c r="O112" s="86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112</v>
      </c>
      <c r="AT112" s="226" t="s">
        <v>208</v>
      </c>
      <c r="AU112" s="226" t="s">
        <v>82</v>
      </c>
      <c r="AY112" s="19" t="s">
        <v>206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34</v>
      </c>
      <c r="BK112" s="227">
        <f>ROUND(I112*H112,2)</f>
        <v>0</v>
      </c>
      <c r="BL112" s="19" t="s">
        <v>112</v>
      </c>
      <c r="BM112" s="226" t="s">
        <v>5623</v>
      </c>
    </row>
    <row r="113" spans="1:51" s="13" customFormat="1" ht="12">
      <c r="A113" s="13"/>
      <c r="B113" s="228"/>
      <c r="C113" s="229"/>
      <c r="D113" s="230" t="s">
        <v>218</v>
      </c>
      <c r="E113" s="231" t="s">
        <v>19</v>
      </c>
      <c r="F113" s="232" t="s">
        <v>5624</v>
      </c>
      <c r="G113" s="229"/>
      <c r="H113" s="233">
        <v>548</v>
      </c>
      <c r="I113" s="234"/>
      <c r="J113" s="229"/>
      <c r="K113" s="229"/>
      <c r="L113" s="235"/>
      <c r="M113" s="236"/>
      <c r="N113" s="237"/>
      <c r="O113" s="237"/>
      <c r="P113" s="237"/>
      <c r="Q113" s="237"/>
      <c r="R113" s="237"/>
      <c r="S113" s="237"/>
      <c r="T113" s="23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9" t="s">
        <v>218</v>
      </c>
      <c r="AU113" s="239" t="s">
        <v>82</v>
      </c>
      <c r="AV113" s="13" t="s">
        <v>82</v>
      </c>
      <c r="AW113" s="13" t="s">
        <v>33</v>
      </c>
      <c r="AX113" s="13" t="s">
        <v>34</v>
      </c>
      <c r="AY113" s="239" t="s">
        <v>206</v>
      </c>
    </row>
    <row r="114" spans="1:65" s="2" customFormat="1" ht="66.75" customHeight="1">
      <c r="A114" s="40"/>
      <c r="B114" s="41"/>
      <c r="C114" s="215" t="s">
        <v>274</v>
      </c>
      <c r="D114" s="215" t="s">
        <v>208</v>
      </c>
      <c r="E114" s="216" t="s">
        <v>3988</v>
      </c>
      <c r="F114" s="217" t="s">
        <v>3989</v>
      </c>
      <c r="G114" s="218" t="s">
        <v>216</v>
      </c>
      <c r="H114" s="219">
        <v>548</v>
      </c>
      <c r="I114" s="220"/>
      <c r="J114" s="221">
        <f>ROUND(I114*H114,2)</f>
        <v>0</v>
      </c>
      <c r="K114" s="217" t="s">
        <v>3966</v>
      </c>
      <c r="L114" s="46"/>
      <c r="M114" s="222" t="s">
        <v>19</v>
      </c>
      <c r="N114" s="223" t="s">
        <v>44</v>
      </c>
      <c r="O114" s="86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6" t="s">
        <v>112</v>
      </c>
      <c r="AT114" s="226" t="s">
        <v>208</v>
      </c>
      <c r="AU114" s="226" t="s">
        <v>82</v>
      </c>
      <c r="AY114" s="19" t="s">
        <v>206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34</v>
      </c>
      <c r="BK114" s="227">
        <f>ROUND(I114*H114,2)</f>
        <v>0</v>
      </c>
      <c r="BL114" s="19" t="s">
        <v>112</v>
      </c>
      <c r="BM114" s="226" t="s">
        <v>5625</v>
      </c>
    </row>
    <row r="115" spans="1:51" s="13" customFormat="1" ht="12">
      <c r="A115" s="13"/>
      <c r="B115" s="228"/>
      <c r="C115" s="229"/>
      <c r="D115" s="230" t="s">
        <v>218</v>
      </c>
      <c r="E115" s="231" t="s">
        <v>19</v>
      </c>
      <c r="F115" s="232" t="s">
        <v>5624</v>
      </c>
      <c r="G115" s="229"/>
      <c r="H115" s="233">
        <v>548</v>
      </c>
      <c r="I115" s="234"/>
      <c r="J115" s="229"/>
      <c r="K115" s="229"/>
      <c r="L115" s="235"/>
      <c r="M115" s="236"/>
      <c r="N115" s="237"/>
      <c r="O115" s="237"/>
      <c r="P115" s="237"/>
      <c r="Q115" s="237"/>
      <c r="R115" s="237"/>
      <c r="S115" s="237"/>
      <c r="T115" s="238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9" t="s">
        <v>218</v>
      </c>
      <c r="AU115" s="239" t="s">
        <v>82</v>
      </c>
      <c r="AV115" s="13" t="s">
        <v>82</v>
      </c>
      <c r="AW115" s="13" t="s">
        <v>33</v>
      </c>
      <c r="AX115" s="13" t="s">
        <v>34</v>
      </c>
      <c r="AY115" s="239" t="s">
        <v>206</v>
      </c>
    </row>
    <row r="116" spans="1:65" s="2" customFormat="1" ht="12">
      <c r="A116" s="40"/>
      <c r="B116" s="41"/>
      <c r="C116" s="215" t="s">
        <v>285</v>
      </c>
      <c r="D116" s="215" t="s">
        <v>208</v>
      </c>
      <c r="E116" s="216" t="s">
        <v>5626</v>
      </c>
      <c r="F116" s="217" t="s">
        <v>5627</v>
      </c>
      <c r="G116" s="218" t="s">
        <v>216</v>
      </c>
      <c r="H116" s="219">
        <v>1045.922</v>
      </c>
      <c r="I116" s="220"/>
      <c r="J116" s="221">
        <f>ROUND(I116*H116,2)</f>
        <v>0</v>
      </c>
      <c r="K116" s="217" t="s">
        <v>3966</v>
      </c>
      <c r="L116" s="46"/>
      <c r="M116" s="222" t="s">
        <v>19</v>
      </c>
      <c r="N116" s="223" t="s">
        <v>44</v>
      </c>
      <c r="O116" s="86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112</v>
      </c>
      <c r="AT116" s="226" t="s">
        <v>208</v>
      </c>
      <c r="AU116" s="226" t="s">
        <v>82</v>
      </c>
      <c r="AY116" s="19" t="s">
        <v>206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34</v>
      </c>
      <c r="BK116" s="227">
        <f>ROUND(I116*H116,2)</f>
        <v>0</v>
      </c>
      <c r="BL116" s="19" t="s">
        <v>112</v>
      </c>
      <c r="BM116" s="226" t="s">
        <v>5628</v>
      </c>
    </row>
    <row r="117" spans="1:51" s="13" customFormat="1" ht="12">
      <c r="A117" s="13"/>
      <c r="B117" s="228"/>
      <c r="C117" s="229"/>
      <c r="D117" s="230" t="s">
        <v>218</v>
      </c>
      <c r="E117" s="231" t="s">
        <v>19</v>
      </c>
      <c r="F117" s="232" t="s">
        <v>5629</v>
      </c>
      <c r="G117" s="229"/>
      <c r="H117" s="233">
        <v>497.922</v>
      </c>
      <c r="I117" s="234"/>
      <c r="J117" s="229"/>
      <c r="K117" s="229"/>
      <c r="L117" s="235"/>
      <c r="M117" s="236"/>
      <c r="N117" s="237"/>
      <c r="O117" s="237"/>
      <c r="P117" s="237"/>
      <c r="Q117" s="237"/>
      <c r="R117" s="237"/>
      <c r="S117" s="237"/>
      <c r="T117" s="238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9" t="s">
        <v>218</v>
      </c>
      <c r="AU117" s="239" t="s">
        <v>82</v>
      </c>
      <c r="AV117" s="13" t="s">
        <v>82</v>
      </c>
      <c r="AW117" s="13" t="s">
        <v>33</v>
      </c>
      <c r="AX117" s="13" t="s">
        <v>73</v>
      </c>
      <c r="AY117" s="239" t="s">
        <v>206</v>
      </c>
    </row>
    <row r="118" spans="1:51" s="13" customFormat="1" ht="12">
      <c r="A118" s="13"/>
      <c r="B118" s="228"/>
      <c r="C118" s="229"/>
      <c r="D118" s="230" t="s">
        <v>218</v>
      </c>
      <c r="E118" s="231" t="s">
        <v>19</v>
      </c>
      <c r="F118" s="232" t="s">
        <v>5630</v>
      </c>
      <c r="G118" s="229"/>
      <c r="H118" s="233">
        <v>548</v>
      </c>
      <c r="I118" s="234"/>
      <c r="J118" s="229"/>
      <c r="K118" s="229"/>
      <c r="L118" s="235"/>
      <c r="M118" s="236"/>
      <c r="N118" s="237"/>
      <c r="O118" s="237"/>
      <c r="P118" s="237"/>
      <c r="Q118" s="237"/>
      <c r="R118" s="237"/>
      <c r="S118" s="237"/>
      <c r="T118" s="23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9" t="s">
        <v>218</v>
      </c>
      <c r="AU118" s="239" t="s">
        <v>82</v>
      </c>
      <c r="AV118" s="13" t="s">
        <v>82</v>
      </c>
      <c r="AW118" s="13" t="s">
        <v>33</v>
      </c>
      <c r="AX118" s="13" t="s">
        <v>73</v>
      </c>
      <c r="AY118" s="239" t="s">
        <v>206</v>
      </c>
    </row>
    <row r="119" spans="1:51" s="14" customFormat="1" ht="12">
      <c r="A119" s="14"/>
      <c r="B119" s="240"/>
      <c r="C119" s="241"/>
      <c r="D119" s="230" t="s">
        <v>218</v>
      </c>
      <c r="E119" s="242" t="s">
        <v>19</v>
      </c>
      <c r="F119" s="243" t="s">
        <v>220</v>
      </c>
      <c r="G119" s="241"/>
      <c r="H119" s="244">
        <v>1045.922</v>
      </c>
      <c r="I119" s="245"/>
      <c r="J119" s="241"/>
      <c r="K119" s="241"/>
      <c r="L119" s="246"/>
      <c r="M119" s="247"/>
      <c r="N119" s="248"/>
      <c r="O119" s="248"/>
      <c r="P119" s="248"/>
      <c r="Q119" s="248"/>
      <c r="R119" s="248"/>
      <c r="S119" s="248"/>
      <c r="T119" s="249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0" t="s">
        <v>218</v>
      </c>
      <c r="AU119" s="250" t="s">
        <v>82</v>
      </c>
      <c r="AV119" s="14" t="s">
        <v>112</v>
      </c>
      <c r="AW119" s="14" t="s">
        <v>33</v>
      </c>
      <c r="AX119" s="14" t="s">
        <v>34</v>
      </c>
      <c r="AY119" s="250" t="s">
        <v>206</v>
      </c>
    </row>
    <row r="120" spans="1:65" s="2" customFormat="1" ht="12">
      <c r="A120" s="40"/>
      <c r="B120" s="41"/>
      <c r="C120" s="215" t="s">
        <v>8</v>
      </c>
      <c r="D120" s="215" t="s">
        <v>208</v>
      </c>
      <c r="E120" s="216" t="s">
        <v>5335</v>
      </c>
      <c r="F120" s="217" t="s">
        <v>5336</v>
      </c>
      <c r="G120" s="218" t="s">
        <v>216</v>
      </c>
      <c r="H120" s="219">
        <v>497.922</v>
      </c>
      <c r="I120" s="220"/>
      <c r="J120" s="221">
        <f>ROUND(I120*H120,2)</f>
        <v>0</v>
      </c>
      <c r="K120" s="217" t="s">
        <v>3966</v>
      </c>
      <c r="L120" s="46"/>
      <c r="M120" s="222" t="s">
        <v>19</v>
      </c>
      <c r="N120" s="223" t="s">
        <v>44</v>
      </c>
      <c r="O120" s="86"/>
      <c r="P120" s="224">
        <f>O120*H120</f>
        <v>0</v>
      </c>
      <c r="Q120" s="224">
        <v>0</v>
      </c>
      <c r="R120" s="224">
        <f>Q120*H120</f>
        <v>0</v>
      </c>
      <c r="S120" s="224">
        <v>0</v>
      </c>
      <c r="T120" s="225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6" t="s">
        <v>112</v>
      </c>
      <c r="AT120" s="226" t="s">
        <v>208</v>
      </c>
      <c r="AU120" s="226" t="s">
        <v>82</v>
      </c>
      <c r="AY120" s="19" t="s">
        <v>206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9" t="s">
        <v>34</v>
      </c>
      <c r="BK120" s="227">
        <f>ROUND(I120*H120,2)</f>
        <v>0</v>
      </c>
      <c r="BL120" s="19" t="s">
        <v>112</v>
      </c>
      <c r="BM120" s="226" t="s">
        <v>5631</v>
      </c>
    </row>
    <row r="121" spans="1:51" s="13" customFormat="1" ht="12">
      <c r="A121" s="13"/>
      <c r="B121" s="228"/>
      <c r="C121" s="229"/>
      <c r="D121" s="230" t="s">
        <v>218</v>
      </c>
      <c r="E121" s="231" t="s">
        <v>19</v>
      </c>
      <c r="F121" s="232" t="s">
        <v>5629</v>
      </c>
      <c r="G121" s="229"/>
      <c r="H121" s="233">
        <v>497.922</v>
      </c>
      <c r="I121" s="234"/>
      <c r="J121" s="229"/>
      <c r="K121" s="229"/>
      <c r="L121" s="235"/>
      <c r="M121" s="236"/>
      <c r="N121" s="237"/>
      <c r="O121" s="237"/>
      <c r="P121" s="237"/>
      <c r="Q121" s="237"/>
      <c r="R121" s="237"/>
      <c r="S121" s="237"/>
      <c r="T121" s="238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9" t="s">
        <v>218</v>
      </c>
      <c r="AU121" s="239" t="s">
        <v>82</v>
      </c>
      <c r="AV121" s="13" t="s">
        <v>82</v>
      </c>
      <c r="AW121" s="13" t="s">
        <v>33</v>
      </c>
      <c r="AX121" s="13" t="s">
        <v>34</v>
      </c>
      <c r="AY121" s="239" t="s">
        <v>206</v>
      </c>
    </row>
    <row r="122" spans="1:65" s="2" customFormat="1" ht="16.5" customHeight="1">
      <c r="A122" s="40"/>
      <c r="B122" s="41"/>
      <c r="C122" s="215" t="s">
        <v>304</v>
      </c>
      <c r="D122" s="215" t="s">
        <v>208</v>
      </c>
      <c r="E122" s="216" t="s">
        <v>3995</v>
      </c>
      <c r="F122" s="217" t="s">
        <v>3996</v>
      </c>
      <c r="G122" s="218" t="s">
        <v>216</v>
      </c>
      <c r="H122" s="219">
        <v>548</v>
      </c>
      <c r="I122" s="220"/>
      <c r="J122" s="221">
        <f>ROUND(I122*H122,2)</f>
        <v>0</v>
      </c>
      <c r="K122" s="217" t="s">
        <v>3966</v>
      </c>
      <c r="L122" s="46"/>
      <c r="M122" s="222" t="s">
        <v>19</v>
      </c>
      <c r="N122" s="223" t="s">
        <v>44</v>
      </c>
      <c r="O122" s="86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6" t="s">
        <v>112</v>
      </c>
      <c r="AT122" s="226" t="s">
        <v>208</v>
      </c>
      <c r="AU122" s="226" t="s">
        <v>82</v>
      </c>
      <c r="AY122" s="19" t="s">
        <v>206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19" t="s">
        <v>34</v>
      </c>
      <c r="BK122" s="227">
        <f>ROUND(I122*H122,2)</f>
        <v>0</v>
      </c>
      <c r="BL122" s="19" t="s">
        <v>112</v>
      </c>
      <c r="BM122" s="226" t="s">
        <v>5632</v>
      </c>
    </row>
    <row r="123" spans="1:51" s="13" customFormat="1" ht="12">
      <c r="A123" s="13"/>
      <c r="B123" s="228"/>
      <c r="C123" s="229"/>
      <c r="D123" s="230" t="s">
        <v>218</v>
      </c>
      <c r="E123" s="231" t="s">
        <v>19</v>
      </c>
      <c r="F123" s="232" t="s">
        <v>5624</v>
      </c>
      <c r="G123" s="229"/>
      <c r="H123" s="233">
        <v>548</v>
      </c>
      <c r="I123" s="234"/>
      <c r="J123" s="229"/>
      <c r="K123" s="229"/>
      <c r="L123" s="235"/>
      <c r="M123" s="236"/>
      <c r="N123" s="237"/>
      <c r="O123" s="237"/>
      <c r="P123" s="237"/>
      <c r="Q123" s="237"/>
      <c r="R123" s="237"/>
      <c r="S123" s="237"/>
      <c r="T123" s="238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9" t="s">
        <v>218</v>
      </c>
      <c r="AU123" s="239" t="s">
        <v>82</v>
      </c>
      <c r="AV123" s="13" t="s">
        <v>82</v>
      </c>
      <c r="AW123" s="13" t="s">
        <v>33</v>
      </c>
      <c r="AX123" s="13" t="s">
        <v>34</v>
      </c>
      <c r="AY123" s="239" t="s">
        <v>206</v>
      </c>
    </row>
    <row r="124" spans="1:65" s="2" customFormat="1" ht="44.25" customHeight="1">
      <c r="A124" s="40"/>
      <c r="B124" s="41"/>
      <c r="C124" s="215" t="s">
        <v>308</v>
      </c>
      <c r="D124" s="215" t="s">
        <v>208</v>
      </c>
      <c r="E124" s="216" t="s">
        <v>3998</v>
      </c>
      <c r="F124" s="217" t="s">
        <v>3999</v>
      </c>
      <c r="G124" s="218" t="s">
        <v>258</v>
      </c>
      <c r="H124" s="219">
        <v>1150.8</v>
      </c>
      <c r="I124" s="220"/>
      <c r="J124" s="221">
        <f>ROUND(I124*H124,2)</f>
        <v>0</v>
      </c>
      <c r="K124" s="217" t="s">
        <v>3966</v>
      </c>
      <c r="L124" s="46"/>
      <c r="M124" s="222" t="s">
        <v>19</v>
      </c>
      <c r="N124" s="223" t="s">
        <v>44</v>
      </c>
      <c r="O124" s="86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112</v>
      </c>
      <c r="AT124" s="226" t="s">
        <v>208</v>
      </c>
      <c r="AU124" s="226" t="s">
        <v>82</v>
      </c>
      <c r="AY124" s="19" t="s">
        <v>206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34</v>
      </c>
      <c r="BK124" s="227">
        <f>ROUND(I124*H124,2)</f>
        <v>0</v>
      </c>
      <c r="BL124" s="19" t="s">
        <v>112</v>
      </c>
      <c r="BM124" s="226" t="s">
        <v>5633</v>
      </c>
    </row>
    <row r="125" spans="1:51" s="13" customFormat="1" ht="12">
      <c r="A125" s="13"/>
      <c r="B125" s="228"/>
      <c r="C125" s="229"/>
      <c r="D125" s="230" t="s">
        <v>218</v>
      </c>
      <c r="E125" s="231" t="s">
        <v>19</v>
      </c>
      <c r="F125" s="232" t="s">
        <v>5624</v>
      </c>
      <c r="G125" s="229"/>
      <c r="H125" s="233">
        <v>548</v>
      </c>
      <c r="I125" s="234"/>
      <c r="J125" s="229"/>
      <c r="K125" s="229"/>
      <c r="L125" s="235"/>
      <c r="M125" s="236"/>
      <c r="N125" s="237"/>
      <c r="O125" s="237"/>
      <c r="P125" s="237"/>
      <c r="Q125" s="237"/>
      <c r="R125" s="237"/>
      <c r="S125" s="237"/>
      <c r="T125" s="23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9" t="s">
        <v>218</v>
      </c>
      <c r="AU125" s="239" t="s">
        <v>82</v>
      </c>
      <c r="AV125" s="13" t="s">
        <v>82</v>
      </c>
      <c r="AW125" s="13" t="s">
        <v>33</v>
      </c>
      <c r="AX125" s="13" t="s">
        <v>34</v>
      </c>
      <c r="AY125" s="239" t="s">
        <v>206</v>
      </c>
    </row>
    <row r="126" spans="1:51" s="13" customFormat="1" ht="12">
      <c r="A126" s="13"/>
      <c r="B126" s="228"/>
      <c r="C126" s="229"/>
      <c r="D126" s="230" t="s">
        <v>218</v>
      </c>
      <c r="E126" s="229"/>
      <c r="F126" s="232" t="s">
        <v>5634</v>
      </c>
      <c r="G126" s="229"/>
      <c r="H126" s="233">
        <v>1150.8</v>
      </c>
      <c r="I126" s="234"/>
      <c r="J126" s="229"/>
      <c r="K126" s="229"/>
      <c r="L126" s="235"/>
      <c r="M126" s="236"/>
      <c r="N126" s="237"/>
      <c r="O126" s="237"/>
      <c r="P126" s="237"/>
      <c r="Q126" s="237"/>
      <c r="R126" s="237"/>
      <c r="S126" s="237"/>
      <c r="T126" s="23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9" t="s">
        <v>218</v>
      </c>
      <c r="AU126" s="239" t="s">
        <v>82</v>
      </c>
      <c r="AV126" s="13" t="s">
        <v>82</v>
      </c>
      <c r="AW126" s="13" t="s">
        <v>4</v>
      </c>
      <c r="AX126" s="13" t="s">
        <v>34</v>
      </c>
      <c r="AY126" s="239" t="s">
        <v>206</v>
      </c>
    </row>
    <row r="127" spans="1:65" s="2" customFormat="1" ht="16.5" customHeight="1">
      <c r="A127" s="40"/>
      <c r="B127" s="41"/>
      <c r="C127" s="261" t="s">
        <v>312</v>
      </c>
      <c r="D127" s="261" t="s">
        <v>317</v>
      </c>
      <c r="E127" s="262" t="s">
        <v>5474</v>
      </c>
      <c r="F127" s="263" t="s">
        <v>5475</v>
      </c>
      <c r="G127" s="264" t="s">
        <v>258</v>
      </c>
      <c r="H127" s="265">
        <v>293.328</v>
      </c>
      <c r="I127" s="266"/>
      <c r="J127" s="267">
        <f>ROUND(I127*H127,2)</f>
        <v>0</v>
      </c>
      <c r="K127" s="263" t="s">
        <v>3966</v>
      </c>
      <c r="L127" s="268"/>
      <c r="M127" s="269" t="s">
        <v>19</v>
      </c>
      <c r="N127" s="270" t="s">
        <v>44</v>
      </c>
      <c r="O127" s="86"/>
      <c r="P127" s="224">
        <f>O127*H127</f>
        <v>0</v>
      </c>
      <c r="Q127" s="224">
        <v>1</v>
      </c>
      <c r="R127" s="224">
        <f>Q127*H127</f>
        <v>293.328</v>
      </c>
      <c r="S127" s="224">
        <v>0</v>
      </c>
      <c r="T127" s="225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6" t="s">
        <v>247</v>
      </c>
      <c r="AT127" s="226" t="s">
        <v>317</v>
      </c>
      <c r="AU127" s="226" t="s">
        <v>82</v>
      </c>
      <c r="AY127" s="19" t="s">
        <v>206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19" t="s">
        <v>34</v>
      </c>
      <c r="BK127" s="227">
        <f>ROUND(I127*H127,2)</f>
        <v>0</v>
      </c>
      <c r="BL127" s="19" t="s">
        <v>112</v>
      </c>
      <c r="BM127" s="226" t="s">
        <v>5635</v>
      </c>
    </row>
    <row r="128" spans="1:51" s="13" customFormat="1" ht="12">
      <c r="A128" s="13"/>
      <c r="B128" s="228"/>
      <c r="C128" s="229"/>
      <c r="D128" s="230" t="s">
        <v>218</v>
      </c>
      <c r="E128" s="231" t="s">
        <v>19</v>
      </c>
      <c r="F128" s="232" t="s">
        <v>5636</v>
      </c>
      <c r="G128" s="229"/>
      <c r="H128" s="233">
        <v>162.96</v>
      </c>
      <c r="I128" s="234"/>
      <c r="J128" s="229"/>
      <c r="K128" s="229"/>
      <c r="L128" s="235"/>
      <c r="M128" s="236"/>
      <c r="N128" s="237"/>
      <c r="O128" s="237"/>
      <c r="P128" s="237"/>
      <c r="Q128" s="237"/>
      <c r="R128" s="237"/>
      <c r="S128" s="237"/>
      <c r="T128" s="23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9" t="s">
        <v>218</v>
      </c>
      <c r="AU128" s="239" t="s">
        <v>82</v>
      </c>
      <c r="AV128" s="13" t="s">
        <v>82</v>
      </c>
      <c r="AW128" s="13" t="s">
        <v>33</v>
      </c>
      <c r="AX128" s="13" t="s">
        <v>34</v>
      </c>
      <c r="AY128" s="239" t="s">
        <v>206</v>
      </c>
    </row>
    <row r="129" spans="1:51" s="13" customFormat="1" ht="12">
      <c r="A129" s="13"/>
      <c r="B129" s="228"/>
      <c r="C129" s="229"/>
      <c r="D129" s="230" t="s">
        <v>218</v>
      </c>
      <c r="E129" s="229"/>
      <c r="F129" s="232" t="s">
        <v>5637</v>
      </c>
      <c r="G129" s="229"/>
      <c r="H129" s="233">
        <v>293.328</v>
      </c>
      <c r="I129" s="234"/>
      <c r="J129" s="229"/>
      <c r="K129" s="229"/>
      <c r="L129" s="235"/>
      <c r="M129" s="236"/>
      <c r="N129" s="237"/>
      <c r="O129" s="237"/>
      <c r="P129" s="237"/>
      <c r="Q129" s="237"/>
      <c r="R129" s="237"/>
      <c r="S129" s="237"/>
      <c r="T129" s="23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9" t="s">
        <v>218</v>
      </c>
      <c r="AU129" s="239" t="s">
        <v>82</v>
      </c>
      <c r="AV129" s="13" t="s">
        <v>82</v>
      </c>
      <c r="AW129" s="13" t="s">
        <v>4</v>
      </c>
      <c r="AX129" s="13" t="s">
        <v>34</v>
      </c>
      <c r="AY129" s="239" t="s">
        <v>206</v>
      </c>
    </row>
    <row r="130" spans="1:65" s="2" customFormat="1" ht="16.5" customHeight="1">
      <c r="A130" s="40"/>
      <c r="B130" s="41"/>
      <c r="C130" s="261" t="s">
        <v>316</v>
      </c>
      <c r="D130" s="261" t="s">
        <v>317</v>
      </c>
      <c r="E130" s="262" t="s">
        <v>5638</v>
      </c>
      <c r="F130" s="263" t="s">
        <v>5639</v>
      </c>
      <c r="G130" s="264" t="s">
        <v>258</v>
      </c>
      <c r="H130" s="265">
        <v>26.04</v>
      </c>
      <c r="I130" s="266"/>
      <c r="J130" s="267">
        <f>ROUND(I130*H130,2)</f>
        <v>0</v>
      </c>
      <c r="K130" s="263" t="s">
        <v>3966</v>
      </c>
      <c r="L130" s="268"/>
      <c r="M130" s="269" t="s">
        <v>19</v>
      </c>
      <c r="N130" s="270" t="s">
        <v>44</v>
      </c>
      <c r="O130" s="86"/>
      <c r="P130" s="224">
        <f>O130*H130</f>
        <v>0</v>
      </c>
      <c r="Q130" s="224">
        <v>1</v>
      </c>
      <c r="R130" s="224">
        <f>Q130*H130</f>
        <v>26.04</v>
      </c>
      <c r="S130" s="224">
        <v>0</v>
      </c>
      <c r="T130" s="225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6" t="s">
        <v>247</v>
      </c>
      <c r="AT130" s="226" t="s">
        <v>317</v>
      </c>
      <c r="AU130" s="226" t="s">
        <v>82</v>
      </c>
      <c r="AY130" s="19" t="s">
        <v>206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19" t="s">
        <v>34</v>
      </c>
      <c r="BK130" s="227">
        <f>ROUND(I130*H130,2)</f>
        <v>0</v>
      </c>
      <c r="BL130" s="19" t="s">
        <v>112</v>
      </c>
      <c r="BM130" s="226" t="s">
        <v>5640</v>
      </c>
    </row>
    <row r="131" spans="1:51" s="13" customFormat="1" ht="12">
      <c r="A131" s="13"/>
      <c r="B131" s="228"/>
      <c r="C131" s="229"/>
      <c r="D131" s="230" t="s">
        <v>218</v>
      </c>
      <c r="E131" s="231" t="s">
        <v>19</v>
      </c>
      <c r="F131" s="232" t="s">
        <v>5641</v>
      </c>
      <c r="G131" s="229"/>
      <c r="H131" s="233">
        <v>26.04</v>
      </c>
      <c r="I131" s="234"/>
      <c r="J131" s="229"/>
      <c r="K131" s="229"/>
      <c r="L131" s="235"/>
      <c r="M131" s="236"/>
      <c r="N131" s="237"/>
      <c r="O131" s="237"/>
      <c r="P131" s="237"/>
      <c r="Q131" s="237"/>
      <c r="R131" s="237"/>
      <c r="S131" s="237"/>
      <c r="T131" s="23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9" t="s">
        <v>218</v>
      </c>
      <c r="AU131" s="239" t="s">
        <v>82</v>
      </c>
      <c r="AV131" s="13" t="s">
        <v>82</v>
      </c>
      <c r="AW131" s="13" t="s">
        <v>33</v>
      </c>
      <c r="AX131" s="13" t="s">
        <v>34</v>
      </c>
      <c r="AY131" s="239" t="s">
        <v>206</v>
      </c>
    </row>
    <row r="132" spans="1:65" s="2" customFormat="1" ht="16.5" customHeight="1">
      <c r="A132" s="40"/>
      <c r="B132" s="41"/>
      <c r="C132" s="261" t="s">
        <v>322</v>
      </c>
      <c r="D132" s="261" t="s">
        <v>317</v>
      </c>
      <c r="E132" s="262" t="s">
        <v>5642</v>
      </c>
      <c r="F132" s="263" t="s">
        <v>5643</v>
      </c>
      <c r="G132" s="264" t="s">
        <v>258</v>
      </c>
      <c r="H132" s="265">
        <v>122.22</v>
      </c>
      <c r="I132" s="266"/>
      <c r="J132" s="267">
        <f>ROUND(I132*H132,2)</f>
        <v>0</v>
      </c>
      <c r="K132" s="263" t="s">
        <v>19</v>
      </c>
      <c r="L132" s="268"/>
      <c r="M132" s="269" t="s">
        <v>19</v>
      </c>
      <c r="N132" s="270" t="s">
        <v>44</v>
      </c>
      <c r="O132" s="86"/>
      <c r="P132" s="224">
        <f>O132*H132</f>
        <v>0</v>
      </c>
      <c r="Q132" s="224">
        <v>1</v>
      </c>
      <c r="R132" s="224">
        <f>Q132*H132</f>
        <v>122.22</v>
      </c>
      <c r="S132" s="224">
        <v>0</v>
      </c>
      <c r="T132" s="22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6" t="s">
        <v>247</v>
      </c>
      <c r="AT132" s="226" t="s">
        <v>317</v>
      </c>
      <c r="AU132" s="226" t="s">
        <v>82</v>
      </c>
      <c r="AY132" s="19" t="s">
        <v>206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34</v>
      </c>
      <c r="BK132" s="227">
        <f>ROUND(I132*H132,2)</f>
        <v>0</v>
      </c>
      <c r="BL132" s="19" t="s">
        <v>112</v>
      </c>
      <c r="BM132" s="226" t="s">
        <v>5644</v>
      </c>
    </row>
    <row r="133" spans="1:51" s="13" customFormat="1" ht="12">
      <c r="A133" s="13"/>
      <c r="B133" s="228"/>
      <c r="C133" s="229"/>
      <c r="D133" s="230" t="s">
        <v>218</v>
      </c>
      <c r="E133" s="231" t="s">
        <v>19</v>
      </c>
      <c r="F133" s="232" t="s">
        <v>5645</v>
      </c>
      <c r="G133" s="229"/>
      <c r="H133" s="233">
        <v>122.22</v>
      </c>
      <c r="I133" s="234"/>
      <c r="J133" s="229"/>
      <c r="K133" s="229"/>
      <c r="L133" s="235"/>
      <c r="M133" s="236"/>
      <c r="N133" s="237"/>
      <c r="O133" s="237"/>
      <c r="P133" s="237"/>
      <c r="Q133" s="237"/>
      <c r="R133" s="237"/>
      <c r="S133" s="237"/>
      <c r="T133" s="23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9" t="s">
        <v>218</v>
      </c>
      <c r="AU133" s="239" t="s">
        <v>82</v>
      </c>
      <c r="AV133" s="13" t="s">
        <v>82</v>
      </c>
      <c r="AW133" s="13" t="s">
        <v>33</v>
      </c>
      <c r="AX133" s="13" t="s">
        <v>34</v>
      </c>
      <c r="AY133" s="239" t="s">
        <v>206</v>
      </c>
    </row>
    <row r="134" spans="1:65" s="2" customFormat="1" ht="16.5" customHeight="1">
      <c r="A134" s="40"/>
      <c r="B134" s="41"/>
      <c r="C134" s="261" t="s">
        <v>7</v>
      </c>
      <c r="D134" s="261" t="s">
        <v>317</v>
      </c>
      <c r="E134" s="262" t="s">
        <v>5646</v>
      </c>
      <c r="F134" s="263" t="s">
        <v>5647</v>
      </c>
      <c r="G134" s="264" t="s">
        <v>258</v>
      </c>
      <c r="H134" s="265">
        <v>26.04</v>
      </c>
      <c r="I134" s="266"/>
      <c r="J134" s="267">
        <f>ROUND(I134*H134,2)</f>
        <v>0</v>
      </c>
      <c r="K134" s="263" t="s">
        <v>3966</v>
      </c>
      <c r="L134" s="268"/>
      <c r="M134" s="269" t="s">
        <v>19</v>
      </c>
      <c r="N134" s="270" t="s">
        <v>44</v>
      </c>
      <c r="O134" s="86"/>
      <c r="P134" s="224">
        <f>O134*H134</f>
        <v>0</v>
      </c>
      <c r="Q134" s="224">
        <v>1</v>
      </c>
      <c r="R134" s="224">
        <f>Q134*H134</f>
        <v>26.04</v>
      </c>
      <c r="S134" s="224">
        <v>0</v>
      </c>
      <c r="T134" s="225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6" t="s">
        <v>247</v>
      </c>
      <c r="AT134" s="226" t="s">
        <v>317</v>
      </c>
      <c r="AU134" s="226" t="s">
        <v>82</v>
      </c>
      <c r="AY134" s="19" t="s">
        <v>206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9" t="s">
        <v>34</v>
      </c>
      <c r="BK134" s="227">
        <f>ROUND(I134*H134,2)</f>
        <v>0</v>
      </c>
      <c r="BL134" s="19" t="s">
        <v>112</v>
      </c>
      <c r="BM134" s="226" t="s">
        <v>5648</v>
      </c>
    </row>
    <row r="135" spans="1:51" s="13" customFormat="1" ht="12">
      <c r="A135" s="13"/>
      <c r="B135" s="228"/>
      <c r="C135" s="229"/>
      <c r="D135" s="230" t="s">
        <v>218</v>
      </c>
      <c r="E135" s="231" t="s">
        <v>19</v>
      </c>
      <c r="F135" s="232" t="s">
        <v>5641</v>
      </c>
      <c r="G135" s="229"/>
      <c r="H135" s="233">
        <v>26.04</v>
      </c>
      <c r="I135" s="234"/>
      <c r="J135" s="229"/>
      <c r="K135" s="229"/>
      <c r="L135" s="235"/>
      <c r="M135" s="236"/>
      <c r="N135" s="237"/>
      <c r="O135" s="237"/>
      <c r="P135" s="237"/>
      <c r="Q135" s="237"/>
      <c r="R135" s="237"/>
      <c r="S135" s="237"/>
      <c r="T135" s="23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9" t="s">
        <v>218</v>
      </c>
      <c r="AU135" s="239" t="s">
        <v>82</v>
      </c>
      <c r="AV135" s="13" t="s">
        <v>82</v>
      </c>
      <c r="AW135" s="13" t="s">
        <v>33</v>
      </c>
      <c r="AX135" s="13" t="s">
        <v>34</v>
      </c>
      <c r="AY135" s="239" t="s">
        <v>206</v>
      </c>
    </row>
    <row r="136" spans="1:65" s="2" customFormat="1" ht="16.5" customHeight="1">
      <c r="A136" s="40"/>
      <c r="B136" s="41"/>
      <c r="C136" s="261" t="s">
        <v>329</v>
      </c>
      <c r="D136" s="261" t="s">
        <v>317</v>
      </c>
      <c r="E136" s="262" t="s">
        <v>5649</v>
      </c>
      <c r="F136" s="263" t="s">
        <v>5650</v>
      </c>
      <c r="G136" s="264" t="s">
        <v>258</v>
      </c>
      <c r="H136" s="265">
        <v>53.276</v>
      </c>
      <c r="I136" s="266"/>
      <c r="J136" s="267">
        <f>ROUND(I136*H136,2)</f>
        <v>0</v>
      </c>
      <c r="K136" s="263" t="s">
        <v>3966</v>
      </c>
      <c r="L136" s="268"/>
      <c r="M136" s="269" t="s">
        <v>19</v>
      </c>
      <c r="N136" s="270" t="s">
        <v>44</v>
      </c>
      <c r="O136" s="86"/>
      <c r="P136" s="224">
        <f>O136*H136</f>
        <v>0</v>
      </c>
      <c r="Q136" s="224">
        <v>1</v>
      </c>
      <c r="R136" s="224">
        <f>Q136*H136</f>
        <v>53.276</v>
      </c>
      <c r="S136" s="224">
        <v>0</v>
      </c>
      <c r="T136" s="225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6" t="s">
        <v>247</v>
      </c>
      <c r="AT136" s="226" t="s">
        <v>317</v>
      </c>
      <c r="AU136" s="226" t="s">
        <v>82</v>
      </c>
      <c r="AY136" s="19" t="s">
        <v>206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19" t="s">
        <v>34</v>
      </c>
      <c r="BK136" s="227">
        <f>ROUND(I136*H136,2)</f>
        <v>0</v>
      </c>
      <c r="BL136" s="19" t="s">
        <v>112</v>
      </c>
      <c r="BM136" s="226" t="s">
        <v>5651</v>
      </c>
    </row>
    <row r="137" spans="1:51" s="13" customFormat="1" ht="12">
      <c r="A137" s="13"/>
      <c r="B137" s="228"/>
      <c r="C137" s="229"/>
      <c r="D137" s="230" t="s">
        <v>218</v>
      </c>
      <c r="E137" s="231" t="s">
        <v>19</v>
      </c>
      <c r="F137" s="232" t="s">
        <v>5652</v>
      </c>
      <c r="G137" s="229"/>
      <c r="H137" s="233">
        <v>29.598</v>
      </c>
      <c r="I137" s="234"/>
      <c r="J137" s="229"/>
      <c r="K137" s="229"/>
      <c r="L137" s="235"/>
      <c r="M137" s="236"/>
      <c r="N137" s="237"/>
      <c r="O137" s="237"/>
      <c r="P137" s="237"/>
      <c r="Q137" s="237"/>
      <c r="R137" s="237"/>
      <c r="S137" s="237"/>
      <c r="T137" s="23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9" t="s">
        <v>218</v>
      </c>
      <c r="AU137" s="239" t="s">
        <v>82</v>
      </c>
      <c r="AV137" s="13" t="s">
        <v>82</v>
      </c>
      <c r="AW137" s="13" t="s">
        <v>33</v>
      </c>
      <c r="AX137" s="13" t="s">
        <v>34</v>
      </c>
      <c r="AY137" s="239" t="s">
        <v>206</v>
      </c>
    </row>
    <row r="138" spans="1:51" s="13" customFormat="1" ht="12">
      <c r="A138" s="13"/>
      <c r="B138" s="228"/>
      <c r="C138" s="229"/>
      <c r="D138" s="230" t="s">
        <v>218</v>
      </c>
      <c r="E138" s="229"/>
      <c r="F138" s="232" t="s">
        <v>5653</v>
      </c>
      <c r="G138" s="229"/>
      <c r="H138" s="233">
        <v>53.276</v>
      </c>
      <c r="I138" s="234"/>
      <c r="J138" s="229"/>
      <c r="K138" s="229"/>
      <c r="L138" s="235"/>
      <c r="M138" s="236"/>
      <c r="N138" s="237"/>
      <c r="O138" s="237"/>
      <c r="P138" s="237"/>
      <c r="Q138" s="237"/>
      <c r="R138" s="237"/>
      <c r="S138" s="237"/>
      <c r="T138" s="23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9" t="s">
        <v>218</v>
      </c>
      <c r="AU138" s="239" t="s">
        <v>82</v>
      </c>
      <c r="AV138" s="13" t="s">
        <v>82</v>
      </c>
      <c r="AW138" s="13" t="s">
        <v>4</v>
      </c>
      <c r="AX138" s="13" t="s">
        <v>34</v>
      </c>
      <c r="AY138" s="239" t="s">
        <v>206</v>
      </c>
    </row>
    <row r="139" spans="1:65" s="2" customFormat="1" ht="16.5" customHeight="1">
      <c r="A139" s="40"/>
      <c r="B139" s="41"/>
      <c r="C139" s="261" t="s">
        <v>333</v>
      </c>
      <c r="D139" s="261" t="s">
        <v>317</v>
      </c>
      <c r="E139" s="262" t="s">
        <v>4009</v>
      </c>
      <c r="F139" s="263" t="s">
        <v>4010</v>
      </c>
      <c r="G139" s="264" t="s">
        <v>258</v>
      </c>
      <c r="H139" s="265">
        <v>26.04</v>
      </c>
      <c r="I139" s="266"/>
      <c r="J139" s="267">
        <f>ROUND(I139*H139,2)</f>
        <v>0</v>
      </c>
      <c r="K139" s="263" t="s">
        <v>3966</v>
      </c>
      <c r="L139" s="268"/>
      <c r="M139" s="269" t="s">
        <v>19</v>
      </c>
      <c r="N139" s="270" t="s">
        <v>44</v>
      </c>
      <c r="O139" s="86"/>
      <c r="P139" s="224">
        <f>O139*H139</f>
        <v>0</v>
      </c>
      <c r="Q139" s="224">
        <v>1</v>
      </c>
      <c r="R139" s="224">
        <f>Q139*H139</f>
        <v>26.04</v>
      </c>
      <c r="S139" s="224">
        <v>0</v>
      </c>
      <c r="T139" s="225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6" t="s">
        <v>247</v>
      </c>
      <c r="AT139" s="226" t="s">
        <v>317</v>
      </c>
      <c r="AU139" s="226" t="s">
        <v>82</v>
      </c>
      <c r="AY139" s="19" t="s">
        <v>206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9" t="s">
        <v>34</v>
      </c>
      <c r="BK139" s="227">
        <f>ROUND(I139*H139,2)</f>
        <v>0</v>
      </c>
      <c r="BL139" s="19" t="s">
        <v>112</v>
      </c>
      <c r="BM139" s="226" t="s">
        <v>5654</v>
      </c>
    </row>
    <row r="140" spans="1:51" s="13" customFormat="1" ht="12">
      <c r="A140" s="13"/>
      <c r="B140" s="228"/>
      <c r="C140" s="229"/>
      <c r="D140" s="230" t="s">
        <v>218</v>
      </c>
      <c r="E140" s="231" t="s">
        <v>19</v>
      </c>
      <c r="F140" s="232" t="s">
        <v>5641</v>
      </c>
      <c r="G140" s="229"/>
      <c r="H140" s="233">
        <v>26.04</v>
      </c>
      <c r="I140" s="234"/>
      <c r="J140" s="229"/>
      <c r="K140" s="229"/>
      <c r="L140" s="235"/>
      <c r="M140" s="236"/>
      <c r="N140" s="237"/>
      <c r="O140" s="237"/>
      <c r="P140" s="237"/>
      <c r="Q140" s="237"/>
      <c r="R140" s="237"/>
      <c r="S140" s="237"/>
      <c r="T140" s="23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9" t="s">
        <v>218</v>
      </c>
      <c r="AU140" s="239" t="s">
        <v>82</v>
      </c>
      <c r="AV140" s="13" t="s">
        <v>82</v>
      </c>
      <c r="AW140" s="13" t="s">
        <v>33</v>
      </c>
      <c r="AX140" s="13" t="s">
        <v>34</v>
      </c>
      <c r="AY140" s="239" t="s">
        <v>206</v>
      </c>
    </row>
    <row r="141" spans="1:65" s="2" customFormat="1" ht="16.5" customHeight="1">
      <c r="A141" s="40"/>
      <c r="B141" s="41"/>
      <c r="C141" s="261" t="s">
        <v>337</v>
      </c>
      <c r="D141" s="261" t="s">
        <v>317</v>
      </c>
      <c r="E141" s="262" t="s">
        <v>5350</v>
      </c>
      <c r="F141" s="263" t="s">
        <v>5351</v>
      </c>
      <c r="G141" s="264" t="s">
        <v>258</v>
      </c>
      <c r="H141" s="265">
        <v>37.974</v>
      </c>
      <c r="I141" s="266"/>
      <c r="J141" s="267">
        <f>ROUND(I141*H141,2)</f>
        <v>0</v>
      </c>
      <c r="K141" s="263" t="s">
        <v>3966</v>
      </c>
      <c r="L141" s="268"/>
      <c r="M141" s="269" t="s">
        <v>19</v>
      </c>
      <c r="N141" s="270" t="s">
        <v>44</v>
      </c>
      <c r="O141" s="86"/>
      <c r="P141" s="224">
        <f>O141*H141</f>
        <v>0</v>
      </c>
      <c r="Q141" s="224">
        <v>1</v>
      </c>
      <c r="R141" s="224">
        <f>Q141*H141</f>
        <v>37.974</v>
      </c>
      <c r="S141" s="224">
        <v>0</v>
      </c>
      <c r="T141" s="225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6" t="s">
        <v>247</v>
      </c>
      <c r="AT141" s="226" t="s">
        <v>317</v>
      </c>
      <c r="AU141" s="226" t="s">
        <v>82</v>
      </c>
      <c r="AY141" s="19" t="s">
        <v>206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9" t="s">
        <v>34</v>
      </c>
      <c r="BK141" s="227">
        <f>ROUND(I141*H141,2)</f>
        <v>0</v>
      </c>
      <c r="BL141" s="19" t="s">
        <v>112</v>
      </c>
      <c r="BM141" s="226" t="s">
        <v>5655</v>
      </c>
    </row>
    <row r="142" spans="1:51" s="13" customFormat="1" ht="12">
      <c r="A142" s="13"/>
      <c r="B142" s="228"/>
      <c r="C142" s="229"/>
      <c r="D142" s="230" t="s">
        <v>218</v>
      </c>
      <c r="E142" s="231" t="s">
        <v>19</v>
      </c>
      <c r="F142" s="232" t="s">
        <v>5656</v>
      </c>
      <c r="G142" s="229"/>
      <c r="H142" s="233">
        <v>37.974</v>
      </c>
      <c r="I142" s="234"/>
      <c r="J142" s="229"/>
      <c r="K142" s="229"/>
      <c r="L142" s="235"/>
      <c r="M142" s="236"/>
      <c r="N142" s="237"/>
      <c r="O142" s="237"/>
      <c r="P142" s="237"/>
      <c r="Q142" s="237"/>
      <c r="R142" s="237"/>
      <c r="S142" s="237"/>
      <c r="T142" s="23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9" t="s">
        <v>218</v>
      </c>
      <c r="AU142" s="239" t="s">
        <v>82</v>
      </c>
      <c r="AV142" s="13" t="s">
        <v>82</v>
      </c>
      <c r="AW142" s="13" t="s">
        <v>33</v>
      </c>
      <c r="AX142" s="13" t="s">
        <v>34</v>
      </c>
      <c r="AY142" s="239" t="s">
        <v>206</v>
      </c>
    </row>
    <row r="143" spans="1:65" s="2" customFormat="1" ht="12">
      <c r="A143" s="40"/>
      <c r="B143" s="41"/>
      <c r="C143" s="215" t="s">
        <v>341</v>
      </c>
      <c r="D143" s="215" t="s">
        <v>208</v>
      </c>
      <c r="E143" s="216" t="s">
        <v>4018</v>
      </c>
      <c r="F143" s="217" t="s">
        <v>4019</v>
      </c>
      <c r="G143" s="218" t="s">
        <v>216</v>
      </c>
      <c r="H143" s="219">
        <v>430.962</v>
      </c>
      <c r="I143" s="220"/>
      <c r="J143" s="221">
        <f>ROUND(I143*H143,2)</f>
        <v>0</v>
      </c>
      <c r="K143" s="217" t="s">
        <v>19</v>
      </c>
      <c r="L143" s="46"/>
      <c r="M143" s="222" t="s">
        <v>19</v>
      </c>
      <c r="N143" s="223" t="s">
        <v>44</v>
      </c>
      <c r="O143" s="86"/>
      <c r="P143" s="224">
        <f>O143*H143</f>
        <v>0</v>
      </c>
      <c r="Q143" s="224">
        <v>0</v>
      </c>
      <c r="R143" s="224">
        <f>Q143*H143</f>
        <v>0</v>
      </c>
      <c r="S143" s="224">
        <v>0</v>
      </c>
      <c r="T143" s="225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6" t="s">
        <v>112</v>
      </c>
      <c r="AT143" s="226" t="s">
        <v>208</v>
      </c>
      <c r="AU143" s="226" t="s">
        <v>82</v>
      </c>
      <c r="AY143" s="19" t="s">
        <v>206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9" t="s">
        <v>34</v>
      </c>
      <c r="BK143" s="227">
        <f>ROUND(I143*H143,2)</f>
        <v>0</v>
      </c>
      <c r="BL143" s="19" t="s">
        <v>112</v>
      </c>
      <c r="BM143" s="226" t="s">
        <v>5657</v>
      </c>
    </row>
    <row r="144" spans="1:51" s="13" customFormat="1" ht="12">
      <c r="A144" s="13"/>
      <c r="B144" s="228"/>
      <c r="C144" s="229"/>
      <c r="D144" s="230" t="s">
        <v>218</v>
      </c>
      <c r="E144" s="231" t="s">
        <v>19</v>
      </c>
      <c r="F144" s="232" t="s">
        <v>5658</v>
      </c>
      <c r="G144" s="229"/>
      <c r="H144" s="233">
        <v>430.962</v>
      </c>
      <c r="I144" s="234"/>
      <c r="J144" s="229"/>
      <c r="K144" s="229"/>
      <c r="L144" s="235"/>
      <c r="M144" s="236"/>
      <c r="N144" s="237"/>
      <c r="O144" s="237"/>
      <c r="P144" s="237"/>
      <c r="Q144" s="237"/>
      <c r="R144" s="237"/>
      <c r="S144" s="237"/>
      <c r="T144" s="23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9" t="s">
        <v>218</v>
      </c>
      <c r="AU144" s="239" t="s">
        <v>82</v>
      </c>
      <c r="AV144" s="13" t="s">
        <v>82</v>
      </c>
      <c r="AW144" s="13" t="s">
        <v>33</v>
      </c>
      <c r="AX144" s="13" t="s">
        <v>34</v>
      </c>
      <c r="AY144" s="239" t="s">
        <v>206</v>
      </c>
    </row>
    <row r="145" spans="1:65" s="2" customFormat="1" ht="12">
      <c r="A145" s="40"/>
      <c r="B145" s="41"/>
      <c r="C145" s="215" t="s">
        <v>344</v>
      </c>
      <c r="D145" s="215" t="s">
        <v>208</v>
      </c>
      <c r="E145" s="216" t="s">
        <v>5659</v>
      </c>
      <c r="F145" s="217" t="s">
        <v>5660</v>
      </c>
      <c r="G145" s="218" t="s">
        <v>211</v>
      </c>
      <c r="H145" s="219">
        <v>746</v>
      </c>
      <c r="I145" s="220"/>
      <c r="J145" s="221">
        <f>ROUND(I145*H145,2)</f>
        <v>0</v>
      </c>
      <c r="K145" s="217" t="s">
        <v>3966</v>
      </c>
      <c r="L145" s="46"/>
      <c r="M145" s="222" t="s">
        <v>19</v>
      </c>
      <c r="N145" s="223" t="s">
        <v>44</v>
      </c>
      <c r="O145" s="86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6" t="s">
        <v>112</v>
      </c>
      <c r="AT145" s="226" t="s">
        <v>208</v>
      </c>
      <c r="AU145" s="226" t="s">
        <v>82</v>
      </c>
      <c r="AY145" s="19" t="s">
        <v>206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9" t="s">
        <v>34</v>
      </c>
      <c r="BK145" s="227">
        <f>ROUND(I145*H145,2)</f>
        <v>0</v>
      </c>
      <c r="BL145" s="19" t="s">
        <v>112</v>
      </c>
      <c r="BM145" s="226" t="s">
        <v>5661</v>
      </c>
    </row>
    <row r="146" spans="1:51" s="13" customFormat="1" ht="12">
      <c r="A146" s="13"/>
      <c r="B146" s="228"/>
      <c r="C146" s="229"/>
      <c r="D146" s="230" t="s">
        <v>218</v>
      </c>
      <c r="E146" s="231" t="s">
        <v>19</v>
      </c>
      <c r="F146" s="232" t="s">
        <v>5662</v>
      </c>
      <c r="G146" s="229"/>
      <c r="H146" s="233">
        <v>746</v>
      </c>
      <c r="I146" s="234"/>
      <c r="J146" s="229"/>
      <c r="K146" s="229"/>
      <c r="L146" s="235"/>
      <c r="M146" s="236"/>
      <c r="N146" s="237"/>
      <c r="O146" s="237"/>
      <c r="P146" s="237"/>
      <c r="Q146" s="237"/>
      <c r="R146" s="237"/>
      <c r="S146" s="237"/>
      <c r="T146" s="23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9" t="s">
        <v>218</v>
      </c>
      <c r="AU146" s="239" t="s">
        <v>82</v>
      </c>
      <c r="AV146" s="13" t="s">
        <v>82</v>
      </c>
      <c r="AW146" s="13" t="s">
        <v>33</v>
      </c>
      <c r="AX146" s="13" t="s">
        <v>34</v>
      </c>
      <c r="AY146" s="239" t="s">
        <v>206</v>
      </c>
    </row>
    <row r="147" spans="1:65" s="2" customFormat="1" ht="16.5" customHeight="1">
      <c r="A147" s="40"/>
      <c r="B147" s="41"/>
      <c r="C147" s="261" t="s">
        <v>368</v>
      </c>
      <c r="D147" s="261" t="s">
        <v>317</v>
      </c>
      <c r="E147" s="262" t="s">
        <v>5663</v>
      </c>
      <c r="F147" s="263" t="s">
        <v>5664</v>
      </c>
      <c r="G147" s="264" t="s">
        <v>258</v>
      </c>
      <c r="H147" s="265">
        <v>28.8</v>
      </c>
      <c r="I147" s="266"/>
      <c r="J147" s="267">
        <f>ROUND(I147*H147,2)</f>
        <v>0</v>
      </c>
      <c r="K147" s="263" t="s">
        <v>3966</v>
      </c>
      <c r="L147" s="268"/>
      <c r="M147" s="269" t="s">
        <v>19</v>
      </c>
      <c r="N147" s="270" t="s">
        <v>44</v>
      </c>
      <c r="O147" s="86"/>
      <c r="P147" s="224">
        <f>O147*H147</f>
        <v>0</v>
      </c>
      <c r="Q147" s="224">
        <v>1</v>
      </c>
      <c r="R147" s="224">
        <f>Q147*H147</f>
        <v>28.8</v>
      </c>
      <c r="S147" s="224">
        <v>0</v>
      </c>
      <c r="T147" s="225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6" t="s">
        <v>247</v>
      </c>
      <c r="AT147" s="226" t="s">
        <v>317</v>
      </c>
      <c r="AU147" s="226" t="s">
        <v>82</v>
      </c>
      <c r="AY147" s="19" t="s">
        <v>206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19" t="s">
        <v>34</v>
      </c>
      <c r="BK147" s="227">
        <f>ROUND(I147*H147,2)</f>
        <v>0</v>
      </c>
      <c r="BL147" s="19" t="s">
        <v>112</v>
      </c>
      <c r="BM147" s="226" t="s">
        <v>5665</v>
      </c>
    </row>
    <row r="148" spans="1:51" s="13" customFormat="1" ht="12">
      <c r="A148" s="13"/>
      <c r="B148" s="228"/>
      <c r="C148" s="229"/>
      <c r="D148" s="230" t="s">
        <v>218</v>
      </c>
      <c r="E148" s="231" t="s">
        <v>19</v>
      </c>
      <c r="F148" s="232" t="s">
        <v>5666</v>
      </c>
      <c r="G148" s="229"/>
      <c r="H148" s="233">
        <v>28.8</v>
      </c>
      <c r="I148" s="234"/>
      <c r="J148" s="229"/>
      <c r="K148" s="229"/>
      <c r="L148" s="235"/>
      <c r="M148" s="236"/>
      <c r="N148" s="237"/>
      <c r="O148" s="237"/>
      <c r="P148" s="237"/>
      <c r="Q148" s="237"/>
      <c r="R148" s="237"/>
      <c r="S148" s="237"/>
      <c r="T148" s="23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9" t="s">
        <v>218</v>
      </c>
      <c r="AU148" s="239" t="s">
        <v>82</v>
      </c>
      <c r="AV148" s="13" t="s">
        <v>82</v>
      </c>
      <c r="AW148" s="13" t="s">
        <v>33</v>
      </c>
      <c r="AX148" s="13" t="s">
        <v>34</v>
      </c>
      <c r="AY148" s="239" t="s">
        <v>206</v>
      </c>
    </row>
    <row r="149" spans="1:65" s="2" customFormat="1" ht="12">
      <c r="A149" s="40"/>
      <c r="B149" s="41"/>
      <c r="C149" s="215" t="s">
        <v>383</v>
      </c>
      <c r="D149" s="215" t="s">
        <v>208</v>
      </c>
      <c r="E149" s="216" t="s">
        <v>5667</v>
      </c>
      <c r="F149" s="217" t="s">
        <v>5668</v>
      </c>
      <c r="G149" s="218" t="s">
        <v>211</v>
      </c>
      <c r="H149" s="219">
        <v>1291</v>
      </c>
      <c r="I149" s="220"/>
      <c r="J149" s="221">
        <f>ROUND(I149*H149,2)</f>
        <v>0</v>
      </c>
      <c r="K149" s="217" t="s">
        <v>3966</v>
      </c>
      <c r="L149" s="46"/>
      <c r="M149" s="222" t="s">
        <v>19</v>
      </c>
      <c r="N149" s="223" t="s">
        <v>44</v>
      </c>
      <c r="O149" s="86"/>
      <c r="P149" s="224">
        <f>O149*H149</f>
        <v>0</v>
      </c>
      <c r="Q149" s="224">
        <v>0</v>
      </c>
      <c r="R149" s="224">
        <f>Q149*H149</f>
        <v>0</v>
      </c>
      <c r="S149" s="224">
        <v>0</v>
      </c>
      <c r="T149" s="225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6" t="s">
        <v>112</v>
      </c>
      <c r="AT149" s="226" t="s">
        <v>208</v>
      </c>
      <c r="AU149" s="226" t="s">
        <v>82</v>
      </c>
      <c r="AY149" s="19" t="s">
        <v>206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19" t="s">
        <v>34</v>
      </c>
      <c r="BK149" s="227">
        <f>ROUND(I149*H149,2)</f>
        <v>0</v>
      </c>
      <c r="BL149" s="19" t="s">
        <v>112</v>
      </c>
      <c r="BM149" s="226" t="s">
        <v>5669</v>
      </c>
    </row>
    <row r="150" spans="1:51" s="13" customFormat="1" ht="12">
      <c r="A150" s="13"/>
      <c r="B150" s="228"/>
      <c r="C150" s="229"/>
      <c r="D150" s="230" t="s">
        <v>218</v>
      </c>
      <c r="E150" s="231" t="s">
        <v>19</v>
      </c>
      <c r="F150" s="232" t="s">
        <v>5670</v>
      </c>
      <c r="G150" s="229"/>
      <c r="H150" s="233">
        <v>1291</v>
      </c>
      <c r="I150" s="234"/>
      <c r="J150" s="229"/>
      <c r="K150" s="229"/>
      <c r="L150" s="235"/>
      <c r="M150" s="236"/>
      <c r="N150" s="237"/>
      <c r="O150" s="237"/>
      <c r="P150" s="237"/>
      <c r="Q150" s="237"/>
      <c r="R150" s="237"/>
      <c r="S150" s="237"/>
      <c r="T150" s="23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9" t="s">
        <v>218</v>
      </c>
      <c r="AU150" s="239" t="s">
        <v>82</v>
      </c>
      <c r="AV150" s="13" t="s">
        <v>82</v>
      </c>
      <c r="AW150" s="13" t="s">
        <v>33</v>
      </c>
      <c r="AX150" s="13" t="s">
        <v>34</v>
      </c>
      <c r="AY150" s="239" t="s">
        <v>206</v>
      </c>
    </row>
    <row r="151" spans="1:65" s="2" customFormat="1" ht="12">
      <c r="A151" s="40"/>
      <c r="B151" s="41"/>
      <c r="C151" s="215" t="s">
        <v>462</v>
      </c>
      <c r="D151" s="215" t="s">
        <v>208</v>
      </c>
      <c r="E151" s="216" t="s">
        <v>5506</v>
      </c>
      <c r="F151" s="217" t="s">
        <v>5507</v>
      </c>
      <c r="G151" s="218" t="s">
        <v>211</v>
      </c>
      <c r="H151" s="219">
        <v>603</v>
      </c>
      <c r="I151" s="220"/>
      <c r="J151" s="221">
        <f>ROUND(I151*H151,2)</f>
        <v>0</v>
      </c>
      <c r="K151" s="217" t="s">
        <v>19</v>
      </c>
      <c r="L151" s="46"/>
      <c r="M151" s="222" t="s">
        <v>19</v>
      </c>
      <c r="N151" s="223" t="s">
        <v>44</v>
      </c>
      <c r="O151" s="86"/>
      <c r="P151" s="224">
        <f>O151*H151</f>
        <v>0</v>
      </c>
      <c r="Q151" s="224">
        <v>0</v>
      </c>
      <c r="R151" s="224">
        <f>Q151*H151</f>
        <v>0</v>
      </c>
      <c r="S151" s="224">
        <v>0</v>
      </c>
      <c r="T151" s="225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6" t="s">
        <v>112</v>
      </c>
      <c r="AT151" s="226" t="s">
        <v>208</v>
      </c>
      <c r="AU151" s="226" t="s">
        <v>82</v>
      </c>
      <c r="AY151" s="19" t="s">
        <v>206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19" t="s">
        <v>34</v>
      </c>
      <c r="BK151" s="227">
        <f>ROUND(I151*H151,2)</f>
        <v>0</v>
      </c>
      <c r="BL151" s="19" t="s">
        <v>112</v>
      </c>
      <c r="BM151" s="226" t="s">
        <v>5671</v>
      </c>
    </row>
    <row r="152" spans="1:51" s="13" customFormat="1" ht="12">
      <c r="A152" s="13"/>
      <c r="B152" s="228"/>
      <c r="C152" s="229"/>
      <c r="D152" s="230" t="s">
        <v>218</v>
      </c>
      <c r="E152" s="231" t="s">
        <v>19</v>
      </c>
      <c r="F152" s="232" t="s">
        <v>5672</v>
      </c>
      <c r="G152" s="229"/>
      <c r="H152" s="233">
        <v>603</v>
      </c>
      <c r="I152" s="234"/>
      <c r="J152" s="229"/>
      <c r="K152" s="229"/>
      <c r="L152" s="235"/>
      <c r="M152" s="236"/>
      <c r="N152" s="237"/>
      <c r="O152" s="237"/>
      <c r="P152" s="237"/>
      <c r="Q152" s="237"/>
      <c r="R152" s="237"/>
      <c r="S152" s="237"/>
      <c r="T152" s="23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9" t="s">
        <v>218</v>
      </c>
      <c r="AU152" s="239" t="s">
        <v>82</v>
      </c>
      <c r="AV152" s="13" t="s">
        <v>82</v>
      </c>
      <c r="AW152" s="13" t="s">
        <v>33</v>
      </c>
      <c r="AX152" s="13" t="s">
        <v>34</v>
      </c>
      <c r="AY152" s="239" t="s">
        <v>206</v>
      </c>
    </row>
    <row r="153" spans="1:65" s="2" customFormat="1" ht="16.5" customHeight="1">
      <c r="A153" s="40"/>
      <c r="B153" s="41"/>
      <c r="C153" s="215" t="s">
        <v>468</v>
      </c>
      <c r="D153" s="215" t="s">
        <v>208</v>
      </c>
      <c r="E153" s="216" t="s">
        <v>5673</v>
      </c>
      <c r="F153" s="217" t="s">
        <v>5674</v>
      </c>
      <c r="G153" s="218" t="s">
        <v>270</v>
      </c>
      <c r="H153" s="219">
        <v>788</v>
      </c>
      <c r="I153" s="220"/>
      <c r="J153" s="221">
        <f>ROUND(I153*H153,2)</f>
        <v>0</v>
      </c>
      <c r="K153" s="217" t="s">
        <v>19</v>
      </c>
      <c r="L153" s="46"/>
      <c r="M153" s="222" t="s">
        <v>19</v>
      </c>
      <c r="N153" s="223" t="s">
        <v>44</v>
      </c>
      <c r="O153" s="86"/>
      <c r="P153" s="224">
        <f>O153*H153</f>
        <v>0</v>
      </c>
      <c r="Q153" s="224">
        <v>0</v>
      </c>
      <c r="R153" s="224">
        <f>Q153*H153</f>
        <v>0</v>
      </c>
      <c r="S153" s="224">
        <v>0</v>
      </c>
      <c r="T153" s="225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6" t="s">
        <v>112</v>
      </c>
      <c r="AT153" s="226" t="s">
        <v>208</v>
      </c>
      <c r="AU153" s="226" t="s">
        <v>82</v>
      </c>
      <c r="AY153" s="19" t="s">
        <v>206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19" t="s">
        <v>34</v>
      </c>
      <c r="BK153" s="227">
        <f>ROUND(I153*H153,2)</f>
        <v>0</v>
      </c>
      <c r="BL153" s="19" t="s">
        <v>112</v>
      </c>
      <c r="BM153" s="226" t="s">
        <v>5675</v>
      </c>
    </row>
    <row r="154" spans="1:51" s="13" customFormat="1" ht="12">
      <c r="A154" s="13"/>
      <c r="B154" s="228"/>
      <c r="C154" s="229"/>
      <c r="D154" s="230" t="s">
        <v>218</v>
      </c>
      <c r="E154" s="231" t="s">
        <v>19</v>
      </c>
      <c r="F154" s="232" t="s">
        <v>5676</v>
      </c>
      <c r="G154" s="229"/>
      <c r="H154" s="233">
        <v>788</v>
      </c>
      <c r="I154" s="234"/>
      <c r="J154" s="229"/>
      <c r="K154" s="229"/>
      <c r="L154" s="235"/>
      <c r="M154" s="236"/>
      <c r="N154" s="237"/>
      <c r="O154" s="237"/>
      <c r="P154" s="237"/>
      <c r="Q154" s="237"/>
      <c r="R154" s="237"/>
      <c r="S154" s="237"/>
      <c r="T154" s="23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9" t="s">
        <v>218</v>
      </c>
      <c r="AU154" s="239" t="s">
        <v>82</v>
      </c>
      <c r="AV154" s="13" t="s">
        <v>82</v>
      </c>
      <c r="AW154" s="13" t="s">
        <v>33</v>
      </c>
      <c r="AX154" s="13" t="s">
        <v>34</v>
      </c>
      <c r="AY154" s="239" t="s">
        <v>206</v>
      </c>
    </row>
    <row r="155" spans="1:65" s="2" customFormat="1" ht="12">
      <c r="A155" s="40"/>
      <c r="B155" s="41"/>
      <c r="C155" s="261" t="s">
        <v>474</v>
      </c>
      <c r="D155" s="261" t="s">
        <v>317</v>
      </c>
      <c r="E155" s="262" t="s">
        <v>5677</v>
      </c>
      <c r="F155" s="263" t="s">
        <v>5678</v>
      </c>
      <c r="G155" s="264" t="s">
        <v>211</v>
      </c>
      <c r="H155" s="265">
        <v>405.3</v>
      </c>
      <c r="I155" s="266"/>
      <c r="J155" s="267">
        <f>ROUND(I155*H155,2)</f>
        <v>0</v>
      </c>
      <c r="K155" s="263" t="s">
        <v>5679</v>
      </c>
      <c r="L155" s="268"/>
      <c r="M155" s="269" t="s">
        <v>19</v>
      </c>
      <c r="N155" s="270" t="s">
        <v>44</v>
      </c>
      <c r="O155" s="86"/>
      <c r="P155" s="224">
        <f>O155*H155</f>
        <v>0</v>
      </c>
      <c r="Q155" s="224">
        <v>0.176</v>
      </c>
      <c r="R155" s="224">
        <f>Q155*H155</f>
        <v>71.33279999999999</v>
      </c>
      <c r="S155" s="224">
        <v>0</v>
      </c>
      <c r="T155" s="22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6" t="s">
        <v>247</v>
      </c>
      <c r="AT155" s="226" t="s">
        <v>317</v>
      </c>
      <c r="AU155" s="226" t="s">
        <v>82</v>
      </c>
      <c r="AY155" s="19" t="s">
        <v>206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19" t="s">
        <v>34</v>
      </c>
      <c r="BK155" s="227">
        <f>ROUND(I155*H155,2)</f>
        <v>0</v>
      </c>
      <c r="BL155" s="19" t="s">
        <v>112</v>
      </c>
      <c r="BM155" s="226" t="s">
        <v>5680</v>
      </c>
    </row>
    <row r="156" spans="1:51" s="13" customFormat="1" ht="12">
      <c r="A156" s="13"/>
      <c r="B156" s="228"/>
      <c r="C156" s="229"/>
      <c r="D156" s="230" t="s">
        <v>218</v>
      </c>
      <c r="E156" s="231" t="s">
        <v>19</v>
      </c>
      <c r="F156" s="232" t="s">
        <v>5681</v>
      </c>
      <c r="G156" s="229"/>
      <c r="H156" s="233">
        <v>405.3</v>
      </c>
      <c r="I156" s="234"/>
      <c r="J156" s="229"/>
      <c r="K156" s="229"/>
      <c r="L156" s="235"/>
      <c r="M156" s="236"/>
      <c r="N156" s="237"/>
      <c r="O156" s="237"/>
      <c r="P156" s="237"/>
      <c r="Q156" s="237"/>
      <c r="R156" s="237"/>
      <c r="S156" s="237"/>
      <c r="T156" s="23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9" t="s">
        <v>218</v>
      </c>
      <c r="AU156" s="239" t="s">
        <v>82</v>
      </c>
      <c r="AV156" s="13" t="s">
        <v>82</v>
      </c>
      <c r="AW156" s="13" t="s">
        <v>33</v>
      </c>
      <c r="AX156" s="13" t="s">
        <v>34</v>
      </c>
      <c r="AY156" s="239" t="s">
        <v>206</v>
      </c>
    </row>
    <row r="157" spans="1:65" s="2" customFormat="1" ht="12">
      <c r="A157" s="40"/>
      <c r="B157" s="41"/>
      <c r="C157" s="261" t="s">
        <v>480</v>
      </c>
      <c r="D157" s="261" t="s">
        <v>317</v>
      </c>
      <c r="E157" s="262" t="s">
        <v>5682</v>
      </c>
      <c r="F157" s="263" t="s">
        <v>5683</v>
      </c>
      <c r="G157" s="264" t="s">
        <v>211</v>
      </c>
      <c r="H157" s="265">
        <v>38.01</v>
      </c>
      <c r="I157" s="266"/>
      <c r="J157" s="267">
        <f>ROUND(I157*H157,2)</f>
        <v>0</v>
      </c>
      <c r="K157" s="263" t="s">
        <v>3966</v>
      </c>
      <c r="L157" s="268"/>
      <c r="M157" s="269" t="s">
        <v>19</v>
      </c>
      <c r="N157" s="270" t="s">
        <v>44</v>
      </c>
      <c r="O157" s="86"/>
      <c r="P157" s="224">
        <f>O157*H157</f>
        <v>0</v>
      </c>
      <c r="Q157" s="224">
        <v>0.09063</v>
      </c>
      <c r="R157" s="224">
        <f>Q157*H157</f>
        <v>3.4448463</v>
      </c>
      <c r="S157" s="224">
        <v>0</v>
      </c>
      <c r="T157" s="225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6" t="s">
        <v>247</v>
      </c>
      <c r="AT157" s="226" t="s">
        <v>317</v>
      </c>
      <c r="AU157" s="226" t="s">
        <v>82</v>
      </c>
      <c r="AY157" s="19" t="s">
        <v>206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19" t="s">
        <v>34</v>
      </c>
      <c r="BK157" s="227">
        <f>ROUND(I157*H157,2)</f>
        <v>0</v>
      </c>
      <c r="BL157" s="19" t="s">
        <v>112</v>
      </c>
      <c r="BM157" s="226" t="s">
        <v>5684</v>
      </c>
    </row>
    <row r="158" spans="1:51" s="13" customFormat="1" ht="12">
      <c r="A158" s="13"/>
      <c r="B158" s="228"/>
      <c r="C158" s="229"/>
      <c r="D158" s="230" t="s">
        <v>218</v>
      </c>
      <c r="E158" s="231" t="s">
        <v>19</v>
      </c>
      <c r="F158" s="232" t="s">
        <v>5685</v>
      </c>
      <c r="G158" s="229"/>
      <c r="H158" s="233">
        <v>38.01</v>
      </c>
      <c r="I158" s="234"/>
      <c r="J158" s="229"/>
      <c r="K158" s="229"/>
      <c r="L158" s="235"/>
      <c r="M158" s="236"/>
      <c r="N158" s="237"/>
      <c r="O158" s="237"/>
      <c r="P158" s="237"/>
      <c r="Q158" s="237"/>
      <c r="R158" s="237"/>
      <c r="S158" s="237"/>
      <c r="T158" s="23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9" t="s">
        <v>218</v>
      </c>
      <c r="AU158" s="239" t="s">
        <v>82</v>
      </c>
      <c r="AV158" s="13" t="s">
        <v>82</v>
      </c>
      <c r="AW158" s="13" t="s">
        <v>33</v>
      </c>
      <c r="AX158" s="13" t="s">
        <v>34</v>
      </c>
      <c r="AY158" s="239" t="s">
        <v>206</v>
      </c>
    </row>
    <row r="159" spans="1:65" s="2" customFormat="1" ht="12">
      <c r="A159" s="40"/>
      <c r="B159" s="41"/>
      <c r="C159" s="261" t="s">
        <v>485</v>
      </c>
      <c r="D159" s="261" t="s">
        <v>317</v>
      </c>
      <c r="E159" s="262" t="s">
        <v>5686</v>
      </c>
      <c r="F159" s="263" t="s">
        <v>5687</v>
      </c>
      <c r="G159" s="264" t="s">
        <v>211</v>
      </c>
      <c r="H159" s="265">
        <v>227.85</v>
      </c>
      <c r="I159" s="266"/>
      <c r="J159" s="267">
        <f>ROUND(I159*H159,2)</f>
        <v>0</v>
      </c>
      <c r="K159" s="263" t="s">
        <v>19</v>
      </c>
      <c r="L159" s="268"/>
      <c r="M159" s="269" t="s">
        <v>19</v>
      </c>
      <c r="N159" s="270" t="s">
        <v>44</v>
      </c>
      <c r="O159" s="86"/>
      <c r="P159" s="224">
        <f>O159*H159</f>
        <v>0</v>
      </c>
      <c r="Q159" s="224">
        <v>0.176</v>
      </c>
      <c r="R159" s="224">
        <f>Q159*H159</f>
        <v>40.1016</v>
      </c>
      <c r="S159" s="224">
        <v>0</v>
      </c>
      <c r="T159" s="225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6" t="s">
        <v>247</v>
      </c>
      <c r="AT159" s="226" t="s">
        <v>317</v>
      </c>
      <c r="AU159" s="226" t="s">
        <v>82</v>
      </c>
      <c r="AY159" s="19" t="s">
        <v>206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9" t="s">
        <v>34</v>
      </c>
      <c r="BK159" s="227">
        <f>ROUND(I159*H159,2)</f>
        <v>0</v>
      </c>
      <c r="BL159" s="19" t="s">
        <v>112</v>
      </c>
      <c r="BM159" s="226" t="s">
        <v>5688</v>
      </c>
    </row>
    <row r="160" spans="1:51" s="13" customFormat="1" ht="12">
      <c r="A160" s="13"/>
      <c r="B160" s="228"/>
      <c r="C160" s="229"/>
      <c r="D160" s="230" t="s">
        <v>218</v>
      </c>
      <c r="E160" s="231" t="s">
        <v>19</v>
      </c>
      <c r="F160" s="232" t="s">
        <v>5689</v>
      </c>
      <c r="G160" s="229"/>
      <c r="H160" s="233">
        <v>227.85</v>
      </c>
      <c r="I160" s="234"/>
      <c r="J160" s="229"/>
      <c r="K160" s="229"/>
      <c r="L160" s="235"/>
      <c r="M160" s="236"/>
      <c r="N160" s="237"/>
      <c r="O160" s="237"/>
      <c r="P160" s="237"/>
      <c r="Q160" s="237"/>
      <c r="R160" s="237"/>
      <c r="S160" s="237"/>
      <c r="T160" s="23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9" t="s">
        <v>218</v>
      </c>
      <c r="AU160" s="239" t="s">
        <v>82</v>
      </c>
      <c r="AV160" s="13" t="s">
        <v>82</v>
      </c>
      <c r="AW160" s="13" t="s">
        <v>33</v>
      </c>
      <c r="AX160" s="13" t="s">
        <v>34</v>
      </c>
      <c r="AY160" s="239" t="s">
        <v>206</v>
      </c>
    </row>
    <row r="161" spans="1:65" s="2" customFormat="1" ht="16.5" customHeight="1">
      <c r="A161" s="40"/>
      <c r="B161" s="41"/>
      <c r="C161" s="261" t="s">
        <v>490</v>
      </c>
      <c r="D161" s="261" t="s">
        <v>317</v>
      </c>
      <c r="E161" s="262" t="s">
        <v>5690</v>
      </c>
      <c r="F161" s="263" t="s">
        <v>5691</v>
      </c>
      <c r="G161" s="264" t="s">
        <v>270</v>
      </c>
      <c r="H161" s="265">
        <v>234</v>
      </c>
      <c r="I161" s="266"/>
      <c r="J161" s="267">
        <f>ROUND(I161*H161,2)</f>
        <v>0</v>
      </c>
      <c r="K161" s="263" t="s">
        <v>3966</v>
      </c>
      <c r="L161" s="268"/>
      <c r="M161" s="269" t="s">
        <v>19</v>
      </c>
      <c r="N161" s="270" t="s">
        <v>44</v>
      </c>
      <c r="O161" s="86"/>
      <c r="P161" s="224">
        <f>O161*H161</f>
        <v>0</v>
      </c>
      <c r="Q161" s="224">
        <v>0.081</v>
      </c>
      <c r="R161" s="224">
        <f>Q161*H161</f>
        <v>18.954</v>
      </c>
      <c r="S161" s="224">
        <v>0</v>
      </c>
      <c r="T161" s="225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6" t="s">
        <v>247</v>
      </c>
      <c r="AT161" s="226" t="s">
        <v>317</v>
      </c>
      <c r="AU161" s="226" t="s">
        <v>82</v>
      </c>
      <c r="AY161" s="19" t="s">
        <v>206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19" t="s">
        <v>34</v>
      </c>
      <c r="BK161" s="227">
        <f>ROUND(I161*H161,2)</f>
        <v>0</v>
      </c>
      <c r="BL161" s="19" t="s">
        <v>112</v>
      </c>
      <c r="BM161" s="226" t="s">
        <v>5692</v>
      </c>
    </row>
    <row r="162" spans="1:51" s="13" customFormat="1" ht="12">
      <c r="A162" s="13"/>
      <c r="B162" s="228"/>
      <c r="C162" s="229"/>
      <c r="D162" s="230" t="s">
        <v>218</v>
      </c>
      <c r="E162" s="231" t="s">
        <v>19</v>
      </c>
      <c r="F162" s="232" t="s">
        <v>5693</v>
      </c>
      <c r="G162" s="229"/>
      <c r="H162" s="233">
        <v>234</v>
      </c>
      <c r="I162" s="234"/>
      <c r="J162" s="229"/>
      <c r="K162" s="229"/>
      <c r="L162" s="235"/>
      <c r="M162" s="236"/>
      <c r="N162" s="237"/>
      <c r="O162" s="237"/>
      <c r="P162" s="237"/>
      <c r="Q162" s="237"/>
      <c r="R162" s="237"/>
      <c r="S162" s="237"/>
      <c r="T162" s="23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9" t="s">
        <v>218</v>
      </c>
      <c r="AU162" s="239" t="s">
        <v>82</v>
      </c>
      <c r="AV162" s="13" t="s">
        <v>82</v>
      </c>
      <c r="AW162" s="13" t="s">
        <v>33</v>
      </c>
      <c r="AX162" s="13" t="s">
        <v>34</v>
      </c>
      <c r="AY162" s="239" t="s">
        <v>206</v>
      </c>
    </row>
    <row r="163" spans="1:65" s="2" customFormat="1" ht="16.5" customHeight="1">
      <c r="A163" s="40"/>
      <c r="B163" s="41"/>
      <c r="C163" s="261" t="s">
        <v>494</v>
      </c>
      <c r="D163" s="261" t="s">
        <v>317</v>
      </c>
      <c r="E163" s="262" t="s">
        <v>5694</v>
      </c>
      <c r="F163" s="263" t="s">
        <v>5695</v>
      </c>
      <c r="G163" s="264" t="s">
        <v>270</v>
      </c>
      <c r="H163" s="265">
        <v>468</v>
      </c>
      <c r="I163" s="266"/>
      <c r="J163" s="267">
        <f>ROUND(I163*H163,2)</f>
        <v>0</v>
      </c>
      <c r="K163" s="263" t="s">
        <v>3966</v>
      </c>
      <c r="L163" s="268"/>
      <c r="M163" s="269" t="s">
        <v>19</v>
      </c>
      <c r="N163" s="270" t="s">
        <v>44</v>
      </c>
      <c r="O163" s="86"/>
      <c r="P163" s="224">
        <f>O163*H163</f>
        <v>0</v>
      </c>
      <c r="Q163" s="224">
        <v>0.058</v>
      </c>
      <c r="R163" s="224">
        <f>Q163*H163</f>
        <v>27.144000000000002</v>
      </c>
      <c r="S163" s="224">
        <v>0</v>
      </c>
      <c r="T163" s="225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6" t="s">
        <v>247</v>
      </c>
      <c r="AT163" s="226" t="s">
        <v>317</v>
      </c>
      <c r="AU163" s="226" t="s">
        <v>82</v>
      </c>
      <c r="AY163" s="19" t="s">
        <v>206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19" t="s">
        <v>34</v>
      </c>
      <c r="BK163" s="227">
        <f>ROUND(I163*H163,2)</f>
        <v>0</v>
      </c>
      <c r="BL163" s="19" t="s">
        <v>112</v>
      </c>
      <c r="BM163" s="226" t="s">
        <v>5696</v>
      </c>
    </row>
    <row r="164" spans="1:51" s="13" customFormat="1" ht="12">
      <c r="A164" s="13"/>
      <c r="B164" s="228"/>
      <c r="C164" s="229"/>
      <c r="D164" s="230" t="s">
        <v>218</v>
      </c>
      <c r="E164" s="231" t="s">
        <v>19</v>
      </c>
      <c r="F164" s="232" t="s">
        <v>5697</v>
      </c>
      <c r="G164" s="229"/>
      <c r="H164" s="233">
        <v>468</v>
      </c>
      <c r="I164" s="234"/>
      <c r="J164" s="229"/>
      <c r="K164" s="229"/>
      <c r="L164" s="235"/>
      <c r="M164" s="236"/>
      <c r="N164" s="237"/>
      <c r="O164" s="237"/>
      <c r="P164" s="237"/>
      <c r="Q164" s="237"/>
      <c r="R164" s="237"/>
      <c r="S164" s="237"/>
      <c r="T164" s="23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9" t="s">
        <v>218</v>
      </c>
      <c r="AU164" s="239" t="s">
        <v>82</v>
      </c>
      <c r="AV164" s="13" t="s">
        <v>82</v>
      </c>
      <c r="AW164" s="13" t="s">
        <v>33</v>
      </c>
      <c r="AX164" s="13" t="s">
        <v>34</v>
      </c>
      <c r="AY164" s="239" t="s">
        <v>206</v>
      </c>
    </row>
    <row r="165" spans="1:65" s="2" customFormat="1" ht="16.5" customHeight="1">
      <c r="A165" s="40"/>
      <c r="B165" s="41"/>
      <c r="C165" s="261" t="s">
        <v>498</v>
      </c>
      <c r="D165" s="261" t="s">
        <v>317</v>
      </c>
      <c r="E165" s="262" t="s">
        <v>5698</v>
      </c>
      <c r="F165" s="263" t="s">
        <v>5699</v>
      </c>
      <c r="G165" s="264" t="s">
        <v>270</v>
      </c>
      <c r="H165" s="265">
        <v>86</v>
      </c>
      <c r="I165" s="266"/>
      <c r="J165" s="267">
        <f>ROUND(I165*H165,2)</f>
        <v>0</v>
      </c>
      <c r="K165" s="263" t="s">
        <v>3966</v>
      </c>
      <c r="L165" s="268"/>
      <c r="M165" s="269" t="s">
        <v>19</v>
      </c>
      <c r="N165" s="270" t="s">
        <v>44</v>
      </c>
      <c r="O165" s="86"/>
      <c r="P165" s="224">
        <f>O165*H165</f>
        <v>0</v>
      </c>
      <c r="Q165" s="224">
        <v>0.028</v>
      </c>
      <c r="R165" s="224">
        <f>Q165*H165</f>
        <v>2.408</v>
      </c>
      <c r="S165" s="224">
        <v>0</v>
      </c>
      <c r="T165" s="225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6" t="s">
        <v>247</v>
      </c>
      <c r="AT165" s="226" t="s">
        <v>317</v>
      </c>
      <c r="AU165" s="226" t="s">
        <v>82</v>
      </c>
      <c r="AY165" s="19" t="s">
        <v>206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19" t="s">
        <v>34</v>
      </c>
      <c r="BK165" s="227">
        <f>ROUND(I165*H165,2)</f>
        <v>0</v>
      </c>
      <c r="BL165" s="19" t="s">
        <v>112</v>
      </c>
      <c r="BM165" s="226" t="s">
        <v>5700</v>
      </c>
    </row>
    <row r="166" spans="1:51" s="13" customFormat="1" ht="12">
      <c r="A166" s="13"/>
      <c r="B166" s="228"/>
      <c r="C166" s="229"/>
      <c r="D166" s="230" t="s">
        <v>218</v>
      </c>
      <c r="E166" s="231" t="s">
        <v>19</v>
      </c>
      <c r="F166" s="232" t="s">
        <v>5701</v>
      </c>
      <c r="G166" s="229"/>
      <c r="H166" s="233">
        <v>86</v>
      </c>
      <c r="I166" s="234"/>
      <c r="J166" s="229"/>
      <c r="K166" s="229"/>
      <c r="L166" s="235"/>
      <c r="M166" s="236"/>
      <c r="N166" s="237"/>
      <c r="O166" s="237"/>
      <c r="P166" s="237"/>
      <c r="Q166" s="237"/>
      <c r="R166" s="237"/>
      <c r="S166" s="237"/>
      <c r="T166" s="23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9" t="s">
        <v>218</v>
      </c>
      <c r="AU166" s="239" t="s">
        <v>82</v>
      </c>
      <c r="AV166" s="13" t="s">
        <v>82</v>
      </c>
      <c r="AW166" s="13" t="s">
        <v>33</v>
      </c>
      <c r="AX166" s="13" t="s">
        <v>34</v>
      </c>
      <c r="AY166" s="239" t="s">
        <v>206</v>
      </c>
    </row>
    <row r="167" spans="1:63" s="12" customFormat="1" ht="22.8" customHeight="1">
      <c r="A167" s="12"/>
      <c r="B167" s="199"/>
      <c r="C167" s="200"/>
      <c r="D167" s="201" t="s">
        <v>72</v>
      </c>
      <c r="E167" s="213" t="s">
        <v>82</v>
      </c>
      <c r="F167" s="213" t="s">
        <v>266</v>
      </c>
      <c r="G167" s="200"/>
      <c r="H167" s="200"/>
      <c r="I167" s="203"/>
      <c r="J167" s="214">
        <f>BK167</f>
        <v>0</v>
      </c>
      <c r="K167" s="200"/>
      <c r="L167" s="205"/>
      <c r="M167" s="206"/>
      <c r="N167" s="207"/>
      <c r="O167" s="207"/>
      <c r="P167" s="208">
        <f>SUM(P168:P169)</f>
        <v>0</v>
      </c>
      <c r="Q167" s="207"/>
      <c r="R167" s="208">
        <f>SUM(R168:R169)</f>
        <v>0</v>
      </c>
      <c r="S167" s="207"/>
      <c r="T167" s="209">
        <f>SUM(T168:T169)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0" t="s">
        <v>34</v>
      </c>
      <c r="AT167" s="211" t="s">
        <v>72</v>
      </c>
      <c r="AU167" s="211" t="s">
        <v>34</v>
      </c>
      <c r="AY167" s="210" t="s">
        <v>206</v>
      </c>
      <c r="BK167" s="212">
        <f>SUM(BK168:BK169)</f>
        <v>0</v>
      </c>
    </row>
    <row r="168" spans="1:65" s="2" customFormat="1" ht="44.25" customHeight="1">
      <c r="A168" s="40"/>
      <c r="B168" s="41"/>
      <c r="C168" s="215" t="s">
        <v>503</v>
      </c>
      <c r="D168" s="215" t="s">
        <v>208</v>
      </c>
      <c r="E168" s="216" t="s">
        <v>5702</v>
      </c>
      <c r="F168" s="217" t="s">
        <v>5703</v>
      </c>
      <c r="G168" s="218" t="s">
        <v>211</v>
      </c>
      <c r="H168" s="219">
        <v>3694</v>
      </c>
      <c r="I168" s="220"/>
      <c r="J168" s="221">
        <f>ROUND(I168*H168,2)</f>
        <v>0</v>
      </c>
      <c r="K168" s="217" t="s">
        <v>3966</v>
      </c>
      <c r="L168" s="46"/>
      <c r="M168" s="222" t="s">
        <v>19</v>
      </c>
      <c r="N168" s="223" t="s">
        <v>44</v>
      </c>
      <c r="O168" s="86"/>
      <c r="P168" s="224">
        <f>O168*H168</f>
        <v>0</v>
      </c>
      <c r="Q168" s="224">
        <v>0</v>
      </c>
      <c r="R168" s="224">
        <f>Q168*H168</f>
        <v>0</v>
      </c>
      <c r="S168" s="224">
        <v>0</v>
      </c>
      <c r="T168" s="225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6" t="s">
        <v>112</v>
      </c>
      <c r="AT168" s="226" t="s">
        <v>208</v>
      </c>
      <c r="AU168" s="226" t="s">
        <v>82</v>
      </c>
      <c r="AY168" s="19" t="s">
        <v>206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19" t="s">
        <v>34</v>
      </c>
      <c r="BK168" s="227">
        <f>ROUND(I168*H168,2)</f>
        <v>0</v>
      </c>
      <c r="BL168" s="19" t="s">
        <v>112</v>
      </c>
      <c r="BM168" s="226" t="s">
        <v>5704</v>
      </c>
    </row>
    <row r="169" spans="1:51" s="13" customFormat="1" ht="12">
      <c r="A169" s="13"/>
      <c r="B169" s="228"/>
      <c r="C169" s="229"/>
      <c r="D169" s="230" t="s">
        <v>218</v>
      </c>
      <c r="E169" s="231" t="s">
        <v>19</v>
      </c>
      <c r="F169" s="232" t="s">
        <v>5705</v>
      </c>
      <c r="G169" s="229"/>
      <c r="H169" s="233">
        <v>3694</v>
      </c>
      <c r="I169" s="234"/>
      <c r="J169" s="229"/>
      <c r="K169" s="229"/>
      <c r="L169" s="235"/>
      <c r="M169" s="236"/>
      <c r="N169" s="237"/>
      <c r="O169" s="237"/>
      <c r="P169" s="237"/>
      <c r="Q169" s="237"/>
      <c r="R169" s="237"/>
      <c r="S169" s="237"/>
      <c r="T169" s="23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9" t="s">
        <v>218</v>
      </c>
      <c r="AU169" s="239" t="s">
        <v>82</v>
      </c>
      <c r="AV169" s="13" t="s">
        <v>82</v>
      </c>
      <c r="AW169" s="13" t="s">
        <v>33</v>
      </c>
      <c r="AX169" s="13" t="s">
        <v>34</v>
      </c>
      <c r="AY169" s="239" t="s">
        <v>206</v>
      </c>
    </row>
    <row r="170" spans="1:63" s="12" customFormat="1" ht="22.8" customHeight="1">
      <c r="A170" s="12"/>
      <c r="B170" s="199"/>
      <c r="C170" s="200"/>
      <c r="D170" s="201" t="s">
        <v>72</v>
      </c>
      <c r="E170" s="213" t="s">
        <v>93</v>
      </c>
      <c r="F170" s="213" t="s">
        <v>5706</v>
      </c>
      <c r="G170" s="200"/>
      <c r="H170" s="200"/>
      <c r="I170" s="203"/>
      <c r="J170" s="214">
        <f>BK170</f>
        <v>0</v>
      </c>
      <c r="K170" s="200"/>
      <c r="L170" s="205"/>
      <c r="M170" s="206"/>
      <c r="N170" s="207"/>
      <c r="O170" s="207"/>
      <c r="P170" s="208">
        <f>SUM(P171:P176)</f>
        <v>0</v>
      </c>
      <c r="Q170" s="207"/>
      <c r="R170" s="208">
        <f>SUM(R171:R176)</f>
        <v>13.735227600000002</v>
      </c>
      <c r="S170" s="207"/>
      <c r="T170" s="209">
        <f>SUM(T171:T176)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0" t="s">
        <v>34</v>
      </c>
      <c r="AT170" s="211" t="s">
        <v>72</v>
      </c>
      <c r="AU170" s="211" t="s">
        <v>34</v>
      </c>
      <c r="AY170" s="210" t="s">
        <v>206</v>
      </c>
      <c r="BK170" s="212">
        <f>SUM(BK171:BK176)</f>
        <v>0</v>
      </c>
    </row>
    <row r="171" spans="1:65" s="2" customFormat="1" ht="12">
      <c r="A171" s="40"/>
      <c r="B171" s="41"/>
      <c r="C171" s="215" t="s">
        <v>508</v>
      </c>
      <c r="D171" s="215" t="s">
        <v>208</v>
      </c>
      <c r="E171" s="216" t="s">
        <v>5707</v>
      </c>
      <c r="F171" s="217" t="s">
        <v>5708</v>
      </c>
      <c r="G171" s="218" t="s">
        <v>216</v>
      </c>
      <c r="H171" s="219">
        <v>5.94</v>
      </c>
      <c r="I171" s="220"/>
      <c r="J171" s="221">
        <f>ROUND(I171*H171,2)</f>
        <v>0</v>
      </c>
      <c r="K171" s="217" t="s">
        <v>3966</v>
      </c>
      <c r="L171" s="46"/>
      <c r="M171" s="222" t="s">
        <v>19</v>
      </c>
      <c r="N171" s="223" t="s">
        <v>44</v>
      </c>
      <c r="O171" s="86"/>
      <c r="P171" s="224">
        <f>O171*H171</f>
        <v>0</v>
      </c>
      <c r="Q171" s="224">
        <v>2.31154</v>
      </c>
      <c r="R171" s="224">
        <f>Q171*H171</f>
        <v>13.730547600000001</v>
      </c>
      <c r="S171" s="224">
        <v>0</v>
      </c>
      <c r="T171" s="225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6" t="s">
        <v>112</v>
      </c>
      <c r="AT171" s="226" t="s">
        <v>208</v>
      </c>
      <c r="AU171" s="226" t="s">
        <v>82</v>
      </c>
      <c r="AY171" s="19" t="s">
        <v>206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19" t="s">
        <v>34</v>
      </c>
      <c r="BK171" s="227">
        <f>ROUND(I171*H171,2)</f>
        <v>0</v>
      </c>
      <c r="BL171" s="19" t="s">
        <v>112</v>
      </c>
      <c r="BM171" s="226" t="s">
        <v>5709</v>
      </c>
    </row>
    <row r="172" spans="1:51" s="13" customFormat="1" ht="12">
      <c r="A172" s="13"/>
      <c r="B172" s="228"/>
      <c r="C172" s="229"/>
      <c r="D172" s="230" t="s">
        <v>218</v>
      </c>
      <c r="E172" s="231" t="s">
        <v>19</v>
      </c>
      <c r="F172" s="232" t="s">
        <v>5710</v>
      </c>
      <c r="G172" s="229"/>
      <c r="H172" s="233">
        <v>5.94</v>
      </c>
      <c r="I172" s="234"/>
      <c r="J172" s="229"/>
      <c r="K172" s="229"/>
      <c r="L172" s="235"/>
      <c r="M172" s="236"/>
      <c r="N172" s="237"/>
      <c r="O172" s="237"/>
      <c r="P172" s="237"/>
      <c r="Q172" s="237"/>
      <c r="R172" s="237"/>
      <c r="S172" s="237"/>
      <c r="T172" s="23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9" t="s">
        <v>218</v>
      </c>
      <c r="AU172" s="239" t="s">
        <v>82</v>
      </c>
      <c r="AV172" s="13" t="s">
        <v>82</v>
      </c>
      <c r="AW172" s="13" t="s">
        <v>33</v>
      </c>
      <c r="AX172" s="13" t="s">
        <v>34</v>
      </c>
      <c r="AY172" s="239" t="s">
        <v>206</v>
      </c>
    </row>
    <row r="173" spans="1:65" s="2" customFormat="1" ht="12">
      <c r="A173" s="40"/>
      <c r="B173" s="41"/>
      <c r="C173" s="215" t="s">
        <v>512</v>
      </c>
      <c r="D173" s="215" t="s">
        <v>208</v>
      </c>
      <c r="E173" s="216" t="s">
        <v>5711</v>
      </c>
      <c r="F173" s="217" t="s">
        <v>5712</v>
      </c>
      <c r="G173" s="218" t="s">
        <v>386</v>
      </c>
      <c r="H173" s="219">
        <v>1</v>
      </c>
      <c r="I173" s="220"/>
      <c r="J173" s="221">
        <f>ROUND(I173*H173,2)</f>
        <v>0</v>
      </c>
      <c r="K173" s="217" t="s">
        <v>19</v>
      </c>
      <c r="L173" s="46"/>
      <c r="M173" s="222" t="s">
        <v>19</v>
      </c>
      <c r="N173" s="223" t="s">
        <v>44</v>
      </c>
      <c r="O173" s="86"/>
      <c r="P173" s="224">
        <f>O173*H173</f>
        <v>0</v>
      </c>
      <c r="Q173" s="224">
        <v>0.00468</v>
      </c>
      <c r="R173" s="224">
        <f>Q173*H173</f>
        <v>0.00468</v>
      </c>
      <c r="S173" s="224">
        <v>0</v>
      </c>
      <c r="T173" s="225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6" t="s">
        <v>112</v>
      </c>
      <c r="AT173" s="226" t="s">
        <v>208</v>
      </c>
      <c r="AU173" s="226" t="s">
        <v>82</v>
      </c>
      <c r="AY173" s="19" t="s">
        <v>206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19" t="s">
        <v>34</v>
      </c>
      <c r="BK173" s="227">
        <f>ROUND(I173*H173,2)</f>
        <v>0</v>
      </c>
      <c r="BL173" s="19" t="s">
        <v>112</v>
      </c>
      <c r="BM173" s="226" t="s">
        <v>5713</v>
      </c>
    </row>
    <row r="174" spans="1:51" s="13" customFormat="1" ht="12">
      <c r="A174" s="13"/>
      <c r="B174" s="228"/>
      <c r="C174" s="229"/>
      <c r="D174" s="230" t="s">
        <v>218</v>
      </c>
      <c r="E174" s="231" t="s">
        <v>19</v>
      </c>
      <c r="F174" s="232" t="s">
        <v>5594</v>
      </c>
      <c r="G174" s="229"/>
      <c r="H174" s="233">
        <v>1</v>
      </c>
      <c r="I174" s="234"/>
      <c r="J174" s="229"/>
      <c r="K174" s="229"/>
      <c r="L174" s="235"/>
      <c r="M174" s="236"/>
      <c r="N174" s="237"/>
      <c r="O174" s="237"/>
      <c r="P174" s="237"/>
      <c r="Q174" s="237"/>
      <c r="R174" s="237"/>
      <c r="S174" s="237"/>
      <c r="T174" s="23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9" t="s">
        <v>218</v>
      </c>
      <c r="AU174" s="239" t="s">
        <v>82</v>
      </c>
      <c r="AV174" s="13" t="s">
        <v>82</v>
      </c>
      <c r="AW174" s="13" t="s">
        <v>33</v>
      </c>
      <c r="AX174" s="13" t="s">
        <v>34</v>
      </c>
      <c r="AY174" s="239" t="s">
        <v>206</v>
      </c>
    </row>
    <row r="175" spans="1:65" s="2" customFormat="1" ht="12">
      <c r="A175" s="40"/>
      <c r="B175" s="41"/>
      <c r="C175" s="215" t="s">
        <v>518</v>
      </c>
      <c r="D175" s="215" t="s">
        <v>208</v>
      </c>
      <c r="E175" s="216" t="s">
        <v>5714</v>
      </c>
      <c r="F175" s="217" t="s">
        <v>5715</v>
      </c>
      <c r="G175" s="218" t="s">
        <v>2468</v>
      </c>
      <c r="H175" s="219">
        <v>1</v>
      </c>
      <c r="I175" s="220"/>
      <c r="J175" s="221">
        <f>ROUND(I175*H175,2)</f>
        <v>0</v>
      </c>
      <c r="K175" s="217" t="s">
        <v>19</v>
      </c>
      <c r="L175" s="46"/>
      <c r="M175" s="222" t="s">
        <v>19</v>
      </c>
      <c r="N175" s="223" t="s">
        <v>44</v>
      </c>
      <c r="O175" s="86"/>
      <c r="P175" s="224">
        <f>O175*H175</f>
        <v>0</v>
      </c>
      <c r="Q175" s="224">
        <v>0</v>
      </c>
      <c r="R175" s="224">
        <f>Q175*H175</f>
        <v>0</v>
      </c>
      <c r="S175" s="224">
        <v>0</v>
      </c>
      <c r="T175" s="225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6" t="s">
        <v>112</v>
      </c>
      <c r="AT175" s="226" t="s">
        <v>208</v>
      </c>
      <c r="AU175" s="226" t="s">
        <v>82</v>
      </c>
      <c r="AY175" s="19" t="s">
        <v>206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19" t="s">
        <v>34</v>
      </c>
      <c r="BK175" s="227">
        <f>ROUND(I175*H175,2)</f>
        <v>0</v>
      </c>
      <c r="BL175" s="19" t="s">
        <v>112</v>
      </c>
      <c r="BM175" s="226" t="s">
        <v>5716</v>
      </c>
    </row>
    <row r="176" spans="1:51" s="13" customFormat="1" ht="12">
      <c r="A176" s="13"/>
      <c r="B176" s="228"/>
      <c r="C176" s="229"/>
      <c r="D176" s="230" t="s">
        <v>218</v>
      </c>
      <c r="E176" s="231" t="s">
        <v>19</v>
      </c>
      <c r="F176" s="232" t="s">
        <v>5717</v>
      </c>
      <c r="G176" s="229"/>
      <c r="H176" s="233">
        <v>1</v>
      </c>
      <c r="I176" s="234"/>
      <c r="J176" s="229"/>
      <c r="K176" s="229"/>
      <c r="L176" s="235"/>
      <c r="M176" s="236"/>
      <c r="N176" s="237"/>
      <c r="O176" s="237"/>
      <c r="P176" s="237"/>
      <c r="Q176" s="237"/>
      <c r="R176" s="237"/>
      <c r="S176" s="237"/>
      <c r="T176" s="23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9" t="s">
        <v>218</v>
      </c>
      <c r="AU176" s="239" t="s">
        <v>82</v>
      </c>
      <c r="AV176" s="13" t="s">
        <v>82</v>
      </c>
      <c r="AW176" s="13" t="s">
        <v>33</v>
      </c>
      <c r="AX176" s="13" t="s">
        <v>34</v>
      </c>
      <c r="AY176" s="239" t="s">
        <v>206</v>
      </c>
    </row>
    <row r="177" spans="1:63" s="12" customFormat="1" ht="22.8" customHeight="1">
      <c r="A177" s="12"/>
      <c r="B177" s="199"/>
      <c r="C177" s="200"/>
      <c r="D177" s="201" t="s">
        <v>72</v>
      </c>
      <c r="E177" s="213" t="s">
        <v>115</v>
      </c>
      <c r="F177" s="213" t="s">
        <v>5718</v>
      </c>
      <c r="G177" s="200"/>
      <c r="H177" s="200"/>
      <c r="I177" s="203"/>
      <c r="J177" s="214">
        <f>BK177</f>
        <v>0</v>
      </c>
      <c r="K177" s="200"/>
      <c r="L177" s="205"/>
      <c r="M177" s="206"/>
      <c r="N177" s="207"/>
      <c r="O177" s="207"/>
      <c r="P177" s="208">
        <f>SUM(P178:P183)</f>
        <v>0</v>
      </c>
      <c r="Q177" s="207"/>
      <c r="R177" s="208">
        <f>SUM(R178:R183)</f>
        <v>0.6111000000000001</v>
      </c>
      <c r="S177" s="207"/>
      <c r="T177" s="209">
        <f>SUM(T178:T183)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0" t="s">
        <v>34</v>
      </c>
      <c r="AT177" s="211" t="s">
        <v>72</v>
      </c>
      <c r="AU177" s="211" t="s">
        <v>34</v>
      </c>
      <c r="AY177" s="210" t="s">
        <v>206</v>
      </c>
      <c r="BK177" s="212">
        <f>SUM(BK178:BK183)</f>
        <v>0</v>
      </c>
    </row>
    <row r="178" spans="1:65" s="2" customFormat="1" ht="16.5" customHeight="1">
      <c r="A178" s="40"/>
      <c r="B178" s="41"/>
      <c r="C178" s="261" t="s">
        <v>522</v>
      </c>
      <c r="D178" s="261" t="s">
        <v>317</v>
      </c>
      <c r="E178" s="262" t="s">
        <v>5719</v>
      </c>
      <c r="F178" s="263" t="s">
        <v>5720</v>
      </c>
      <c r="G178" s="264" t="s">
        <v>2224</v>
      </c>
      <c r="H178" s="265">
        <v>611.1</v>
      </c>
      <c r="I178" s="266"/>
      <c r="J178" s="267">
        <f>ROUND(I178*H178,2)</f>
        <v>0</v>
      </c>
      <c r="K178" s="263" t="s">
        <v>3966</v>
      </c>
      <c r="L178" s="268"/>
      <c r="M178" s="269" t="s">
        <v>19</v>
      </c>
      <c r="N178" s="270" t="s">
        <v>44</v>
      </c>
      <c r="O178" s="86"/>
      <c r="P178" s="224">
        <f>O178*H178</f>
        <v>0</v>
      </c>
      <c r="Q178" s="224">
        <v>0.001</v>
      </c>
      <c r="R178" s="224">
        <f>Q178*H178</f>
        <v>0.6111000000000001</v>
      </c>
      <c r="S178" s="224">
        <v>0</v>
      </c>
      <c r="T178" s="225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6" t="s">
        <v>247</v>
      </c>
      <c r="AT178" s="226" t="s">
        <v>317</v>
      </c>
      <c r="AU178" s="226" t="s">
        <v>82</v>
      </c>
      <c r="AY178" s="19" t="s">
        <v>206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19" t="s">
        <v>34</v>
      </c>
      <c r="BK178" s="227">
        <f>ROUND(I178*H178,2)</f>
        <v>0</v>
      </c>
      <c r="BL178" s="19" t="s">
        <v>112</v>
      </c>
      <c r="BM178" s="226" t="s">
        <v>5721</v>
      </c>
    </row>
    <row r="179" spans="1:51" s="13" customFormat="1" ht="12">
      <c r="A179" s="13"/>
      <c r="B179" s="228"/>
      <c r="C179" s="229"/>
      <c r="D179" s="230" t="s">
        <v>218</v>
      </c>
      <c r="E179" s="231" t="s">
        <v>19</v>
      </c>
      <c r="F179" s="232" t="s">
        <v>5722</v>
      </c>
      <c r="G179" s="229"/>
      <c r="H179" s="233">
        <v>611.1</v>
      </c>
      <c r="I179" s="234"/>
      <c r="J179" s="229"/>
      <c r="K179" s="229"/>
      <c r="L179" s="235"/>
      <c r="M179" s="236"/>
      <c r="N179" s="237"/>
      <c r="O179" s="237"/>
      <c r="P179" s="237"/>
      <c r="Q179" s="237"/>
      <c r="R179" s="237"/>
      <c r="S179" s="237"/>
      <c r="T179" s="23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9" t="s">
        <v>218</v>
      </c>
      <c r="AU179" s="239" t="s">
        <v>82</v>
      </c>
      <c r="AV179" s="13" t="s">
        <v>82</v>
      </c>
      <c r="AW179" s="13" t="s">
        <v>33</v>
      </c>
      <c r="AX179" s="13" t="s">
        <v>34</v>
      </c>
      <c r="AY179" s="239" t="s">
        <v>206</v>
      </c>
    </row>
    <row r="180" spans="1:65" s="2" customFormat="1" ht="12">
      <c r="A180" s="40"/>
      <c r="B180" s="41"/>
      <c r="C180" s="215" t="s">
        <v>528</v>
      </c>
      <c r="D180" s="215" t="s">
        <v>208</v>
      </c>
      <c r="E180" s="216" t="s">
        <v>5723</v>
      </c>
      <c r="F180" s="217" t="s">
        <v>5724</v>
      </c>
      <c r="G180" s="218" t="s">
        <v>211</v>
      </c>
      <c r="H180" s="219">
        <v>746.9</v>
      </c>
      <c r="I180" s="220"/>
      <c r="J180" s="221">
        <f>ROUND(I180*H180,2)</f>
        <v>0</v>
      </c>
      <c r="K180" s="217" t="s">
        <v>3966</v>
      </c>
      <c r="L180" s="46"/>
      <c r="M180" s="222" t="s">
        <v>19</v>
      </c>
      <c r="N180" s="223" t="s">
        <v>44</v>
      </c>
      <c r="O180" s="86"/>
      <c r="P180" s="224">
        <f>O180*H180</f>
        <v>0</v>
      </c>
      <c r="Q180" s="224">
        <v>0</v>
      </c>
      <c r="R180" s="224">
        <f>Q180*H180</f>
        <v>0</v>
      </c>
      <c r="S180" s="224">
        <v>0</v>
      </c>
      <c r="T180" s="225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6" t="s">
        <v>112</v>
      </c>
      <c r="AT180" s="226" t="s">
        <v>208</v>
      </c>
      <c r="AU180" s="226" t="s">
        <v>82</v>
      </c>
      <c r="AY180" s="19" t="s">
        <v>206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19" t="s">
        <v>34</v>
      </c>
      <c r="BK180" s="227">
        <f>ROUND(I180*H180,2)</f>
        <v>0</v>
      </c>
      <c r="BL180" s="19" t="s">
        <v>112</v>
      </c>
      <c r="BM180" s="226" t="s">
        <v>5725</v>
      </c>
    </row>
    <row r="181" spans="1:51" s="13" customFormat="1" ht="12">
      <c r="A181" s="13"/>
      <c r="B181" s="228"/>
      <c r="C181" s="229"/>
      <c r="D181" s="230" t="s">
        <v>218</v>
      </c>
      <c r="E181" s="231" t="s">
        <v>19</v>
      </c>
      <c r="F181" s="232" t="s">
        <v>5726</v>
      </c>
      <c r="G181" s="229"/>
      <c r="H181" s="233">
        <v>746.9</v>
      </c>
      <c r="I181" s="234"/>
      <c r="J181" s="229"/>
      <c r="K181" s="229"/>
      <c r="L181" s="235"/>
      <c r="M181" s="236"/>
      <c r="N181" s="237"/>
      <c r="O181" s="237"/>
      <c r="P181" s="237"/>
      <c r="Q181" s="237"/>
      <c r="R181" s="237"/>
      <c r="S181" s="237"/>
      <c r="T181" s="23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9" t="s">
        <v>218</v>
      </c>
      <c r="AU181" s="239" t="s">
        <v>82</v>
      </c>
      <c r="AV181" s="13" t="s">
        <v>82</v>
      </c>
      <c r="AW181" s="13" t="s">
        <v>33</v>
      </c>
      <c r="AX181" s="13" t="s">
        <v>34</v>
      </c>
      <c r="AY181" s="239" t="s">
        <v>206</v>
      </c>
    </row>
    <row r="182" spans="1:65" s="2" customFormat="1" ht="44.25" customHeight="1">
      <c r="A182" s="40"/>
      <c r="B182" s="41"/>
      <c r="C182" s="215" t="s">
        <v>535</v>
      </c>
      <c r="D182" s="215" t="s">
        <v>208</v>
      </c>
      <c r="E182" s="216" t="s">
        <v>5727</v>
      </c>
      <c r="F182" s="217" t="s">
        <v>5728</v>
      </c>
      <c r="G182" s="218" t="s">
        <v>211</v>
      </c>
      <c r="H182" s="219">
        <v>746.9</v>
      </c>
      <c r="I182" s="220"/>
      <c r="J182" s="221">
        <f>ROUND(I182*H182,2)</f>
        <v>0</v>
      </c>
      <c r="K182" s="217" t="s">
        <v>3966</v>
      </c>
      <c r="L182" s="46"/>
      <c r="M182" s="222" t="s">
        <v>19</v>
      </c>
      <c r="N182" s="223" t="s">
        <v>44</v>
      </c>
      <c r="O182" s="86"/>
      <c r="P182" s="224">
        <f>O182*H182</f>
        <v>0</v>
      </c>
      <c r="Q182" s="224">
        <v>0</v>
      </c>
      <c r="R182" s="224">
        <f>Q182*H182</f>
        <v>0</v>
      </c>
      <c r="S182" s="224">
        <v>0</v>
      </c>
      <c r="T182" s="225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6" t="s">
        <v>112</v>
      </c>
      <c r="AT182" s="226" t="s">
        <v>208</v>
      </c>
      <c r="AU182" s="226" t="s">
        <v>82</v>
      </c>
      <c r="AY182" s="19" t="s">
        <v>206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19" t="s">
        <v>34</v>
      </c>
      <c r="BK182" s="227">
        <f>ROUND(I182*H182,2)</f>
        <v>0</v>
      </c>
      <c r="BL182" s="19" t="s">
        <v>112</v>
      </c>
      <c r="BM182" s="226" t="s">
        <v>5729</v>
      </c>
    </row>
    <row r="183" spans="1:51" s="13" customFormat="1" ht="12">
      <c r="A183" s="13"/>
      <c r="B183" s="228"/>
      <c r="C183" s="229"/>
      <c r="D183" s="230" t="s">
        <v>218</v>
      </c>
      <c r="E183" s="231" t="s">
        <v>19</v>
      </c>
      <c r="F183" s="232" t="s">
        <v>5726</v>
      </c>
      <c r="G183" s="229"/>
      <c r="H183" s="233">
        <v>746.9</v>
      </c>
      <c r="I183" s="234"/>
      <c r="J183" s="229"/>
      <c r="K183" s="229"/>
      <c r="L183" s="235"/>
      <c r="M183" s="236"/>
      <c r="N183" s="237"/>
      <c r="O183" s="237"/>
      <c r="P183" s="237"/>
      <c r="Q183" s="237"/>
      <c r="R183" s="237"/>
      <c r="S183" s="237"/>
      <c r="T183" s="23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9" t="s">
        <v>218</v>
      </c>
      <c r="AU183" s="239" t="s">
        <v>82</v>
      </c>
      <c r="AV183" s="13" t="s">
        <v>82</v>
      </c>
      <c r="AW183" s="13" t="s">
        <v>33</v>
      </c>
      <c r="AX183" s="13" t="s">
        <v>34</v>
      </c>
      <c r="AY183" s="239" t="s">
        <v>206</v>
      </c>
    </row>
    <row r="184" spans="1:63" s="12" customFormat="1" ht="22.8" customHeight="1">
      <c r="A184" s="12"/>
      <c r="B184" s="199"/>
      <c r="C184" s="200"/>
      <c r="D184" s="201" t="s">
        <v>72</v>
      </c>
      <c r="E184" s="213" t="s">
        <v>251</v>
      </c>
      <c r="F184" s="213" t="s">
        <v>5386</v>
      </c>
      <c r="G184" s="200"/>
      <c r="H184" s="200"/>
      <c r="I184" s="203"/>
      <c r="J184" s="214">
        <f>BK184</f>
        <v>0</v>
      </c>
      <c r="K184" s="200"/>
      <c r="L184" s="205"/>
      <c r="M184" s="206"/>
      <c r="N184" s="207"/>
      <c r="O184" s="207"/>
      <c r="P184" s="208">
        <f>SUM(P185:P208)</f>
        <v>0</v>
      </c>
      <c r="Q184" s="207"/>
      <c r="R184" s="208">
        <f>SUM(R185:R208)</f>
        <v>337.30975</v>
      </c>
      <c r="S184" s="207"/>
      <c r="T184" s="209">
        <f>SUM(T185:T208)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0" t="s">
        <v>34</v>
      </c>
      <c r="AT184" s="211" t="s">
        <v>72</v>
      </c>
      <c r="AU184" s="211" t="s">
        <v>34</v>
      </c>
      <c r="AY184" s="210" t="s">
        <v>206</v>
      </c>
      <c r="BK184" s="212">
        <f>SUM(BK185:BK208)</f>
        <v>0</v>
      </c>
    </row>
    <row r="185" spans="1:65" s="2" customFormat="1" ht="12">
      <c r="A185" s="40"/>
      <c r="B185" s="41"/>
      <c r="C185" s="215" t="s">
        <v>560</v>
      </c>
      <c r="D185" s="215" t="s">
        <v>208</v>
      </c>
      <c r="E185" s="216" t="s">
        <v>5496</v>
      </c>
      <c r="F185" s="217" t="s">
        <v>5497</v>
      </c>
      <c r="G185" s="218" t="s">
        <v>216</v>
      </c>
      <c r="H185" s="219">
        <v>22.5</v>
      </c>
      <c r="I185" s="220"/>
      <c r="J185" s="221">
        <f>ROUND(I185*H185,2)</f>
        <v>0</v>
      </c>
      <c r="K185" s="217" t="s">
        <v>19</v>
      </c>
      <c r="L185" s="46"/>
      <c r="M185" s="222" t="s">
        <v>19</v>
      </c>
      <c r="N185" s="223" t="s">
        <v>44</v>
      </c>
      <c r="O185" s="86"/>
      <c r="P185" s="224">
        <f>O185*H185</f>
        <v>0</v>
      </c>
      <c r="Q185" s="224">
        <v>0</v>
      </c>
      <c r="R185" s="224">
        <f>Q185*H185</f>
        <v>0</v>
      </c>
      <c r="S185" s="224">
        <v>0</v>
      </c>
      <c r="T185" s="225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6" t="s">
        <v>112</v>
      </c>
      <c r="AT185" s="226" t="s">
        <v>208</v>
      </c>
      <c r="AU185" s="226" t="s">
        <v>82</v>
      </c>
      <c r="AY185" s="19" t="s">
        <v>206</v>
      </c>
      <c r="BE185" s="227">
        <f>IF(N185="základní",J185,0)</f>
        <v>0</v>
      </c>
      <c r="BF185" s="227">
        <f>IF(N185="snížená",J185,0)</f>
        <v>0</v>
      </c>
      <c r="BG185" s="227">
        <f>IF(N185="zákl. přenesená",J185,0)</f>
        <v>0</v>
      </c>
      <c r="BH185" s="227">
        <f>IF(N185="sníž. přenesená",J185,0)</f>
        <v>0</v>
      </c>
      <c r="BI185" s="227">
        <f>IF(N185="nulová",J185,0)</f>
        <v>0</v>
      </c>
      <c r="BJ185" s="19" t="s">
        <v>34</v>
      </c>
      <c r="BK185" s="227">
        <f>ROUND(I185*H185,2)</f>
        <v>0</v>
      </c>
      <c r="BL185" s="19" t="s">
        <v>112</v>
      </c>
      <c r="BM185" s="226" t="s">
        <v>5730</v>
      </c>
    </row>
    <row r="186" spans="1:51" s="13" customFormat="1" ht="12">
      <c r="A186" s="13"/>
      <c r="B186" s="228"/>
      <c r="C186" s="229"/>
      <c r="D186" s="230" t="s">
        <v>218</v>
      </c>
      <c r="E186" s="231" t="s">
        <v>19</v>
      </c>
      <c r="F186" s="232" t="s">
        <v>5731</v>
      </c>
      <c r="G186" s="229"/>
      <c r="H186" s="233">
        <v>22.5</v>
      </c>
      <c r="I186" s="234"/>
      <c r="J186" s="229"/>
      <c r="K186" s="229"/>
      <c r="L186" s="235"/>
      <c r="M186" s="236"/>
      <c r="N186" s="237"/>
      <c r="O186" s="237"/>
      <c r="P186" s="237"/>
      <c r="Q186" s="237"/>
      <c r="R186" s="237"/>
      <c r="S186" s="237"/>
      <c r="T186" s="23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9" t="s">
        <v>218</v>
      </c>
      <c r="AU186" s="239" t="s">
        <v>82</v>
      </c>
      <c r="AV186" s="13" t="s">
        <v>82</v>
      </c>
      <c r="AW186" s="13" t="s">
        <v>33</v>
      </c>
      <c r="AX186" s="13" t="s">
        <v>34</v>
      </c>
      <c r="AY186" s="239" t="s">
        <v>206</v>
      </c>
    </row>
    <row r="187" spans="1:65" s="2" customFormat="1" ht="44.25" customHeight="1">
      <c r="A187" s="40"/>
      <c r="B187" s="41"/>
      <c r="C187" s="215" t="s">
        <v>564</v>
      </c>
      <c r="D187" s="215" t="s">
        <v>208</v>
      </c>
      <c r="E187" s="216" t="s">
        <v>5500</v>
      </c>
      <c r="F187" s="217" t="s">
        <v>5501</v>
      </c>
      <c r="G187" s="218" t="s">
        <v>216</v>
      </c>
      <c r="H187" s="219">
        <v>22.5</v>
      </c>
      <c r="I187" s="220"/>
      <c r="J187" s="221">
        <f>ROUND(I187*H187,2)</f>
        <v>0</v>
      </c>
      <c r="K187" s="217" t="s">
        <v>19</v>
      </c>
      <c r="L187" s="46"/>
      <c r="M187" s="222" t="s">
        <v>19</v>
      </c>
      <c r="N187" s="223" t="s">
        <v>44</v>
      </c>
      <c r="O187" s="86"/>
      <c r="P187" s="224">
        <f>O187*H187</f>
        <v>0</v>
      </c>
      <c r="Q187" s="224">
        <v>0</v>
      </c>
      <c r="R187" s="224">
        <f>Q187*H187</f>
        <v>0</v>
      </c>
      <c r="S187" s="224">
        <v>0</v>
      </c>
      <c r="T187" s="225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6" t="s">
        <v>112</v>
      </c>
      <c r="AT187" s="226" t="s">
        <v>208</v>
      </c>
      <c r="AU187" s="226" t="s">
        <v>82</v>
      </c>
      <c r="AY187" s="19" t="s">
        <v>206</v>
      </c>
      <c r="BE187" s="227">
        <f>IF(N187="základní",J187,0)</f>
        <v>0</v>
      </c>
      <c r="BF187" s="227">
        <f>IF(N187="snížená",J187,0)</f>
        <v>0</v>
      </c>
      <c r="BG187" s="227">
        <f>IF(N187="zákl. přenesená",J187,0)</f>
        <v>0</v>
      </c>
      <c r="BH187" s="227">
        <f>IF(N187="sníž. přenesená",J187,0)</f>
        <v>0</v>
      </c>
      <c r="BI187" s="227">
        <f>IF(N187="nulová",J187,0)</f>
        <v>0</v>
      </c>
      <c r="BJ187" s="19" t="s">
        <v>34</v>
      </c>
      <c r="BK187" s="227">
        <f>ROUND(I187*H187,2)</f>
        <v>0</v>
      </c>
      <c r="BL187" s="19" t="s">
        <v>112</v>
      </c>
      <c r="BM187" s="226" t="s">
        <v>5732</v>
      </c>
    </row>
    <row r="188" spans="1:51" s="13" customFormat="1" ht="12">
      <c r="A188" s="13"/>
      <c r="B188" s="228"/>
      <c r="C188" s="229"/>
      <c r="D188" s="230" t="s">
        <v>218</v>
      </c>
      <c r="E188" s="231" t="s">
        <v>19</v>
      </c>
      <c r="F188" s="232" t="s">
        <v>5731</v>
      </c>
      <c r="G188" s="229"/>
      <c r="H188" s="233">
        <v>22.5</v>
      </c>
      <c r="I188" s="234"/>
      <c r="J188" s="229"/>
      <c r="K188" s="229"/>
      <c r="L188" s="235"/>
      <c r="M188" s="236"/>
      <c r="N188" s="237"/>
      <c r="O188" s="237"/>
      <c r="P188" s="237"/>
      <c r="Q188" s="237"/>
      <c r="R188" s="237"/>
      <c r="S188" s="237"/>
      <c r="T188" s="23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9" t="s">
        <v>218</v>
      </c>
      <c r="AU188" s="239" t="s">
        <v>82</v>
      </c>
      <c r="AV188" s="13" t="s">
        <v>82</v>
      </c>
      <c r="AW188" s="13" t="s">
        <v>33</v>
      </c>
      <c r="AX188" s="13" t="s">
        <v>34</v>
      </c>
      <c r="AY188" s="239" t="s">
        <v>206</v>
      </c>
    </row>
    <row r="189" spans="1:65" s="2" customFormat="1" ht="12">
      <c r="A189" s="40"/>
      <c r="B189" s="41"/>
      <c r="C189" s="215" t="s">
        <v>568</v>
      </c>
      <c r="D189" s="215" t="s">
        <v>208</v>
      </c>
      <c r="E189" s="216" t="s">
        <v>5503</v>
      </c>
      <c r="F189" s="217" t="s">
        <v>5504</v>
      </c>
      <c r="G189" s="218" t="s">
        <v>216</v>
      </c>
      <c r="H189" s="219">
        <v>22.5</v>
      </c>
      <c r="I189" s="220"/>
      <c r="J189" s="221">
        <f>ROUND(I189*H189,2)</f>
        <v>0</v>
      </c>
      <c r="K189" s="217" t="s">
        <v>19</v>
      </c>
      <c r="L189" s="46"/>
      <c r="M189" s="222" t="s">
        <v>19</v>
      </c>
      <c r="N189" s="223" t="s">
        <v>44</v>
      </c>
      <c r="O189" s="86"/>
      <c r="P189" s="224">
        <f>O189*H189</f>
        <v>0</v>
      </c>
      <c r="Q189" s="224">
        <v>0</v>
      </c>
      <c r="R189" s="224">
        <f>Q189*H189</f>
        <v>0</v>
      </c>
      <c r="S189" s="224">
        <v>0</v>
      </c>
      <c r="T189" s="225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6" t="s">
        <v>112</v>
      </c>
      <c r="AT189" s="226" t="s">
        <v>208</v>
      </c>
      <c r="AU189" s="226" t="s">
        <v>82</v>
      </c>
      <c r="AY189" s="19" t="s">
        <v>206</v>
      </c>
      <c r="BE189" s="227">
        <f>IF(N189="základní",J189,0)</f>
        <v>0</v>
      </c>
      <c r="BF189" s="227">
        <f>IF(N189="snížená",J189,0)</f>
        <v>0</v>
      </c>
      <c r="BG189" s="227">
        <f>IF(N189="zákl. přenesená",J189,0)</f>
        <v>0</v>
      </c>
      <c r="BH189" s="227">
        <f>IF(N189="sníž. přenesená",J189,0)</f>
        <v>0</v>
      </c>
      <c r="BI189" s="227">
        <f>IF(N189="nulová",J189,0)</f>
        <v>0</v>
      </c>
      <c r="BJ189" s="19" t="s">
        <v>34</v>
      </c>
      <c r="BK189" s="227">
        <f>ROUND(I189*H189,2)</f>
        <v>0</v>
      </c>
      <c r="BL189" s="19" t="s">
        <v>112</v>
      </c>
      <c r="BM189" s="226" t="s">
        <v>5733</v>
      </c>
    </row>
    <row r="190" spans="1:51" s="13" customFormat="1" ht="12">
      <c r="A190" s="13"/>
      <c r="B190" s="228"/>
      <c r="C190" s="229"/>
      <c r="D190" s="230" t="s">
        <v>218</v>
      </c>
      <c r="E190" s="231" t="s">
        <v>19</v>
      </c>
      <c r="F190" s="232" t="s">
        <v>5731</v>
      </c>
      <c r="G190" s="229"/>
      <c r="H190" s="233">
        <v>22.5</v>
      </c>
      <c r="I190" s="234"/>
      <c r="J190" s="229"/>
      <c r="K190" s="229"/>
      <c r="L190" s="235"/>
      <c r="M190" s="236"/>
      <c r="N190" s="237"/>
      <c r="O190" s="237"/>
      <c r="P190" s="237"/>
      <c r="Q190" s="237"/>
      <c r="R190" s="237"/>
      <c r="S190" s="237"/>
      <c r="T190" s="23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9" t="s">
        <v>218</v>
      </c>
      <c r="AU190" s="239" t="s">
        <v>82</v>
      </c>
      <c r="AV190" s="13" t="s">
        <v>82</v>
      </c>
      <c r="AW190" s="13" t="s">
        <v>33</v>
      </c>
      <c r="AX190" s="13" t="s">
        <v>34</v>
      </c>
      <c r="AY190" s="239" t="s">
        <v>206</v>
      </c>
    </row>
    <row r="191" spans="1:65" s="2" customFormat="1" ht="44.25" customHeight="1">
      <c r="A191" s="40"/>
      <c r="B191" s="41"/>
      <c r="C191" s="215" t="s">
        <v>575</v>
      </c>
      <c r="D191" s="215" t="s">
        <v>208</v>
      </c>
      <c r="E191" s="216" t="s">
        <v>5510</v>
      </c>
      <c r="F191" s="217" t="s">
        <v>5511</v>
      </c>
      <c r="G191" s="218" t="s">
        <v>211</v>
      </c>
      <c r="H191" s="219">
        <v>22.5</v>
      </c>
      <c r="I191" s="220"/>
      <c r="J191" s="221">
        <f>ROUND(I191*H191,2)</f>
        <v>0</v>
      </c>
      <c r="K191" s="217" t="s">
        <v>19</v>
      </c>
      <c r="L191" s="46"/>
      <c r="M191" s="222" t="s">
        <v>19</v>
      </c>
      <c r="N191" s="223" t="s">
        <v>44</v>
      </c>
      <c r="O191" s="86"/>
      <c r="P191" s="224">
        <f>O191*H191</f>
        <v>0</v>
      </c>
      <c r="Q191" s="224">
        <v>0</v>
      </c>
      <c r="R191" s="224">
        <f>Q191*H191</f>
        <v>0</v>
      </c>
      <c r="S191" s="224">
        <v>0</v>
      </c>
      <c r="T191" s="225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6" t="s">
        <v>112</v>
      </c>
      <c r="AT191" s="226" t="s">
        <v>208</v>
      </c>
      <c r="AU191" s="226" t="s">
        <v>82</v>
      </c>
      <c r="AY191" s="19" t="s">
        <v>206</v>
      </c>
      <c r="BE191" s="227">
        <f>IF(N191="základní",J191,0)</f>
        <v>0</v>
      </c>
      <c r="BF191" s="227">
        <f>IF(N191="snížená",J191,0)</f>
        <v>0</v>
      </c>
      <c r="BG191" s="227">
        <f>IF(N191="zákl. přenesená",J191,0)</f>
        <v>0</v>
      </c>
      <c r="BH191" s="227">
        <f>IF(N191="sníž. přenesená",J191,0)</f>
        <v>0</v>
      </c>
      <c r="BI191" s="227">
        <f>IF(N191="nulová",J191,0)</f>
        <v>0</v>
      </c>
      <c r="BJ191" s="19" t="s">
        <v>34</v>
      </c>
      <c r="BK191" s="227">
        <f>ROUND(I191*H191,2)</f>
        <v>0</v>
      </c>
      <c r="BL191" s="19" t="s">
        <v>112</v>
      </c>
      <c r="BM191" s="226" t="s">
        <v>5734</v>
      </c>
    </row>
    <row r="192" spans="1:51" s="13" customFormat="1" ht="12">
      <c r="A192" s="13"/>
      <c r="B192" s="228"/>
      <c r="C192" s="229"/>
      <c r="D192" s="230" t="s">
        <v>218</v>
      </c>
      <c r="E192" s="231" t="s">
        <v>19</v>
      </c>
      <c r="F192" s="232" t="s">
        <v>5731</v>
      </c>
      <c r="G192" s="229"/>
      <c r="H192" s="233">
        <v>22.5</v>
      </c>
      <c r="I192" s="234"/>
      <c r="J192" s="229"/>
      <c r="K192" s="229"/>
      <c r="L192" s="235"/>
      <c r="M192" s="236"/>
      <c r="N192" s="237"/>
      <c r="O192" s="237"/>
      <c r="P192" s="237"/>
      <c r="Q192" s="237"/>
      <c r="R192" s="237"/>
      <c r="S192" s="237"/>
      <c r="T192" s="23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9" t="s">
        <v>218</v>
      </c>
      <c r="AU192" s="239" t="s">
        <v>82</v>
      </c>
      <c r="AV192" s="13" t="s">
        <v>82</v>
      </c>
      <c r="AW192" s="13" t="s">
        <v>33</v>
      </c>
      <c r="AX192" s="13" t="s">
        <v>34</v>
      </c>
      <c r="AY192" s="239" t="s">
        <v>206</v>
      </c>
    </row>
    <row r="193" spans="1:65" s="2" customFormat="1" ht="12">
      <c r="A193" s="40"/>
      <c r="B193" s="41"/>
      <c r="C193" s="215" t="s">
        <v>583</v>
      </c>
      <c r="D193" s="215" t="s">
        <v>208</v>
      </c>
      <c r="E193" s="216" t="s">
        <v>5735</v>
      </c>
      <c r="F193" s="217" t="s">
        <v>5736</v>
      </c>
      <c r="G193" s="218" t="s">
        <v>270</v>
      </c>
      <c r="H193" s="219">
        <v>20</v>
      </c>
      <c r="I193" s="220"/>
      <c r="J193" s="221">
        <f>ROUND(I193*H193,2)</f>
        <v>0</v>
      </c>
      <c r="K193" s="217" t="s">
        <v>19</v>
      </c>
      <c r="L193" s="46"/>
      <c r="M193" s="222" t="s">
        <v>19</v>
      </c>
      <c r="N193" s="223" t="s">
        <v>44</v>
      </c>
      <c r="O193" s="86"/>
      <c r="P193" s="224">
        <f>O193*H193</f>
        <v>0</v>
      </c>
      <c r="Q193" s="224">
        <v>0.015</v>
      </c>
      <c r="R193" s="224">
        <f>Q193*H193</f>
        <v>0.3</v>
      </c>
      <c r="S193" s="224">
        <v>0</v>
      </c>
      <c r="T193" s="225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6" t="s">
        <v>112</v>
      </c>
      <c r="AT193" s="226" t="s">
        <v>208</v>
      </c>
      <c r="AU193" s="226" t="s">
        <v>82</v>
      </c>
      <c r="AY193" s="19" t="s">
        <v>206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19" t="s">
        <v>34</v>
      </c>
      <c r="BK193" s="227">
        <f>ROUND(I193*H193,2)</f>
        <v>0</v>
      </c>
      <c r="BL193" s="19" t="s">
        <v>112</v>
      </c>
      <c r="BM193" s="226" t="s">
        <v>5737</v>
      </c>
    </row>
    <row r="194" spans="1:51" s="13" customFormat="1" ht="12">
      <c r="A194" s="13"/>
      <c r="B194" s="228"/>
      <c r="C194" s="229"/>
      <c r="D194" s="230" t="s">
        <v>218</v>
      </c>
      <c r="E194" s="231" t="s">
        <v>19</v>
      </c>
      <c r="F194" s="232" t="s">
        <v>5738</v>
      </c>
      <c r="G194" s="229"/>
      <c r="H194" s="233">
        <v>20</v>
      </c>
      <c r="I194" s="234"/>
      <c r="J194" s="229"/>
      <c r="K194" s="229"/>
      <c r="L194" s="235"/>
      <c r="M194" s="236"/>
      <c r="N194" s="237"/>
      <c r="O194" s="237"/>
      <c r="P194" s="237"/>
      <c r="Q194" s="237"/>
      <c r="R194" s="237"/>
      <c r="S194" s="237"/>
      <c r="T194" s="23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9" t="s">
        <v>218</v>
      </c>
      <c r="AU194" s="239" t="s">
        <v>82</v>
      </c>
      <c r="AV194" s="13" t="s">
        <v>82</v>
      </c>
      <c r="AW194" s="13" t="s">
        <v>33</v>
      </c>
      <c r="AX194" s="13" t="s">
        <v>34</v>
      </c>
      <c r="AY194" s="239" t="s">
        <v>206</v>
      </c>
    </row>
    <row r="195" spans="1:65" s="2" customFormat="1" ht="12">
      <c r="A195" s="40"/>
      <c r="B195" s="41"/>
      <c r="C195" s="215" t="s">
        <v>588</v>
      </c>
      <c r="D195" s="215" t="s">
        <v>208</v>
      </c>
      <c r="E195" s="216" t="s">
        <v>5518</v>
      </c>
      <c r="F195" s="217" t="s">
        <v>5519</v>
      </c>
      <c r="G195" s="218" t="s">
        <v>270</v>
      </c>
      <c r="H195" s="219">
        <v>15</v>
      </c>
      <c r="I195" s="220"/>
      <c r="J195" s="221">
        <f>ROUND(I195*H195,2)</f>
        <v>0</v>
      </c>
      <c r="K195" s="217" t="s">
        <v>19</v>
      </c>
      <c r="L195" s="46"/>
      <c r="M195" s="222" t="s">
        <v>19</v>
      </c>
      <c r="N195" s="223" t="s">
        <v>44</v>
      </c>
      <c r="O195" s="86"/>
      <c r="P195" s="224">
        <f>O195*H195</f>
        <v>0</v>
      </c>
      <c r="Q195" s="224">
        <v>0</v>
      </c>
      <c r="R195" s="224">
        <f>Q195*H195</f>
        <v>0</v>
      </c>
      <c r="S195" s="224">
        <v>0</v>
      </c>
      <c r="T195" s="225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6" t="s">
        <v>112</v>
      </c>
      <c r="AT195" s="226" t="s">
        <v>208</v>
      </c>
      <c r="AU195" s="226" t="s">
        <v>82</v>
      </c>
      <c r="AY195" s="19" t="s">
        <v>206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19" t="s">
        <v>34</v>
      </c>
      <c r="BK195" s="227">
        <f>ROUND(I195*H195,2)</f>
        <v>0</v>
      </c>
      <c r="BL195" s="19" t="s">
        <v>112</v>
      </c>
      <c r="BM195" s="226" t="s">
        <v>5739</v>
      </c>
    </row>
    <row r="196" spans="1:51" s="13" customFormat="1" ht="12">
      <c r="A196" s="13"/>
      <c r="B196" s="228"/>
      <c r="C196" s="229"/>
      <c r="D196" s="230" t="s">
        <v>218</v>
      </c>
      <c r="E196" s="231" t="s">
        <v>19</v>
      </c>
      <c r="F196" s="232" t="s">
        <v>5740</v>
      </c>
      <c r="G196" s="229"/>
      <c r="H196" s="233">
        <v>15</v>
      </c>
      <c r="I196" s="234"/>
      <c r="J196" s="229"/>
      <c r="K196" s="229"/>
      <c r="L196" s="235"/>
      <c r="M196" s="236"/>
      <c r="N196" s="237"/>
      <c r="O196" s="237"/>
      <c r="P196" s="237"/>
      <c r="Q196" s="237"/>
      <c r="R196" s="237"/>
      <c r="S196" s="237"/>
      <c r="T196" s="23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9" t="s">
        <v>218</v>
      </c>
      <c r="AU196" s="239" t="s">
        <v>82</v>
      </c>
      <c r="AV196" s="13" t="s">
        <v>82</v>
      </c>
      <c r="AW196" s="13" t="s">
        <v>33</v>
      </c>
      <c r="AX196" s="13" t="s">
        <v>34</v>
      </c>
      <c r="AY196" s="239" t="s">
        <v>206</v>
      </c>
    </row>
    <row r="197" spans="1:65" s="2" customFormat="1" ht="12">
      <c r="A197" s="40"/>
      <c r="B197" s="41"/>
      <c r="C197" s="215" t="s">
        <v>593</v>
      </c>
      <c r="D197" s="215" t="s">
        <v>208</v>
      </c>
      <c r="E197" s="216" t="s">
        <v>5387</v>
      </c>
      <c r="F197" s="217" t="s">
        <v>5522</v>
      </c>
      <c r="G197" s="218" t="s">
        <v>216</v>
      </c>
      <c r="H197" s="219">
        <v>2.25</v>
      </c>
      <c r="I197" s="220"/>
      <c r="J197" s="221">
        <f>ROUND(I197*H197,2)</f>
        <v>0</v>
      </c>
      <c r="K197" s="217" t="s">
        <v>19</v>
      </c>
      <c r="L197" s="46"/>
      <c r="M197" s="222" t="s">
        <v>19</v>
      </c>
      <c r="N197" s="223" t="s">
        <v>44</v>
      </c>
      <c r="O197" s="86"/>
      <c r="P197" s="224">
        <f>O197*H197</f>
        <v>0</v>
      </c>
      <c r="Q197" s="224">
        <v>0</v>
      </c>
      <c r="R197" s="224">
        <f>Q197*H197</f>
        <v>0</v>
      </c>
      <c r="S197" s="224">
        <v>0</v>
      </c>
      <c r="T197" s="225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6" t="s">
        <v>112</v>
      </c>
      <c r="AT197" s="226" t="s">
        <v>208</v>
      </c>
      <c r="AU197" s="226" t="s">
        <v>82</v>
      </c>
      <c r="AY197" s="19" t="s">
        <v>206</v>
      </c>
      <c r="BE197" s="227">
        <f>IF(N197="základní",J197,0)</f>
        <v>0</v>
      </c>
      <c r="BF197" s="227">
        <f>IF(N197="snížená",J197,0)</f>
        <v>0</v>
      </c>
      <c r="BG197" s="227">
        <f>IF(N197="zákl. přenesená",J197,0)</f>
        <v>0</v>
      </c>
      <c r="BH197" s="227">
        <f>IF(N197="sníž. přenesená",J197,0)</f>
        <v>0</v>
      </c>
      <c r="BI197" s="227">
        <f>IF(N197="nulová",J197,0)</f>
        <v>0</v>
      </c>
      <c r="BJ197" s="19" t="s">
        <v>34</v>
      </c>
      <c r="BK197" s="227">
        <f>ROUND(I197*H197,2)</f>
        <v>0</v>
      </c>
      <c r="BL197" s="19" t="s">
        <v>112</v>
      </c>
      <c r="BM197" s="226" t="s">
        <v>5741</v>
      </c>
    </row>
    <row r="198" spans="1:51" s="13" customFormat="1" ht="12">
      <c r="A198" s="13"/>
      <c r="B198" s="228"/>
      <c r="C198" s="229"/>
      <c r="D198" s="230" t="s">
        <v>218</v>
      </c>
      <c r="E198" s="231" t="s">
        <v>19</v>
      </c>
      <c r="F198" s="232" t="s">
        <v>5742</v>
      </c>
      <c r="G198" s="229"/>
      <c r="H198" s="233">
        <v>2.25</v>
      </c>
      <c r="I198" s="234"/>
      <c r="J198" s="229"/>
      <c r="K198" s="229"/>
      <c r="L198" s="235"/>
      <c r="M198" s="236"/>
      <c r="N198" s="237"/>
      <c r="O198" s="237"/>
      <c r="P198" s="237"/>
      <c r="Q198" s="237"/>
      <c r="R198" s="237"/>
      <c r="S198" s="237"/>
      <c r="T198" s="23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9" t="s">
        <v>218</v>
      </c>
      <c r="AU198" s="239" t="s">
        <v>82</v>
      </c>
      <c r="AV198" s="13" t="s">
        <v>82</v>
      </c>
      <c r="AW198" s="13" t="s">
        <v>33</v>
      </c>
      <c r="AX198" s="13" t="s">
        <v>34</v>
      </c>
      <c r="AY198" s="239" t="s">
        <v>206</v>
      </c>
    </row>
    <row r="199" spans="1:65" s="2" customFormat="1" ht="16.5" customHeight="1">
      <c r="A199" s="40"/>
      <c r="B199" s="41"/>
      <c r="C199" s="215" t="s">
        <v>599</v>
      </c>
      <c r="D199" s="215" t="s">
        <v>208</v>
      </c>
      <c r="E199" s="216" t="s">
        <v>5391</v>
      </c>
      <c r="F199" s="217" t="s">
        <v>5525</v>
      </c>
      <c r="G199" s="218" t="s">
        <v>216</v>
      </c>
      <c r="H199" s="219">
        <v>5.625</v>
      </c>
      <c r="I199" s="220"/>
      <c r="J199" s="221">
        <f>ROUND(I199*H199,2)</f>
        <v>0</v>
      </c>
      <c r="K199" s="217" t="s">
        <v>19</v>
      </c>
      <c r="L199" s="46"/>
      <c r="M199" s="222" t="s">
        <v>19</v>
      </c>
      <c r="N199" s="223" t="s">
        <v>44</v>
      </c>
      <c r="O199" s="86"/>
      <c r="P199" s="224">
        <f>O199*H199</f>
        <v>0</v>
      </c>
      <c r="Q199" s="224">
        <v>0</v>
      </c>
      <c r="R199" s="224">
        <f>Q199*H199</f>
        <v>0</v>
      </c>
      <c r="S199" s="224">
        <v>0</v>
      </c>
      <c r="T199" s="225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6" t="s">
        <v>112</v>
      </c>
      <c r="AT199" s="226" t="s">
        <v>208</v>
      </c>
      <c r="AU199" s="226" t="s">
        <v>82</v>
      </c>
      <c r="AY199" s="19" t="s">
        <v>206</v>
      </c>
      <c r="BE199" s="227">
        <f>IF(N199="základní",J199,0)</f>
        <v>0</v>
      </c>
      <c r="BF199" s="227">
        <f>IF(N199="snížená",J199,0)</f>
        <v>0</v>
      </c>
      <c r="BG199" s="227">
        <f>IF(N199="zákl. přenesená",J199,0)</f>
        <v>0</v>
      </c>
      <c r="BH199" s="227">
        <f>IF(N199="sníž. přenesená",J199,0)</f>
        <v>0</v>
      </c>
      <c r="BI199" s="227">
        <f>IF(N199="nulová",J199,0)</f>
        <v>0</v>
      </c>
      <c r="BJ199" s="19" t="s">
        <v>34</v>
      </c>
      <c r="BK199" s="227">
        <f>ROUND(I199*H199,2)</f>
        <v>0</v>
      </c>
      <c r="BL199" s="19" t="s">
        <v>112</v>
      </c>
      <c r="BM199" s="226" t="s">
        <v>5743</v>
      </c>
    </row>
    <row r="200" spans="1:51" s="13" customFormat="1" ht="12">
      <c r="A200" s="13"/>
      <c r="B200" s="228"/>
      <c r="C200" s="229"/>
      <c r="D200" s="230" t="s">
        <v>218</v>
      </c>
      <c r="E200" s="231" t="s">
        <v>19</v>
      </c>
      <c r="F200" s="232" t="s">
        <v>5744</v>
      </c>
      <c r="G200" s="229"/>
      <c r="H200" s="233">
        <v>5.625</v>
      </c>
      <c r="I200" s="234"/>
      <c r="J200" s="229"/>
      <c r="K200" s="229"/>
      <c r="L200" s="235"/>
      <c r="M200" s="236"/>
      <c r="N200" s="237"/>
      <c r="O200" s="237"/>
      <c r="P200" s="237"/>
      <c r="Q200" s="237"/>
      <c r="R200" s="237"/>
      <c r="S200" s="237"/>
      <c r="T200" s="23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9" t="s">
        <v>218</v>
      </c>
      <c r="AU200" s="239" t="s">
        <v>82</v>
      </c>
      <c r="AV200" s="13" t="s">
        <v>82</v>
      </c>
      <c r="AW200" s="13" t="s">
        <v>33</v>
      </c>
      <c r="AX200" s="13" t="s">
        <v>34</v>
      </c>
      <c r="AY200" s="239" t="s">
        <v>206</v>
      </c>
    </row>
    <row r="201" spans="1:65" s="2" customFormat="1" ht="16.5" customHeight="1">
      <c r="A201" s="40"/>
      <c r="B201" s="41"/>
      <c r="C201" s="215" t="s">
        <v>611</v>
      </c>
      <c r="D201" s="215" t="s">
        <v>208</v>
      </c>
      <c r="E201" s="216" t="s">
        <v>5532</v>
      </c>
      <c r="F201" s="217" t="s">
        <v>5533</v>
      </c>
      <c r="G201" s="218" t="s">
        <v>270</v>
      </c>
      <c r="H201" s="219">
        <v>15</v>
      </c>
      <c r="I201" s="220"/>
      <c r="J201" s="221">
        <f>ROUND(I201*H201,2)</f>
        <v>0</v>
      </c>
      <c r="K201" s="217" t="s">
        <v>19</v>
      </c>
      <c r="L201" s="46"/>
      <c r="M201" s="222" t="s">
        <v>19</v>
      </c>
      <c r="N201" s="223" t="s">
        <v>44</v>
      </c>
      <c r="O201" s="86"/>
      <c r="P201" s="224">
        <f>O201*H201</f>
        <v>0</v>
      </c>
      <c r="Q201" s="224">
        <v>0</v>
      </c>
      <c r="R201" s="224">
        <f>Q201*H201</f>
        <v>0</v>
      </c>
      <c r="S201" s="224">
        <v>0</v>
      </c>
      <c r="T201" s="225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6" t="s">
        <v>112</v>
      </c>
      <c r="AT201" s="226" t="s">
        <v>208</v>
      </c>
      <c r="AU201" s="226" t="s">
        <v>82</v>
      </c>
      <c r="AY201" s="19" t="s">
        <v>206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19" t="s">
        <v>34</v>
      </c>
      <c r="BK201" s="227">
        <f>ROUND(I201*H201,2)</f>
        <v>0</v>
      </c>
      <c r="BL201" s="19" t="s">
        <v>112</v>
      </c>
      <c r="BM201" s="226" t="s">
        <v>5745</v>
      </c>
    </row>
    <row r="202" spans="1:51" s="13" customFormat="1" ht="12">
      <c r="A202" s="13"/>
      <c r="B202" s="228"/>
      <c r="C202" s="229"/>
      <c r="D202" s="230" t="s">
        <v>218</v>
      </c>
      <c r="E202" s="231" t="s">
        <v>19</v>
      </c>
      <c r="F202" s="232" t="s">
        <v>5740</v>
      </c>
      <c r="G202" s="229"/>
      <c r="H202" s="233">
        <v>15</v>
      </c>
      <c r="I202" s="234"/>
      <c r="J202" s="229"/>
      <c r="K202" s="229"/>
      <c r="L202" s="235"/>
      <c r="M202" s="236"/>
      <c r="N202" s="237"/>
      <c r="O202" s="237"/>
      <c r="P202" s="237"/>
      <c r="Q202" s="237"/>
      <c r="R202" s="237"/>
      <c r="S202" s="237"/>
      <c r="T202" s="23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9" t="s">
        <v>218</v>
      </c>
      <c r="AU202" s="239" t="s">
        <v>82</v>
      </c>
      <c r="AV202" s="13" t="s">
        <v>82</v>
      </c>
      <c r="AW202" s="13" t="s">
        <v>33</v>
      </c>
      <c r="AX202" s="13" t="s">
        <v>34</v>
      </c>
      <c r="AY202" s="239" t="s">
        <v>206</v>
      </c>
    </row>
    <row r="203" spans="1:65" s="2" customFormat="1" ht="12">
      <c r="A203" s="40"/>
      <c r="B203" s="41"/>
      <c r="C203" s="215" t="s">
        <v>634</v>
      </c>
      <c r="D203" s="215" t="s">
        <v>208</v>
      </c>
      <c r="E203" s="216" t="s">
        <v>5746</v>
      </c>
      <c r="F203" s="217" t="s">
        <v>5747</v>
      </c>
      <c r="G203" s="218" t="s">
        <v>386</v>
      </c>
      <c r="H203" s="219">
        <v>28</v>
      </c>
      <c r="I203" s="220"/>
      <c r="J203" s="221">
        <f>ROUND(I203*H203,2)</f>
        <v>0</v>
      </c>
      <c r="K203" s="217" t="s">
        <v>19</v>
      </c>
      <c r="L203" s="46"/>
      <c r="M203" s="222" t="s">
        <v>19</v>
      </c>
      <c r="N203" s="223" t="s">
        <v>44</v>
      </c>
      <c r="O203" s="86"/>
      <c r="P203" s="224">
        <f>O203*H203</f>
        <v>0</v>
      </c>
      <c r="Q203" s="224">
        <v>0.182</v>
      </c>
      <c r="R203" s="224">
        <f>Q203*H203</f>
        <v>5.096</v>
      </c>
      <c r="S203" s="224">
        <v>0</v>
      </c>
      <c r="T203" s="225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6" t="s">
        <v>112</v>
      </c>
      <c r="AT203" s="226" t="s">
        <v>208</v>
      </c>
      <c r="AU203" s="226" t="s">
        <v>82</v>
      </c>
      <c r="AY203" s="19" t="s">
        <v>206</v>
      </c>
      <c r="BE203" s="227">
        <f>IF(N203="základní",J203,0)</f>
        <v>0</v>
      </c>
      <c r="BF203" s="227">
        <f>IF(N203="snížená",J203,0)</f>
        <v>0</v>
      </c>
      <c r="BG203" s="227">
        <f>IF(N203="zákl. přenesená",J203,0)</f>
        <v>0</v>
      </c>
      <c r="BH203" s="227">
        <f>IF(N203="sníž. přenesená",J203,0)</f>
        <v>0</v>
      </c>
      <c r="BI203" s="227">
        <f>IF(N203="nulová",J203,0)</f>
        <v>0</v>
      </c>
      <c r="BJ203" s="19" t="s">
        <v>34</v>
      </c>
      <c r="BK203" s="227">
        <f>ROUND(I203*H203,2)</f>
        <v>0</v>
      </c>
      <c r="BL203" s="19" t="s">
        <v>112</v>
      </c>
      <c r="BM203" s="226" t="s">
        <v>5748</v>
      </c>
    </row>
    <row r="204" spans="1:51" s="13" customFormat="1" ht="12">
      <c r="A204" s="13"/>
      <c r="B204" s="228"/>
      <c r="C204" s="229"/>
      <c r="D204" s="230" t="s">
        <v>218</v>
      </c>
      <c r="E204" s="231" t="s">
        <v>19</v>
      </c>
      <c r="F204" s="232" t="s">
        <v>5749</v>
      </c>
      <c r="G204" s="229"/>
      <c r="H204" s="233">
        <v>28</v>
      </c>
      <c r="I204" s="234"/>
      <c r="J204" s="229"/>
      <c r="K204" s="229"/>
      <c r="L204" s="235"/>
      <c r="M204" s="236"/>
      <c r="N204" s="237"/>
      <c r="O204" s="237"/>
      <c r="P204" s="237"/>
      <c r="Q204" s="237"/>
      <c r="R204" s="237"/>
      <c r="S204" s="237"/>
      <c r="T204" s="23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9" t="s">
        <v>218</v>
      </c>
      <c r="AU204" s="239" t="s">
        <v>82</v>
      </c>
      <c r="AV204" s="13" t="s">
        <v>82</v>
      </c>
      <c r="AW204" s="13" t="s">
        <v>33</v>
      </c>
      <c r="AX204" s="13" t="s">
        <v>34</v>
      </c>
      <c r="AY204" s="239" t="s">
        <v>206</v>
      </c>
    </row>
    <row r="205" spans="1:65" s="2" customFormat="1" ht="33" customHeight="1">
      <c r="A205" s="40"/>
      <c r="B205" s="41"/>
      <c r="C205" s="215" t="s">
        <v>671</v>
      </c>
      <c r="D205" s="215" t="s">
        <v>208</v>
      </c>
      <c r="E205" s="216" t="s">
        <v>5750</v>
      </c>
      <c r="F205" s="217" t="s">
        <v>5751</v>
      </c>
      <c r="G205" s="218" t="s">
        <v>216</v>
      </c>
      <c r="H205" s="219">
        <v>135.475</v>
      </c>
      <c r="I205" s="220"/>
      <c r="J205" s="221">
        <f>ROUND(I205*H205,2)</f>
        <v>0</v>
      </c>
      <c r="K205" s="217" t="s">
        <v>19</v>
      </c>
      <c r="L205" s="46"/>
      <c r="M205" s="222" t="s">
        <v>19</v>
      </c>
      <c r="N205" s="223" t="s">
        <v>44</v>
      </c>
      <c r="O205" s="86"/>
      <c r="P205" s="224">
        <f>O205*H205</f>
        <v>0</v>
      </c>
      <c r="Q205" s="224">
        <v>2.45</v>
      </c>
      <c r="R205" s="224">
        <f>Q205*H205</f>
        <v>331.91375</v>
      </c>
      <c r="S205" s="224">
        <v>0</v>
      </c>
      <c r="T205" s="225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6" t="s">
        <v>112</v>
      </c>
      <c r="AT205" s="226" t="s">
        <v>208</v>
      </c>
      <c r="AU205" s="226" t="s">
        <v>82</v>
      </c>
      <c r="AY205" s="19" t="s">
        <v>206</v>
      </c>
      <c r="BE205" s="227">
        <f>IF(N205="základní",J205,0)</f>
        <v>0</v>
      </c>
      <c r="BF205" s="227">
        <f>IF(N205="snížená",J205,0)</f>
        <v>0</v>
      </c>
      <c r="BG205" s="227">
        <f>IF(N205="zákl. přenesená",J205,0)</f>
        <v>0</v>
      </c>
      <c r="BH205" s="227">
        <f>IF(N205="sníž. přenesená",J205,0)</f>
        <v>0</v>
      </c>
      <c r="BI205" s="227">
        <f>IF(N205="nulová",J205,0)</f>
        <v>0</v>
      </c>
      <c r="BJ205" s="19" t="s">
        <v>34</v>
      </c>
      <c r="BK205" s="227">
        <f>ROUND(I205*H205,2)</f>
        <v>0</v>
      </c>
      <c r="BL205" s="19" t="s">
        <v>112</v>
      </c>
      <c r="BM205" s="226" t="s">
        <v>5752</v>
      </c>
    </row>
    <row r="206" spans="1:51" s="13" customFormat="1" ht="12">
      <c r="A206" s="13"/>
      <c r="B206" s="228"/>
      <c r="C206" s="229"/>
      <c r="D206" s="230" t="s">
        <v>218</v>
      </c>
      <c r="E206" s="231" t="s">
        <v>19</v>
      </c>
      <c r="F206" s="232" t="s">
        <v>5753</v>
      </c>
      <c r="G206" s="229"/>
      <c r="H206" s="233">
        <v>135.475</v>
      </c>
      <c r="I206" s="234"/>
      <c r="J206" s="229"/>
      <c r="K206" s="229"/>
      <c r="L206" s="235"/>
      <c r="M206" s="236"/>
      <c r="N206" s="237"/>
      <c r="O206" s="237"/>
      <c r="P206" s="237"/>
      <c r="Q206" s="237"/>
      <c r="R206" s="237"/>
      <c r="S206" s="237"/>
      <c r="T206" s="23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9" t="s">
        <v>218</v>
      </c>
      <c r="AU206" s="239" t="s">
        <v>82</v>
      </c>
      <c r="AV206" s="13" t="s">
        <v>82</v>
      </c>
      <c r="AW206" s="13" t="s">
        <v>33</v>
      </c>
      <c r="AX206" s="13" t="s">
        <v>34</v>
      </c>
      <c r="AY206" s="239" t="s">
        <v>206</v>
      </c>
    </row>
    <row r="207" spans="1:65" s="2" customFormat="1" ht="21.75" customHeight="1">
      <c r="A207" s="40"/>
      <c r="B207" s="41"/>
      <c r="C207" s="215" t="s">
        <v>710</v>
      </c>
      <c r="D207" s="215" t="s">
        <v>208</v>
      </c>
      <c r="E207" s="216" t="s">
        <v>5535</v>
      </c>
      <c r="F207" s="217" t="s">
        <v>5536</v>
      </c>
      <c r="G207" s="218" t="s">
        <v>258</v>
      </c>
      <c r="H207" s="219">
        <v>32.3</v>
      </c>
      <c r="I207" s="220"/>
      <c r="J207" s="221">
        <f>ROUND(I207*H207,2)</f>
        <v>0</v>
      </c>
      <c r="K207" s="217" t="s">
        <v>19</v>
      </c>
      <c r="L207" s="46"/>
      <c r="M207" s="222" t="s">
        <v>19</v>
      </c>
      <c r="N207" s="223" t="s">
        <v>44</v>
      </c>
      <c r="O207" s="86"/>
      <c r="P207" s="224">
        <f>O207*H207</f>
        <v>0</v>
      </c>
      <c r="Q207" s="224">
        <v>0</v>
      </c>
      <c r="R207" s="224">
        <f>Q207*H207</f>
        <v>0</v>
      </c>
      <c r="S207" s="224">
        <v>0</v>
      </c>
      <c r="T207" s="225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6" t="s">
        <v>112</v>
      </c>
      <c r="AT207" s="226" t="s">
        <v>208</v>
      </c>
      <c r="AU207" s="226" t="s">
        <v>82</v>
      </c>
      <c r="AY207" s="19" t="s">
        <v>206</v>
      </c>
      <c r="BE207" s="227">
        <f>IF(N207="základní",J207,0)</f>
        <v>0</v>
      </c>
      <c r="BF207" s="227">
        <f>IF(N207="snížená",J207,0)</f>
        <v>0</v>
      </c>
      <c r="BG207" s="227">
        <f>IF(N207="zákl. přenesená",J207,0)</f>
        <v>0</v>
      </c>
      <c r="BH207" s="227">
        <f>IF(N207="sníž. přenesená",J207,0)</f>
        <v>0</v>
      </c>
      <c r="BI207" s="227">
        <f>IF(N207="nulová",J207,0)</f>
        <v>0</v>
      </c>
      <c r="BJ207" s="19" t="s">
        <v>34</v>
      </c>
      <c r="BK207" s="227">
        <f>ROUND(I207*H207,2)</f>
        <v>0</v>
      </c>
      <c r="BL207" s="19" t="s">
        <v>112</v>
      </c>
      <c r="BM207" s="226" t="s">
        <v>5754</v>
      </c>
    </row>
    <row r="208" spans="1:51" s="13" customFormat="1" ht="12">
      <c r="A208" s="13"/>
      <c r="B208" s="228"/>
      <c r="C208" s="229"/>
      <c r="D208" s="230" t="s">
        <v>218</v>
      </c>
      <c r="E208" s="231" t="s">
        <v>19</v>
      </c>
      <c r="F208" s="232" t="s">
        <v>5755</v>
      </c>
      <c r="G208" s="229"/>
      <c r="H208" s="233">
        <v>32.3</v>
      </c>
      <c r="I208" s="234"/>
      <c r="J208" s="229"/>
      <c r="K208" s="229"/>
      <c r="L208" s="235"/>
      <c r="M208" s="236"/>
      <c r="N208" s="237"/>
      <c r="O208" s="237"/>
      <c r="P208" s="237"/>
      <c r="Q208" s="237"/>
      <c r="R208" s="237"/>
      <c r="S208" s="237"/>
      <c r="T208" s="23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9" t="s">
        <v>218</v>
      </c>
      <c r="AU208" s="239" t="s">
        <v>82</v>
      </c>
      <c r="AV208" s="13" t="s">
        <v>82</v>
      </c>
      <c r="AW208" s="13" t="s">
        <v>33</v>
      </c>
      <c r="AX208" s="13" t="s">
        <v>34</v>
      </c>
      <c r="AY208" s="239" t="s">
        <v>206</v>
      </c>
    </row>
    <row r="209" spans="1:63" s="12" customFormat="1" ht="25.9" customHeight="1">
      <c r="A209" s="12"/>
      <c r="B209" s="199"/>
      <c r="C209" s="200"/>
      <c r="D209" s="201" t="s">
        <v>72</v>
      </c>
      <c r="E209" s="202" t="s">
        <v>317</v>
      </c>
      <c r="F209" s="202" t="s">
        <v>4291</v>
      </c>
      <c r="G209" s="200"/>
      <c r="H209" s="200"/>
      <c r="I209" s="203"/>
      <c r="J209" s="204">
        <f>BK209</f>
        <v>0</v>
      </c>
      <c r="K209" s="200"/>
      <c r="L209" s="205"/>
      <c r="M209" s="206"/>
      <c r="N209" s="207"/>
      <c r="O209" s="207"/>
      <c r="P209" s="208">
        <f>P210</f>
        <v>0</v>
      </c>
      <c r="Q209" s="207"/>
      <c r="R209" s="208">
        <f>R210</f>
        <v>0.08249999999999999</v>
      </c>
      <c r="S209" s="207"/>
      <c r="T209" s="209">
        <f>T210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10" t="s">
        <v>93</v>
      </c>
      <c r="AT209" s="211" t="s">
        <v>72</v>
      </c>
      <c r="AU209" s="211" t="s">
        <v>73</v>
      </c>
      <c r="AY209" s="210" t="s">
        <v>206</v>
      </c>
      <c r="BK209" s="212">
        <f>BK210</f>
        <v>0</v>
      </c>
    </row>
    <row r="210" spans="1:63" s="12" customFormat="1" ht="22.8" customHeight="1">
      <c r="A210" s="12"/>
      <c r="B210" s="199"/>
      <c r="C210" s="200"/>
      <c r="D210" s="201" t="s">
        <v>72</v>
      </c>
      <c r="E210" s="213" t="s">
        <v>4292</v>
      </c>
      <c r="F210" s="213" t="s">
        <v>4293</v>
      </c>
      <c r="G210" s="200"/>
      <c r="H210" s="200"/>
      <c r="I210" s="203"/>
      <c r="J210" s="214">
        <f>BK210</f>
        <v>0</v>
      </c>
      <c r="K210" s="200"/>
      <c r="L210" s="205"/>
      <c r="M210" s="206"/>
      <c r="N210" s="207"/>
      <c r="O210" s="207"/>
      <c r="P210" s="208">
        <f>SUM(P211:P216)</f>
        <v>0</v>
      </c>
      <c r="Q210" s="207"/>
      <c r="R210" s="208">
        <f>SUM(R211:R216)</f>
        <v>0.08249999999999999</v>
      </c>
      <c r="S210" s="207"/>
      <c r="T210" s="209">
        <f>SUM(T211:T216)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10" t="s">
        <v>93</v>
      </c>
      <c r="AT210" s="211" t="s">
        <v>72</v>
      </c>
      <c r="AU210" s="211" t="s">
        <v>34</v>
      </c>
      <c r="AY210" s="210" t="s">
        <v>206</v>
      </c>
      <c r="BK210" s="212">
        <f>SUM(BK211:BK216)</f>
        <v>0</v>
      </c>
    </row>
    <row r="211" spans="1:65" s="2" customFormat="1" ht="16.5" customHeight="1">
      <c r="A211" s="40"/>
      <c r="B211" s="41"/>
      <c r="C211" s="261" t="s">
        <v>745</v>
      </c>
      <c r="D211" s="261" t="s">
        <v>317</v>
      </c>
      <c r="E211" s="262" t="s">
        <v>5756</v>
      </c>
      <c r="F211" s="263" t="s">
        <v>5757</v>
      </c>
      <c r="G211" s="264" t="s">
        <v>270</v>
      </c>
      <c r="H211" s="265">
        <v>55</v>
      </c>
      <c r="I211" s="266"/>
      <c r="J211" s="267">
        <f>ROUND(I211*H211,2)</f>
        <v>0</v>
      </c>
      <c r="K211" s="263" t="s">
        <v>3966</v>
      </c>
      <c r="L211" s="268"/>
      <c r="M211" s="269" t="s">
        <v>19</v>
      </c>
      <c r="N211" s="270" t="s">
        <v>44</v>
      </c>
      <c r="O211" s="86"/>
      <c r="P211" s="224">
        <f>O211*H211</f>
        <v>0</v>
      </c>
      <c r="Q211" s="224">
        <v>0.00114</v>
      </c>
      <c r="R211" s="224">
        <f>Q211*H211</f>
        <v>0.06269999999999999</v>
      </c>
      <c r="S211" s="224">
        <v>0</v>
      </c>
      <c r="T211" s="225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6" t="s">
        <v>1181</v>
      </c>
      <c r="AT211" s="226" t="s">
        <v>317</v>
      </c>
      <c r="AU211" s="226" t="s">
        <v>82</v>
      </c>
      <c r="AY211" s="19" t="s">
        <v>206</v>
      </c>
      <c r="BE211" s="227">
        <f>IF(N211="základní",J211,0)</f>
        <v>0</v>
      </c>
      <c r="BF211" s="227">
        <f>IF(N211="snížená",J211,0)</f>
        <v>0</v>
      </c>
      <c r="BG211" s="227">
        <f>IF(N211="zákl. přenesená",J211,0)</f>
        <v>0</v>
      </c>
      <c r="BH211" s="227">
        <f>IF(N211="sníž. přenesená",J211,0)</f>
        <v>0</v>
      </c>
      <c r="BI211" s="227">
        <f>IF(N211="nulová",J211,0)</f>
        <v>0</v>
      </c>
      <c r="BJ211" s="19" t="s">
        <v>34</v>
      </c>
      <c r="BK211" s="227">
        <f>ROUND(I211*H211,2)</f>
        <v>0</v>
      </c>
      <c r="BL211" s="19" t="s">
        <v>1181</v>
      </c>
      <c r="BM211" s="226" t="s">
        <v>5758</v>
      </c>
    </row>
    <row r="212" spans="1:51" s="13" customFormat="1" ht="12">
      <c r="A212" s="13"/>
      <c r="B212" s="228"/>
      <c r="C212" s="229"/>
      <c r="D212" s="230" t="s">
        <v>218</v>
      </c>
      <c r="E212" s="231" t="s">
        <v>19</v>
      </c>
      <c r="F212" s="232" t="s">
        <v>5759</v>
      </c>
      <c r="G212" s="229"/>
      <c r="H212" s="233">
        <v>55</v>
      </c>
      <c r="I212" s="234"/>
      <c r="J212" s="229"/>
      <c r="K212" s="229"/>
      <c r="L212" s="235"/>
      <c r="M212" s="236"/>
      <c r="N212" s="237"/>
      <c r="O212" s="237"/>
      <c r="P212" s="237"/>
      <c r="Q212" s="237"/>
      <c r="R212" s="237"/>
      <c r="S212" s="237"/>
      <c r="T212" s="23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9" t="s">
        <v>218</v>
      </c>
      <c r="AU212" s="239" t="s">
        <v>82</v>
      </c>
      <c r="AV212" s="13" t="s">
        <v>82</v>
      </c>
      <c r="AW212" s="13" t="s">
        <v>33</v>
      </c>
      <c r="AX212" s="13" t="s">
        <v>34</v>
      </c>
      <c r="AY212" s="239" t="s">
        <v>206</v>
      </c>
    </row>
    <row r="213" spans="1:65" s="2" customFormat="1" ht="12">
      <c r="A213" s="40"/>
      <c r="B213" s="41"/>
      <c r="C213" s="261" t="s">
        <v>753</v>
      </c>
      <c r="D213" s="261" t="s">
        <v>317</v>
      </c>
      <c r="E213" s="262" t="s">
        <v>5760</v>
      </c>
      <c r="F213" s="263" t="s">
        <v>5761</v>
      </c>
      <c r="G213" s="264" t="s">
        <v>211</v>
      </c>
      <c r="H213" s="265">
        <v>66</v>
      </c>
      <c r="I213" s="266"/>
      <c r="J213" s="267">
        <f>ROUND(I213*H213,2)</f>
        <v>0</v>
      </c>
      <c r="K213" s="263" t="s">
        <v>3966</v>
      </c>
      <c r="L213" s="268"/>
      <c r="M213" s="269" t="s">
        <v>19</v>
      </c>
      <c r="N213" s="270" t="s">
        <v>44</v>
      </c>
      <c r="O213" s="86"/>
      <c r="P213" s="224">
        <f>O213*H213</f>
        <v>0</v>
      </c>
      <c r="Q213" s="224">
        <v>0.0003</v>
      </c>
      <c r="R213" s="224">
        <f>Q213*H213</f>
        <v>0.019799999999999998</v>
      </c>
      <c r="S213" s="224">
        <v>0</v>
      </c>
      <c r="T213" s="225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26" t="s">
        <v>1955</v>
      </c>
      <c r="AT213" s="226" t="s">
        <v>317</v>
      </c>
      <c r="AU213" s="226" t="s">
        <v>82</v>
      </c>
      <c r="AY213" s="19" t="s">
        <v>206</v>
      </c>
      <c r="BE213" s="227">
        <f>IF(N213="základní",J213,0)</f>
        <v>0</v>
      </c>
      <c r="BF213" s="227">
        <f>IF(N213="snížená",J213,0)</f>
        <v>0</v>
      </c>
      <c r="BG213" s="227">
        <f>IF(N213="zákl. přenesená",J213,0)</f>
        <v>0</v>
      </c>
      <c r="BH213" s="227">
        <f>IF(N213="sníž. přenesená",J213,0)</f>
        <v>0</v>
      </c>
      <c r="BI213" s="227">
        <f>IF(N213="nulová",J213,0)</f>
        <v>0</v>
      </c>
      <c r="BJ213" s="19" t="s">
        <v>34</v>
      </c>
      <c r="BK213" s="227">
        <f>ROUND(I213*H213,2)</f>
        <v>0</v>
      </c>
      <c r="BL213" s="19" t="s">
        <v>599</v>
      </c>
      <c r="BM213" s="226" t="s">
        <v>5762</v>
      </c>
    </row>
    <row r="214" spans="1:51" s="13" customFormat="1" ht="12">
      <c r="A214" s="13"/>
      <c r="B214" s="228"/>
      <c r="C214" s="229"/>
      <c r="D214" s="230" t="s">
        <v>218</v>
      </c>
      <c r="E214" s="231" t="s">
        <v>19</v>
      </c>
      <c r="F214" s="232" t="s">
        <v>5763</v>
      </c>
      <c r="G214" s="229"/>
      <c r="H214" s="233">
        <v>66</v>
      </c>
      <c r="I214" s="234"/>
      <c r="J214" s="229"/>
      <c r="K214" s="229"/>
      <c r="L214" s="235"/>
      <c r="M214" s="236"/>
      <c r="N214" s="237"/>
      <c r="O214" s="237"/>
      <c r="P214" s="237"/>
      <c r="Q214" s="237"/>
      <c r="R214" s="237"/>
      <c r="S214" s="237"/>
      <c r="T214" s="23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9" t="s">
        <v>218</v>
      </c>
      <c r="AU214" s="239" t="s">
        <v>82</v>
      </c>
      <c r="AV214" s="13" t="s">
        <v>82</v>
      </c>
      <c r="AW214" s="13" t="s">
        <v>33</v>
      </c>
      <c r="AX214" s="13" t="s">
        <v>34</v>
      </c>
      <c r="AY214" s="239" t="s">
        <v>206</v>
      </c>
    </row>
    <row r="215" spans="1:65" s="2" customFormat="1" ht="12">
      <c r="A215" s="40"/>
      <c r="B215" s="41"/>
      <c r="C215" s="215" t="s">
        <v>782</v>
      </c>
      <c r="D215" s="215" t="s">
        <v>208</v>
      </c>
      <c r="E215" s="216" t="s">
        <v>5764</v>
      </c>
      <c r="F215" s="217" t="s">
        <v>5765</v>
      </c>
      <c r="G215" s="218" t="s">
        <v>270</v>
      </c>
      <c r="H215" s="219">
        <v>55</v>
      </c>
      <c r="I215" s="220"/>
      <c r="J215" s="221">
        <f>ROUND(I215*H215,2)</f>
        <v>0</v>
      </c>
      <c r="K215" s="217" t="s">
        <v>19</v>
      </c>
      <c r="L215" s="46"/>
      <c r="M215" s="222" t="s">
        <v>19</v>
      </c>
      <c r="N215" s="223" t="s">
        <v>44</v>
      </c>
      <c r="O215" s="86"/>
      <c r="P215" s="224">
        <f>O215*H215</f>
        <v>0</v>
      </c>
      <c r="Q215" s="224">
        <v>0</v>
      </c>
      <c r="R215" s="224">
        <f>Q215*H215</f>
        <v>0</v>
      </c>
      <c r="S215" s="224">
        <v>0</v>
      </c>
      <c r="T215" s="225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6" t="s">
        <v>599</v>
      </c>
      <c r="AT215" s="226" t="s">
        <v>208</v>
      </c>
      <c r="AU215" s="226" t="s">
        <v>82</v>
      </c>
      <c r="AY215" s="19" t="s">
        <v>206</v>
      </c>
      <c r="BE215" s="227">
        <f>IF(N215="základní",J215,0)</f>
        <v>0</v>
      </c>
      <c r="BF215" s="227">
        <f>IF(N215="snížená",J215,0)</f>
        <v>0</v>
      </c>
      <c r="BG215" s="227">
        <f>IF(N215="zákl. přenesená",J215,0)</f>
        <v>0</v>
      </c>
      <c r="BH215" s="227">
        <f>IF(N215="sníž. přenesená",J215,0)</f>
        <v>0</v>
      </c>
      <c r="BI215" s="227">
        <f>IF(N215="nulová",J215,0)</f>
        <v>0</v>
      </c>
      <c r="BJ215" s="19" t="s">
        <v>34</v>
      </c>
      <c r="BK215" s="227">
        <f>ROUND(I215*H215,2)</f>
        <v>0</v>
      </c>
      <c r="BL215" s="19" t="s">
        <v>599</v>
      </c>
      <c r="BM215" s="226" t="s">
        <v>5766</v>
      </c>
    </row>
    <row r="216" spans="1:51" s="13" customFormat="1" ht="12">
      <c r="A216" s="13"/>
      <c r="B216" s="228"/>
      <c r="C216" s="229"/>
      <c r="D216" s="230" t="s">
        <v>218</v>
      </c>
      <c r="E216" s="231" t="s">
        <v>19</v>
      </c>
      <c r="F216" s="232" t="s">
        <v>5759</v>
      </c>
      <c r="G216" s="229"/>
      <c r="H216" s="233">
        <v>55</v>
      </c>
      <c r="I216" s="234"/>
      <c r="J216" s="229"/>
      <c r="K216" s="229"/>
      <c r="L216" s="235"/>
      <c r="M216" s="286"/>
      <c r="N216" s="287"/>
      <c r="O216" s="287"/>
      <c r="P216" s="287"/>
      <c r="Q216" s="287"/>
      <c r="R216" s="287"/>
      <c r="S216" s="287"/>
      <c r="T216" s="28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9" t="s">
        <v>218</v>
      </c>
      <c r="AU216" s="239" t="s">
        <v>82</v>
      </c>
      <c r="AV216" s="13" t="s">
        <v>82</v>
      </c>
      <c r="AW216" s="13" t="s">
        <v>33</v>
      </c>
      <c r="AX216" s="13" t="s">
        <v>34</v>
      </c>
      <c r="AY216" s="239" t="s">
        <v>206</v>
      </c>
    </row>
    <row r="217" spans="1:31" s="2" customFormat="1" ht="6.95" customHeight="1">
      <c r="A217" s="40"/>
      <c r="B217" s="61"/>
      <c r="C217" s="62"/>
      <c r="D217" s="62"/>
      <c r="E217" s="62"/>
      <c r="F217" s="62"/>
      <c r="G217" s="62"/>
      <c r="H217" s="62"/>
      <c r="I217" s="62"/>
      <c r="J217" s="62"/>
      <c r="K217" s="62"/>
      <c r="L217" s="46"/>
      <c r="M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</row>
  </sheetData>
  <sheetProtection password="C7F1" sheet="1" objects="1" scenarios="1" formatColumns="0" formatRows="0" autoFilter="0"/>
  <autoFilter ref="C86:K216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132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1:31" s="2" customFormat="1" ht="12" customHeight="1">
      <c r="A8" s="40"/>
      <c r="B8" s="46"/>
      <c r="C8" s="40"/>
      <c r="D8" s="145" t="s">
        <v>143</v>
      </c>
      <c r="E8" s="40"/>
      <c r="F8" s="40"/>
      <c r="G8" s="40"/>
      <c r="H8" s="40"/>
      <c r="I8" s="40"/>
      <c r="J8" s="40"/>
      <c r="K8" s="40"/>
      <c r="L8" s="14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8" t="s">
        <v>5767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5" t="s">
        <v>18</v>
      </c>
      <c r="E11" s="40"/>
      <c r="F11" s="135" t="s">
        <v>19</v>
      </c>
      <c r="G11" s="40"/>
      <c r="H11" s="40"/>
      <c r="I11" s="145" t="s">
        <v>20</v>
      </c>
      <c r="J11" s="135" t="s">
        <v>19</v>
      </c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21</v>
      </c>
      <c r="E12" s="40"/>
      <c r="F12" s="135" t="s">
        <v>22</v>
      </c>
      <c r="G12" s="40"/>
      <c r="H12" s="40"/>
      <c r="I12" s="145" t="s">
        <v>23</v>
      </c>
      <c r="J12" s="149" t="str">
        <f>'Rekapitulace stavby'!AN8</f>
        <v>6. 8. 2020</v>
      </c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25</v>
      </c>
      <c r="E14" s="40"/>
      <c r="F14" s="40"/>
      <c r="G14" s="40"/>
      <c r="H14" s="40"/>
      <c r="I14" s="145" t="s">
        <v>26</v>
      </c>
      <c r="J14" s="135" t="s">
        <v>19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27</v>
      </c>
      <c r="F15" s="40"/>
      <c r="G15" s="40"/>
      <c r="H15" s="40"/>
      <c r="I15" s="145" t="s">
        <v>28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5" t="s">
        <v>29</v>
      </c>
      <c r="E17" s="40"/>
      <c r="F17" s="40"/>
      <c r="G17" s="40"/>
      <c r="H17" s="40"/>
      <c r="I17" s="145" t="s">
        <v>26</v>
      </c>
      <c r="J17" s="35" t="str">
        <f>'Rekapitulace stavby'!AN13</f>
        <v>Vyplň údaj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28</v>
      </c>
      <c r="J18" s="35" t="str">
        <f>'Rekapitulace stavby'!AN14</f>
        <v>Vyplň údaj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5" t="s">
        <v>31</v>
      </c>
      <c r="E20" s="40"/>
      <c r="F20" s="40"/>
      <c r="G20" s="40"/>
      <c r="H20" s="40"/>
      <c r="I20" s="145" t="s">
        <v>26</v>
      </c>
      <c r="J20" s="135" t="s">
        <v>19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32</v>
      </c>
      <c r="F21" s="40"/>
      <c r="G21" s="40"/>
      <c r="H21" s="40"/>
      <c r="I21" s="145" t="s">
        <v>28</v>
      </c>
      <c r="J21" s="135" t="s">
        <v>19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5" t="s">
        <v>35</v>
      </c>
      <c r="E23" s="40"/>
      <c r="F23" s="40"/>
      <c r="G23" s="40"/>
      <c r="H23" s="40"/>
      <c r="I23" s="145" t="s">
        <v>26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75</v>
      </c>
      <c r="F24" s="40"/>
      <c r="G24" s="40"/>
      <c r="H24" s="40"/>
      <c r="I24" s="145" t="s">
        <v>28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5" t="s">
        <v>37</v>
      </c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50"/>
      <c r="B27" s="151"/>
      <c r="C27" s="150"/>
      <c r="D27" s="150"/>
      <c r="E27" s="152" t="s">
        <v>19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4"/>
      <c r="E29" s="154"/>
      <c r="F29" s="154"/>
      <c r="G29" s="154"/>
      <c r="H29" s="154"/>
      <c r="I29" s="154"/>
      <c r="J29" s="154"/>
      <c r="K29" s="154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5" t="s">
        <v>39</v>
      </c>
      <c r="E30" s="40"/>
      <c r="F30" s="40"/>
      <c r="G30" s="40"/>
      <c r="H30" s="40"/>
      <c r="I30" s="40"/>
      <c r="J30" s="156">
        <f>ROUND(J81,0)</f>
        <v>0</v>
      </c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7" t="s">
        <v>41</v>
      </c>
      <c r="G32" s="40"/>
      <c r="H32" s="40"/>
      <c r="I32" s="157" t="s">
        <v>40</v>
      </c>
      <c r="J32" s="157" t="s">
        <v>42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8" t="s">
        <v>43</v>
      </c>
      <c r="E33" s="145" t="s">
        <v>44</v>
      </c>
      <c r="F33" s="159">
        <f>ROUND((SUM(BE81:BE105)),0)</f>
        <v>0</v>
      </c>
      <c r="G33" s="40"/>
      <c r="H33" s="40"/>
      <c r="I33" s="160">
        <v>0.21</v>
      </c>
      <c r="J33" s="159">
        <f>ROUND(((SUM(BE81:BE105))*I33),0)</f>
        <v>0</v>
      </c>
      <c r="K33" s="40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5" t="s">
        <v>45</v>
      </c>
      <c r="F34" s="159">
        <f>ROUND((SUM(BF81:BF105)),0)</f>
        <v>0</v>
      </c>
      <c r="G34" s="40"/>
      <c r="H34" s="40"/>
      <c r="I34" s="160">
        <v>0.15</v>
      </c>
      <c r="J34" s="159">
        <f>ROUND(((SUM(BF81:BF105))*I34),0)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5" t="s">
        <v>46</v>
      </c>
      <c r="F35" s="159">
        <f>ROUND((SUM(BG81:BG105)),0)</f>
        <v>0</v>
      </c>
      <c r="G35" s="40"/>
      <c r="H35" s="40"/>
      <c r="I35" s="160">
        <v>0.21</v>
      </c>
      <c r="J35" s="159">
        <f>0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47</v>
      </c>
      <c r="F36" s="159">
        <f>ROUND((SUM(BH81:BH105)),0)</f>
        <v>0</v>
      </c>
      <c r="G36" s="40"/>
      <c r="H36" s="40"/>
      <c r="I36" s="160">
        <v>0.15</v>
      </c>
      <c r="J36" s="159">
        <f>0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48</v>
      </c>
      <c r="F37" s="159">
        <f>ROUND((SUM(BI81:BI105)),0)</f>
        <v>0</v>
      </c>
      <c r="G37" s="40"/>
      <c r="H37" s="40"/>
      <c r="I37" s="160">
        <v>0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1"/>
      <c r="D39" s="162" t="s">
        <v>49</v>
      </c>
      <c r="E39" s="163"/>
      <c r="F39" s="163"/>
      <c r="G39" s="164" t="s">
        <v>50</v>
      </c>
      <c r="H39" s="165" t="s">
        <v>51</v>
      </c>
      <c r="I39" s="163"/>
      <c r="J39" s="166">
        <f>SUM(J30:J37)</f>
        <v>0</v>
      </c>
      <c r="K39" s="167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145</v>
      </c>
      <c r="D45" s="42"/>
      <c r="E45" s="42"/>
      <c r="F45" s="42"/>
      <c r="G45" s="42"/>
      <c r="H45" s="42"/>
      <c r="I45" s="42"/>
      <c r="J45" s="42"/>
      <c r="K45" s="42"/>
      <c r="L45" s="1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VOŠ a SPŠ Žďár nad Sázavou - tělocvična</v>
      </c>
      <c r="F48" s="34"/>
      <c r="G48" s="34"/>
      <c r="H48" s="34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143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SO04.2 - Sadové úpravy</v>
      </c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Žďár nad Sázavou</v>
      </c>
      <c r="G52" s="42"/>
      <c r="H52" s="42"/>
      <c r="I52" s="34" t="s">
        <v>23</v>
      </c>
      <c r="J52" s="74" t="str">
        <f>IF(J12="","",J12)</f>
        <v>6. 8. 2020</v>
      </c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Kraj Vysočina</v>
      </c>
      <c r="G54" s="42"/>
      <c r="H54" s="42"/>
      <c r="I54" s="34" t="s">
        <v>31</v>
      </c>
      <c r="J54" s="38" t="str">
        <f>E21</f>
        <v>ARTPROJEKT Jihlava</v>
      </c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IMPORT</v>
      </c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146</v>
      </c>
      <c r="D57" s="174"/>
      <c r="E57" s="174"/>
      <c r="F57" s="174"/>
      <c r="G57" s="174"/>
      <c r="H57" s="174"/>
      <c r="I57" s="174"/>
      <c r="J57" s="175" t="s">
        <v>147</v>
      </c>
      <c r="K57" s="174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6" t="s">
        <v>71</v>
      </c>
      <c r="D59" s="42"/>
      <c r="E59" s="42"/>
      <c r="F59" s="42"/>
      <c r="G59" s="42"/>
      <c r="H59" s="42"/>
      <c r="I59" s="42"/>
      <c r="J59" s="104">
        <f>J81</f>
        <v>0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148</v>
      </c>
    </row>
    <row r="60" spans="1:31" s="9" customFormat="1" ht="24.95" customHeight="1">
      <c r="A60" s="9"/>
      <c r="B60" s="177"/>
      <c r="C60" s="178"/>
      <c r="D60" s="179" t="s">
        <v>149</v>
      </c>
      <c r="E60" s="180"/>
      <c r="F60" s="180"/>
      <c r="G60" s="180"/>
      <c r="H60" s="180"/>
      <c r="I60" s="180"/>
      <c r="J60" s="181">
        <f>J82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7"/>
      <c r="D61" s="184" t="s">
        <v>150</v>
      </c>
      <c r="E61" s="185"/>
      <c r="F61" s="185"/>
      <c r="G61" s="185"/>
      <c r="H61" s="185"/>
      <c r="I61" s="185"/>
      <c r="J61" s="186">
        <f>J83</f>
        <v>0</v>
      </c>
      <c r="K61" s="127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6.95" customHeight="1">
      <c r="A63" s="40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7" spans="1:31" s="2" customFormat="1" ht="6.95" customHeight="1">
      <c r="A67" s="40"/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24.95" customHeight="1">
      <c r="A68" s="40"/>
      <c r="B68" s="41"/>
      <c r="C68" s="25" t="s">
        <v>191</v>
      </c>
      <c r="D68" s="42"/>
      <c r="E68" s="42"/>
      <c r="F68" s="42"/>
      <c r="G68" s="42"/>
      <c r="H68" s="42"/>
      <c r="I68" s="42"/>
      <c r="J68" s="42"/>
      <c r="K68" s="42"/>
      <c r="L68" s="14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4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16</v>
      </c>
      <c r="D70" s="42"/>
      <c r="E70" s="42"/>
      <c r="F70" s="42"/>
      <c r="G70" s="42"/>
      <c r="H70" s="42"/>
      <c r="I70" s="42"/>
      <c r="J70" s="42"/>
      <c r="K70" s="4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172" t="str">
        <f>E7</f>
        <v>VOŠ a SPŠ Žďár nad Sázavou - tělocvična</v>
      </c>
      <c r="F71" s="34"/>
      <c r="G71" s="34"/>
      <c r="H71" s="34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143</v>
      </c>
      <c r="D72" s="42"/>
      <c r="E72" s="42"/>
      <c r="F72" s="42"/>
      <c r="G72" s="42"/>
      <c r="H72" s="42"/>
      <c r="I72" s="42"/>
      <c r="J72" s="42"/>
      <c r="K72" s="4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71" t="str">
        <f>E9</f>
        <v>SO04.2 - Sadové úpravy</v>
      </c>
      <c r="F73" s="42"/>
      <c r="G73" s="42"/>
      <c r="H73" s="42"/>
      <c r="I73" s="42"/>
      <c r="J73" s="42"/>
      <c r="K73" s="4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21</v>
      </c>
      <c r="D75" s="42"/>
      <c r="E75" s="42"/>
      <c r="F75" s="29" t="str">
        <f>F12</f>
        <v>Žďár nad Sázavou</v>
      </c>
      <c r="G75" s="42"/>
      <c r="H75" s="42"/>
      <c r="I75" s="34" t="s">
        <v>23</v>
      </c>
      <c r="J75" s="74" t="str">
        <f>IF(J12="","",J12)</f>
        <v>6. 8. 2020</v>
      </c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5.15" customHeight="1">
      <c r="A77" s="40"/>
      <c r="B77" s="41"/>
      <c r="C77" s="34" t="s">
        <v>25</v>
      </c>
      <c r="D77" s="42"/>
      <c r="E77" s="42"/>
      <c r="F77" s="29" t="str">
        <f>E15</f>
        <v>Kraj Vysočina</v>
      </c>
      <c r="G77" s="42"/>
      <c r="H77" s="42"/>
      <c r="I77" s="34" t="s">
        <v>31</v>
      </c>
      <c r="J77" s="38" t="str">
        <f>E21</f>
        <v>ARTPROJEKT Jihlava</v>
      </c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5.15" customHeight="1">
      <c r="A78" s="40"/>
      <c r="B78" s="41"/>
      <c r="C78" s="34" t="s">
        <v>29</v>
      </c>
      <c r="D78" s="42"/>
      <c r="E78" s="42"/>
      <c r="F78" s="29" t="str">
        <f>IF(E18="","",E18)</f>
        <v>Vyplň údaj</v>
      </c>
      <c r="G78" s="42"/>
      <c r="H78" s="42"/>
      <c r="I78" s="34" t="s">
        <v>35</v>
      </c>
      <c r="J78" s="38" t="str">
        <f>E24</f>
        <v>IMPORT</v>
      </c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0.3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11" customFormat="1" ht="29.25" customHeight="1">
      <c r="A80" s="188"/>
      <c r="B80" s="189"/>
      <c r="C80" s="190" t="s">
        <v>192</v>
      </c>
      <c r="D80" s="191" t="s">
        <v>58</v>
      </c>
      <c r="E80" s="191" t="s">
        <v>54</v>
      </c>
      <c r="F80" s="191" t="s">
        <v>55</v>
      </c>
      <c r="G80" s="191" t="s">
        <v>193</v>
      </c>
      <c r="H80" s="191" t="s">
        <v>194</v>
      </c>
      <c r="I80" s="191" t="s">
        <v>195</v>
      </c>
      <c r="J80" s="191" t="s">
        <v>147</v>
      </c>
      <c r="K80" s="192" t="s">
        <v>196</v>
      </c>
      <c r="L80" s="193"/>
      <c r="M80" s="94" t="s">
        <v>19</v>
      </c>
      <c r="N80" s="95" t="s">
        <v>43</v>
      </c>
      <c r="O80" s="95" t="s">
        <v>197</v>
      </c>
      <c r="P80" s="95" t="s">
        <v>198</v>
      </c>
      <c r="Q80" s="95" t="s">
        <v>199</v>
      </c>
      <c r="R80" s="95" t="s">
        <v>200</v>
      </c>
      <c r="S80" s="95" t="s">
        <v>201</v>
      </c>
      <c r="T80" s="96" t="s">
        <v>202</v>
      </c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</row>
    <row r="81" spans="1:63" s="2" customFormat="1" ht="22.8" customHeight="1">
      <c r="A81" s="40"/>
      <c r="B81" s="41"/>
      <c r="C81" s="101" t="s">
        <v>203</v>
      </c>
      <c r="D81" s="42"/>
      <c r="E81" s="42"/>
      <c r="F81" s="42"/>
      <c r="G81" s="42"/>
      <c r="H81" s="42"/>
      <c r="I81" s="42"/>
      <c r="J81" s="194">
        <f>BK81</f>
        <v>0</v>
      </c>
      <c r="K81" s="42"/>
      <c r="L81" s="46"/>
      <c r="M81" s="97"/>
      <c r="N81" s="195"/>
      <c r="O81" s="98"/>
      <c r="P81" s="196">
        <f>P82</f>
        <v>0</v>
      </c>
      <c r="Q81" s="98"/>
      <c r="R81" s="196">
        <f>R82</f>
        <v>4.07996</v>
      </c>
      <c r="S81" s="98"/>
      <c r="T81" s="197">
        <f>T82</f>
        <v>0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T81" s="19" t="s">
        <v>72</v>
      </c>
      <c r="AU81" s="19" t="s">
        <v>148</v>
      </c>
      <c r="BK81" s="198">
        <f>BK82</f>
        <v>0</v>
      </c>
    </row>
    <row r="82" spans="1:63" s="12" customFormat="1" ht="25.9" customHeight="1">
      <c r="A82" s="12"/>
      <c r="B82" s="199"/>
      <c r="C82" s="200"/>
      <c r="D82" s="201" t="s">
        <v>72</v>
      </c>
      <c r="E82" s="202" t="s">
        <v>204</v>
      </c>
      <c r="F82" s="202" t="s">
        <v>205</v>
      </c>
      <c r="G82" s="200"/>
      <c r="H82" s="200"/>
      <c r="I82" s="203"/>
      <c r="J82" s="204">
        <f>BK82</f>
        <v>0</v>
      </c>
      <c r="K82" s="200"/>
      <c r="L82" s="205"/>
      <c r="M82" s="206"/>
      <c r="N82" s="207"/>
      <c r="O82" s="207"/>
      <c r="P82" s="208">
        <f>P83</f>
        <v>0</v>
      </c>
      <c r="Q82" s="207"/>
      <c r="R82" s="208">
        <f>R83</f>
        <v>4.07996</v>
      </c>
      <c r="S82" s="207"/>
      <c r="T82" s="209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10" t="s">
        <v>34</v>
      </c>
      <c r="AT82" s="211" t="s">
        <v>72</v>
      </c>
      <c r="AU82" s="211" t="s">
        <v>73</v>
      </c>
      <c r="AY82" s="210" t="s">
        <v>206</v>
      </c>
      <c r="BK82" s="212">
        <f>BK83</f>
        <v>0</v>
      </c>
    </row>
    <row r="83" spans="1:63" s="12" customFormat="1" ht="22.8" customHeight="1">
      <c r="A83" s="12"/>
      <c r="B83" s="199"/>
      <c r="C83" s="200"/>
      <c r="D83" s="201" t="s">
        <v>72</v>
      </c>
      <c r="E83" s="213" t="s">
        <v>34</v>
      </c>
      <c r="F83" s="213" t="s">
        <v>207</v>
      </c>
      <c r="G83" s="200"/>
      <c r="H83" s="200"/>
      <c r="I83" s="203"/>
      <c r="J83" s="214">
        <f>BK83</f>
        <v>0</v>
      </c>
      <c r="K83" s="200"/>
      <c r="L83" s="205"/>
      <c r="M83" s="206"/>
      <c r="N83" s="207"/>
      <c r="O83" s="207"/>
      <c r="P83" s="208">
        <f>SUM(P84:P105)</f>
        <v>0</v>
      </c>
      <c r="Q83" s="207"/>
      <c r="R83" s="208">
        <f>SUM(R84:R105)</f>
        <v>4.07996</v>
      </c>
      <c r="S83" s="207"/>
      <c r="T83" s="209">
        <f>SUM(T84:T105)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0" t="s">
        <v>34</v>
      </c>
      <c r="AT83" s="211" t="s">
        <v>72</v>
      </c>
      <c r="AU83" s="211" t="s">
        <v>34</v>
      </c>
      <c r="AY83" s="210" t="s">
        <v>206</v>
      </c>
      <c r="BK83" s="212">
        <f>SUM(BK84:BK105)</f>
        <v>0</v>
      </c>
    </row>
    <row r="84" spans="1:65" s="2" customFormat="1" ht="12">
      <c r="A84" s="40"/>
      <c r="B84" s="41"/>
      <c r="C84" s="215" t="s">
        <v>350</v>
      </c>
      <c r="D84" s="215" t="s">
        <v>208</v>
      </c>
      <c r="E84" s="216" t="s">
        <v>5768</v>
      </c>
      <c r="F84" s="217" t="s">
        <v>5769</v>
      </c>
      <c r="G84" s="218" t="s">
        <v>211</v>
      </c>
      <c r="H84" s="219">
        <v>746</v>
      </c>
      <c r="I84" s="220"/>
      <c r="J84" s="221">
        <f>ROUND(I84*H84,2)</f>
        <v>0</v>
      </c>
      <c r="K84" s="217" t="s">
        <v>3966</v>
      </c>
      <c r="L84" s="46"/>
      <c r="M84" s="222" t="s">
        <v>19</v>
      </c>
      <c r="N84" s="223" t="s">
        <v>44</v>
      </c>
      <c r="O84" s="86"/>
      <c r="P84" s="224">
        <f>O84*H84</f>
        <v>0</v>
      </c>
      <c r="Q84" s="224">
        <v>0</v>
      </c>
      <c r="R84" s="224">
        <f>Q84*H84</f>
        <v>0</v>
      </c>
      <c r="S84" s="224">
        <v>0</v>
      </c>
      <c r="T84" s="225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26" t="s">
        <v>112</v>
      </c>
      <c r="AT84" s="226" t="s">
        <v>208</v>
      </c>
      <c r="AU84" s="226" t="s">
        <v>82</v>
      </c>
      <c r="AY84" s="19" t="s">
        <v>206</v>
      </c>
      <c r="BE84" s="227">
        <f>IF(N84="základní",J84,0)</f>
        <v>0</v>
      </c>
      <c r="BF84" s="227">
        <f>IF(N84="snížená",J84,0)</f>
        <v>0</v>
      </c>
      <c r="BG84" s="227">
        <f>IF(N84="zákl. přenesená",J84,0)</f>
        <v>0</v>
      </c>
      <c r="BH84" s="227">
        <f>IF(N84="sníž. přenesená",J84,0)</f>
        <v>0</v>
      </c>
      <c r="BI84" s="227">
        <f>IF(N84="nulová",J84,0)</f>
        <v>0</v>
      </c>
      <c r="BJ84" s="19" t="s">
        <v>34</v>
      </c>
      <c r="BK84" s="227">
        <f>ROUND(I84*H84,2)</f>
        <v>0</v>
      </c>
      <c r="BL84" s="19" t="s">
        <v>112</v>
      </c>
      <c r="BM84" s="226" t="s">
        <v>5770</v>
      </c>
    </row>
    <row r="85" spans="1:51" s="13" customFormat="1" ht="12">
      <c r="A85" s="13"/>
      <c r="B85" s="228"/>
      <c r="C85" s="229"/>
      <c r="D85" s="230" t="s">
        <v>218</v>
      </c>
      <c r="E85" s="231" t="s">
        <v>19</v>
      </c>
      <c r="F85" s="232" t="s">
        <v>5662</v>
      </c>
      <c r="G85" s="229"/>
      <c r="H85" s="233">
        <v>746</v>
      </c>
      <c r="I85" s="234"/>
      <c r="J85" s="229"/>
      <c r="K85" s="229"/>
      <c r="L85" s="235"/>
      <c r="M85" s="236"/>
      <c r="N85" s="237"/>
      <c r="O85" s="237"/>
      <c r="P85" s="237"/>
      <c r="Q85" s="237"/>
      <c r="R85" s="237"/>
      <c r="S85" s="237"/>
      <c r="T85" s="238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T85" s="239" t="s">
        <v>218</v>
      </c>
      <c r="AU85" s="239" t="s">
        <v>82</v>
      </c>
      <c r="AV85" s="13" t="s">
        <v>82</v>
      </c>
      <c r="AW85" s="13" t="s">
        <v>33</v>
      </c>
      <c r="AX85" s="13" t="s">
        <v>34</v>
      </c>
      <c r="AY85" s="239" t="s">
        <v>206</v>
      </c>
    </row>
    <row r="86" spans="1:65" s="2" customFormat="1" ht="16.5" customHeight="1">
      <c r="A86" s="40"/>
      <c r="B86" s="41"/>
      <c r="C86" s="261" t="s">
        <v>355</v>
      </c>
      <c r="D86" s="261" t="s">
        <v>317</v>
      </c>
      <c r="E86" s="262" t="s">
        <v>5771</v>
      </c>
      <c r="F86" s="263" t="s">
        <v>5772</v>
      </c>
      <c r="G86" s="264" t="s">
        <v>2224</v>
      </c>
      <c r="H86" s="265">
        <v>14.92</v>
      </c>
      <c r="I86" s="266"/>
      <c r="J86" s="267">
        <f>ROUND(I86*H86,2)</f>
        <v>0</v>
      </c>
      <c r="K86" s="263" t="s">
        <v>3966</v>
      </c>
      <c r="L86" s="268"/>
      <c r="M86" s="269" t="s">
        <v>19</v>
      </c>
      <c r="N86" s="270" t="s">
        <v>44</v>
      </c>
      <c r="O86" s="86"/>
      <c r="P86" s="224">
        <f>O86*H86</f>
        <v>0</v>
      </c>
      <c r="Q86" s="224">
        <v>0.001</v>
      </c>
      <c r="R86" s="224">
        <f>Q86*H86</f>
        <v>0.014920000000000001</v>
      </c>
      <c r="S86" s="224">
        <v>0</v>
      </c>
      <c r="T86" s="225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26" t="s">
        <v>247</v>
      </c>
      <c r="AT86" s="226" t="s">
        <v>317</v>
      </c>
      <c r="AU86" s="226" t="s">
        <v>82</v>
      </c>
      <c r="AY86" s="19" t="s">
        <v>206</v>
      </c>
      <c r="BE86" s="227">
        <f>IF(N86="základní",J86,0)</f>
        <v>0</v>
      </c>
      <c r="BF86" s="227">
        <f>IF(N86="snížená",J86,0)</f>
        <v>0</v>
      </c>
      <c r="BG86" s="227">
        <f>IF(N86="zákl. přenesená",J86,0)</f>
        <v>0</v>
      </c>
      <c r="BH86" s="227">
        <f>IF(N86="sníž. přenesená",J86,0)</f>
        <v>0</v>
      </c>
      <c r="BI86" s="227">
        <f>IF(N86="nulová",J86,0)</f>
        <v>0</v>
      </c>
      <c r="BJ86" s="19" t="s">
        <v>34</v>
      </c>
      <c r="BK86" s="227">
        <f>ROUND(I86*H86,2)</f>
        <v>0</v>
      </c>
      <c r="BL86" s="19" t="s">
        <v>112</v>
      </c>
      <c r="BM86" s="226" t="s">
        <v>5773</v>
      </c>
    </row>
    <row r="87" spans="1:51" s="13" customFormat="1" ht="12">
      <c r="A87" s="13"/>
      <c r="B87" s="228"/>
      <c r="C87" s="229"/>
      <c r="D87" s="230" t="s">
        <v>218</v>
      </c>
      <c r="E87" s="231" t="s">
        <v>19</v>
      </c>
      <c r="F87" s="232" t="s">
        <v>5774</v>
      </c>
      <c r="G87" s="229"/>
      <c r="H87" s="233">
        <v>14.92</v>
      </c>
      <c r="I87" s="234"/>
      <c r="J87" s="229"/>
      <c r="K87" s="229"/>
      <c r="L87" s="235"/>
      <c r="M87" s="236"/>
      <c r="N87" s="237"/>
      <c r="O87" s="237"/>
      <c r="P87" s="237"/>
      <c r="Q87" s="237"/>
      <c r="R87" s="237"/>
      <c r="S87" s="237"/>
      <c r="T87" s="238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9" t="s">
        <v>218</v>
      </c>
      <c r="AU87" s="239" t="s">
        <v>82</v>
      </c>
      <c r="AV87" s="13" t="s">
        <v>82</v>
      </c>
      <c r="AW87" s="13" t="s">
        <v>33</v>
      </c>
      <c r="AX87" s="13" t="s">
        <v>34</v>
      </c>
      <c r="AY87" s="239" t="s">
        <v>206</v>
      </c>
    </row>
    <row r="88" spans="1:65" s="2" customFormat="1" ht="16.5" customHeight="1">
      <c r="A88" s="40"/>
      <c r="B88" s="41"/>
      <c r="C88" s="261" t="s">
        <v>363</v>
      </c>
      <c r="D88" s="261" t="s">
        <v>317</v>
      </c>
      <c r="E88" s="262" t="s">
        <v>5775</v>
      </c>
      <c r="F88" s="263" t="s">
        <v>5776</v>
      </c>
      <c r="G88" s="264" t="s">
        <v>216</v>
      </c>
      <c r="H88" s="265">
        <v>5.6</v>
      </c>
      <c r="I88" s="266"/>
      <c r="J88" s="267">
        <f>ROUND(I88*H88,2)</f>
        <v>0</v>
      </c>
      <c r="K88" s="263" t="s">
        <v>3966</v>
      </c>
      <c r="L88" s="268"/>
      <c r="M88" s="269" t="s">
        <v>19</v>
      </c>
      <c r="N88" s="270" t="s">
        <v>44</v>
      </c>
      <c r="O88" s="86"/>
      <c r="P88" s="224">
        <f>O88*H88</f>
        <v>0</v>
      </c>
      <c r="Q88" s="224">
        <v>0.22</v>
      </c>
      <c r="R88" s="224">
        <f>Q88*H88</f>
        <v>1.232</v>
      </c>
      <c r="S88" s="224">
        <v>0</v>
      </c>
      <c r="T88" s="225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26" t="s">
        <v>247</v>
      </c>
      <c r="AT88" s="226" t="s">
        <v>317</v>
      </c>
      <c r="AU88" s="226" t="s">
        <v>82</v>
      </c>
      <c r="AY88" s="19" t="s">
        <v>206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19" t="s">
        <v>34</v>
      </c>
      <c r="BK88" s="227">
        <f>ROUND(I88*H88,2)</f>
        <v>0</v>
      </c>
      <c r="BL88" s="19" t="s">
        <v>112</v>
      </c>
      <c r="BM88" s="226" t="s">
        <v>5777</v>
      </c>
    </row>
    <row r="89" spans="1:51" s="13" customFormat="1" ht="12">
      <c r="A89" s="13"/>
      <c r="B89" s="228"/>
      <c r="C89" s="229"/>
      <c r="D89" s="230" t="s">
        <v>218</v>
      </c>
      <c r="E89" s="231" t="s">
        <v>19</v>
      </c>
      <c r="F89" s="232" t="s">
        <v>5778</v>
      </c>
      <c r="G89" s="229"/>
      <c r="H89" s="233">
        <v>5.6</v>
      </c>
      <c r="I89" s="234"/>
      <c r="J89" s="229"/>
      <c r="K89" s="229"/>
      <c r="L89" s="235"/>
      <c r="M89" s="236"/>
      <c r="N89" s="237"/>
      <c r="O89" s="237"/>
      <c r="P89" s="237"/>
      <c r="Q89" s="237"/>
      <c r="R89" s="237"/>
      <c r="S89" s="237"/>
      <c r="T89" s="238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9" t="s">
        <v>218</v>
      </c>
      <c r="AU89" s="239" t="s">
        <v>82</v>
      </c>
      <c r="AV89" s="13" t="s">
        <v>82</v>
      </c>
      <c r="AW89" s="13" t="s">
        <v>33</v>
      </c>
      <c r="AX89" s="13" t="s">
        <v>34</v>
      </c>
      <c r="AY89" s="239" t="s">
        <v>206</v>
      </c>
    </row>
    <row r="90" spans="1:65" s="2" customFormat="1" ht="16.5" customHeight="1">
      <c r="A90" s="40"/>
      <c r="B90" s="41"/>
      <c r="C90" s="261" t="s">
        <v>373</v>
      </c>
      <c r="D90" s="261" t="s">
        <v>317</v>
      </c>
      <c r="E90" s="262" t="s">
        <v>5779</v>
      </c>
      <c r="F90" s="263" t="s">
        <v>5780</v>
      </c>
      <c r="G90" s="264" t="s">
        <v>216</v>
      </c>
      <c r="H90" s="265">
        <v>2.8</v>
      </c>
      <c r="I90" s="266"/>
      <c r="J90" s="267">
        <f>ROUND(I90*H90,2)</f>
        <v>0</v>
      </c>
      <c r="K90" s="263" t="s">
        <v>3966</v>
      </c>
      <c r="L90" s="268"/>
      <c r="M90" s="269" t="s">
        <v>19</v>
      </c>
      <c r="N90" s="270" t="s">
        <v>44</v>
      </c>
      <c r="O90" s="86"/>
      <c r="P90" s="224">
        <f>O90*H90</f>
        <v>0</v>
      </c>
      <c r="Q90" s="224">
        <v>0.21</v>
      </c>
      <c r="R90" s="224">
        <f>Q90*H90</f>
        <v>0.588</v>
      </c>
      <c r="S90" s="224">
        <v>0</v>
      </c>
      <c r="T90" s="225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6" t="s">
        <v>247</v>
      </c>
      <c r="AT90" s="226" t="s">
        <v>317</v>
      </c>
      <c r="AU90" s="226" t="s">
        <v>82</v>
      </c>
      <c r="AY90" s="19" t="s">
        <v>206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19" t="s">
        <v>34</v>
      </c>
      <c r="BK90" s="227">
        <f>ROUND(I90*H90,2)</f>
        <v>0</v>
      </c>
      <c r="BL90" s="19" t="s">
        <v>112</v>
      </c>
      <c r="BM90" s="226" t="s">
        <v>5781</v>
      </c>
    </row>
    <row r="91" spans="1:51" s="13" customFormat="1" ht="12">
      <c r="A91" s="13"/>
      <c r="B91" s="228"/>
      <c r="C91" s="229"/>
      <c r="D91" s="230" t="s">
        <v>218</v>
      </c>
      <c r="E91" s="231" t="s">
        <v>19</v>
      </c>
      <c r="F91" s="232" t="s">
        <v>5782</v>
      </c>
      <c r="G91" s="229"/>
      <c r="H91" s="233">
        <v>2.8</v>
      </c>
      <c r="I91" s="234"/>
      <c r="J91" s="229"/>
      <c r="K91" s="229"/>
      <c r="L91" s="235"/>
      <c r="M91" s="236"/>
      <c r="N91" s="237"/>
      <c r="O91" s="237"/>
      <c r="P91" s="237"/>
      <c r="Q91" s="237"/>
      <c r="R91" s="237"/>
      <c r="S91" s="237"/>
      <c r="T91" s="23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9" t="s">
        <v>218</v>
      </c>
      <c r="AU91" s="239" t="s">
        <v>82</v>
      </c>
      <c r="AV91" s="13" t="s">
        <v>82</v>
      </c>
      <c r="AW91" s="13" t="s">
        <v>33</v>
      </c>
      <c r="AX91" s="13" t="s">
        <v>34</v>
      </c>
      <c r="AY91" s="239" t="s">
        <v>206</v>
      </c>
    </row>
    <row r="92" spans="1:65" s="2" customFormat="1" ht="16.5" customHeight="1">
      <c r="A92" s="40"/>
      <c r="B92" s="41"/>
      <c r="C92" s="261" t="s">
        <v>377</v>
      </c>
      <c r="D92" s="261" t="s">
        <v>317</v>
      </c>
      <c r="E92" s="262" t="s">
        <v>5783</v>
      </c>
      <c r="F92" s="263" t="s">
        <v>5784</v>
      </c>
      <c r="G92" s="264" t="s">
        <v>216</v>
      </c>
      <c r="H92" s="265">
        <v>9.2</v>
      </c>
      <c r="I92" s="266"/>
      <c r="J92" s="267">
        <f>ROUND(I92*H92,2)</f>
        <v>0</v>
      </c>
      <c r="K92" s="263" t="s">
        <v>3966</v>
      </c>
      <c r="L92" s="268"/>
      <c r="M92" s="269" t="s">
        <v>19</v>
      </c>
      <c r="N92" s="270" t="s">
        <v>44</v>
      </c>
      <c r="O92" s="86"/>
      <c r="P92" s="224">
        <f>O92*H92</f>
        <v>0</v>
      </c>
      <c r="Q92" s="224">
        <v>0.2</v>
      </c>
      <c r="R92" s="224">
        <f>Q92*H92</f>
        <v>1.8399999999999999</v>
      </c>
      <c r="S92" s="224">
        <v>0</v>
      </c>
      <c r="T92" s="225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6" t="s">
        <v>247</v>
      </c>
      <c r="AT92" s="226" t="s">
        <v>317</v>
      </c>
      <c r="AU92" s="226" t="s">
        <v>82</v>
      </c>
      <c r="AY92" s="19" t="s">
        <v>206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9" t="s">
        <v>34</v>
      </c>
      <c r="BK92" s="227">
        <f>ROUND(I92*H92,2)</f>
        <v>0</v>
      </c>
      <c r="BL92" s="19" t="s">
        <v>112</v>
      </c>
      <c r="BM92" s="226" t="s">
        <v>5785</v>
      </c>
    </row>
    <row r="93" spans="1:51" s="13" customFormat="1" ht="12">
      <c r="A93" s="13"/>
      <c r="B93" s="228"/>
      <c r="C93" s="229"/>
      <c r="D93" s="230" t="s">
        <v>218</v>
      </c>
      <c r="E93" s="231" t="s">
        <v>19</v>
      </c>
      <c r="F93" s="232" t="s">
        <v>5786</v>
      </c>
      <c r="G93" s="229"/>
      <c r="H93" s="233">
        <v>9.2</v>
      </c>
      <c r="I93" s="234"/>
      <c r="J93" s="229"/>
      <c r="K93" s="229"/>
      <c r="L93" s="235"/>
      <c r="M93" s="236"/>
      <c r="N93" s="237"/>
      <c r="O93" s="237"/>
      <c r="P93" s="237"/>
      <c r="Q93" s="237"/>
      <c r="R93" s="237"/>
      <c r="S93" s="237"/>
      <c r="T93" s="238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9" t="s">
        <v>218</v>
      </c>
      <c r="AU93" s="239" t="s">
        <v>82</v>
      </c>
      <c r="AV93" s="13" t="s">
        <v>82</v>
      </c>
      <c r="AW93" s="13" t="s">
        <v>33</v>
      </c>
      <c r="AX93" s="13" t="s">
        <v>34</v>
      </c>
      <c r="AY93" s="239" t="s">
        <v>206</v>
      </c>
    </row>
    <row r="94" spans="1:65" s="2" customFormat="1" ht="12">
      <c r="A94" s="40"/>
      <c r="B94" s="41"/>
      <c r="C94" s="215" t="s">
        <v>395</v>
      </c>
      <c r="D94" s="215" t="s">
        <v>208</v>
      </c>
      <c r="E94" s="216" t="s">
        <v>5787</v>
      </c>
      <c r="F94" s="217" t="s">
        <v>5788</v>
      </c>
      <c r="G94" s="218" t="s">
        <v>386</v>
      </c>
      <c r="H94" s="219">
        <v>168</v>
      </c>
      <c r="I94" s="220"/>
      <c r="J94" s="221">
        <f>ROUND(I94*H94,2)</f>
        <v>0</v>
      </c>
      <c r="K94" s="217" t="s">
        <v>3966</v>
      </c>
      <c r="L94" s="46"/>
      <c r="M94" s="222" t="s">
        <v>19</v>
      </c>
      <c r="N94" s="223" t="s">
        <v>44</v>
      </c>
      <c r="O94" s="86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6" t="s">
        <v>112</v>
      </c>
      <c r="AT94" s="226" t="s">
        <v>208</v>
      </c>
      <c r="AU94" s="226" t="s">
        <v>82</v>
      </c>
      <c r="AY94" s="19" t="s">
        <v>206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9" t="s">
        <v>34</v>
      </c>
      <c r="BK94" s="227">
        <f>ROUND(I94*H94,2)</f>
        <v>0</v>
      </c>
      <c r="BL94" s="19" t="s">
        <v>112</v>
      </c>
      <c r="BM94" s="226" t="s">
        <v>5789</v>
      </c>
    </row>
    <row r="95" spans="1:51" s="13" customFormat="1" ht="12">
      <c r="A95" s="13"/>
      <c r="B95" s="228"/>
      <c r="C95" s="229"/>
      <c r="D95" s="230" t="s">
        <v>218</v>
      </c>
      <c r="E95" s="231" t="s">
        <v>19</v>
      </c>
      <c r="F95" s="232" t="s">
        <v>5790</v>
      </c>
      <c r="G95" s="229"/>
      <c r="H95" s="233">
        <v>168</v>
      </c>
      <c r="I95" s="234"/>
      <c r="J95" s="229"/>
      <c r="K95" s="229"/>
      <c r="L95" s="235"/>
      <c r="M95" s="236"/>
      <c r="N95" s="237"/>
      <c r="O95" s="237"/>
      <c r="P95" s="237"/>
      <c r="Q95" s="237"/>
      <c r="R95" s="237"/>
      <c r="S95" s="237"/>
      <c r="T95" s="23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9" t="s">
        <v>218</v>
      </c>
      <c r="AU95" s="239" t="s">
        <v>82</v>
      </c>
      <c r="AV95" s="13" t="s">
        <v>82</v>
      </c>
      <c r="AW95" s="13" t="s">
        <v>33</v>
      </c>
      <c r="AX95" s="13" t="s">
        <v>34</v>
      </c>
      <c r="AY95" s="239" t="s">
        <v>206</v>
      </c>
    </row>
    <row r="96" spans="1:65" s="2" customFormat="1" ht="12">
      <c r="A96" s="40"/>
      <c r="B96" s="41"/>
      <c r="C96" s="215" t="s">
        <v>431</v>
      </c>
      <c r="D96" s="215" t="s">
        <v>208</v>
      </c>
      <c r="E96" s="216" t="s">
        <v>5791</v>
      </c>
      <c r="F96" s="217" t="s">
        <v>5792</v>
      </c>
      <c r="G96" s="218" t="s">
        <v>386</v>
      </c>
      <c r="H96" s="219">
        <v>10</v>
      </c>
      <c r="I96" s="220"/>
      <c r="J96" s="221">
        <f>ROUND(I96*H96,2)</f>
        <v>0</v>
      </c>
      <c r="K96" s="217" t="s">
        <v>3966</v>
      </c>
      <c r="L96" s="46"/>
      <c r="M96" s="222" t="s">
        <v>19</v>
      </c>
      <c r="N96" s="223" t="s">
        <v>44</v>
      </c>
      <c r="O96" s="86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6" t="s">
        <v>112</v>
      </c>
      <c r="AT96" s="226" t="s">
        <v>208</v>
      </c>
      <c r="AU96" s="226" t="s">
        <v>82</v>
      </c>
      <c r="AY96" s="19" t="s">
        <v>206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9" t="s">
        <v>34</v>
      </c>
      <c r="BK96" s="227">
        <f>ROUND(I96*H96,2)</f>
        <v>0</v>
      </c>
      <c r="BL96" s="19" t="s">
        <v>112</v>
      </c>
      <c r="BM96" s="226" t="s">
        <v>5793</v>
      </c>
    </row>
    <row r="97" spans="1:51" s="13" customFormat="1" ht="12">
      <c r="A97" s="13"/>
      <c r="B97" s="228"/>
      <c r="C97" s="229"/>
      <c r="D97" s="230" t="s">
        <v>218</v>
      </c>
      <c r="E97" s="231" t="s">
        <v>19</v>
      </c>
      <c r="F97" s="232" t="s">
        <v>5608</v>
      </c>
      <c r="G97" s="229"/>
      <c r="H97" s="233">
        <v>10</v>
      </c>
      <c r="I97" s="234"/>
      <c r="J97" s="229"/>
      <c r="K97" s="229"/>
      <c r="L97" s="235"/>
      <c r="M97" s="236"/>
      <c r="N97" s="237"/>
      <c r="O97" s="237"/>
      <c r="P97" s="237"/>
      <c r="Q97" s="237"/>
      <c r="R97" s="237"/>
      <c r="S97" s="237"/>
      <c r="T97" s="238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9" t="s">
        <v>218</v>
      </c>
      <c r="AU97" s="239" t="s">
        <v>82</v>
      </c>
      <c r="AV97" s="13" t="s">
        <v>82</v>
      </c>
      <c r="AW97" s="13" t="s">
        <v>33</v>
      </c>
      <c r="AX97" s="13" t="s">
        <v>34</v>
      </c>
      <c r="AY97" s="239" t="s">
        <v>206</v>
      </c>
    </row>
    <row r="98" spans="1:65" s="2" customFormat="1" ht="12">
      <c r="A98" s="40"/>
      <c r="B98" s="41"/>
      <c r="C98" s="261" t="s">
        <v>438</v>
      </c>
      <c r="D98" s="261" t="s">
        <v>317</v>
      </c>
      <c r="E98" s="262" t="s">
        <v>5794</v>
      </c>
      <c r="F98" s="263" t="s">
        <v>5795</v>
      </c>
      <c r="G98" s="264" t="s">
        <v>386</v>
      </c>
      <c r="H98" s="265">
        <v>10</v>
      </c>
      <c r="I98" s="266"/>
      <c r="J98" s="267">
        <f>ROUND(I98*H98,2)</f>
        <v>0</v>
      </c>
      <c r="K98" s="263" t="s">
        <v>19</v>
      </c>
      <c r="L98" s="268"/>
      <c r="M98" s="269" t="s">
        <v>19</v>
      </c>
      <c r="N98" s="270" t="s">
        <v>44</v>
      </c>
      <c r="O98" s="86"/>
      <c r="P98" s="224">
        <f>O98*H98</f>
        <v>0</v>
      </c>
      <c r="Q98" s="224">
        <v>0.04</v>
      </c>
      <c r="R98" s="224">
        <f>Q98*H98</f>
        <v>0.4</v>
      </c>
      <c r="S98" s="224">
        <v>0</v>
      </c>
      <c r="T98" s="22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247</v>
      </c>
      <c r="AT98" s="226" t="s">
        <v>317</v>
      </c>
      <c r="AU98" s="226" t="s">
        <v>82</v>
      </c>
      <c r="AY98" s="19" t="s">
        <v>206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34</v>
      </c>
      <c r="BK98" s="227">
        <f>ROUND(I98*H98,2)</f>
        <v>0</v>
      </c>
      <c r="BL98" s="19" t="s">
        <v>112</v>
      </c>
      <c r="BM98" s="226" t="s">
        <v>5796</v>
      </c>
    </row>
    <row r="99" spans="1:51" s="13" customFormat="1" ht="12">
      <c r="A99" s="13"/>
      <c r="B99" s="228"/>
      <c r="C99" s="229"/>
      <c r="D99" s="230" t="s">
        <v>218</v>
      </c>
      <c r="E99" s="231" t="s">
        <v>19</v>
      </c>
      <c r="F99" s="232" t="s">
        <v>5608</v>
      </c>
      <c r="G99" s="229"/>
      <c r="H99" s="233">
        <v>10</v>
      </c>
      <c r="I99" s="234"/>
      <c r="J99" s="229"/>
      <c r="K99" s="229"/>
      <c r="L99" s="235"/>
      <c r="M99" s="236"/>
      <c r="N99" s="237"/>
      <c r="O99" s="237"/>
      <c r="P99" s="237"/>
      <c r="Q99" s="237"/>
      <c r="R99" s="237"/>
      <c r="S99" s="237"/>
      <c r="T99" s="23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9" t="s">
        <v>218</v>
      </c>
      <c r="AU99" s="239" t="s">
        <v>82</v>
      </c>
      <c r="AV99" s="13" t="s">
        <v>82</v>
      </c>
      <c r="AW99" s="13" t="s">
        <v>33</v>
      </c>
      <c r="AX99" s="13" t="s">
        <v>34</v>
      </c>
      <c r="AY99" s="239" t="s">
        <v>206</v>
      </c>
    </row>
    <row r="100" spans="1:65" s="2" customFormat="1" ht="12">
      <c r="A100" s="40"/>
      <c r="B100" s="41"/>
      <c r="C100" s="261" t="s">
        <v>444</v>
      </c>
      <c r="D100" s="261" t="s">
        <v>317</v>
      </c>
      <c r="E100" s="262" t="s">
        <v>5797</v>
      </c>
      <c r="F100" s="263" t="s">
        <v>5798</v>
      </c>
      <c r="G100" s="264" t="s">
        <v>386</v>
      </c>
      <c r="H100" s="265">
        <v>84</v>
      </c>
      <c r="I100" s="266"/>
      <c r="J100" s="267">
        <f>ROUND(I100*H100,2)</f>
        <v>0</v>
      </c>
      <c r="K100" s="263" t="s">
        <v>19</v>
      </c>
      <c r="L100" s="268"/>
      <c r="M100" s="269" t="s">
        <v>19</v>
      </c>
      <c r="N100" s="270" t="s">
        <v>44</v>
      </c>
      <c r="O100" s="86"/>
      <c r="P100" s="224">
        <f>O100*H100</f>
        <v>0</v>
      </c>
      <c r="Q100" s="224">
        <v>3E-05</v>
      </c>
      <c r="R100" s="224">
        <f>Q100*H100</f>
        <v>0.00252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247</v>
      </c>
      <c r="AT100" s="226" t="s">
        <v>317</v>
      </c>
      <c r="AU100" s="226" t="s">
        <v>82</v>
      </c>
      <c r="AY100" s="19" t="s">
        <v>206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34</v>
      </c>
      <c r="BK100" s="227">
        <f>ROUND(I100*H100,2)</f>
        <v>0</v>
      </c>
      <c r="BL100" s="19" t="s">
        <v>112</v>
      </c>
      <c r="BM100" s="226" t="s">
        <v>5799</v>
      </c>
    </row>
    <row r="101" spans="1:51" s="13" customFormat="1" ht="12">
      <c r="A101" s="13"/>
      <c r="B101" s="228"/>
      <c r="C101" s="229"/>
      <c r="D101" s="230" t="s">
        <v>218</v>
      </c>
      <c r="E101" s="231" t="s">
        <v>19</v>
      </c>
      <c r="F101" s="232" t="s">
        <v>5800</v>
      </c>
      <c r="G101" s="229"/>
      <c r="H101" s="233">
        <v>84</v>
      </c>
      <c r="I101" s="234"/>
      <c r="J101" s="229"/>
      <c r="K101" s="229"/>
      <c r="L101" s="235"/>
      <c r="M101" s="236"/>
      <c r="N101" s="237"/>
      <c r="O101" s="237"/>
      <c r="P101" s="237"/>
      <c r="Q101" s="237"/>
      <c r="R101" s="237"/>
      <c r="S101" s="237"/>
      <c r="T101" s="238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9" t="s">
        <v>218</v>
      </c>
      <c r="AU101" s="239" t="s">
        <v>82</v>
      </c>
      <c r="AV101" s="13" t="s">
        <v>82</v>
      </c>
      <c r="AW101" s="13" t="s">
        <v>33</v>
      </c>
      <c r="AX101" s="13" t="s">
        <v>34</v>
      </c>
      <c r="AY101" s="239" t="s">
        <v>206</v>
      </c>
    </row>
    <row r="102" spans="1:65" s="2" customFormat="1" ht="21.75" customHeight="1">
      <c r="A102" s="40"/>
      <c r="B102" s="41"/>
      <c r="C102" s="261" t="s">
        <v>450</v>
      </c>
      <c r="D102" s="261" t="s">
        <v>317</v>
      </c>
      <c r="E102" s="262" t="s">
        <v>5801</v>
      </c>
      <c r="F102" s="263" t="s">
        <v>5802</v>
      </c>
      <c r="G102" s="264" t="s">
        <v>386</v>
      </c>
      <c r="H102" s="265">
        <v>84</v>
      </c>
      <c r="I102" s="266"/>
      <c r="J102" s="267">
        <f>ROUND(I102*H102,2)</f>
        <v>0</v>
      </c>
      <c r="K102" s="263" t="s">
        <v>19</v>
      </c>
      <c r="L102" s="268"/>
      <c r="M102" s="269" t="s">
        <v>19</v>
      </c>
      <c r="N102" s="270" t="s">
        <v>44</v>
      </c>
      <c r="O102" s="86"/>
      <c r="P102" s="224">
        <f>O102*H102</f>
        <v>0</v>
      </c>
      <c r="Q102" s="224">
        <v>3E-05</v>
      </c>
      <c r="R102" s="224">
        <f>Q102*H102</f>
        <v>0.00252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247</v>
      </c>
      <c r="AT102" s="226" t="s">
        <v>317</v>
      </c>
      <c r="AU102" s="226" t="s">
        <v>82</v>
      </c>
      <c r="AY102" s="19" t="s">
        <v>206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34</v>
      </c>
      <c r="BK102" s="227">
        <f>ROUND(I102*H102,2)</f>
        <v>0</v>
      </c>
      <c r="BL102" s="19" t="s">
        <v>112</v>
      </c>
      <c r="BM102" s="226" t="s">
        <v>5803</v>
      </c>
    </row>
    <row r="103" spans="1:51" s="13" customFormat="1" ht="12">
      <c r="A103" s="13"/>
      <c r="B103" s="228"/>
      <c r="C103" s="229"/>
      <c r="D103" s="230" t="s">
        <v>218</v>
      </c>
      <c r="E103" s="231" t="s">
        <v>19</v>
      </c>
      <c r="F103" s="232" t="s">
        <v>5800</v>
      </c>
      <c r="G103" s="229"/>
      <c r="H103" s="233">
        <v>84</v>
      </c>
      <c r="I103" s="234"/>
      <c r="J103" s="229"/>
      <c r="K103" s="229"/>
      <c r="L103" s="235"/>
      <c r="M103" s="236"/>
      <c r="N103" s="237"/>
      <c r="O103" s="237"/>
      <c r="P103" s="237"/>
      <c r="Q103" s="237"/>
      <c r="R103" s="237"/>
      <c r="S103" s="237"/>
      <c r="T103" s="238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9" t="s">
        <v>218</v>
      </c>
      <c r="AU103" s="239" t="s">
        <v>82</v>
      </c>
      <c r="AV103" s="13" t="s">
        <v>82</v>
      </c>
      <c r="AW103" s="13" t="s">
        <v>33</v>
      </c>
      <c r="AX103" s="13" t="s">
        <v>34</v>
      </c>
      <c r="AY103" s="239" t="s">
        <v>206</v>
      </c>
    </row>
    <row r="104" spans="1:65" s="2" customFormat="1" ht="12">
      <c r="A104" s="40"/>
      <c r="B104" s="41"/>
      <c r="C104" s="215" t="s">
        <v>456</v>
      </c>
      <c r="D104" s="215" t="s">
        <v>208</v>
      </c>
      <c r="E104" s="216" t="s">
        <v>5804</v>
      </c>
      <c r="F104" s="217" t="s">
        <v>5805</v>
      </c>
      <c r="G104" s="218" t="s">
        <v>211</v>
      </c>
      <c r="H104" s="219">
        <v>746</v>
      </c>
      <c r="I104" s="220"/>
      <c r="J104" s="221">
        <f>ROUND(I104*H104,2)</f>
        <v>0</v>
      </c>
      <c r="K104" s="217" t="s">
        <v>3966</v>
      </c>
      <c r="L104" s="46"/>
      <c r="M104" s="222" t="s">
        <v>19</v>
      </c>
      <c r="N104" s="223" t="s">
        <v>44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112</v>
      </c>
      <c r="AT104" s="226" t="s">
        <v>208</v>
      </c>
      <c r="AU104" s="226" t="s">
        <v>82</v>
      </c>
      <c r="AY104" s="19" t="s">
        <v>206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34</v>
      </c>
      <c r="BK104" s="227">
        <f>ROUND(I104*H104,2)</f>
        <v>0</v>
      </c>
      <c r="BL104" s="19" t="s">
        <v>112</v>
      </c>
      <c r="BM104" s="226" t="s">
        <v>5806</v>
      </c>
    </row>
    <row r="105" spans="1:51" s="13" customFormat="1" ht="12">
      <c r="A105" s="13"/>
      <c r="B105" s="228"/>
      <c r="C105" s="229"/>
      <c r="D105" s="230" t="s">
        <v>218</v>
      </c>
      <c r="E105" s="231" t="s">
        <v>19</v>
      </c>
      <c r="F105" s="232" t="s">
        <v>5662</v>
      </c>
      <c r="G105" s="229"/>
      <c r="H105" s="233">
        <v>746</v>
      </c>
      <c r="I105" s="234"/>
      <c r="J105" s="229"/>
      <c r="K105" s="229"/>
      <c r="L105" s="235"/>
      <c r="M105" s="286"/>
      <c r="N105" s="287"/>
      <c r="O105" s="287"/>
      <c r="P105" s="287"/>
      <c r="Q105" s="287"/>
      <c r="R105" s="287"/>
      <c r="S105" s="287"/>
      <c r="T105" s="28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9" t="s">
        <v>218</v>
      </c>
      <c r="AU105" s="239" t="s">
        <v>82</v>
      </c>
      <c r="AV105" s="13" t="s">
        <v>82</v>
      </c>
      <c r="AW105" s="13" t="s">
        <v>33</v>
      </c>
      <c r="AX105" s="13" t="s">
        <v>34</v>
      </c>
      <c r="AY105" s="239" t="s">
        <v>206</v>
      </c>
    </row>
    <row r="106" spans="1:31" s="2" customFormat="1" ht="6.95" customHeight="1">
      <c r="A106" s="40"/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46"/>
      <c r="M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</sheetData>
  <sheetProtection password="C7F1" sheet="1" objects="1" scenarios="1" formatColumns="0" formatRows="0" autoFilter="0"/>
  <autoFilter ref="C80:K105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135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1:31" s="2" customFormat="1" ht="12" customHeight="1">
      <c r="A8" s="40"/>
      <c r="B8" s="46"/>
      <c r="C8" s="40"/>
      <c r="D8" s="145" t="s">
        <v>143</v>
      </c>
      <c r="E8" s="40"/>
      <c r="F8" s="40"/>
      <c r="G8" s="40"/>
      <c r="H8" s="40"/>
      <c r="I8" s="40"/>
      <c r="J8" s="40"/>
      <c r="K8" s="40"/>
      <c r="L8" s="14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8" t="s">
        <v>5807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5" t="s">
        <v>18</v>
      </c>
      <c r="E11" s="40"/>
      <c r="F11" s="135" t="s">
        <v>19</v>
      </c>
      <c r="G11" s="40"/>
      <c r="H11" s="40"/>
      <c r="I11" s="145" t="s">
        <v>20</v>
      </c>
      <c r="J11" s="135" t="s">
        <v>19</v>
      </c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21</v>
      </c>
      <c r="E12" s="40"/>
      <c r="F12" s="135" t="s">
        <v>22</v>
      </c>
      <c r="G12" s="40"/>
      <c r="H12" s="40"/>
      <c r="I12" s="145" t="s">
        <v>23</v>
      </c>
      <c r="J12" s="149" t="str">
        <f>'Rekapitulace stavby'!AN8</f>
        <v>6. 8. 2020</v>
      </c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25</v>
      </c>
      <c r="E14" s="40"/>
      <c r="F14" s="40"/>
      <c r="G14" s="40"/>
      <c r="H14" s="40"/>
      <c r="I14" s="145" t="s">
        <v>26</v>
      </c>
      <c r="J14" s="135" t="s">
        <v>19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27</v>
      </c>
      <c r="F15" s="40"/>
      <c r="G15" s="40"/>
      <c r="H15" s="40"/>
      <c r="I15" s="145" t="s">
        <v>28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5" t="s">
        <v>29</v>
      </c>
      <c r="E17" s="40"/>
      <c r="F17" s="40"/>
      <c r="G17" s="40"/>
      <c r="H17" s="40"/>
      <c r="I17" s="145" t="s">
        <v>26</v>
      </c>
      <c r="J17" s="35" t="str">
        <f>'Rekapitulace stavby'!AN13</f>
        <v>Vyplň údaj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28</v>
      </c>
      <c r="J18" s="35" t="str">
        <f>'Rekapitulace stavby'!AN14</f>
        <v>Vyplň údaj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5" t="s">
        <v>31</v>
      </c>
      <c r="E20" s="40"/>
      <c r="F20" s="40"/>
      <c r="G20" s="40"/>
      <c r="H20" s="40"/>
      <c r="I20" s="145" t="s">
        <v>26</v>
      </c>
      <c r="J20" s="135" t="s">
        <v>19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32</v>
      </c>
      <c r="F21" s="40"/>
      <c r="G21" s="40"/>
      <c r="H21" s="40"/>
      <c r="I21" s="145" t="s">
        <v>28</v>
      </c>
      <c r="J21" s="135" t="s">
        <v>19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5" t="s">
        <v>35</v>
      </c>
      <c r="E23" s="40"/>
      <c r="F23" s="40"/>
      <c r="G23" s="40"/>
      <c r="H23" s="40"/>
      <c r="I23" s="145" t="s">
        <v>26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75</v>
      </c>
      <c r="F24" s="40"/>
      <c r="G24" s="40"/>
      <c r="H24" s="40"/>
      <c r="I24" s="145" t="s">
        <v>28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5" t="s">
        <v>37</v>
      </c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50"/>
      <c r="B27" s="151"/>
      <c r="C27" s="150"/>
      <c r="D27" s="150"/>
      <c r="E27" s="152" t="s">
        <v>19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4"/>
      <c r="E29" s="154"/>
      <c r="F29" s="154"/>
      <c r="G29" s="154"/>
      <c r="H29" s="154"/>
      <c r="I29" s="154"/>
      <c r="J29" s="154"/>
      <c r="K29" s="154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5" t="s">
        <v>39</v>
      </c>
      <c r="E30" s="40"/>
      <c r="F30" s="40"/>
      <c r="G30" s="40"/>
      <c r="H30" s="40"/>
      <c r="I30" s="40"/>
      <c r="J30" s="156">
        <f>ROUND(J81,0)</f>
        <v>0</v>
      </c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7" t="s">
        <v>41</v>
      </c>
      <c r="G32" s="40"/>
      <c r="H32" s="40"/>
      <c r="I32" s="157" t="s">
        <v>40</v>
      </c>
      <c r="J32" s="157" t="s">
        <v>42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8" t="s">
        <v>43</v>
      </c>
      <c r="E33" s="145" t="s">
        <v>44</v>
      </c>
      <c r="F33" s="159">
        <f>ROUND((SUM(BE81:BE97)),0)</f>
        <v>0</v>
      </c>
      <c r="G33" s="40"/>
      <c r="H33" s="40"/>
      <c r="I33" s="160">
        <v>0.21</v>
      </c>
      <c r="J33" s="159">
        <f>ROUND(((SUM(BE81:BE97))*I33),0)</f>
        <v>0</v>
      </c>
      <c r="K33" s="40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5" t="s">
        <v>45</v>
      </c>
      <c r="F34" s="159">
        <f>ROUND((SUM(BF81:BF97)),0)</f>
        <v>0</v>
      </c>
      <c r="G34" s="40"/>
      <c r="H34" s="40"/>
      <c r="I34" s="160">
        <v>0.15</v>
      </c>
      <c r="J34" s="159">
        <f>ROUND(((SUM(BF81:BF97))*I34),0)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5" t="s">
        <v>46</v>
      </c>
      <c r="F35" s="159">
        <f>ROUND((SUM(BG81:BG97)),0)</f>
        <v>0</v>
      </c>
      <c r="G35" s="40"/>
      <c r="H35" s="40"/>
      <c r="I35" s="160">
        <v>0.21</v>
      </c>
      <c r="J35" s="159">
        <f>0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47</v>
      </c>
      <c r="F36" s="159">
        <f>ROUND((SUM(BH81:BH97)),0)</f>
        <v>0</v>
      </c>
      <c r="G36" s="40"/>
      <c r="H36" s="40"/>
      <c r="I36" s="160">
        <v>0.15</v>
      </c>
      <c r="J36" s="159">
        <f>0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48</v>
      </c>
      <c r="F37" s="159">
        <f>ROUND((SUM(BI81:BI97)),0)</f>
        <v>0</v>
      </c>
      <c r="G37" s="40"/>
      <c r="H37" s="40"/>
      <c r="I37" s="160">
        <v>0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1"/>
      <c r="D39" s="162" t="s">
        <v>49</v>
      </c>
      <c r="E39" s="163"/>
      <c r="F39" s="163"/>
      <c r="G39" s="164" t="s">
        <v>50</v>
      </c>
      <c r="H39" s="165" t="s">
        <v>51</v>
      </c>
      <c r="I39" s="163"/>
      <c r="J39" s="166">
        <f>SUM(J30:J37)</f>
        <v>0</v>
      </c>
      <c r="K39" s="167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145</v>
      </c>
      <c r="D45" s="42"/>
      <c r="E45" s="42"/>
      <c r="F45" s="42"/>
      <c r="G45" s="42"/>
      <c r="H45" s="42"/>
      <c r="I45" s="42"/>
      <c r="J45" s="42"/>
      <c r="K45" s="42"/>
      <c r="L45" s="1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VOŠ a SPŠ Žďár nad Sázavou - tělocvična</v>
      </c>
      <c r="F48" s="34"/>
      <c r="G48" s="34"/>
      <c r="H48" s="34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143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SO04.3 - Oplocení</v>
      </c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Žďár nad Sázavou</v>
      </c>
      <c r="G52" s="42"/>
      <c r="H52" s="42"/>
      <c r="I52" s="34" t="s">
        <v>23</v>
      </c>
      <c r="J52" s="74" t="str">
        <f>IF(J12="","",J12)</f>
        <v>6. 8. 2020</v>
      </c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Kraj Vysočina</v>
      </c>
      <c r="G54" s="42"/>
      <c r="H54" s="42"/>
      <c r="I54" s="34" t="s">
        <v>31</v>
      </c>
      <c r="J54" s="38" t="str">
        <f>E21</f>
        <v>ARTPROJEKT Jihlava</v>
      </c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IMPORT</v>
      </c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146</v>
      </c>
      <c r="D57" s="174"/>
      <c r="E57" s="174"/>
      <c r="F57" s="174"/>
      <c r="G57" s="174"/>
      <c r="H57" s="174"/>
      <c r="I57" s="174"/>
      <c r="J57" s="175" t="s">
        <v>147</v>
      </c>
      <c r="K57" s="174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6" t="s">
        <v>71</v>
      </c>
      <c r="D59" s="42"/>
      <c r="E59" s="42"/>
      <c r="F59" s="42"/>
      <c r="G59" s="42"/>
      <c r="H59" s="42"/>
      <c r="I59" s="42"/>
      <c r="J59" s="104">
        <f>J81</f>
        <v>0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148</v>
      </c>
    </row>
    <row r="60" spans="1:31" s="9" customFormat="1" ht="24.95" customHeight="1">
      <c r="A60" s="9"/>
      <c r="B60" s="177"/>
      <c r="C60" s="178"/>
      <c r="D60" s="179" t="s">
        <v>149</v>
      </c>
      <c r="E60" s="180"/>
      <c r="F60" s="180"/>
      <c r="G60" s="180"/>
      <c r="H60" s="180"/>
      <c r="I60" s="180"/>
      <c r="J60" s="181">
        <f>J82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7"/>
      <c r="D61" s="184" t="s">
        <v>5305</v>
      </c>
      <c r="E61" s="185"/>
      <c r="F61" s="185"/>
      <c r="G61" s="185"/>
      <c r="H61" s="185"/>
      <c r="I61" s="185"/>
      <c r="J61" s="186">
        <f>J83</f>
        <v>0</v>
      </c>
      <c r="K61" s="127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6.95" customHeight="1">
      <c r="A63" s="40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7" spans="1:31" s="2" customFormat="1" ht="6.95" customHeight="1">
      <c r="A67" s="40"/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24.95" customHeight="1">
      <c r="A68" s="40"/>
      <c r="B68" s="41"/>
      <c r="C68" s="25" t="s">
        <v>191</v>
      </c>
      <c r="D68" s="42"/>
      <c r="E68" s="42"/>
      <c r="F68" s="42"/>
      <c r="G68" s="42"/>
      <c r="H68" s="42"/>
      <c r="I68" s="42"/>
      <c r="J68" s="42"/>
      <c r="K68" s="42"/>
      <c r="L68" s="14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4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16</v>
      </c>
      <c r="D70" s="42"/>
      <c r="E70" s="42"/>
      <c r="F70" s="42"/>
      <c r="G70" s="42"/>
      <c r="H70" s="42"/>
      <c r="I70" s="42"/>
      <c r="J70" s="42"/>
      <c r="K70" s="4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172" t="str">
        <f>E7</f>
        <v>VOŠ a SPŠ Žďár nad Sázavou - tělocvična</v>
      </c>
      <c r="F71" s="34"/>
      <c r="G71" s="34"/>
      <c r="H71" s="34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143</v>
      </c>
      <c r="D72" s="42"/>
      <c r="E72" s="42"/>
      <c r="F72" s="42"/>
      <c r="G72" s="42"/>
      <c r="H72" s="42"/>
      <c r="I72" s="42"/>
      <c r="J72" s="42"/>
      <c r="K72" s="4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71" t="str">
        <f>E9</f>
        <v>SO04.3 - Oplocení</v>
      </c>
      <c r="F73" s="42"/>
      <c r="G73" s="42"/>
      <c r="H73" s="42"/>
      <c r="I73" s="42"/>
      <c r="J73" s="42"/>
      <c r="K73" s="4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21</v>
      </c>
      <c r="D75" s="42"/>
      <c r="E75" s="42"/>
      <c r="F75" s="29" t="str">
        <f>F12</f>
        <v>Žďár nad Sázavou</v>
      </c>
      <c r="G75" s="42"/>
      <c r="H75" s="42"/>
      <c r="I75" s="34" t="s">
        <v>23</v>
      </c>
      <c r="J75" s="74" t="str">
        <f>IF(J12="","",J12)</f>
        <v>6. 8. 2020</v>
      </c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5.15" customHeight="1">
      <c r="A77" s="40"/>
      <c r="B77" s="41"/>
      <c r="C77" s="34" t="s">
        <v>25</v>
      </c>
      <c r="D77" s="42"/>
      <c r="E77" s="42"/>
      <c r="F77" s="29" t="str">
        <f>E15</f>
        <v>Kraj Vysočina</v>
      </c>
      <c r="G77" s="42"/>
      <c r="H77" s="42"/>
      <c r="I77" s="34" t="s">
        <v>31</v>
      </c>
      <c r="J77" s="38" t="str">
        <f>E21</f>
        <v>ARTPROJEKT Jihlava</v>
      </c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5.15" customHeight="1">
      <c r="A78" s="40"/>
      <c r="B78" s="41"/>
      <c r="C78" s="34" t="s">
        <v>29</v>
      </c>
      <c r="D78" s="42"/>
      <c r="E78" s="42"/>
      <c r="F78" s="29" t="str">
        <f>IF(E18="","",E18)</f>
        <v>Vyplň údaj</v>
      </c>
      <c r="G78" s="42"/>
      <c r="H78" s="42"/>
      <c r="I78" s="34" t="s">
        <v>35</v>
      </c>
      <c r="J78" s="38" t="str">
        <f>E24</f>
        <v>IMPORT</v>
      </c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0.3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11" customFormat="1" ht="29.25" customHeight="1">
      <c r="A80" s="188"/>
      <c r="B80" s="189"/>
      <c r="C80" s="190" t="s">
        <v>192</v>
      </c>
      <c r="D80" s="191" t="s">
        <v>58</v>
      </c>
      <c r="E80" s="191" t="s">
        <v>54</v>
      </c>
      <c r="F80" s="191" t="s">
        <v>55</v>
      </c>
      <c r="G80" s="191" t="s">
        <v>193</v>
      </c>
      <c r="H80" s="191" t="s">
        <v>194</v>
      </c>
      <c r="I80" s="191" t="s">
        <v>195</v>
      </c>
      <c r="J80" s="191" t="s">
        <v>147</v>
      </c>
      <c r="K80" s="192" t="s">
        <v>196</v>
      </c>
      <c r="L80" s="193"/>
      <c r="M80" s="94" t="s">
        <v>19</v>
      </c>
      <c r="N80" s="95" t="s">
        <v>43</v>
      </c>
      <c r="O80" s="95" t="s">
        <v>197</v>
      </c>
      <c r="P80" s="95" t="s">
        <v>198</v>
      </c>
      <c r="Q80" s="95" t="s">
        <v>199</v>
      </c>
      <c r="R80" s="95" t="s">
        <v>200</v>
      </c>
      <c r="S80" s="95" t="s">
        <v>201</v>
      </c>
      <c r="T80" s="96" t="s">
        <v>202</v>
      </c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</row>
    <row r="81" spans="1:63" s="2" customFormat="1" ht="22.8" customHeight="1">
      <c r="A81" s="40"/>
      <c r="B81" s="41"/>
      <c r="C81" s="101" t="s">
        <v>203</v>
      </c>
      <c r="D81" s="42"/>
      <c r="E81" s="42"/>
      <c r="F81" s="42"/>
      <c r="G81" s="42"/>
      <c r="H81" s="42"/>
      <c r="I81" s="42"/>
      <c r="J81" s="194">
        <f>BK81</f>
        <v>0</v>
      </c>
      <c r="K81" s="42"/>
      <c r="L81" s="46"/>
      <c r="M81" s="97"/>
      <c r="N81" s="195"/>
      <c r="O81" s="98"/>
      <c r="P81" s="196">
        <f>P82</f>
        <v>0</v>
      </c>
      <c r="Q81" s="98"/>
      <c r="R81" s="196">
        <f>R82</f>
        <v>1.7236</v>
      </c>
      <c r="S81" s="98"/>
      <c r="T81" s="197">
        <f>T82</f>
        <v>2.6856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T81" s="19" t="s">
        <v>72</v>
      </c>
      <c r="AU81" s="19" t="s">
        <v>148</v>
      </c>
      <c r="BK81" s="198">
        <f>BK82</f>
        <v>0</v>
      </c>
    </row>
    <row r="82" spans="1:63" s="12" customFormat="1" ht="25.9" customHeight="1">
      <c r="A82" s="12"/>
      <c r="B82" s="199"/>
      <c r="C82" s="200"/>
      <c r="D82" s="201" t="s">
        <v>72</v>
      </c>
      <c r="E82" s="202" t="s">
        <v>204</v>
      </c>
      <c r="F82" s="202" t="s">
        <v>205</v>
      </c>
      <c r="G82" s="200"/>
      <c r="H82" s="200"/>
      <c r="I82" s="203"/>
      <c r="J82" s="204">
        <f>BK82</f>
        <v>0</v>
      </c>
      <c r="K82" s="200"/>
      <c r="L82" s="205"/>
      <c r="M82" s="206"/>
      <c r="N82" s="207"/>
      <c r="O82" s="207"/>
      <c r="P82" s="208">
        <f>P83</f>
        <v>0</v>
      </c>
      <c r="Q82" s="207"/>
      <c r="R82" s="208">
        <f>R83</f>
        <v>1.7236</v>
      </c>
      <c r="S82" s="207"/>
      <c r="T82" s="209">
        <f>T83</f>
        <v>2.6856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10" t="s">
        <v>34</v>
      </c>
      <c r="AT82" s="211" t="s">
        <v>72</v>
      </c>
      <c r="AU82" s="211" t="s">
        <v>73</v>
      </c>
      <c r="AY82" s="210" t="s">
        <v>206</v>
      </c>
      <c r="BK82" s="212">
        <f>BK83</f>
        <v>0</v>
      </c>
    </row>
    <row r="83" spans="1:63" s="12" customFormat="1" ht="22.8" customHeight="1">
      <c r="A83" s="12"/>
      <c r="B83" s="199"/>
      <c r="C83" s="200"/>
      <c r="D83" s="201" t="s">
        <v>72</v>
      </c>
      <c r="E83" s="213" t="s">
        <v>251</v>
      </c>
      <c r="F83" s="213" t="s">
        <v>5386</v>
      </c>
      <c r="G83" s="200"/>
      <c r="H83" s="200"/>
      <c r="I83" s="203"/>
      <c r="J83" s="214">
        <f>BK83</f>
        <v>0</v>
      </c>
      <c r="K83" s="200"/>
      <c r="L83" s="205"/>
      <c r="M83" s="206"/>
      <c r="N83" s="207"/>
      <c r="O83" s="207"/>
      <c r="P83" s="208">
        <f>SUM(P84:P97)</f>
        <v>0</v>
      </c>
      <c r="Q83" s="207"/>
      <c r="R83" s="208">
        <f>SUM(R84:R97)</f>
        <v>1.7236</v>
      </c>
      <c r="S83" s="207"/>
      <c r="T83" s="209">
        <f>SUM(T84:T97)</f>
        <v>2.6856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0" t="s">
        <v>34</v>
      </c>
      <c r="AT83" s="211" t="s">
        <v>72</v>
      </c>
      <c r="AU83" s="211" t="s">
        <v>34</v>
      </c>
      <c r="AY83" s="210" t="s">
        <v>206</v>
      </c>
      <c r="BK83" s="212">
        <f>SUM(BK84:BK97)</f>
        <v>0</v>
      </c>
    </row>
    <row r="84" spans="1:65" s="2" customFormat="1" ht="33" customHeight="1">
      <c r="A84" s="40"/>
      <c r="B84" s="41"/>
      <c r="C84" s="215" t="s">
        <v>552</v>
      </c>
      <c r="D84" s="215" t="s">
        <v>208</v>
      </c>
      <c r="E84" s="216" t="s">
        <v>5808</v>
      </c>
      <c r="F84" s="217" t="s">
        <v>5809</v>
      </c>
      <c r="G84" s="218" t="s">
        <v>386</v>
      </c>
      <c r="H84" s="219">
        <v>36</v>
      </c>
      <c r="I84" s="220"/>
      <c r="J84" s="221">
        <f>ROUND(I84*H84,2)</f>
        <v>0</v>
      </c>
      <c r="K84" s="217" t="s">
        <v>3966</v>
      </c>
      <c r="L84" s="46"/>
      <c r="M84" s="222" t="s">
        <v>19</v>
      </c>
      <c r="N84" s="223" t="s">
        <v>44</v>
      </c>
      <c r="O84" s="86"/>
      <c r="P84" s="224">
        <f>O84*H84</f>
        <v>0</v>
      </c>
      <c r="Q84" s="224">
        <v>0</v>
      </c>
      <c r="R84" s="224">
        <f>Q84*H84</f>
        <v>0</v>
      </c>
      <c r="S84" s="224">
        <v>0.0684</v>
      </c>
      <c r="T84" s="225">
        <f>S84*H84</f>
        <v>2.4624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26" t="s">
        <v>112</v>
      </c>
      <c r="AT84" s="226" t="s">
        <v>208</v>
      </c>
      <c r="AU84" s="226" t="s">
        <v>82</v>
      </c>
      <c r="AY84" s="19" t="s">
        <v>206</v>
      </c>
      <c r="BE84" s="227">
        <f>IF(N84="základní",J84,0)</f>
        <v>0</v>
      </c>
      <c r="BF84" s="227">
        <f>IF(N84="snížená",J84,0)</f>
        <v>0</v>
      </c>
      <c r="BG84" s="227">
        <f>IF(N84="zákl. přenesená",J84,0)</f>
        <v>0</v>
      </c>
      <c r="BH84" s="227">
        <f>IF(N84="sníž. přenesená",J84,0)</f>
        <v>0</v>
      </c>
      <c r="BI84" s="227">
        <f>IF(N84="nulová",J84,0)</f>
        <v>0</v>
      </c>
      <c r="BJ84" s="19" t="s">
        <v>34</v>
      </c>
      <c r="BK84" s="227">
        <f>ROUND(I84*H84,2)</f>
        <v>0</v>
      </c>
      <c r="BL84" s="19" t="s">
        <v>112</v>
      </c>
      <c r="BM84" s="226" t="s">
        <v>5810</v>
      </c>
    </row>
    <row r="85" spans="1:51" s="13" customFormat="1" ht="12">
      <c r="A85" s="13"/>
      <c r="B85" s="228"/>
      <c r="C85" s="229"/>
      <c r="D85" s="230" t="s">
        <v>218</v>
      </c>
      <c r="E85" s="231" t="s">
        <v>19</v>
      </c>
      <c r="F85" s="232" t="s">
        <v>5811</v>
      </c>
      <c r="G85" s="229"/>
      <c r="H85" s="233">
        <v>36</v>
      </c>
      <c r="I85" s="234"/>
      <c r="J85" s="229"/>
      <c r="K85" s="229"/>
      <c r="L85" s="235"/>
      <c r="M85" s="236"/>
      <c r="N85" s="237"/>
      <c r="O85" s="237"/>
      <c r="P85" s="237"/>
      <c r="Q85" s="237"/>
      <c r="R85" s="237"/>
      <c r="S85" s="237"/>
      <c r="T85" s="238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T85" s="239" t="s">
        <v>218</v>
      </c>
      <c r="AU85" s="239" t="s">
        <v>82</v>
      </c>
      <c r="AV85" s="13" t="s">
        <v>82</v>
      </c>
      <c r="AW85" s="13" t="s">
        <v>33</v>
      </c>
      <c r="AX85" s="13" t="s">
        <v>34</v>
      </c>
      <c r="AY85" s="239" t="s">
        <v>206</v>
      </c>
    </row>
    <row r="86" spans="1:65" s="2" customFormat="1" ht="12">
      <c r="A86" s="40"/>
      <c r="B86" s="41"/>
      <c r="C86" s="215" t="s">
        <v>556</v>
      </c>
      <c r="D86" s="215" t="s">
        <v>208</v>
      </c>
      <c r="E86" s="216" t="s">
        <v>5812</v>
      </c>
      <c r="F86" s="217" t="s">
        <v>5813</v>
      </c>
      <c r="G86" s="218" t="s">
        <v>270</v>
      </c>
      <c r="H86" s="219">
        <v>90</v>
      </c>
      <c r="I86" s="220"/>
      <c r="J86" s="221">
        <f>ROUND(I86*H86,2)</f>
        <v>0</v>
      </c>
      <c r="K86" s="217" t="s">
        <v>3966</v>
      </c>
      <c r="L86" s="46"/>
      <c r="M86" s="222" t="s">
        <v>19</v>
      </c>
      <c r="N86" s="223" t="s">
        <v>44</v>
      </c>
      <c r="O86" s="86"/>
      <c r="P86" s="224">
        <f>O86*H86</f>
        <v>0</v>
      </c>
      <c r="Q86" s="224">
        <v>0</v>
      </c>
      <c r="R86" s="224">
        <f>Q86*H86</f>
        <v>0</v>
      </c>
      <c r="S86" s="224">
        <v>0.00248</v>
      </c>
      <c r="T86" s="225">
        <f>S86*H86</f>
        <v>0.2232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26" t="s">
        <v>112</v>
      </c>
      <c r="AT86" s="226" t="s">
        <v>208</v>
      </c>
      <c r="AU86" s="226" t="s">
        <v>82</v>
      </c>
      <c r="AY86" s="19" t="s">
        <v>206</v>
      </c>
      <c r="BE86" s="227">
        <f>IF(N86="základní",J86,0)</f>
        <v>0</v>
      </c>
      <c r="BF86" s="227">
        <f>IF(N86="snížená",J86,0)</f>
        <v>0</v>
      </c>
      <c r="BG86" s="227">
        <f>IF(N86="zákl. přenesená",J86,0)</f>
        <v>0</v>
      </c>
      <c r="BH86" s="227">
        <f>IF(N86="sníž. přenesená",J86,0)</f>
        <v>0</v>
      </c>
      <c r="BI86" s="227">
        <f>IF(N86="nulová",J86,0)</f>
        <v>0</v>
      </c>
      <c r="BJ86" s="19" t="s">
        <v>34</v>
      </c>
      <c r="BK86" s="227">
        <f>ROUND(I86*H86,2)</f>
        <v>0</v>
      </c>
      <c r="BL86" s="19" t="s">
        <v>112</v>
      </c>
      <c r="BM86" s="226" t="s">
        <v>5814</v>
      </c>
    </row>
    <row r="87" spans="1:51" s="13" customFormat="1" ht="12">
      <c r="A87" s="13"/>
      <c r="B87" s="228"/>
      <c r="C87" s="229"/>
      <c r="D87" s="230" t="s">
        <v>218</v>
      </c>
      <c r="E87" s="231" t="s">
        <v>19</v>
      </c>
      <c r="F87" s="232" t="s">
        <v>5815</v>
      </c>
      <c r="G87" s="229"/>
      <c r="H87" s="233">
        <v>90</v>
      </c>
      <c r="I87" s="234"/>
      <c r="J87" s="229"/>
      <c r="K87" s="229"/>
      <c r="L87" s="235"/>
      <c r="M87" s="236"/>
      <c r="N87" s="237"/>
      <c r="O87" s="237"/>
      <c r="P87" s="237"/>
      <c r="Q87" s="237"/>
      <c r="R87" s="237"/>
      <c r="S87" s="237"/>
      <c r="T87" s="238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9" t="s">
        <v>218</v>
      </c>
      <c r="AU87" s="239" t="s">
        <v>82</v>
      </c>
      <c r="AV87" s="13" t="s">
        <v>82</v>
      </c>
      <c r="AW87" s="13" t="s">
        <v>33</v>
      </c>
      <c r="AX87" s="13" t="s">
        <v>34</v>
      </c>
      <c r="AY87" s="239" t="s">
        <v>206</v>
      </c>
    </row>
    <row r="88" spans="1:65" s="2" customFormat="1" ht="12">
      <c r="A88" s="40"/>
      <c r="B88" s="41"/>
      <c r="C88" s="215" t="s">
        <v>641</v>
      </c>
      <c r="D88" s="215" t="s">
        <v>208</v>
      </c>
      <c r="E88" s="216" t="s">
        <v>5816</v>
      </c>
      <c r="F88" s="217" t="s">
        <v>5817</v>
      </c>
      <c r="G88" s="218" t="s">
        <v>270</v>
      </c>
      <c r="H88" s="219">
        <v>7.5</v>
      </c>
      <c r="I88" s="220"/>
      <c r="J88" s="221">
        <f>ROUND(I88*H88,2)</f>
        <v>0</v>
      </c>
      <c r="K88" s="217" t="s">
        <v>19</v>
      </c>
      <c r="L88" s="46"/>
      <c r="M88" s="222" t="s">
        <v>19</v>
      </c>
      <c r="N88" s="223" t="s">
        <v>44</v>
      </c>
      <c r="O88" s="86"/>
      <c r="P88" s="224">
        <f>O88*H88</f>
        <v>0</v>
      </c>
      <c r="Q88" s="224">
        <v>0.035</v>
      </c>
      <c r="R88" s="224">
        <f>Q88*H88</f>
        <v>0.2625</v>
      </c>
      <c r="S88" s="224">
        <v>0</v>
      </c>
      <c r="T88" s="225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26" t="s">
        <v>112</v>
      </c>
      <c r="AT88" s="226" t="s">
        <v>208</v>
      </c>
      <c r="AU88" s="226" t="s">
        <v>82</v>
      </c>
      <c r="AY88" s="19" t="s">
        <v>206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19" t="s">
        <v>34</v>
      </c>
      <c r="BK88" s="227">
        <f>ROUND(I88*H88,2)</f>
        <v>0</v>
      </c>
      <c r="BL88" s="19" t="s">
        <v>112</v>
      </c>
      <c r="BM88" s="226" t="s">
        <v>5818</v>
      </c>
    </row>
    <row r="89" spans="1:51" s="13" customFormat="1" ht="12">
      <c r="A89" s="13"/>
      <c r="B89" s="228"/>
      <c r="C89" s="229"/>
      <c r="D89" s="230" t="s">
        <v>218</v>
      </c>
      <c r="E89" s="231" t="s">
        <v>19</v>
      </c>
      <c r="F89" s="232" t="s">
        <v>5819</v>
      </c>
      <c r="G89" s="229"/>
      <c r="H89" s="233">
        <v>7.5</v>
      </c>
      <c r="I89" s="234"/>
      <c r="J89" s="229"/>
      <c r="K89" s="229"/>
      <c r="L89" s="235"/>
      <c r="M89" s="236"/>
      <c r="N89" s="237"/>
      <c r="O89" s="237"/>
      <c r="P89" s="237"/>
      <c r="Q89" s="237"/>
      <c r="R89" s="237"/>
      <c r="S89" s="237"/>
      <c r="T89" s="238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9" t="s">
        <v>218</v>
      </c>
      <c r="AU89" s="239" t="s">
        <v>82</v>
      </c>
      <c r="AV89" s="13" t="s">
        <v>82</v>
      </c>
      <c r="AW89" s="13" t="s">
        <v>33</v>
      </c>
      <c r="AX89" s="13" t="s">
        <v>34</v>
      </c>
      <c r="AY89" s="239" t="s">
        <v>206</v>
      </c>
    </row>
    <row r="90" spans="1:65" s="2" customFormat="1" ht="12">
      <c r="A90" s="40"/>
      <c r="B90" s="41"/>
      <c r="C90" s="215" t="s">
        <v>647</v>
      </c>
      <c r="D90" s="215" t="s">
        <v>208</v>
      </c>
      <c r="E90" s="216" t="s">
        <v>5820</v>
      </c>
      <c r="F90" s="217" t="s">
        <v>5821</v>
      </c>
      <c r="G90" s="218" t="s">
        <v>386</v>
      </c>
      <c r="H90" s="219">
        <v>2</v>
      </c>
      <c r="I90" s="220"/>
      <c r="J90" s="221">
        <f>ROUND(I90*H90,2)</f>
        <v>0</v>
      </c>
      <c r="K90" s="217" t="s">
        <v>19</v>
      </c>
      <c r="L90" s="46"/>
      <c r="M90" s="222" t="s">
        <v>19</v>
      </c>
      <c r="N90" s="223" t="s">
        <v>44</v>
      </c>
      <c r="O90" s="86"/>
      <c r="P90" s="224">
        <f>O90*H90</f>
        <v>0</v>
      </c>
      <c r="Q90" s="224">
        <v>0.182</v>
      </c>
      <c r="R90" s="224">
        <f>Q90*H90</f>
        <v>0.364</v>
      </c>
      <c r="S90" s="224">
        <v>0</v>
      </c>
      <c r="T90" s="225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6" t="s">
        <v>112</v>
      </c>
      <c r="AT90" s="226" t="s">
        <v>208</v>
      </c>
      <c r="AU90" s="226" t="s">
        <v>82</v>
      </c>
      <c r="AY90" s="19" t="s">
        <v>206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19" t="s">
        <v>34</v>
      </c>
      <c r="BK90" s="227">
        <f>ROUND(I90*H90,2)</f>
        <v>0</v>
      </c>
      <c r="BL90" s="19" t="s">
        <v>112</v>
      </c>
      <c r="BM90" s="226" t="s">
        <v>5822</v>
      </c>
    </row>
    <row r="91" spans="1:51" s="13" customFormat="1" ht="12">
      <c r="A91" s="13"/>
      <c r="B91" s="228"/>
      <c r="C91" s="229"/>
      <c r="D91" s="230" t="s">
        <v>218</v>
      </c>
      <c r="E91" s="231" t="s">
        <v>19</v>
      </c>
      <c r="F91" s="232" t="s">
        <v>82</v>
      </c>
      <c r="G91" s="229"/>
      <c r="H91" s="233">
        <v>2</v>
      </c>
      <c r="I91" s="234"/>
      <c r="J91" s="229"/>
      <c r="K91" s="229"/>
      <c r="L91" s="235"/>
      <c r="M91" s="236"/>
      <c r="N91" s="237"/>
      <c r="O91" s="237"/>
      <c r="P91" s="237"/>
      <c r="Q91" s="237"/>
      <c r="R91" s="237"/>
      <c r="S91" s="237"/>
      <c r="T91" s="23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9" t="s">
        <v>218</v>
      </c>
      <c r="AU91" s="239" t="s">
        <v>82</v>
      </c>
      <c r="AV91" s="13" t="s">
        <v>82</v>
      </c>
      <c r="AW91" s="13" t="s">
        <v>33</v>
      </c>
      <c r="AX91" s="13" t="s">
        <v>34</v>
      </c>
      <c r="AY91" s="239" t="s">
        <v>206</v>
      </c>
    </row>
    <row r="92" spans="1:65" s="2" customFormat="1" ht="67.5" customHeight="1">
      <c r="A92" s="40"/>
      <c r="B92" s="41"/>
      <c r="C92" s="215" t="s">
        <v>653</v>
      </c>
      <c r="D92" s="215" t="s">
        <v>208</v>
      </c>
      <c r="E92" s="216" t="s">
        <v>5823</v>
      </c>
      <c r="F92" s="217" t="s">
        <v>5824</v>
      </c>
      <c r="G92" s="218" t="s">
        <v>386</v>
      </c>
      <c r="H92" s="219">
        <v>2</v>
      </c>
      <c r="I92" s="220"/>
      <c r="J92" s="221">
        <f>ROUND(I92*H92,2)</f>
        <v>0</v>
      </c>
      <c r="K92" s="217" t="s">
        <v>19</v>
      </c>
      <c r="L92" s="46"/>
      <c r="M92" s="222" t="s">
        <v>19</v>
      </c>
      <c r="N92" s="223" t="s">
        <v>44</v>
      </c>
      <c r="O92" s="86"/>
      <c r="P92" s="224">
        <f>O92*H92</f>
        <v>0</v>
      </c>
      <c r="Q92" s="224">
        <v>0.0019</v>
      </c>
      <c r="R92" s="224">
        <f>Q92*H92</f>
        <v>0.0038</v>
      </c>
      <c r="S92" s="224">
        <v>0</v>
      </c>
      <c r="T92" s="225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6" t="s">
        <v>112</v>
      </c>
      <c r="AT92" s="226" t="s">
        <v>208</v>
      </c>
      <c r="AU92" s="226" t="s">
        <v>82</v>
      </c>
      <c r="AY92" s="19" t="s">
        <v>206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9" t="s">
        <v>34</v>
      </c>
      <c r="BK92" s="227">
        <f>ROUND(I92*H92,2)</f>
        <v>0</v>
      </c>
      <c r="BL92" s="19" t="s">
        <v>112</v>
      </c>
      <c r="BM92" s="226" t="s">
        <v>5825</v>
      </c>
    </row>
    <row r="93" spans="1:51" s="13" customFormat="1" ht="12">
      <c r="A93" s="13"/>
      <c r="B93" s="228"/>
      <c r="C93" s="229"/>
      <c r="D93" s="230" t="s">
        <v>218</v>
      </c>
      <c r="E93" s="231" t="s">
        <v>19</v>
      </c>
      <c r="F93" s="232" t="s">
        <v>82</v>
      </c>
      <c r="G93" s="229"/>
      <c r="H93" s="233">
        <v>2</v>
      </c>
      <c r="I93" s="234"/>
      <c r="J93" s="229"/>
      <c r="K93" s="229"/>
      <c r="L93" s="235"/>
      <c r="M93" s="236"/>
      <c r="N93" s="237"/>
      <c r="O93" s="237"/>
      <c r="P93" s="237"/>
      <c r="Q93" s="237"/>
      <c r="R93" s="237"/>
      <c r="S93" s="237"/>
      <c r="T93" s="238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9" t="s">
        <v>218</v>
      </c>
      <c r="AU93" s="239" t="s">
        <v>82</v>
      </c>
      <c r="AV93" s="13" t="s">
        <v>82</v>
      </c>
      <c r="AW93" s="13" t="s">
        <v>33</v>
      </c>
      <c r="AX93" s="13" t="s">
        <v>34</v>
      </c>
      <c r="AY93" s="239" t="s">
        <v>206</v>
      </c>
    </row>
    <row r="94" spans="1:65" s="2" customFormat="1" ht="12">
      <c r="A94" s="40"/>
      <c r="B94" s="41"/>
      <c r="C94" s="215" t="s">
        <v>659</v>
      </c>
      <c r="D94" s="215" t="s">
        <v>208</v>
      </c>
      <c r="E94" s="216" t="s">
        <v>5826</v>
      </c>
      <c r="F94" s="217" t="s">
        <v>5827</v>
      </c>
      <c r="G94" s="218" t="s">
        <v>270</v>
      </c>
      <c r="H94" s="219">
        <v>7.5</v>
      </c>
      <c r="I94" s="220"/>
      <c r="J94" s="221">
        <f>ROUND(I94*H94,2)</f>
        <v>0</v>
      </c>
      <c r="K94" s="217" t="s">
        <v>19</v>
      </c>
      <c r="L94" s="46"/>
      <c r="M94" s="222" t="s">
        <v>19</v>
      </c>
      <c r="N94" s="223" t="s">
        <v>44</v>
      </c>
      <c r="O94" s="86"/>
      <c r="P94" s="224">
        <f>O94*H94</f>
        <v>0</v>
      </c>
      <c r="Q94" s="224">
        <v>0.029</v>
      </c>
      <c r="R94" s="224">
        <f>Q94*H94</f>
        <v>0.2175</v>
      </c>
      <c r="S94" s="224">
        <v>0</v>
      </c>
      <c r="T94" s="225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6" t="s">
        <v>112</v>
      </c>
      <c r="AT94" s="226" t="s">
        <v>208</v>
      </c>
      <c r="AU94" s="226" t="s">
        <v>82</v>
      </c>
      <c r="AY94" s="19" t="s">
        <v>206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9" t="s">
        <v>34</v>
      </c>
      <c r="BK94" s="227">
        <f>ROUND(I94*H94,2)</f>
        <v>0</v>
      </c>
      <c r="BL94" s="19" t="s">
        <v>112</v>
      </c>
      <c r="BM94" s="226" t="s">
        <v>5828</v>
      </c>
    </row>
    <row r="95" spans="1:51" s="13" customFormat="1" ht="12">
      <c r="A95" s="13"/>
      <c r="B95" s="228"/>
      <c r="C95" s="229"/>
      <c r="D95" s="230" t="s">
        <v>218</v>
      </c>
      <c r="E95" s="231" t="s">
        <v>19</v>
      </c>
      <c r="F95" s="232" t="s">
        <v>5819</v>
      </c>
      <c r="G95" s="229"/>
      <c r="H95" s="233">
        <v>7.5</v>
      </c>
      <c r="I95" s="234"/>
      <c r="J95" s="229"/>
      <c r="K95" s="229"/>
      <c r="L95" s="235"/>
      <c r="M95" s="236"/>
      <c r="N95" s="237"/>
      <c r="O95" s="237"/>
      <c r="P95" s="237"/>
      <c r="Q95" s="237"/>
      <c r="R95" s="237"/>
      <c r="S95" s="237"/>
      <c r="T95" s="23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9" t="s">
        <v>218</v>
      </c>
      <c r="AU95" s="239" t="s">
        <v>82</v>
      </c>
      <c r="AV95" s="13" t="s">
        <v>82</v>
      </c>
      <c r="AW95" s="13" t="s">
        <v>33</v>
      </c>
      <c r="AX95" s="13" t="s">
        <v>34</v>
      </c>
      <c r="AY95" s="239" t="s">
        <v>206</v>
      </c>
    </row>
    <row r="96" spans="1:65" s="2" customFormat="1" ht="55.5" customHeight="1">
      <c r="A96" s="40"/>
      <c r="B96" s="41"/>
      <c r="C96" s="215" t="s">
        <v>665</v>
      </c>
      <c r="D96" s="215" t="s">
        <v>208</v>
      </c>
      <c r="E96" s="216" t="s">
        <v>5829</v>
      </c>
      <c r="F96" s="217" t="s">
        <v>5830</v>
      </c>
      <c r="G96" s="218" t="s">
        <v>270</v>
      </c>
      <c r="H96" s="219">
        <v>30.2</v>
      </c>
      <c r="I96" s="220"/>
      <c r="J96" s="221">
        <f>ROUND(I96*H96,2)</f>
        <v>0</v>
      </c>
      <c r="K96" s="217" t="s">
        <v>19</v>
      </c>
      <c r="L96" s="46"/>
      <c r="M96" s="222" t="s">
        <v>19</v>
      </c>
      <c r="N96" s="223" t="s">
        <v>44</v>
      </c>
      <c r="O96" s="86"/>
      <c r="P96" s="224">
        <f>O96*H96</f>
        <v>0</v>
      </c>
      <c r="Q96" s="224">
        <v>0.029</v>
      </c>
      <c r="R96" s="224">
        <f>Q96*H96</f>
        <v>0.8758</v>
      </c>
      <c r="S96" s="224">
        <v>0</v>
      </c>
      <c r="T96" s="225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6" t="s">
        <v>112</v>
      </c>
      <c r="AT96" s="226" t="s">
        <v>208</v>
      </c>
      <c r="AU96" s="226" t="s">
        <v>82</v>
      </c>
      <c r="AY96" s="19" t="s">
        <v>206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9" t="s">
        <v>34</v>
      </c>
      <c r="BK96" s="227">
        <f>ROUND(I96*H96,2)</f>
        <v>0</v>
      </c>
      <c r="BL96" s="19" t="s">
        <v>112</v>
      </c>
      <c r="BM96" s="226" t="s">
        <v>5831</v>
      </c>
    </row>
    <row r="97" spans="1:51" s="13" customFormat="1" ht="12">
      <c r="A97" s="13"/>
      <c r="B97" s="228"/>
      <c r="C97" s="229"/>
      <c r="D97" s="230" t="s">
        <v>218</v>
      </c>
      <c r="E97" s="231" t="s">
        <v>19</v>
      </c>
      <c r="F97" s="232" t="s">
        <v>5832</v>
      </c>
      <c r="G97" s="229"/>
      <c r="H97" s="233">
        <v>30.2</v>
      </c>
      <c r="I97" s="234"/>
      <c r="J97" s="229"/>
      <c r="K97" s="229"/>
      <c r="L97" s="235"/>
      <c r="M97" s="286"/>
      <c r="N97" s="287"/>
      <c r="O97" s="287"/>
      <c r="P97" s="287"/>
      <c r="Q97" s="287"/>
      <c r="R97" s="287"/>
      <c r="S97" s="287"/>
      <c r="T97" s="288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9" t="s">
        <v>218</v>
      </c>
      <c r="AU97" s="239" t="s">
        <v>82</v>
      </c>
      <c r="AV97" s="13" t="s">
        <v>82</v>
      </c>
      <c r="AW97" s="13" t="s">
        <v>33</v>
      </c>
      <c r="AX97" s="13" t="s">
        <v>34</v>
      </c>
      <c r="AY97" s="239" t="s">
        <v>206</v>
      </c>
    </row>
    <row r="98" spans="1:31" s="2" customFormat="1" ht="6.95" customHeight="1">
      <c r="A98" s="40"/>
      <c r="B98" s="61"/>
      <c r="C98" s="62"/>
      <c r="D98" s="62"/>
      <c r="E98" s="62"/>
      <c r="F98" s="62"/>
      <c r="G98" s="62"/>
      <c r="H98" s="62"/>
      <c r="I98" s="62"/>
      <c r="J98" s="62"/>
      <c r="K98" s="62"/>
      <c r="L98" s="46"/>
      <c r="M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</sheetData>
  <sheetProtection password="C7F1" sheet="1" objects="1" scenarios="1" formatColumns="0" formatRows="0" autoFilter="0"/>
  <autoFilter ref="C80:K97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138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1:31" s="2" customFormat="1" ht="12" customHeight="1">
      <c r="A8" s="40"/>
      <c r="B8" s="46"/>
      <c r="C8" s="40"/>
      <c r="D8" s="145" t="s">
        <v>143</v>
      </c>
      <c r="E8" s="40"/>
      <c r="F8" s="40"/>
      <c r="G8" s="40"/>
      <c r="H8" s="40"/>
      <c r="I8" s="40"/>
      <c r="J8" s="40"/>
      <c r="K8" s="40"/>
      <c r="L8" s="14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8" t="s">
        <v>5833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5" t="s">
        <v>18</v>
      </c>
      <c r="E11" s="40"/>
      <c r="F11" s="135" t="s">
        <v>19</v>
      </c>
      <c r="G11" s="40"/>
      <c r="H11" s="40"/>
      <c r="I11" s="145" t="s">
        <v>20</v>
      </c>
      <c r="J11" s="135" t="s">
        <v>19</v>
      </c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21</v>
      </c>
      <c r="E12" s="40"/>
      <c r="F12" s="135" t="s">
        <v>22</v>
      </c>
      <c r="G12" s="40"/>
      <c r="H12" s="40"/>
      <c r="I12" s="145" t="s">
        <v>23</v>
      </c>
      <c r="J12" s="149" t="str">
        <f>'Rekapitulace stavby'!AN8</f>
        <v>6. 8. 2020</v>
      </c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25</v>
      </c>
      <c r="E14" s="40"/>
      <c r="F14" s="40"/>
      <c r="G14" s="40"/>
      <c r="H14" s="40"/>
      <c r="I14" s="145" t="s">
        <v>26</v>
      </c>
      <c r="J14" s="135" t="s">
        <v>19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27</v>
      </c>
      <c r="F15" s="40"/>
      <c r="G15" s="40"/>
      <c r="H15" s="40"/>
      <c r="I15" s="145" t="s">
        <v>28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5" t="s">
        <v>29</v>
      </c>
      <c r="E17" s="40"/>
      <c r="F17" s="40"/>
      <c r="G17" s="40"/>
      <c r="H17" s="40"/>
      <c r="I17" s="145" t="s">
        <v>26</v>
      </c>
      <c r="J17" s="35" t="str">
        <f>'Rekapitulace stavby'!AN13</f>
        <v>Vyplň údaj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28</v>
      </c>
      <c r="J18" s="35" t="str">
        <f>'Rekapitulace stavby'!AN14</f>
        <v>Vyplň údaj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5" t="s">
        <v>31</v>
      </c>
      <c r="E20" s="40"/>
      <c r="F20" s="40"/>
      <c r="G20" s="40"/>
      <c r="H20" s="40"/>
      <c r="I20" s="145" t="s">
        <v>26</v>
      </c>
      <c r="J20" s="135" t="s">
        <v>19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32</v>
      </c>
      <c r="F21" s="40"/>
      <c r="G21" s="40"/>
      <c r="H21" s="40"/>
      <c r="I21" s="145" t="s">
        <v>28</v>
      </c>
      <c r="J21" s="135" t="s">
        <v>19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5" t="s">
        <v>35</v>
      </c>
      <c r="E23" s="40"/>
      <c r="F23" s="40"/>
      <c r="G23" s="40"/>
      <c r="H23" s="40"/>
      <c r="I23" s="145" t="s">
        <v>26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75</v>
      </c>
      <c r="F24" s="40"/>
      <c r="G24" s="40"/>
      <c r="H24" s="40"/>
      <c r="I24" s="145" t="s">
        <v>28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5" t="s">
        <v>37</v>
      </c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50"/>
      <c r="B27" s="151"/>
      <c r="C27" s="150"/>
      <c r="D27" s="150"/>
      <c r="E27" s="152" t="s">
        <v>19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4"/>
      <c r="E29" s="154"/>
      <c r="F29" s="154"/>
      <c r="G29" s="154"/>
      <c r="H29" s="154"/>
      <c r="I29" s="154"/>
      <c r="J29" s="154"/>
      <c r="K29" s="154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5" t="s">
        <v>39</v>
      </c>
      <c r="E30" s="40"/>
      <c r="F30" s="40"/>
      <c r="G30" s="40"/>
      <c r="H30" s="40"/>
      <c r="I30" s="40"/>
      <c r="J30" s="156">
        <f>ROUND(J84,0)</f>
        <v>0</v>
      </c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7" t="s">
        <v>41</v>
      </c>
      <c r="G32" s="40"/>
      <c r="H32" s="40"/>
      <c r="I32" s="157" t="s">
        <v>40</v>
      </c>
      <c r="J32" s="157" t="s">
        <v>42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8" t="s">
        <v>43</v>
      </c>
      <c r="E33" s="145" t="s">
        <v>44</v>
      </c>
      <c r="F33" s="159">
        <f>ROUND((SUM(BE84:BE127)),0)</f>
        <v>0</v>
      </c>
      <c r="G33" s="40"/>
      <c r="H33" s="40"/>
      <c r="I33" s="160">
        <v>0.21</v>
      </c>
      <c r="J33" s="159">
        <f>ROUND(((SUM(BE84:BE127))*I33),0)</f>
        <v>0</v>
      </c>
      <c r="K33" s="40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5" t="s">
        <v>45</v>
      </c>
      <c r="F34" s="159">
        <f>ROUND((SUM(BF84:BF127)),0)</f>
        <v>0</v>
      </c>
      <c r="G34" s="40"/>
      <c r="H34" s="40"/>
      <c r="I34" s="160">
        <v>0.15</v>
      </c>
      <c r="J34" s="159">
        <f>ROUND(((SUM(BF84:BF127))*I34),0)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5" t="s">
        <v>46</v>
      </c>
      <c r="F35" s="159">
        <f>ROUND((SUM(BG84:BG127)),0)</f>
        <v>0</v>
      </c>
      <c r="G35" s="40"/>
      <c r="H35" s="40"/>
      <c r="I35" s="160">
        <v>0.21</v>
      </c>
      <c r="J35" s="159">
        <f>0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47</v>
      </c>
      <c r="F36" s="159">
        <f>ROUND((SUM(BH84:BH127)),0)</f>
        <v>0</v>
      </c>
      <c r="G36" s="40"/>
      <c r="H36" s="40"/>
      <c r="I36" s="160">
        <v>0.15</v>
      </c>
      <c r="J36" s="159">
        <f>0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48</v>
      </c>
      <c r="F37" s="159">
        <f>ROUND((SUM(BI84:BI127)),0)</f>
        <v>0</v>
      </c>
      <c r="G37" s="40"/>
      <c r="H37" s="40"/>
      <c r="I37" s="160">
        <v>0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1"/>
      <c r="D39" s="162" t="s">
        <v>49</v>
      </c>
      <c r="E39" s="163"/>
      <c r="F39" s="163"/>
      <c r="G39" s="164" t="s">
        <v>50</v>
      </c>
      <c r="H39" s="165" t="s">
        <v>51</v>
      </c>
      <c r="I39" s="163"/>
      <c r="J39" s="166">
        <f>SUM(J30:J37)</f>
        <v>0</v>
      </c>
      <c r="K39" s="167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145</v>
      </c>
      <c r="D45" s="42"/>
      <c r="E45" s="42"/>
      <c r="F45" s="42"/>
      <c r="G45" s="42"/>
      <c r="H45" s="42"/>
      <c r="I45" s="42"/>
      <c r="J45" s="42"/>
      <c r="K45" s="42"/>
      <c r="L45" s="1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VOŠ a SPŠ Žďár nad Sázavou - tělocvična</v>
      </c>
      <c r="F48" s="34"/>
      <c r="G48" s="34"/>
      <c r="H48" s="34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143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SO05 - Veřejné osvětlení</v>
      </c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Žďár nad Sázavou</v>
      </c>
      <c r="G52" s="42"/>
      <c r="H52" s="42"/>
      <c r="I52" s="34" t="s">
        <v>23</v>
      </c>
      <c r="J52" s="74" t="str">
        <f>IF(J12="","",J12)</f>
        <v>6. 8. 2020</v>
      </c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Kraj Vysočina</v>
      </c>
      <c r="G54" s="42"/>
      <c r="H54" s="42"/>
      <c r="I54" s="34" t="s">
        <v>31</v>
      </c>
      <c r="J54" s="38" t="str">
        <f>E21</f>
        <v>ARTPROJEKT Jihlava</v>
      </c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IMPORT</v>
      </c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146</v>
      </c>
      <c r="D57" s="174"/>
      <c r="E57" s="174"/>
      <c r="F57" s="174"/>
      <c r="G57" s="174"/>
      <c r="H57" s="174"/>
      <c r="I57" s="174"/>
      <c r="J57" s="175" t="s">
        <v>147</v>
      </c>
      <c r="K57" s="174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6" t="s">
        <v>71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148</v>
      </c>
    </row>
    <row r="60" spans="1:31" s="9" customFormat="1" ht="24.95" customHeight="1">
      <c r="A60" s="9"/>
      <c r="B60" s="177"/>
      <c r="C60" s="178"/>
      <c r="D60" s="179" t="s">
        <v>4703</v>
      </c>
      <c r="E60" s="180"/>
      <c r="F60" s="180"/>
      <c r="G60" s="180"/>
      <c r="H60" s="180"/>
      <c r="I60" s="180"/>
      <c r="J60" s="181">
        <f>J85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7"/>
      <c r="C61" s="178"/>
      <c r="D61" s="179" t="s">
        <v>4704</v>
      </c>
      <c r="E61" s="180"/>
      <c r="F61" s="180"/>
      <c r="G61" s="180"/>
      <c r="H61" s="180"/>
      <c r="I61" s="180"/>
      <c r="J61" s="181">
        <f>J89</f>
        <v>0</v>
      </c>
      <c r="K61" s="178"/>
      <c r="L61" s="182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7"/>
      <c r="C62" s="178"/>
      <c r="D62" s="179" t="s">
        <v>5834</v>
      </c>
      <c r="E62" s="180"/>
      <c r="F62" s="180"/>
      <c r="G62" s="180"/>
      <c r="H62" s="180"/>
      <c r="I62" s="180"/>
      <c r="J62" s="181">
        <f>J92</f>
        <v>0</v>
      </c>
      <c r="K62" s="178"/>
      <c r="L62" s="18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77"/>
      <c r="C63" s="178"/>
      <c r="D63" s="179" t="s">
        <v>5835</v>
      </c>
      <c r="E63" s="180"/>
      <c r="F63" s="180"/>
      <c r="G63" s="180"/>
      <c r="H63" s="180"/>
      <c r="I63" s="180"/>
      <c r="J63" s="181">
        <f>J108</f>
        <v>0</v>
      </c>
      <c r="K63" s="178"/>
      <c r="L63" s="18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77"/>
      <c r="C64" s="178"/>
      <c r="D64" s="179" t="s">
        <v>5836</v>
      </c>
      <c r="E64" s="180"/>
      <c r="F64" s="180"/>
      <c r="G64" s="180"/>
      <c r="H64" s="180"/>
      <c r="I64" s="180"/>
      <c r="J64" s="181">
        <f>J119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191</v>
      </c>
      <c r="D71" s="42"/>
      <c r="E71" s="42"/>
      <c r="F71" s="42"/>
      <c r="G71" s="42"/>
      <c r="H71" s="42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72" t="str">
        <f>E7</f>
        <v>VOŠ a SPŠ Žďár nad Sázavou - tělocvična</v>
      </c>
      <c r="F74" s="34"/>
      <c r="G74" s="34"/>
      <c r="H74" s="34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143</v>
      </c>
      <c r="D75" s="42"/>
      <c r="E75" s="42"/>
      <c r="F75" s="42"/>
      <c r="G75" s="42"/>
      <c r="H75" s="42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>SO05 - Veřejné osvětlení</v>
      </c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>Žďár nad Sázavou</v>
      </c>
      <c r="G78" s="42"/>
      <c r="H78" s="42"/>
      <c r="I78" s="34" t="s">
        <v>23</v>
      </c>
      <c r="J78" s="74" t="str">
        <f>IF(J12="","",J12)</f>
        <v>6. 8. 2020</v>
      </c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25</v>
      </c>
      <c r="D80" s="42"/>
      <c r="E80" s="42"/>
      <c r="F80" s="29" t="str">
        <f>E15</f>
        <v>Kraj Vysočina</v>
      </c>
      <c r="G80" s="42"/>
      <c r="H80" s="42"/>
      <c r="I80" s="34" t="s">
        <v>31</v>
      </c>
      <c r="J80" s="38" t="str">
        <f>E21</f>
        <v>ARTPROJEKT Jihlava</v>
      </c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29</v>
      </c>
      <c r="D81" s="42"/>
      <c r="E81" s="42"/>
      <c r="F81" s="29" t="str">
        <f>IF(E18="","",E18)</f>
        <v>Vyplň údaj</v>
      </c>
      <c r="G81" s="42"/>
      <c r="H81" s="42"/>
      <c r="I81" s="34" t="s">
        <v>35</v>
      </c>
      <c r="J81" s="38" t="str">
        <f>E24</f>
        <v>IMPORT</v>
      </c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88"/>
      <c r="B83" s="189"/>
      <c r="C83" s="190" t="s">
        <v>192</v>
      </c>
      <c r="D83" s="191" t="s">
        <v>58</v>
      </c>
      <c r="E83" s="191" t="s">
        <v>54</v>
      </c>
      <c r="F83" s="191" t="s">
        <v>55</v>
      </c>
      <c r="G83" s="191" t="s">
        <v>193</v>
      </c>
      <c r="H83" s="191" t="s">
        <v>194</v>
      </c>
      <c r="I83" s="191" t="s">
        <v>195</v>
      </c>
      <c r="J83" s="191" t="s">
        <v>147</v>
      </c>
      <c r="K83" s="192" t="s">
        <v>196</v>
      </c>
      <c r="L83" s="193"/>
      <c r="M83" s="94" t="s">
        <v>19</v>
      </c>
      <c r="N83" s="95" t="s">
        <v>43</v>
      </c>
      <c r="O83" s="95" t="s">
        <v>197</v>
      </c>
      <c r="P83" s="95" t="s">
        <v>198</v>
      </c>
      <c r="Q83" s="95" t="s">
        <v>199</v>
      </c>
      <c r="R83" s="95" t="s">
        <v>200</v>
      </c>
      <c r="S83" s="95" t="s">
        <v>201</v>
      </c>
      <c r="T83" s="96" t="s">
        <v>202</v>
      </c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</row>
    <row r="84" spans="1:63" s="2" customFormat="1" ht="22.8" customHeight="1">
      <c r="A84" s="40"/>
      <c r="B84" s="41"/>
      <c r="C84" s="101" t="s">
        <v>203</v>
      </c>
      <c r="D84" s="42"/>
      <c r="E84" s="42"/>
      <c r="F84" s="42"/>
      <c r="G84" s="42"/>
      <c r="H84" s="42"/>
      <c r="I84" s="42"/>
      <c r="J84" s="194">
        <f>BK84</f>
        <v>0</v>
      </c>
      <c r="K84" s="42"/>
      <c r="L84" s="46"/>
      <c r="M84" s="97"/>
      <c r="N84" s="195"/>
      <c r="O84" s="98"/>
      <c r="P84" s="196">
        <f>P85+P89+P92+P108+P119</f>
        <v>0</v>
      </c>
      <c r="Q84" s="98"/>
      <c r="R84" s="196">
        <f>R85+R89+R92+R108+R119</f>
        <v>0</v>
      </c>
      <c r="S84" s="98"/>
      <c r="T84" s="197">
        <f>T85+T89+T92+T108+T119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72</v>
      </c>
      <c r="AU84" s="19" t="s">
        <v>148</v>
      </c>
      <c r="BK84" s="198">
        <f>BK85+BK89+BK92+BK108+BK119</f>
        <v>0</v>
      </c>
    </row>
    <row r="85" spans="1:63" s="12" customFormat="1" ht="25.9" customHeight="1">
      <c r="A85" s="12"/>
      <c r="B85" s="199"/>
      <c r="C85" s="200"/>
      <c r="D85" s="201" t="s">
        <v>72</v>
      </c>
      <c r="E85" s="202" t="s">
        <v>4710</v>
      </c>
      <c r="F85" s="202" t="s">
        <v>4711</v>
      </c>
      <c r="G85" s="200"/>
      <c r="H85" s="200"/>
      <c r="I85" s="203"/>
      <c r="J85" s="204">
        <f>BK85</f>
        <v>0</v>
      </c>
      <c r="K85" s="200"/>
      <c r="L85" s="205"/>
      <c r="M85" s="206"/>
      <c r="N85" s="207"/>
      <c r="O85" s="207"/>
      <c r="P85" s="208">
        <f>SUM(P86:P88)</f>
        <v>0</v>
      </c>
      <c r="Q85" s="207"/>
      <c r="R85" s="208">
        <f>SUM(R86:R88)</f>
        <v>0</v>
      </c>
      <c r="S85" s="207"/>
      <c r="T85" s="209">
        <f>SUM(T86:T88)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0" t="s">
        <v>34</v>
      </c>
      <c r="AT85" s="211" t="s">
        <v>72</v>
      </c>
      <c r="AU85" s="211" t="s">
        <v>73</v>
      </c>
      <c r="AY85" s="210" t="s">
        <v>206</v>
      </c>
      <c r="BK85" s="212">
        <f>SUM(BK86:BK88)</f>
        <v>0</v>
      </c>
    </row>
    <row r="86" spans="1:65" s="2" customFormat="1" ht="16.5" customHeight="1">
      <c r="A86" s="40"/>
      <c r="B86" s="41"/>
      <c r="C86" s="215" t="s">
        <v>34</v>
      </c>
      <c r="D86" s="215" t="s">
        <v>208</v>
      </c>
      <c r="E86" s="216" t="s">
        <v>5837</v>
      </c>
      <c r="F86" s="217" t="s">
        <v>5838</v>
      </c>
      <c r="G86" s="218" t="s">
        <v>270</v>
      </c>
      <c r="H86" s="219">
        <v>4</v>
      </c>
      <c r="I86" s="220"/>
      <c r="J86" s="221">
        <f>ROUND(I86*H86,2)</f>
        <v>0</v>
      </c>
      <c r="K86" s="217" t="s">
        <v>19</v>
      </c>
      <c r="L86" s="46"/>
      <c r="M86" s="222" t="s">
        <v>19</v>
      </c>
      <c r="N86" s="223" t="s">
        <v>44</v>
      </c>
      <c r="O86" s="86"/>
      <c r="P86" s="224">
        <f>O86*H86</f>
        <v>0</v>
      </c>
      <c r="Q86" s="224">
        <v>0</v>
      </c>
      <c r="R86" s="224">
        <f>Q86*H86</f>
        <v>0</v>
      </c>
      <c r="S86" s="224">
        <v>0</v>
      </c>
      <c r="T86" s="225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26" t="s">
        <v>112</v>
      </c>
      <c r="AT86" s="226" t="s">
        <v>208</v>
      </c>
      <c r="AU86" s="226" t="s">
        <v>34</v>
      </c>
      <c r="AY86" s="19" t="s">
        <v>206</v>
      </c>
      <c r="BE86" s="227">
        <f>IF(N86="základní",J86,0)</f>
        <v>0</v>
      </c>
      <c r="BF86" s="227">
        <f>IF(N86="snížená",J86,0)</f>
        <v>0</v>
      </c>
      <c r="BG86" s="227">
        <f>IF(N86="zákl. přenesená",J86,0)</f>
        <v>0</v>
      </c>
      <c r="BH86" s="227">
        <f>IF(N86="sníž. přenesená",J86,0)</f>
        <v>0</v>
      </c>
      <c r="BI86" s="227">
        <f>IF(N86="nulová",J86,0)</f>
        <v>0</v>
      </c>
      <c r="BJ86" s="19" t="s">
        <v>34</v>
      </c>
      <c r="BK86" s="227">
        <f>ROUND(I86*H86,2)</f>
        <v>0</v>
      </c>
      <c r="BL86" s="19" t="s">
        <v>112</v>
      </c>
      <c r="BM86" s="226" t="s">
        <v>82</v>
      </c>
    </row>
    <row r="87" spans="1:65" s="2" customFormat="1" ht="16.5" customHeight="1">
      <c r="A87" s="40"/>
      <c r="B87" s="41"/>
      <c r="C87" s="215" t="s">
        <v>82</v>
      </c>
      <c r="D87" s="215" t="s">
        <v>208</v>
      </c>
      <c r="E87" s="216" t="s">
        <v>5839</v>
      </c>
      <c r="F87" s="217" t="s">
        <v>5840</v>
      </c>
      <c r="G87" s="218" t="s">
        <v>270</v>
      </c>
      <c r="H87" s="219">
        <v>3</v>
      </c>
      <c r="I87" s="220"/>
      <c r="J87" s="221">
        <f>ROUND(I87*H87,2)</f>
        <v>0</v>
      </c>
      <c r="K87" s="217" t="s">
        <v>19</v>
      </c>
      <c r="L87" s="46"/>
      <c r="M87" s="222" t="s">
        <v>19</v>
      </c>
      <c r="N87" s="223" t="s">
        <v>44</v>
      </c>
      <c r="O87" s="86"/>
      <c r="P87" s="224">
        <f>O87*H87</f>
        <v>0</v>
      </c>
      <c r="Q87" s="224">
        <v>0</v>
      </c>
      <c r="R87" s="224">
        <f>Q87*H87</f>
        <v>0</v>
      </c>
      <c r="S87" s="224">
        <v>0</v>
      </c>
      <c r="T87" s="225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26" t="s">
        <v>112</v>
      </c>
      <c r="AT87" s="226" t="s">
        <v>208</v>
      </c>
      <c r="AU87" s="226" t="s">
        <v>34</v>
      </c>
      <c r="AY87" s="19" t="s">
        <v>206</v>
      </c>
      <c r="BE87" s="227">
        <f>IF(N87="základní",J87,0)</f>
        <v>0</v>
      </c>
      <c r="BF87" s="227">
        <f>IF(N87="snížená",J87,0)</f>
        <v>0</v>
      </c>
      <c r="BG87" s="227">
        <f>IF(N87="zákl. přenesená",J87,0)</f>
        <v>0</v>
      </c>
      <c r="BH87" s="227">
        <f>IF(N87="sníž. přenesená",J87,0)</f>
        <v>0</v>
      </c>
      <c r="BI87" s="227">
        <f>IF(N87="nulová",J87,0)</f>
        <v>0</v>
      </c>
      <c r="BJ87" s="19" t="s">
        <v>34</v>
      </c>
      <c r="BK87" s="227">
        <f>ROUND(I87*H87,2)</f>
        <v>0</v>
      </c>
      <c r="BL87" s="19" t="s">
        <v>112</v>
      </c>
      <c r="BM87" s="226" t="s">
        <v>112</v>
      </c>
    </row>
    <row r="88" spans="1:65" s="2" customFormat="1" ht="16.5" customHeight="1">
      <c r="A88" s="40"/>
      <c r="B88" s="41"/>
      <c r="C88" s="215" t="s">
        <v>93</v>
      </c>
      <c r="D88" s="215" t="s">
        <v>208</v>
      </c>
      <c r="E88" s="216" t="s">
        <v>4824</v>
      </c>
      <c r="F88" s="217" t="s">
        <v>4825</v>
      </c>
      <c r="G88" s="218" t="s">
        <v>386</v>
      </c>
      <c r="H88" s="219">
        <v>1</v>
      </c>
      <c r="I88" s="220"/>
      <c r="J88" s="221">
        <f>ROUND(I88*H88,2)</f>
        <v>0</v>
      </c>
      <c r="K88" s="217" t="s">
        <v>19</v>
      </c>
      <c r="L88" s="46"/>
      <c r="M88" s="222" t="s">
        <v>19</v>
      </c>
      <c r="N88" s="223" t="s">
        <v>44</v>
      </c>
      <c r="O88" s="86"/>
      <c r="P88" s="224">
        <f>O88*H88</f>
        <v>0</v>
      </c>
      <c r="Q88" s="224">
        <v>0</v>
      </c>
      <c r="R88" s="224">
        <f>Q88*H88</f>
        <v>0</v>
      </c>
      <c r="S88" s="224">
        <v>0</v>
      </c>
      <c r="T88" s="225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26" t="s">
        <v>112</v>
      </c>
      <c r="AT88" s="226" t="s">
        <v>208</v>
      </c>
      <c r="AU88" s="226" t="s">
        <v>34</v>
      </c>
      <c r="AY88" s="19" t="s">
        <v>206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19" t="s">
        <v>34</v>
      </c>
      <c r="BK88" s="227">
        <f>ROUND(I88*H88,2)</f>
        <v>0</v>
      </c>
      <c r="BL88" s="19" t="s">
        <v>112</v>
      </c>
      <c r="BM88" s="226" t="s">
        <v>118</v>
      </c>
    </row>
    <row r="89" spans="1:63" s="12" customFormat="1" ht="25.9" customHeight="1">
      <c r="A89" s="12"/>
      <c r="B89" s="199"/>
      <c r="C89" s="200"/>
      <c r="D89" s="201" t="s">
        <v>72</v>
      </c>
      <c r="E89" s="202" t="s">
        <v>4826</v>
      </c>
      <c r="F89" s="202" t="s">
        <v>4827</v>
      </c>
      <c r="G89" s="200"/>
      <c r="H89" s="200"/>
      <c r="I89" s="203"/>
      <c r="J89" s="204">
        <f>BK89</f>
        <v>0</v>
      </c>
      <c r="K89" s="200"/>
      <c r="L89" s="205"/>
      <c r="M89" s="206"/>
      <c r="N89" s="207"/>
      <c r="O89" s="207"/>
      <c r="P89" s="208">
        <f>SUM(P90:P91)</f>
        <v>0</v>
      </c>
      <c r="Q89" s="207"/>
      <c r="R89" s="208">
        <f>SUM(R90:R91)</f>
        <v>0</v>
      </c>
      <c r="S89" s="207"/>
      <c r="T89" s="209">
        <f>SUM(T90:T91)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0" t="s">
        <v>34</v>
      </c>
      <c r="AT89" s="211" t="s">
        <v>72</v>
      </c>
      <c r="AU89" s="211" t="s">
        <v>73</v>
      </c>
      <c r="AY89" s="210" t="s">
        <v>206</v>
      </c>
      <c r="BK89" s="212">
        <f>SUM(BK90:BK91)</f>
        <v>0</v>
      </c>
    </row>
    <row r="90" spans="1:65" s="2" customFormat="1" ht="16.5" customHeight="1">
      <c r="A90" s="40"/>
      <c r="B90" s="41"/>
      <c r="C90" s="215" t="s">
        <v>112</v>
      </c>
      <c r="D90" s="215" t="s">
        <v>208</v>
      </c>
      <c r="E90" s="216" t="s">
        <v>5841</v>
      </c>
      <c r="F90" s="217" t="s">
        <v>5842</v>
      </c>
      <c r="G90" s="218" t="s">
        <v>4329</v>
      </c>
      <c r="H90" s="219">
        <v>1</v>
      </c>
      <c r="I90" s="220"/>
      <c r="J90" s="221">
        <f>ROUND(I90*H90,2)</f>
        <v>0</v>
      </c>
      <c r="K90" s="217" t="s">
        <v>19</v>
      </c>
      <c r="L90" s="46"/>
      <c r="M90" s="222" t="s">
        <v>19</v>
      </c>
      <c r="N90" s="223" t="s">
        <v>44</v>
      </c>
      <c r="O90" s="86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6" t="s">
        <v>112</v>
      </c>
      <c r="AT90" s="226" t="s">
        <v>208</v>
      </c>
      <c r="AU90" s="226" t="s">
        <v>34</v>
      </c>
      <c r="AY90" s="19" t="s">
        <v>206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19" t="s">
        <v>34</v>
      </c>
      <c r="BK90" s="227">
        <f>ROUND(I90*H90,2)</f>
        <v>0</v>
      </c>
      <c r="BL90" s="19" t="s">
        <v>112</v>
      </c>
      <c r="BM90" s="226" t="s">
        <v>247</v>
      </c>
    </row>
    <row r="91" spans="1:65" s="2" customFormat="1" ht="16.5" customHeight="1">
      <c r="A91" s="40"/>
      <c r="B91" s="41"/>
      <c r="C91" s="215" t="s">
        <v>115</v>
      </c>
      <c r="D91" s="215" t="s">
        <v>208</v>
      </c>
      <c r="E91" s="216" t="s">
        <v>4834</v>
      </c>
      <c r="F91" s="217" t="s">
        <v>4825</v>
      </c>
      <c r="G91" s="218" t="s">
        <v>386</v>
      </c>
      <c r="H91" s="219">
        <v>1</v>
      </c>
      <c r="I91" s="220"/>
      <c r="J91" s="221">
        <f>ROUND(I91*H91,2)</f>
        <v>0</v>
      </c>
      <c r="K91" s="217" t="s">
        <v>19</v>
      </c>
      <c r="L91" s="46"/>
      <c r="M91" s="222" t="s">
        <v>19</v>
      </c>
      <c r="N91" s="223" t="s">
        <v>44</v>
      </c>
      <c r="O91" s="86"/>
      <c r="P91" s="224">
        <f>O91*H91</f>
        <v>0</v>
      </c>
      <c r="Q91" s="224">
        <v>0</v>
      </c>
      <c r="R91" s="224">
        <f>Q91*H91</f>
        <v>0</v>
      </c>
      <c r="S91" s="224">
        <v>0</v>
      </c>
      <c r="T91" s="225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6" t="s">
        <v>112</v>
      </c>
      <c r="AT91" s="226" t="s">
        <v>208</v>
      </c>
      <c r="AU91" s="226" t="s">
        <v>34</v>
      </c>
      <c r="AY91" s="19" t="s">
        <v>206</v>
      </c>
      <c r="BE91" s="227">
        <f>IF(N91="základní",J91,0)</f>
        <v>0</v>
      </c>
      <c r="BF91" s="227">
        <f>IF(N91="snížená",J91,0)</f>
        <v>0</v>
      </c>
      <c r="BG91" s="227">
        <f>IF(N91="zákl. přenesená",J91,0)</f>
        <v>0</v>
      </c>
      <c r="BH91" s="227">
        <f>IF(N91="sníž. přenesená",J91,0)</f>
        <v>0</v>
      </c>
      <c r="BI91" s="227">
        <f>IF(N91="nulová",J91,0)</f>
        <v>0</v>
      </c>
      <c r="BJ91" s="19" t="s">
        <v>34</v>
      </c>
      <c r="BK91" s="227">
        <f>ROUND(I91*H91,2)</f>
        <v>0</v>
      </c>
      <c r="BL91" s="19" t="s">
        <v>112</v>
      </c>
      <c r="BM91" s="226" t="s">
        <v>255</v>
      </c>
    </row>
    <row r="92" spans="1:63" s="12" customFormat="1" ht="25.9" customHeight="1">
      <c r="A92" s="12"/>
      <c r="B92" s="199"/>
      <c r="C92" s="200"/>
      <c r="D92" s="201" t="s">
        <v>72</v>
      </c>
      <c r="E92" s="202" t="s">
        <v>4835</v>
      </c>
      <c r="F92" s="202" t="s">
        <v>5843</v>
      </c>
      <c r="G92" s="200"/>
      <c r="H92" s="200"/>
      <c r="I92" s="203"/>
      <c r="J92" s="204">
        <f>BK92</f>
        <v>0</v>
      </c>
      <c r="K92" s="200"/>
      <c r="L92" s="205"/>
      <c r="M92" s="206"/>
      <c r="N92" s="207"/>
      <c r="O92" s="207"/>
      <c r="P92" s="208">
        <f>SUM(P93:P107)</f>
        <v>0</v>
      </c>
      <c r="Q92" s="207"/>
      <c r="R92" s="208">
        <f>SUM(R93:R107)</f>
        <v>0</v>
      </c>
      <c r="S92" s="207"/>
      <c r="T92" s="209">
        <f>SUM(T93:T107)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10" t="s">
        <v>34</v>
      </c>
      <c r="AT92" s="211" t="s">
        <v>72</v>
      </c>
      <c r="AU92" s="211" t="s">
        <v>73</v>
      </c>
      <c r="AY92" s="210" t="s">
        <v>206</v>
      </c>
      <c r="BK92" s="212">
        <f>SUM(BK93:BK107)</f>
        <v>0</v>
      </c>
    </row>
    <row r="93" spans="1:65" s="2" customFormat="1" ht="16.5" customHeight="1">
      <c r="A93" s="40"/>
      <c r="B93" s="41"/>
      <c r="C93" s="215" t="s">
        <v>118</v>
      </c>
      <c r="D93" s="215" t="s">
        <v>208</v>
      </c>
      <c r="E93" s="216" t="s">
        <v>5844</v>
      </c>
      <c r="F93" s="217" t="s">
        <v>5845</v>
      </c>
      <c r="G93" s="218" t="s">
        <v>270</v>
      </c>
      <c r="H93" s="219">
        <v>200</v>
      </c>
      <c r="I93" s="220"/>
      <c r="J93" s="221">
        <f>ROUND(I93*H93,2)</f>
        <v>0</v>
      </c>
      <c r="K93" s="217" t="s">
        <v>19</v>
      </c>
      <c r="L93" s="46"/>
      <c r="M93" s="222" t="s">
        <v>19</v>
      </c>
      <c r="N93" s="223" t="s">
        <v>44</v>
      </c>
      <c r="O93" s="86"/>
      <c r="P93" s="224">
        <f>O93*H93</f>
        <v>0</v>
      </c>
      <c r="Q93" s="224">
        <v>0</v>
      </c>
      <c r="R93" s="224">
        <f>Q93*H93</f>
        <v>0</v>
      </c>
      <c r="S93" s="224">
        <v>0</v>
      </c>
      <c r="T93" s="225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6" t="s">
        <v>112</v>
      </c>
      <c r="AT93" s="226" t="s">
        <v>208</v>
      </c>
      <c r="AU93" s="226" t="s">
        <v>34</v>
      </c>
      <c r="AY93" s="19" t="s">
        <v>206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19" t="s">
        <v>34</v>
      </c>
      <c r="BK93" s="227">
        <f>ROUND(I93*H93,2)</f>
        <v>0</v>
      </c>
      <c r="BL93" s="19" t="s">
        <v>112</v>
      </c>
      <c r="BM93" s="226" t="s">
        <v>267</v>
      </c>
    </row>
    <row r="94" spans="1:65" s="2" customFormat="1" ht="16.5" customHeight="1">
      <c r="A94" s="40"/>
      <c r="B94" s="41"/>
      <c r="C94" s="215" t="s">
        <v>242</v>
      </c>
      <c r="D94" s="215" t="s">
        <v>208</v>
      </c>
      <c r="E94" s="216" t="s">
        <v>5846</v>
      </c>
      <c r="F94" s="217" t="s">
        <v>5847</v>
      </c>
      <c r="G94" s="218" t="s">
        <v>270</v>
      </c>
      <c r="H94" s="219">
        <v>30</v>
      </c>
      <c r="I94" s="220"/>
      <c r="J94" s="221">
        <f>ROUND(I94*H94,2)</f>
        <v>0</v>
      </c>
      <c r="K94" s="217" t="s">
        <v>19</v>
      </c>
      <c r="L94" s="46"/>
      <c r="M94" s="222" t="s">
        <v>19</v>
      </c>
      <c r="N94" s="223" t="s">
        <v>44</v>
      </c>
      <c r="O94" s="86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6" t="s">
        <v>112</v>
      </c>
      <c r="AT94" s="226" t="s">
        <v>208</v>
      </c>
      <c r="AU94" s="226" t="s">
        <v>34</v>
      </c>
      <c r="AY94" s="19" t="s">
        <v>206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9" t="s">
        <v>34</v>
      </c>
      <c r="BK94" s="227">
        <f>ROUND(I94*H94,2)</f>
        <v>0</v>
      </c>
      <c r="BL94" s="19" t="s">
        <v>112</v>
      </c>
      <c r="BM94" s="226" t="s">
        <v>285</v>
      </c>
    </row>
    <row r="95" spans="1:65" s="2" customFormat="1" ht="16.5" customHeight="1">
      <c r="A95" s="40"/>
      <c r="B95" s="41"/>
      <c r="C95" s="215" t="s">
        <v>247</v>
      </c>
      <c r="D95" s="215" t="s">
        <v>208</v>
      </c>
      <c r="E95" s="216" t="s">
        <v>5848</v>
      </c>
      <c r="F95" s="217" t="s">
        <v>5849</v>
      </c>
      <c r="G95" s="218" t="s">
        <v>270</v>
      </c>
      <c r="H95" s="219">
        <v>180</v>
      </c>
      <c r="I95" s="220"/>
      <c r="J95" s="221">
        <f>ROUND(I95*H95,2)</f>
        <v>0</v>
      </c>
      <c r="K95" s="217" t="s">
        <v>19</v>
      </c>
      <c r="L95" s="46"/>
      <c r="M95" s="222" t="s">
        <v>19</v>
      </c>
      <c r="N95" s="223" t="s">
        <v>44</v>
      </c>
      <c r="O95" s="86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6" t="s">
        <v>112</v>
      </c>
      <c r="AT95" s="226" t="s">
        <v>208</v>
      </c>
      <c r="AU95" s="226" t="s">
        <v>34</v>
      </c>
      <c r="AY95" s="19" t="s">
        <v>206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19" t="s">
        <v>34</v>
      </c>
      <c r="BK95" s="227">
        <f>ROUND(I95*H95,2)</f>
        <v>0</v>
      </c>
      <c r="BL95" s="19" t="s">
        <v>112</v>
      </c>
      <c r="BM95" s="226" t="s">
        <v>304</v>
      </c>
    </row>
    <row r="96" spans="1:65" s="2" customFormat="1" ht="16.5" customHeight="1">
      <c r="A96" s="40"/>
      <c r="B96" s="41"/>
      <c r="C96" s="215" t="s">
        <v>251</v>
      </c>
      <c r="D96" s="215" t="s">
        <v>208</v>
      </c>
      <c r="E96" s="216" t="s">
        <v>5850</v>
      </c>
      <c r="F96" s="217" t="s">
        <v>4848</v>
      </c>
      <c r="G96" s="218" t="s">
        <v>270</v>
      </c>
      <c r="H96" s="219">
        <v>180</v>
      </c>
      <c r="I96" s="220"/>
      <c r="J96" s="221">
        <f>ROUND(I96*H96,2)</f>
        <v>0</v>
      </c>
      <c r="K96" s="217" t="s">
        <v>19</v>
      </c>
      <c r="L96" s="46"/>
      <c r="M96" s="222" t="s">
        <v>19</v>
      </c>
      <c r="N96" s="223" t="s">
        <v>44</v>
      </c>
      <c r="O96" s="86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6" t="s">
        <v>112</v>
      </c>
      <c r="AT96" s="226" t="s">
        <v>208</v>
      </c>
      <c r="AU96" s="226" t="s">
        <v>34</v>
      </c>
      <c r="AY96" s="19" t="s">
        <v>206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9" t="s">
        <v>34</v>
      </c>
      <c r="BK96" s="227">
        <f>ROUND(I96*H96,2)</f>
        <v>0</v>
      </c>
      <c r="BL96" s="19" t="s">
        <v>112</v>
      </c>
      <c r="BM96" s="226" t="s">
        <v>312</v>
      </c>
    </row>
    <row r="97" spans="1:65" s="2" customFormat="1" ht="16.5" customHeight="1">
      <c r="A97" s="40"/>
      <c r="B97" s="41"/>
      <c r="C97" s="215" t="s">
        <v>255</v>
      </c>
      <c r="D97" s="215" t="s">
        <v>208</v>
      </c>
      <c r="E97" s="216" t="s">
        <v>5851</v>
      </c>
      <c r="F97" s="217" t="s">
        <v>5852</v>
      </c>
      <c r="G97" s="218" t="s">
        <v>270</v>
      </c>
      <c r="H97" s="219">
        <v>14</v>
      </c>
      <c r="I97" s="220"/>
      <c r="J97" s="221">
        <f>ROUND(I97*H97,2)</f>
        <v>0</v>
      </c>
      <c r="K97" s="217" t="s">
        <v>19</v>
      </c>
      <c r="L97" s="46"/>
      <c r="M97" s="222" t="s">
        <v>19</v>
      </c>
      <c r="N97" s="223" t="s">
        <v>44</v>
      </c>
      <c r="O97" s="86"/>
      <c r="P97" s="224">
        <f>O97*H97</f>
        <v>0</v>
      </c>
      <c r="Q97" s="224">
        <v>0</v>
      </c>
      <c r="R97" s="224">
        <f>Q97*H97</f>
        <v>0</v>
      </c>
      <c r="S97" s="224">
        <v>0</v>
      </c>
      <c r="T97" s="22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6" t="s">
        <v>112</v>
      </c>
      <c r="AT97" s="226" t="s">
        <v>208</v>
      </c>
      <c r="AU97" s="226" t="s">
        <v>34</v>
      </c>
      <c r="AY97" s="19" t="s">
        <v>206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9" t="s">
        <v>34</v>
      </c>
      <c r="BK97" s="227">
        <f>ROUND(I97*H97,2)</f>
        <v>0</v>
      </c>
      <c r="BL97" s="19" t="s">
        <v>112</v>
      </c>
      <c r="BM97" s="226" t="s">
        <v>322</v>
      </c>
    </row>
    <row r="98" spans="1:65" s="2" customFormat="1" ht="33" customHeight="1">
      <c r="A98" s="40"/>
      <c r="B98" s="41"/>
      <c r="C98" s="215" t="s">
        <v>261</v>
      </c>
      <c r="D98" s="215" t="s">
        <v>208</v>
      </c>
      <c r="E98" s="216" t="s">
        <v>5853</v>
      </c>
      <c r="F98" s="217" t="s">
        <v>5854</v>
      </c>
      <c r="G98" s="218" t="s">
        <v>4329</v>
      </c>
      <c r="H98" s="219">
        <v>6</v>
      </c>
      <c r="I98" s="220"/>
      <c r="J98" s="221">
        <f>ROUND(I98*H98,2)</f>
        <v>0</v>
      </c>
      <c r="K98" s="217" t="s">
        <v>19</v>
      </c>
      <c r="L98" s="46"/>
      <c r="M98" s="222" t="s">
        <v>19</v>
      </c>
      <c r="N98" s="223" t="s">
        <v>44</v>
      </c>
      <c r="O98" s="86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112</v>
      </c>
      <c r="AT98" s="226" t="s">
        <v>208</v>
      </c>
      <c r="AU98" s="226" t="s">
        <v>34</v>
      </c>
      <c r="AY98" s="19" t="s">
        <v>206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34</v>
      </c>
      <c r="BK98" s="227">
        <f>ROUND(I98*H98,2)</f>
        <v>0</v>
      </c>
      <c r="BL98" s="19" t="s">
        <v>112</v>
      </c>
      <c r="BM98" s="226" t="s">
        <v>329</v>
      </c>
    </row>
    <row r="99" spans="1:65" s="2" customFormat="1" ht="16.5" customHeight="1">
      <c r="A99" s="40"/>
      <c r="B99" s="41"/>
      <c r="C99" s="215" t="s">
        <v>267</v>
      </c>
      <c r="D99" s="215" t="s">
        <v>208</v>
      </c>
      <c r="E99" s="216" t="s">
        <v>5855</v>
      </c>
      <c r="F99" s="217" t="s">
        <v>5856</v>
      </c>
      <c r="G99" s="218" t="s">
        <v>4329</v>
      </c>
      <c r="H99" s="219">
        <v>8</v>
      </c>
      <c r="I99" s="220"/>
      <c r="J99" s="221">
        <f>ROUND(I99*H99,2)</f>
        <v>0</v>
      </c>
      <c r="K99" s="217" t="s">
        <v>19</v>
      </c>
      <c r="L99" s="46"/>
      <c r="M99" s="222" t="s">
        <v>19</v>
      </c>
      <c r="N99" s="223" t="s">
        <v>44</v>
      </c>
      <c r="O99" s="86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6" t="s">
        <v>112</v>
      </c>
      <c r="AT99" s="226" t="s">
        <v>208</v>
      </c>
      <c r="AU99" s="226" t="s">
        <v>34</v>
      </c>
      <c r="AY99" s="19" t="s">
        <v>206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34</v>
      </c>
      <c r="BK99" s="227">
        <f>ROUND(I99*H99,2)</f>
        <v>0</v>
      </c>
      <c r="BL99" s="19" t="s">
        <v>112</v>
      </c>
      <c r="BM99" s="226" t="s">
        <v>337</v>
      </c>
    </row>
    <row r="100" spans="1:65" s="2" customFormat="1" ht="16.5" customHeight="1">
      <c r="A100" s="40"/>
      <c r="B100" s="41"/>
      <c r="C100" s="215" t="s">
        <v>274</v>
      </c>
      <c r="D100" s="215" t="s">
        <v>208</v>
      </c>
      <c r="E100" s="216" t="s">
        <v>5857</v>
      </c>
      <c r="F100" s="217" t="s">
        <v>5858</v>
      </c>
      <c r="G100" s="218" t="s">
        <v>4329</v>
      </c>
      <c r="H100" s="219">
        <v>14</v>
      </c>
      <c r="I100" s="220"/>
      <c r="J100" s="221">
        <f>ROUND(I100*H100,2)</f>
        <v>0</v>
      </c>
      <c r="K100" s="217" t="s">
        <v>19</v>
      </c>
      <c r="L100" s="46"/>
      <c r="M100" s="222" t="s">
        <v>19</v>
      </c>
      <c r="N100" s="223" t="s">
        <v>44</v>
      </c>
      <c r="O100" s="86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112</v>
      </c>
      <c r="AT100" s="226" t="s">
        <v>208</v>
      </c>
      <c r="AU100" s="226" t="s">
        <v>34</v>
      </c>
      <c r="AY100" s="19" t="s">
        <v>206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34</v>
      </c>
      <c r="BK100" s="227">
        <f>ROUND(I100*H100,2)</f>
        <v>0</v>
      </c>
      <c r="BL100" s="19" t="s">
        <v>112</v>
      </c>
      <c r="BM100" s="226" t="s">
        <v>344</v>
      </c>
    </row>
    <row r="101" spans="1:65" s="2" customFormat="1" ht="16.5" customHeight="1">
      <c r="A101" s="40"/>
      <c r="B101" s="41"/>
      <c r="C101" s="215" t="s">
        <v>285</v>
      </c>
      <c r="D101" s="215" t="s">
        <v>208</v>
      </c>
      <c r="E101" s="216" t="s">
        <v>5859</v>
      </c>
      <c r="F101" s="217" t="s">
        <v>5860</v>
      </c>
      <c r="G101" s="218" t="s">
        <v>4329</v>
      </c>
      <c r="H101" s="219">
        <v>7</v>
      </c>
      <c r="I101" s="220"/>
      <c r="J101" s="221">
        <f>ROUND(I101*H101,2)</f>
        <v>0</v>
      </c>
      <c r="K101" s="217" t="s">
        <v>19</v>
      </c>
      <c r="L101" s="46"/>
      <c r="M101" s="222" t="s">
        <v>19</v>
      </c>
      <c r="N101" s="223" t="s">
        <v>44</v>
      </c>
      <c r="O101" s="86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6" t="s">
        <v>112</v>
      </c>
      <c r="AT101" s="226" t="s">
        <v>208</v>
      </c>
      <c r="AU101" s="226" t="s">
        <v>34</v>
      </c>
      <c r="AY101" s="19" t="s">
        <v>206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9" t="s">
        <v>34</v>
      </c>
      <c r="BK101" s="227">
        <f>ROUND(I101*H101,2)</f>
        <v>0</v>
      </c>
      <c r="BL101" s="19" t="s">
        <v>112</v>
      </c>
      <c r="BM101" s="226" t="s">
        <v>355</v>
      </c>
    </row>
    <row r="102" spans="1:65" s="2" customFormat="1" ht="16.5" customHeight="1">
      <c r="A102" s="40"/>
      <c r="B102" s="41"/>
      <c r="C102" s="215" t="s">
        <v>8</v>
      </c>
      <c r="D102" s="215" t="s">
        <v>208</v>
      </c>
      <c r="E102" s="216" t="s">
        <v>5861</v>
      </c>
      <c r="F102" s="217" t="s">
        <v>5862</v>
      </c>
      <c r="G102" s="218" t="s">
        <v>4329</v>
      </c>
      <c r="H102" s="219">
        <v>7</v>
      </c>
      <c r="I102" s="220"/>
      <c r="J102" s="221">
        <f>ROUND(I102*H102,2)</f>
        <v>0</v>
      </c>
      <c r="K102" s="217" t="s">
        <v>19</v>
      </c>
      <c r="L102" s="46"/>
      <c r="M102" s="222" t="s">
        <v>19</v>
      </c>
      <c r="N102" s="223" t="s">
        <v>44</v>
      </c>
      <c r="O102" s="86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112</v>
      </c>
      <c r="AT102" s="226" t="s">
        <v>208</v>
      </c>
      <c r="AU102" s="226" t="s">
        <v>34</v>
      </c>
      <c r="AY102" s="19" t="s">
        <v>206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34</v>
      </c>
      <c r="BK102" s="227">
        <f>ROUND(I102*H102,2)</f>
        <v>0</v>
      </c>
      <c r="BL102" s="19" t="s">
        <v>112</v>
      </c>
      <c r="BM102" s="226" t="s">
        <v>368</v>
      </c>
    </row>
    <row r="103" spans="1:65" s="2" customFormat="1" ht="16.5" customHeight="1">
      <c r="A103" s="40"/>
      <c r="B103" s="41"/>
      <c r="C103" s="215" t="s">
        <v>304</v>
      </c>
      <c r="D103" s="215" t="s">
        <v>208</v>
      </c>
      <c r="E103" s="216" t="s">
        <v>5863</v>
      </c>
      <c r="F103" s="217" t="s">
        <v>5864</v>
      </c>
      <c r="G103" s="218" t="s">
        <v>4329</v>
      </c>
      <c r="H103" s="219">
        <v>6</v>
      </c>
      <c r="I103" s="220"/>
      <c r="J103" s="221">
        <f>ROUND(I103*H103,2)</f>
        <v>0</v>
      </c>
      <c r="K103" s="217" t="s">
        <v>19</v>
      </c>
      <c r="L103" s="46"/>
      <c r="M103" s="222" t="s">
        <v>19</v>
      </c>
      <c r="N103" s="223" t="s">
        <v>44</v>
      </c>
      <c r="O103" s="86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112</v>
      </c>
      <c r="AT103" s="226" t="s">
        <v>208</v>
      </c>
      <c r="AU103" s="226" t="s">
        <v>34</v>
      </c>
      <c r="AY103" s="19" t="s">
        <v>206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34</v>
      </c>
      <c r="BK103" s="227">
        <f>ROUND(I103*H103,2)</f>
        <v>0</v>
      </c>
      <c r="BL103" s="19" t="s">
        <v>112</v>
      </c>
      <c r="BM103" s="226" t="s">
        <v>377</v>
      </c>
    </row>
    <row r="104" spans="1:65" s="2" customFormat="1" ht="16.5" customHeight="1">
      <c r="A104" s="40"/>
      <c r="B104" s="41"/>
      <c r="C104" s="215" t="s">
        <v>308</v>
      </c>
      <c r="D104" s="215" t="s">
        <v>208</v>
      </c>
      <c r="E104" s="216" t="s">
        <v>5865</v>
      </c>
      <c r="F104" s="217" t="s">
        <v>5866</v>
      </c>
      <c r="G104" s="218" t="s">
        <v>4329</v>
      </c>
      <c r="H104" s="219">
        <v>9</v>
      </c>
      <c r="I104" s="220"/>
      <c r="J104" s="221">
        <f>ROUND(I104*H104,2)</f>
        <v>0</v>
      </c>
      <c r="K104" s="217" t="s">
        <v>19</v>
      </c>
      <c r="L104" s="46"/>
      <c r="M104" s="222" t="s">
        <v>19</v>
      </c>
      <c r="N104" s="223" t="s">
        <v>44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112</v>
      </c>
      <c r="AT104" s="226" t="s">
        <v>208</v>
      </c>
      <c r="AU104" s="226" t="s">
        <v>34</v>
      </c>
      <c r="AY104" s="19" t="s">
        <v>206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34</v>
      </c>
      <c r="BK104" s="227">
        <f>ROUND(I104*H104,2)</f>
        <v>0</v>
      </c>
      <c r="BL104" s="19" t="s">
        <v>112</v>
      </c>
      <c r="BM104" s="226" t="s">
        <v>395</v>
      </c>
    </row>
    <row r="105" spans="1:65" s="2" customFormat="1" ht="16.5" customHeight="1">
      <c r="A105" s="40"/>
      <c r="B105" s="41"/>
      <c r="C105" s="215" t="s">
        <v>312</v>
      </c>
      <c r="D105" s="215" t="s">
        <v>208</v>
      </c>
      <c r="E105" s="216" t="s">
        <v>5867</v>
      </c>
      <c r="F105" s="217" t="s">
        <v>5868</v>
      </c>
      <c r="G105" s="218" t="s">
        <v>4329</v>
      </c>
      <c r="H105" s="219">
        <v>1</v>
      </c>
      <c r="I105" s="220"/>
      <c r="J105" s="221">
        <f>ROUND(I105*H105,2)</f>
        <v>0</v>
      </c>
      <c r="K105" s="217" t="s">
        <v>19</v>
      </c>
      <c r="L105" s="46"/>
      <c r="M105" s="222" t="s">
        <v>19</v>
      </c>
      <c r="N105" s="223" t="s">
        <v>44</v>
      </c>
      <c r="O105" s="86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112</v>
      </c>
      <c r="AT105" s="226" t="s">
        <v>208</v>
      </c>
      <c r="AU105" s="226" t="s">
        <v>34</v>
      </c>
      <c r="AY105" s="19" t="s">
        <v>206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34</v>
      </c>
      <c r="BK105" s="227">
        <f>ROUND(I105*H105,2)</f>
        <v>0</v>
      </c>
      <c r="BL105" s="19" t="s">
        <v>112</v>
      </c>
      <c r="BM105" s="226" t="s">
        <v>438</v>
      </c>
    </row>
    <row r="106" spans="1:65" s="2" customFormat="1" ht="16.5" customHeight="1">
      <c r="A106" s="40"/>
      <c r="B106" s="41"/>
      <c r="C106" s="215" t="s">
        <v>316</v>
      </c>
      <c r="D106" s="215" t="s">
        <v>208</v>
      </c>
      <c r="E106" s="216" t="s">
        <v>5869</v>
      </c>
      <c r="F106" s="217" t="s">
        <v>5870</v>
      </c>
      <c r="G106" s="218" t="s">
        <v>270</v>
      </c>
      <c r="H106" s="219">
        <v>12</v>
      </c>
      <c r="I106" s="220"/>
      <c r="J106" s="221">
        <f>ROUND(I106*H106,2)</f>
        <v>0</v>
      </c>
      <c r="K106" s="217" t="s">
        <v>19</v>
      </c>
      <c r="L106" s="46"/>
      <c r="M106" s="222" t="s">
        <v>19</v>
      </c>
      <c r="N106" s="223" t="s">
        <v>44</v>
      </c>
      <c r="O106" s="86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112</v>
      </c>
      <c r="AT106" s="226" t="s">
        <v>208</v>
      </c>
      <c r="AU106" s="226" t="s">
        <v>34</v>
      </c>
      <c r="AY106" s="19" t="s">
        <v>206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34</v>
      </c>
      <c r="BK106" s="227">
        <f>ROUND(I106*H106,2)</f>
        <v>0</v>
      </c>
      <c r="BL106" s="19" t="s">
        <v>112</v>
      </c>
      <c r="BM106" s="226" t="s">
        <v>450</v>
      </c>
    </row>
    <row r="107" spans="1:65" s="2" customFormat="1" ht="16.5" customHeight="1">
      <c r="A107" s="40"/>
      <c r="B107" s="41"/>
      <c r="C107" s="215" t="s">
        <v>322</v>
      </c>
      <c r="D107" s="215" t="s">
        <v>208</v>
      </c>
      <c r="E107" s="216" t="s">
        <v>5033</v>
      </c>
      <c r="F107" s="217" t="s">
        <v>4825</v>
      </c>
      <c r="G107" s="218" t="s">
        <v>386</v>
      </c>
      <c r="H107" s="219">
        <v>1</v>
      </c>
      <c r="I107" s="220"/>
      <c r="J107" s="221">
        <f>ROUND(I107*H107,2)</f>
        <v>0</v>
      </c>
      <c r="K107" s="217" t="s">
        <v>19</v>
      </c>
      <c r="L107" s="46"/>
      <c r="M107" s="222" t="s">
        <v>19</v>
      </c>
      <c r="N107" s="223" t="s">
        <v>44</v>
      </c>
      <c r="O107" s="86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112</v>
      </c>
      <c r="AT107" s="226" t="s">
        <v>208</v>
      </c>
      <c r="AU107" s="226" t="s">
        <v>34</v>
      </c>
      <c r="AY107" s="19" t="s">
        <v>206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34</v>
      </c>
      <c r="BK107" s="227">
        <f>ROUND(I107*H107,2)</f>
        <v>0</v>
      </c>
      <c r="BL107" s="19" t="s">
        <v>112</v>
      </c>
      <c r="BM107" s="226" t="s">
        <v>462</v>
      </c>
    </row>
    <row r="108" spans="1:63" s="12" customFormat="1" ht="25.9" customHeight="1">
      <c r="A108" s="12"/>
      <c r="B108" s="199"/>
      <c r="C108" s="200"/>
      <c r="D108" s="201" t="s">
        <v>72</v>
      </c>
      <c r="E108" s="202" t="s">
        <v>4845</v>
      </c>
      <c r="F108" s="202" t="s">
        <v>5871</v>
      </c>
      <c r="G108" s="200"/>
      <c r="H108" s="200"/>
      <c r="I108" s="203"/>
      <c r="J108" s="204">
        <f>BK108</f>
        <v>0</v>
      </c>
      <c r="K108" s="200"/>
      <c r="L108" s="205"/>
      <c r="M108" s="206"/>
      <c r="N108" s="207"/>
      <c r="O108" s="207"/>
      <c r="P108" s="208">
        <f>SUM(P109:P118)</f>
        <v>0</v>
      </c>
      <c r="Q108" s="207"/>
      <c r="R108" s="208">
        <f>SUM(R109:R118)</f>
        <v>0</v>
      </c>
      <c r="S108" s="207"/>
      <c r="T108" s="209">
        <f>SUM(T109:T118)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10" t="s">
        <v>34</v>
      </c>
      <c r="AT108" s="211" t="s">
        <v>72</v>
      </c>
      <c r="AU108" s="211" t="s">
        <v>73</v>
      </c>
      <c r="AY108" s="210" t="s">
        <v>206</v>
      </c>
      <c r="BK108" s="212">
        <f>SUM(BK109:BK118)</f>
        <v>0</v>
      </c>
    </row>
    <row r="109" spans="1:65" s="2" customFormat="1" ht="16.5" customHeight="1">
      <c r="A109" s="40"/>
      <c r="B109" s="41"/>
      <c r="C109" s="215" t="s">
        <v>7</v>
      </c>
      <c r="D109" s="215" t="s">
        <v>208</v>
      </c>
      <c r="E109" s="216" t="s">
        <v>5872</v>
      </c>
      <c r="F109" s="217" t="s">
        <v>5873</v>
      </c>
      <c r="G109" s="218" t="s">
        <v>4329</v>
      </c>
      <c r="H109" s="219">
        <v>6</v>
      </c>
      <c r="I109" s="220"/>
      <c r="J109" s="221">
        <f>ROUND(I109*H109,2)</f>
        <v>0</v>
      </c>
      <c r="K109" s="217" t="s">
        <v>19</v>
      </c>
      <c r="L109" s="46"/>
      <c r="M109" s="222" t="s">
        <v>19</v>
      </c>
      <c r="N109" s="223" t="s">
        <v>44</v>
      </c>
      <c r="O109" s="86"/>
      <c r="P109" s="224">
        <f>O109*H109</f>
        <v>0</v>
      </c>
      <c r="Q109" s="224">
        <v>0</v>
      </c>
      <c r="R109" s="224">
        <f>Q109*H109</f>
        <v>0</v>
      </c>
      <c r="S109" s="224">
        <v>0</v>
      </c>
      <c r="T109" s="22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6" t="s">
        <v>112</v>
      </c>
      <c r="AT109" s="226" t="s">
        <v>208</v>
      </c>
      <c r="AU109" s="226" t="s">
        <v>34</v>
      </c>
      <c r="AY109" s="19" t="s">
        <v>206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34</v>
      </c>
      <c r="BK109" s="227">
        <f>ROUND(I109*H109,2)</f>
        <v>0</v>
      </c>
      <c r="BL109" s="19" t="s">
        <v>112</v>
      </c>
      <c r="BM109" s="226" t="s">
        <v>474</v>
      </c>
    </row>
    <row r="110" spans="1:65" s="2" customFormat="1" ht="16.5" customHeight="1">
      <c r="A110" s="40"/>
      <c r="B110" s="41"/>
      <c r="C110" s="215" t="s">
        <v>329</v>
      </c>
      <c r="D110" s="215" t="s">
        <v>208</v>
      </c>
      <c r="E110" s="216" t="s">
        <v>5874</v>
      </c>
      <c r="F110" s="217" t="s">
        <v>5875</v>
      </c>
      <c r="G110" s="218" t="s">
        <v>4329</v>
      </c>
      <c r="H110" s="219">
        <v>6</v>
      </c>
      <c r="I110" s="220"/>
      <c r="J110" s="221">
        <f>ROUND(I110*H110,2)</f>
        <v>0</v>
      </c>
      <c r="K110" s="217" t="s">
        <v>19</v>
      </c>
      <c r="L110" s="46"/>
      <c r="M110" s="222" t="s">
        <v>19</v>
      </c>
      <c r="N110" s="223" t="s">
        <v>44</v>
      </c>
      <c r="O110" s="86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112</v>
      </c>
      <c r="AT110" s="226" t="s">
        <v>208</v>
      </c>
      <c r="AU110" s="226" t="s">
        <v>34</v>
      </c>
      <c r="AY110" s="19" t="s">
        <v>206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34</v>
      </c>
      <c r="BK110" s="227">
        <f>ROUND(I110*H110,2)</f>
        <v>0</v>
      </c>
      <c r="BL110" s="19" t="s">
        <v>112</v>
      </c>
      <c r="BM110" s="226" t="s">
        <v>485</v>
      </c>
    </row>
    <row r="111" spans="1:65" s="2" customFormat="1" ht="12">
      <c r="A111" s="40"/>
      <c r="B111" s="41"/>
      <c r="C111" s="215" t="s">
        <v>333</v>
      </c>
      <c r="D111" s="215" t="s">
        <v>208</v>
      </c>
      <c r="E111" s="216" t="s">
        <v>5876</v>
      </c>
      <c r="F111" s="217" t="s">
        <v>5877</v>
      </c>
      <c r="G111" s="218" t="s">
        <v>270</v>
      </c>
      <c r="H111" s="219">
        <v>180</v>
      </c>
      <c r="I111" s="220"/>
      <c r="J111" s="221">
        <f>ROUND(I111*H111,2)</f>
        <v>0</v>
      </c>
      <c r="K111" s="217" t="s">
        <v>19</v>
      </c>
      <c r="L111" s="46"/>
      <c r="M111" s="222" t="s">
        <v>19</v>
      </c>
      <c r="N111" s="223" t="s">
        <v>44</v>
      </c>
      <c r="O111" s="86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112</v>
      </c>
      <c r="AT111" s="226" t="s">
        <v>208</v>
      </c>
      <c r="AU111" s="226" t="s">
        <v>34</v>
      </c>
      <c r="AY111" s="19" t="s">
        <v>206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34</v>
      </c>
      <c r="BK111" s="227">
        <f>ROUND(I111*H111,2)</f>
        <v>0</v>
      </c>
      <c r="BL111" s="19" t="s">
        <v>112</v>
      </c>
      <c r="BM111" s="226" t="s">
        <v>494</v>
      </c>
    </row>
    <row r="112" spans="1:65" s="2" customFormat="1" ht="16.5" customHeight="1">
      <c r="A112" s="40"/>
      <c r="B112" s="41"/>
      <c r="C112" s="215" t="s">
        <v>337</v>
      </c>
      <c r="D112" s="215" t="s">
        <v>208</v>
      </c>
      <c r="E112" s="216" t="s">
        <v>5878</v>
      </c>
      <c r="F112" s="217" t="s">
        <v>5879</v>
      </c>
      <c r="G112" s="218" t="s">
        <v>270</v>
      </c>
      <c r="H112" s="219">
        <v>180</v>
      </c>
      <c r="I112" s="220"/>
      <c r="J112" s="221">
        <f>ROUND(I112*H112,2)</f>
        <v>0</v>
      </c>
      <c r="K112" s="217" t="s">
        <v>19</v>
      </c>
      <c r="L112" s="46"/>
      <c r="M112" s="222" t="s">
        <v>19</v>
      </c>
      <c r="N112" s="223" t="s">
        <v>44</v>
      </c>
      <c r="O112" s="86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112</v>
      </c>
      <c r="AT112" s="226" t="s">
        <v>208</v>
      </c>
      <c r="AU112" s="226" t="s">
        <v>34</v>
      </c>
      <c r="AY112" s="19" t="s">
        <v>206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34</v>
      </c>
      <c r="BK112" s="227">
        <f>ROUND(I112*H112,2)</f>
        <v>0</v>
      </c>
      <c r="BL112" s="19" t="s">
        <v>112</v>
      </c>
      <c r="BM112" s="226" t="s">
        <v>503</v>
      </c>
    </row>
    <row r="113" spans="1:65" s="2" customFormat="1" ht="16.5" customHeight="1">
      <c r="A113" s="40"/>
      <c r="B113" s="41"/>
      <c r="C113" s="215" t="s">
        <v>341</v>
      </c>
      <c r="D113" s="215" t="s">
        <v>208</v>
      </c>
      <c r="E113" s="216" t="s">
        <v>5880</v>
      </c>
      <c r="F113" s="217" t="s">
        <v>5881</v>
      </c>
      <c r="G113" s="218" t="s">
        <v>4329</v>
      </c>
      <c r="H113" s="219">
        <v>6</v>
      </c>
      <c r="I113" s="220"/>
      <c r="J113" s="221">
        <f>ROUND(I113*H113,2)</f>
        <v>0</v>
      </c>
      <c r="K113" s="217" t="s">
        <v>19</v>
      </c>
      <c r="L113" s="46"/>
      <c r="M113" s="222" t="s">
        <v>19</v>
      </c>
      <c r="N113" s="223" t="s">
        <v>44</v>
      </c>
      <c r="O113" s="86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112</v>
      </c>
      <c r="AT113" s="226" t="s">
        <v>208</v>
      </c>
      <c r="AU113" s="226" t="s">
        <v>34</v>
      </c>
      <c r="AY113" s="19" t="s">
        <v>206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34</v>
      </c>
      <c r="BK113" s="227">
        <f>ROUND(I113*H113,2)</f>
        <v>0</v>
      </c>
      <c r="BL113" s="19" t="s">
        <v>112</v>
      </c>
      <c r="BM113" s="226" t="s">
        <v>512</v>
      </c>
    </row>
    <row r="114" spans="1:65" s="2" customFormat="1" ht="16.5" customHeight="1">
      <c r="A114" s="40"/>
      <c r="B114" s="41"/>
      <c r="C114" s="215" t="s">
        <v>344</v>
      </c>
      <c r="D114" s="215" t="s">
        <v>208</v>
      </c>
      <c r="E114" s="216" t="s">
        <v>5882</v>
      </c>
      <c r="F114" s="217" t="s">
        <v>5883</v>
      </c>
      <c r="G114" s="218" t="s">
        <v>4329</v>
      </c>
      <c r="H114" s="219">
        <v>1</v>
      </c>
      <c r="I114" s="220"/>
      <c r="J114" s="221">
        <f>ROUND(I114*H114,2)</f>
        <v>0</v>
      </c>
      <c r="K114" s="217" t="s">
        <v>19</v>
      </c>
      <c r="L114" s="46"/>
      <c r="M114" s="222" t="s">
        <v>19</v>
      </c>
      <c r="N114" s="223" t="s">
        <v>44</v>
      </c>
      <c r="O114" s="86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6" t="s">
        <v>112</v>
      </c>
      <c r="AT114" s="226" t="s">
        <v>208</v>
      </c>
      <c r="AU114" s="226" t="s">
        <v>34</v>
      </c>
      <c r="AY114" s="19" t="s">
        <v>206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34</v>
      </c>
      <c r="BK114" s="227">
        <f>ROUND(I114*H114,2)</f>
        <v>0</v>
      </c>
      <c r="BL114" s="19" t="s">
        <v>112</v>
      </c>
      <c r="BM114" s="226" t="s">
        <v>522</v>
      </c>
    </row>
    <row r="115" spans="1:65" s="2" customFormat="1" ht="16.5" customHeight="1">
      <c r="A115" s="40"/>
      <c r="B115" s="41"/>
      <c r="C115" s="215" t="s">
        <v>350</v>
      </c>
      <c r="D115" s="215" t="s">
        <v>208</v>
      </c>
      <c r="E115" s="216" t="s">
        <v>5884</v>
      </c>
      <c r="F115" s="217" t="s">
        <v>5885</v>
      </c>
      <c r="G115" s="218" t="s">
        <v>5886</v>
      </c>
      <c r="H115" s="219">
        <v>0.3</v>
      </c>
      <c r="I115" s="220"/>
      <c r="J115" s="221">
        <f>ROUND(I115*H115,2)</f>
        <v>0</v>
      </c>
      <c r="K115" s="217" t="s">
        <v>19</v>
      </c>
      <c r="L115" s="46"/>
      <c r="M115" s="222" t="s">
        <v>19</v>
      </c>
      <c r="N115" s="223" t="s">
        <v>44</v>
      </c>
      <c r="O115" s="86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6" t="s">
        <v>112</v>
      </c>
      <c r="AT115" s="226" t="s">
        <v>208</v>
      </c>
      <c r="AU115" s="226" t="s">
        <v>34</v>
      </c>
      <c r="AY115" s="19" t="s">
        <v>206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34</v>
      </c>
      <c r="BK115" s="227">
        <f>ROUND(I115*H115,2)</f>
        <v>0</v>
      </c>
      <c r="BL115" s="19" t="s">
        <v>112</v>
      </c>
      <c r="BM115" s="226" t="s">
        <v>535</v>
      </c>
    </row>
    <row r="116" spans="1:65" s="2" customFormat="1" ht="16.5" customHeight="1">
      <c r="A116" s="40"/>
      <c r="B116" s="41"/>
      <c r="C116" s="215" t="s">
        <v>355</v>
      </c>
      <c r="D116" s="215" t="s">
        <v>208</v>
      </c>
      <c r="E116" s="216" t="s">
        <v>5887</v>
      </c>
      <c r="F116" s="217" t="s">
        <v>5888</v>
      </c>
      <c r="G116" s="218" t="s">
        <v>216</v>
      </c>
      <c r="H116" s="219">
        <v>5.4</v>
      </c>
      <c r="I116" s="220"/>
      <c r="J116" s="221">
        <f>ROUND(I116*H116,2)</f>
        <v>0</v>
      </c>
      <c r="K116" s="217" t="s">
        <v>19</v>
      </c>
      <c r="L116" s="46"/>
      <c r="M116" s="222" t="s">
        <v>19</v>
      </c>
      <c r="N116" s="223" t="s">
        <v>44</v>
      </c>
      <c r="O116" s="86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112</v>
      </c>
      <c r="AT116" s="226" t="s">
        <v>208</v>
      </c>
      <c r="AU116" s="226" t="s">
        <v>34</v>
      </c>
      <c r="AY116" s="19" t="s">
        <v>206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34</v>
      </c>
      <c r="BK116" s="227">
        <f>ROUND(I116*H116,2)</f>
        <v>0</v>
      </c>
      <c r="BL116" s="19" t="s">
        <v>112</v>
      </c>
      <c r="BM116" s="226" t="s">
        <v>556</v>
      </c>
    </row>
    <row r="117" spans="1:65" s="2" customFormat="1" ht="16.5" customHeight="1">
      <c r="A117" s="40"/>
      <c r="B117" s="41"/>
      <c r="C117" s="215" t="s">
        <v>363</v>
      </c>
      <c r="D117" s="215" t="s">
        <v>208</v>
      </c>
      <c r="E117" s="216" t="s">
        <v>5889</v>
      </c>
      <c r="F117" s="217" t="s">
        <v>5890</v>
      </c>
      <c r="G117" s="218" t="s">
        <v>211</v>
      </c>
      <c r="H117" s="219">
        <v>54</v>
      </c>
      <c r="I117" s="220"/>
      <c r="J117" s="221">
        <f>ROUND(I117*H117,2)</f>
        <v>0</v>
      </c>
      <c r="K117" s="217" t="s">
        <v>19</v>
      </c>
      <c r="L117" s="46"/>
      <c r="M117" s="222" t="s">
        <v>19</v>
      </c>
      <c r="N117" s="223" t="s">
        <v>44</v>
      </c>
      <c r="O117" s="86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112</v>
      </c>
      <c r="AT117" s="226" t="s">
        <v>208</v>
      </c>
      <c r="AU117" s="226" t="s">
        <v>34</v>
      </c>
      <c r="AY117" s="19" t="s">
        <v>206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34</v>
      </c>
      <c r="BK117" s="227">
        <f>ROUND(I117*H117,2)</f>
        <v>0</v>
      </c>
      <c r="BL117" s="19" t="s">
        <v>112</v>
      </c>
      <c r="BM117" s="226" t="s">
        <v>564</v>
      </c>
    </row>
    <row r="118" spans="1:65" s="2" customFormat="1" ht="16.5" customHeight="1">
      <c r="A118" s="40"/>
      <c r="B118" s="41"/>
      <c r="C118" s="215" t="s">
        <v>368</v>
      </c>
      <c r="D118" s="215" t="s">
        <v>208</v>
      </c>
      <c r="E118" s="216" t="s">
        <v>5891</v>
      </c>
      <c r="F118" s="217" t="s">
        <v>5892</v>
      </c>
      <c r="G118" s="218" t="s">
        <v>216</v>
      </c>
      <c r="H118" s="219">
        <v>1</v>
      </c>
      <c r="I118" s="220"/>
      <c r="J118" s="221">
        <f>ROUND(I118*H118,2)</f>
        <v>0</v>
      </c>
      <c r="K118" s="217" t="s">
        <v>19</v>
      </c>
      <c r="L118" s="46"/>
      <c r="M118" s="222" t="s">
        <v>19</v>
      </c>
      <c r="N118" s="223" t="s">
        <v>44</v>
      </c>
      <c r="O118" s="86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6" t="s">
        <v>112</v>
      </c>
      <c r="AT118" s="226" t="s">
        <v>208</v>
      </c>
      <c r="AU118" s="226" t="s">
        <v>34</v>
      </c>
      <c r="AY118" s="19" t="s">
        <v>206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9" t="s">
        <v>34</v>
      </c>
      <c r="BK118" s="227">
        <f>ROUND(I118*H118,2)</f>
        <v>0</v>
      </c>
      <c r="BL118" s="19" t="s">
        <v>112</v>
      </c>
      <c r="BM118" s="226" t="s">
        <v>575</v>
      </c>
    </row>
    <row r="119" spans="1:63" s="12" customFormat="1" ht="25.9" customHeight="1">
      <c r="A119" s="12"/>
      <c r="B119" s="199"/>
      <c r="C119" s="200"/>
      <c r="D119" s="201" t="s">
        <v>72</v>
      </c>
      <c r="E119" s="202" t="s">
        <v>4890</v>
      </c>
      <c r="F119" s="202" t="s">
        <v>5893</v>
      </c>
      <c r="G119" s="200"/>
      <c r="H119" s="200"/>
      <c r="I119" s="203"/>
      <c r="J119" s="204">
        <f>BK119</f>
        <v>0</v>
      </c>
      <c r="K119" s="200"/>
      <c r="L119" s="205"/>
      <c r="M119" s="206"/>
      <c r="N119" s="207"/>
      <c r="O119" s="207"/>
      <c r="P119" s="208">
        <f>SUM(P120:P127)</f>
        <v>0</v>
      </c>
      <c r="Q119" s="207"/>
      <c r="R119" s="208">
        <f>SUM(R120:R127)</f>
        <v>0</v>
      </c>
      <c r="S119" s="207"/>
      <c r="T119" s="209">
        <f>SUM(T120:T127)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0" t="s">
        <v>34</v>
      </c>
      <c r="AT119" s="211" t="s">
        <v>72</v>
      </c>
      <c r="AU119" s="211" t="s">
        <v>73</v>
      </c>
      <c r="AY119" s="210" t="s">
        <v>206</v>
      </c>
      <c r="BK119" s="212">
        <f>SUM(BK120:BK127)</f>
        <v>0</v>
      </c>
    </row>
    <row r="120" spans="1:65" s="2" customFormat="1" ht="16.5" customHeight="1">
      <c r="A120" s="40"/>
      <c r="B120" s="41"/>
      <c r="C120" s="215" t="s">
        <v>373</v>
      </c>
      <c r="D120" s="215" t="s">
        <v>208</v>
      </c>
      <c r="E120" s="216" t="s">
        <v>5894</v>
      </c>
      <c r="F120" s="217" t="s">
        <v>5895</v>
      </c>
      <c r="G120" s="218" t="s">
        <v>3965</v>
      </c>
      <c r="H120" s="219">
        <v>10</v>
      </c>
      <c r="I120" s="220"/>
      <c r="J120" s="221">
        <f>ROUND(I120*H120,2)</f>
        <v>0</v>
      </c>
      <c r="K120" s="217" t="s">
        <v>19</v>
      </c>
      <c r="L120" s="46"/>
      <c r="M120" s="222" t="s">
        <v>19</v>
      </c>
      <c r="N120" s="223" t="s">
        <v>44</v>
      </c>
      <c r="O120" s="86"/>
      <c r="P120" s="224">
        <f>O120*H120</f>
        <v>0</v>
      </c>
      <c r="Q120" s="224">
        <v>0</v>
      </c>
      <c r="R120" s="224">
        <f>Q120*H120</f>
        <v>0</v>
      </c>
      <c r="S120" s="224">
        <v>0</v>
      </c>
      <c r="T120" s="225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6" t="s">
        <v>112</v>
      </c>
      <c r="AT120" s="226" t="s">
        <v>208</v>
      </c>
      <c r="AU120" s="226" t="s">
        <v>34</v>
      </c>
      <c r="AY120" s="19" t="s">
        <v>206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9" t="s">
        <v>34</v>
      </c>
      <c r="BK120" s="227">
        <f>ROUND(I120*H120,2)</f>
        <v>0</v>
      </c>
      <c r="BL120" s="19" t="s">
        <v>112</v>
      </c>
      <c r="BM120" s="226" t="s">
        <v>599</v>
      </c>
    </row>
    <row r="121" spans="1:65" s="2" customFormat="1" ht="33" customHeight="1">
      <c r="A121" s="40"/>
      <c r="B121" s="41"/>
      <c r="C121" s="215" t="s">
        <v>377</v>
      </c>
      <c r="D121" s="215" t="s">
        <v>208</v>
      </c>
      <c r="E121" s="216" t="s">
        <v>4972</v>
      </c>
      <c r="F121" s="217" t="s">
        <v>4973</v>
      </c>
      <c r="G121" s="218" t="s">
        <v>3965</v>
      </c>
      <c r="H121" s="219">
        <v>4</v>
      </c>
      <c r="I121" s="220"/>
      <c r="J121" s="221">
        <f>ROUND(I121*H121,2)</f>
        <v>0</v>
      </c>
      <c r="K121" s="217" t="s">
        <v>19</v>
      </c>
      <c r="L121" s="46"/>
      <c r="M121" s="222" t="s">
        <v>19</v>
      </c>
      <c r="N121" s="223" t="s">
        <v>44</v>
      </c>
      <c r="O121" s="86"/>
      <c r="P121" s="224">
        <f>O121*H121</f>
        <v>0</v>
      </c>
      <c r="Q121" s="224">
        <v>0</v>
      </c>
      <c r="R121" s="224">
        <f>Q121*H121</f>
        <v>0</v>
      </c>
      <c r="S121" s="224">
        <v>0</v>
      </c>
      <c r="T121" s="225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6" t="s">
        <v>112</v>
      </c>
      <c r="AT121" s="226" t="s">
        <v>208</v>
      </c>
      <c r="AU121" s="226" t="s">
        <v>34</v>
      </c>
      <c r="AY121" s="19" t="s">
        <v>206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9" t="s">
        <v>34</v>
      </c>
      <c r="BK121" s="227">
        <f>ROUND(I121*H121,2)</f>
        <v>0</v>
      </c>
      <c r="BL121" s="19" t="s">
        <v>112</v>
      </c>
      <c r="BM121" s="226" t="s">
        <v>634</v>
      </c>
    </row>
    <row r="122" spans="1:65" s="2" customFormat="1" ht="16.5" customHeight="1">
      <c r="A122" s="40"/>
      <c r="B122" s="41"/>
      <c r="C122" s="215" t="s">
        <v>383</v>
      </c>
      <c r="D122" s="215" t="s">
        <v>208</v>
      </c>
      <c r="E122" s="216" t="s">
        <v>4974</v>
      </c>
      <c r="F122" s="217" t="s">
        <v>4975</v>
      </c>
      <c r="G122" s="218" t="s">
        <v>3965</v>
      </c>
      <c r="H122" s="219">
        <v>2</v>
      </c>
      <c r="I122" s="220"/>
      <c r="J122" s="221">
        <f>ROUND(I122*H122,2)</f>
        <v>0</v>
      </c>
      <c r="K122" s="217" t="s">
        <v>19</v>
      </c>
      <c r="L122" s="46"/>
      <c r="M122" s="222" t="s">
        <v>19</v>
      </c>
      <c r="N122" s="223" t="s">
        <v>44</v>
      </c>
      <c r="O122" s="86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6" t="s">
        <v>112</v>
      </c>
      <c r="AT122" s="226" t="s">
        <v>208</v>
      </c>
      <c r="AU122" s="226" t="s">
        <v>34</v>
      </c>
      <c r="AY122" s="19" t="s">
        <v>206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19" t="s">
        <v>34</v>
      </c>
      <c r="BK122" s="227">
        <f>ROUND(I122*H122,2)</f>
        <v>0</v>
      </c>
      <c r="BL122" s="19" t="s">
        <v>112</v>
      </c>
      <c r="BM122" s="226" t="s">
        <v>647</v>
      </c>
    </row>
    <row r="123" spans="1:65" s="2" customFormat="1" ht="16.5" customHeight="1">
      <c r="A123" s="40"/>
      <c r="B123" s="41"/>
      <c r="C123" s="215" t="s">
        <v>395</v>
      </c>
      <c r="D123" s="215" t="s">
        <v>208</v>
      </c>
      <c r="E123" s="216" t="s">
        <v>4955</v>
      </c>
      <c r="F123" s="217" t="s">
        <v>4956</v>
      </c>
      <c r="G123" s="218" t="s">
        <v>3965</v>
      </c>
      <c r="H123" s="219">
        <v>4</v>
      </c>
      <c r="I123" s="220"/>
      <c r="J123" s="221">
        <f>ROUND(I123*H123,2)</f>
        <v>0</v>
      </c>
      <c r="K123" s="217" t="s">
        <v>19</v>
      </c>
      <c r="L123" s="46"/>
      <c r="M123" s="222" t="s">
        <v>19</v>
      </c>
      <c r="N123" s="223" t="s">
        <v>44</v>
      </c>
      <c r="O123" s="86"/>
      <c r="P123" s="224">
        <f>O123*H123</f>
        <v>0</v>
      </c>
      <c r="Q123" s="224">
        <v>0</v>
      </c>
      <c r="R123" s="224">
        <f>Q123*H123</f>
        <v>0</v>
      </c>
      <c r="S123" s="224">
        <v>0</v>
      </c>
      <c r="T123" s="225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6" t="s">
        <v>112</v>
      </c>
      <c r="AT123" s="226" t="s">
        <v>208</v>
      </c>
      <c r="AU123" s="226" t="s">
        <v>34</v>
      </c>
      <c r="AY123" s="19" t="s">
        <v>206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19" t="s">
        <v>34</v>
      </c>
      <c r="BK123" s="227">
        <f>ROUND(I123*H123,2)</f>
        <v>0</v>
      </c>
      <c r="BL123" s="19" t="s">
        <v>112</v>
      </c>
      <c r="BM123" s="226" t="s">
        <v>659</v>
      </c>
    </row>
    <row r="124" spans="1:65" s="2" customFormat="1" ht="16.5" customHeight="1">
      <c r="A124" s="40"/>
      <c r="B124" s="41"/>
      <c r="C124" s="215" t="s">
        <v>431</v>
      </c>
      <c r="D124" s="215" t="s">
        <v>208</v>
      </c>
      <c r="E124" s="216" t="s">
        <v>4976</v>
      </c>
      <c r="F124" s="217" t="s">
        <v>4977</v>
      </c>
      <c r="G124" s="218" t="s">
        <v>3965</v>
      </c>
      <c r="H124" s="219">
        <v>10</v>
      </c>
      <c r="I124" s="220"/>
      <c r="J124" s="221">
        <f>ROUND(I124*H124,2)</f>
        <v>0</v>
      </c>
      <c r="K124" s="217" t="s">
        <v>19</v>
      </c>
      <c r="L124" s="46"/>
      <c r="M124" s="222" t="s">
        <v>19</v>
      </c>
      <c r="N124" s="223" t="s">
        <v>44</v>
      </c>
      <c r="O124" s="86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112</v>
      </c>
      <c r="AT124" s="226" t="s">
        <v>208</v>
      </c>
      <c r="AU124" s="226" t="s">
        <v>34</v>
      </c>
      <c r="AY124" s="19" t="s">
        <v>206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34</v>
      </c>
      <c r="BK124" s="227">
        <f>ROUND(I124*H124,2)</f>
        <v>0</v>
      </c>
      <c r="BL124" s="19" t="s">
        <v>112</v>
      </c>
      <c r="BM124" s="226" t="s">
        <v>671</v>
      </c>
    </row>
    <row r="125" spans="1:65" s="2" customFormat="1" ht="16.5" customHeight="1">
      <c r="A125" s="40"/>
      <c r="B125" s="41"/>
      <c r="C125" s="215" t="s">
        <v>438</v>
      </c>
      <c r="D125" s="215" t="s">
        <v>208</v>
      </c>
      <c r="E125" s="216" t="s">
        <v>4980</v>
      </c>
      <c r="F125" s="217" t="s">
        <v>4981</v>
      </c>
      <c r="G125" s="218" t="s">
        <v>3965</v>
      </c>
      <c r="H125" s="219">
        <v>10</v>
      </c>
      <c r="I125" s="220"/>
      <c r="J125" s="221">
        <f>ROUND(I125*H125,2)</f>
        <v>0</v>
      </c>
      <c r="K125" s="217" t="s">
        <v>19</v>
      </c>
      <c r="L125" s="46"/>
      <c r="M125" s="222" t="s">
        <v>19</v>
      </c>
      <c r="N125" s="223" t="s">
        <v>44</v>
      </c>
      <c r="O125" s="86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6" t="s">
        <v>112</v>
      </c>
      <c r="AT125" s="226" t="s">
        <v>208</v>
      </c>
      <c r="AU125" s="226" t="s">
        <v>34</v>
      </c>
      <c r="AY125" s="19" t="s">
        <v>206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19" t="s">
        <v>34</v>
      </c>
      <c r="BK125" s="227">
        <f>ROUND(I125*H125,2)</f>
        <v>0</v>
      </c>
      <c r="BL125" s="19" t="s">
        <v>112</v>
      </c>
      <c r="BM125" s="226" t="s">
        <v>745</v>
      </c>
    </row>
    <row r="126" spans="1:65" s="2" customFormat="1" ht="12">
      <c r="A126" s="40"/>
      <c r="B126" s="41"/>
      <c r="C126" s="215" t="s">
        <v>444</v>
      </c>
      <c r="D126" s="215" t="s">
        <v>208</v>
      </c>
      <c r="E126" s="216" t="s">
        <v>4982</v>
      </c>
      <c r="F126" s="217" t="s">
        <v>4983</v>
      </c>
      <c r="G126" s="218" t="s">
        <v>3965</v>
      </c>
      <c r="H126" s="219">
        <v>8</v>
      </c>
      <c r="I126" s="220"/>
      <c r="J126" s="221">
        <f>ROUND(I126*H126,2)</f>
        <v>0</v>
      </c>
      <c r="K126" s="217" t="s">
        <v>19</v>
      </c>
      <c r="L126" s="46"/>
      <c r="M126" s="222" t="s">
        <v>19</v>
      </c>
      <c r="N126" s="223" t="s">
        <v>44</v>
      </c>
      <c r="O126" s="86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6" t="s">
        <v>112</v>
      </c>
      <c r="AT126" s="226" t="s">
        <v>208</v>
      </c>
      <c r="AU126" s="226" t="s">
        <v>34</v>
      </c>
      <c r="AY126" s="19" t="s">
        <v>206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19" t="s">
        <v>34</v>
      </c>
      <c r="BK126" s="227">
        <f>ROUND(I126*H126,2)</f>
        <v>0</v>
      </c>
      <c r="BL126" s="19" t="s">
        <v>112</v>
      </c>
      <c r="BM126" s="226" t="s">
        <v>782</v>
      </c>
    </row>
    <row r="127" spans="1:65" s="2" customFormat="1" ht="16.5" customHeight="1">
      <c r="A127" s="40"/>
      <c r="B127" s="41"/>
      <c r="C127" s="215" t="s">
        <v>450</v>
      </c>
      <c r="D127" s="215" t="s">
        <v>208</v>
      </c>
      <c r="E127" s="216" t="s">
        <v>4986</v>
      </c>
      <c r="F127" s="217" t="s">
        <v>4987</v>
      </c>
      <c r="G127" s="218" t="s">
        <v>3965</v>
      </c>
      <c r="H127" s="219">
        <v>24</v>
      </c>
      <c r="I127" s="220"/>
      <c r="J127" s="221">
        <f>ROUND(I127*H127,2)</f>
        <v>0</v>
      </c>
      <c r="K127" s="217" t="s">
        <v>19</v>
      </c>
      <c r="L127" s="46"/>
      <c r="M127" s="290" t="s">
        <v>19</v>
      </c>
      <c r="N127" s="291" t="s">
        <v>44</v>
      </c>
      <c r="O127" s="292"/>
      <c r="P127" s="293">
        <f>O127*H127</f>
        <v>0</v>
      </c>
      <c r="Q127" s="293">
        <v>0</v>
      </c>
      <c r="R127" s="293">
        <f>Q127*H127</f>
        <v>0</v>
      </c>
      <c r="S127" s="293">
        <v>0</v>
      </c>
      <c r="T127" s="294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6" t="s">
        <v>112</v>
      </c>
      <c r="AT127" s="226" t="s">
        <v>208</v>
      </c>
      <c r="AU127" s="226" t="s">
        <v>34</v>
      </c>
      <c r="AY127" s="19" t="s">
        <v>206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19" t="s">
        <v>34</v>
      </c>
      <c r="BK127" s="227">
        <f>ROUND(I127*H127,2)</f>
        <v>0</v>
      </c>
      <c r="BL127" s="19" t="s">
        <v>112</v>
      </c>
      <c r="BM127" s="226" t="s">
        <v>814</v>
      </c>
    </row>
    <row r="128" spans="1:31" s="2" customFormat="1" ht="6.95" customHeight="1">
      <c r="A128" s="40"/>
      <c r="B128" s="61"/>
      <c r="C128" s="62"/>
      <c r="D128" s="62"/>
      <c r="E128" s="62"/>
      <c r="F128" s="62"/>
      <c r="G128" s="62"/>
      <c r="H128" s="62"/>
      <c r="I128" s="62"/>
      <c r="J128" s="62"/>
      <c r="K128" s="62"/>
      <c r="L128" s="46"/>
      <c r="M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</sheetData>
  <sheetProtection password="C7F1" sheet="1" objects="1" scenarios="1" formatColumns="0" formatRows="0" autoFilter="0"/>
  <autoFilter ref="C83:K127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1:31" s="2" customFormat="1" ht="12" customHeight="1">
      <c r="A8" s="40"/>
      <c r="B8" s="46"/>
      <c r="C8" s="40"/>
      <c r="D8" s="145" t="s">
        <v>143</v>
      </c>
      <c r="E8" s="40"/>
      <c r="F8" s="40"/>
      <c r="G8" s="40"/>
      <c r="H8" s="40"/>
      <c r="I8" s="40"/>
      <c r="J8" s="40"/>
      <c r="K8" s="40"/>
      <c r="L8" s="14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8" t="s">
        <v>144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5" t="s">
        <v>18</v>
      </c>
      <c r="E11" s="40"/>
      <c r="F11" s="135" t="s">
        <v>19</v>
      </c>
      <c r="G11" s="40"/>
      <c r="H11" s="40"/>
      <c r="I11" s="145" t="s">
        <v>20</v>
      </c>
      <c r="J11" s="135" t="s">
        <v>19</v>
      </c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21</v>
      </c>
      <c r="E12" s="40"/>
      <c r="F12" s="135" t="s">
        <v>22</v>
      </c>
      <c r="G12" s="40"/>
      <c r="H12" s="40"/>
      <c r="I12" s="145" t="s">
        <v>23</v>
      </c>
      <c r="J12" s="149" t="str">
        <f>'Rekapitulace stavby'!AN8</f>
        <v>6. 8. 2020</v>
      </c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25</v>
      </c>
      <c r="E14" s="40"/>
      <c r="F14" s="40"/>
      <c r="G14" s="40"/>
      <c r="H14" s="40"/>
      <c r="I14" s="145" t="s">
        <v>26</v>
      </c>
      <c r="J14" s="135" t="s">
        <v>19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27</v>
      </c>
      <c r="F15" s="40"/>
      <c r="G15" s="40"/>
      <c r="H15" s="40"/>
      <c r="I15" s="145" t="s">
        <v>28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5" t="s">
        <v>29</v>
      </c>
      <c r="E17" s="40"/>
      <c r="F17" s="40"/>
      <c r="G17" s="40"/>
      <c r="H17" s="40"/>
      <c r="I17" s="145" t="s">
        <v>26</v>
      </c>
      <c r="J17" s="35" t="str">
        <f>'Rekapitulace stavby'!AN13</f>
        <v>Vyplň údaj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28</v>
      </c>
      <c r="J18" s="35" t="str">
        <f>'Rekapitulace stavby'!AN14</f>
        <v>Vyplň údaj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5" t="s">
        <v>31</v>
      </c>
      <c r="E20" s="40"/>
      <c r="F20" s="40"/>
      <c r="G20" s="40"/>
      <c r="H20" s="40"/>
      <c r="I20" s="145" t="s">
        <v>26</v>
      </c>
      <c r="J20" s="135" t="s">
        <v>19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32</v>
      </c>
      <c r="F21" s="40"/>
      <c r="G21" s="40"/>
      <c r="H21" s="40"/>
      <c r="I21" s="145" t="s">
        <v>28</v>
      </c>
      <c r="J21" s="135" t="s">
        <v>19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5" t="s">
        <v>35</v>
      </c>
      <c r="E23" s="40"/>
      <c r="F23" s="40"/>
      <c r="G23" s="40"/>
      <c r="H23" s="40"/>
      <c r="I23" s="145" t="s">
        <v>26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36</v>
      </c>
      <c r="F24" s="40"/>
      <c r="G24" s="40"/>
      <c r="H24" s="40"/>
      <c r="I24" s="145" t="s">
        <v>28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5" t="s">
        <v>37</v>
      </c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50"/>
      <c r="B27" s="151"/>
      <c r="C27" s="150"/>
      <c r="D27" s="150"/>
      <c r="E27" s="152" t="s">
        <v>19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4"/>
      <c r="E29" s="154"/>
      <c r="F29" s="154"/>
      <c r="G29" s="154"/>
      <c r="H29" s="154"/>
      <c r="I29" s="154"/>
      <c r="J29" s="154"/>
      <c r="K29" s="154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5" t="s">
        <v>39</v>
      </c>
      <c r="E30" s="40"/>
      <c r="F30" s="40"/>
      <c r="G30" s="40"/>
      <c r="H30" s="40"/>
      <c r="I30" s="40"/>
      <c r="J30" s="156">
        <f>ROUND(J121,0)</f>
        <v>0</v>
      </c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7" t="s">
        <v>41</v>
      </c>
      <c r="G32" s="40"/>
      <c r="H32" s="40"/>
      <c r="I32" s="157" t="s">
        <v>40</v>
      </c>
      <c r="J32" s="157" t="s">
        <v>42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8" t="s">
        <v>43</v>
      </c>
      <c r="E33" s="145" t="s">
        <v>44</v>
      </c>
      <c r="F33" s="159">
        <f>ROUND((SUM(BE121:BE2803)),0)</f>
        <v>0</v>
      </c>
      <c r="G33" s="40"/>
      <c r="H33" s="40"/>
      <c r="I33" s="160">
        <v>0.21</v>
      </c>
      <c r="J33" s="159">
        <f>ROUND(((SUM(BE121:BE2803))*I33),0)</f>
        <v>0</v>
      </c>
      <c r="K33" s="40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5" t="s">
        <v>45</v>
      </c>
      <c r="F34" s="159">
        <f>ROUND((SUM(BF121:BF2803)),0)</f>
        <v>0</v>
      </c>
      <c r="G34" s="40"/>
      <c r="H34" s="40"/>
      <c r="I34" s="160">
        <v>0.15</v>
      </c>
      <c r="J34" s="159">
        <f>ROUND(((SUM(BF121:BF2803))*I34),0)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5" t="s">
        <v>46</v>
      </c>
      <c r="F35" s="159">
        <f>ROUND((SUM(BG121:BG2803)),0)</f>
        <v>0</v>
      </c>
      <c r="G35" s="40"/>
      <c r="H35" s="40"/>
      <c r="I35" s="160">
        <v>0.21</v>
      </c>
      <c r="J35" s="159">
        <f>0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47</v>
      </c>
      <c r="F36" s="159">
        <f>ROUND((SUM(BH121:BH2803)),0)</f>
        <v>0</v>
      </c>
      <c r="G36" s="40"/>
      <c r="H36" s="40"/>
      <c r="I36" s="160">
        <v>0.15</v>
      </c>
      <c r="J36" s="159">
        <f>0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48</v>
      </c>
      <c r="F37" s="159">
        <f>ROUND((SUM(BI121:BI2803)),0)</f>
        <v>0</v>
      </c>
      <c r="G37" s="40"/>
      <c r="H37" s="40"/>
      <c r="I37" s="160">
        <v>0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1"/>
      <c r="D39" s="162" t="s">
        <v>49</v>
      </c>
      <c r="E39" s="163"/>
      <c r="F39" s="163"/>
      <c r="G39" s="164" t="s">
        <v>50</v>
      </c>
      <c r="H39" s="165" t="s">
        <v>51</v>
      </c>
      <c r="I39" s="163"/>
      <c r="J39" s="166">
        <f>SUM(J30:J37)</f>
        <v>0</v>
      </c>
      <c r="K39" s="167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145</v>
      </c>
      <c r="D45" s="42"/>
      <c r="E45" s="42"/>
      <c r="F45" s="42"/>
      <c r="G45" s="42"/>
      <c r="H45" s="42"/>
      <c r="I45" s="42"/>
      <c r="J45" s="42"/>
      <c r="K45" s="42"/>
      <c r="L45" s="1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VOŠ a SPŠ Žďár nad Sázavou - tělocvična</v>
      </c>
      <c r="F48" s="34"/>
      <c r="G48" s="34"/>
      <c r="H48" s="34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143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SO01-1 - Stavební část</v>
      </c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Žďár nad Sázavou</v>
      </c>
      <c r="G52" s="42"/>
      <c r="H52" s="42"/>
      <c r="I52" s="34" t="s">
        <v>23</v>
      </c>
      <c r="J52" s="74" t="str">
        <f>IF(J12="","",J12)</f>
        <v>6. 8. 2020</v>
      </c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Kraj Vysočina</v>
      </c>
      <c r="G54" s="42"/>
      <c r="H54" s="42"/>
      <c r="I54" s="34" t="s">
        <v>31</v>
      </c>
      <c r="J54" s="38" t="str">
        <f>E21</f>
        <v>ARTPROJEKT Jihlava</v>
      </c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Martin Lang</v>
      </c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146</v>
      </c>
      <c r="D57" s="174"/>
      <c r="E57" s="174"/>
      <c r="F57" s="174"/>
      <c r="G57" s="174"/>
      <c r="H57" s="174"/>
      <c r="I57" s="174"/>
      <c r="J57" s="175" t="s">
        <v>147</v>
      </c>
      <c r="K57" s="174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6" t="s">
        <v>71</v>
      </c>
      <c r="D59" s="42"/>
      <c r="E59" s="42"/>
      <c r="F59" s="42"/>
      <c r="G59" s="42"/>
      <c r="H59" s="42"/>
      <c r="I59" s="42"/>
      <c r="J59" s="104">
        <f>J121</f>
        <v>0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148</v>
      </c>
    </row>
    <row r="60" spans="1:31" s="9" customFormat="1" ht="24.95" customHeight="1">
      <c r="A60" s="9"/>
      <c r="B60" s="177"/>
      <c r="C60" s="178"/>
      <c r="D60" s="179" t="s">
        <v>149</v>
      </c>
      <c r="E60" s="180"/>
      <c r="F60" s="180"/>
      <c r="G60" s="180"/>
      <c r="H60" s="180"/>
      <c r="I60" s="180"/>
      <c r="J60" s="181">
        <f>J122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7"/>
      <c r="D61" s="184" t="s">
        <v>150</v>
      </c>
      <c r="E61" s="185"/>
      <c r="F61" s="185"/>
      <c r="G61" s="185"/>
      <c r="H61" s="185"/>
      <c r="I61" s="185"/>
      <c r="J61" s="186">
        <f>J123</f>
        <v>0</v>
      </c>
      <c r="K61" s="127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27"/>
      <c r="D62" s="184" t="s">
        <v>151</v>
      </c>
      <c r="E62" s="185"/>
      <c r="F62" s="185"/>
      <c r="G62" s="185"/>
      <c r="H62" s="185"/>
      <c r="I62" s="185"/>
      <c r="J62" s="186">
        <f>J156</f>
        <v>0</v>
      </c>
      <c r="K62" s="127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27"/>
      <c r="D63" s="184" t="s">
        <v>152</v>
      </c>
      <c r="E63" s="185"/>
      <c r="F63" s="185"/>
      <c r="G63" s="185"/>
      <c r="H63" s="185"/>
      <c r="I63" s="185"/>
      <c r="J63" s="186">
        <f>J354</f>
        <v>0</v>
      </c>
      <c r="K63" s="127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3"/>
      <c r="C64" s="127"/>
      <c r="D64" s="184" t="s">
        <v>153</v>
      </c>
      <c r="E64" s="185"/>
      <c r="F64" s="185"/>
      <c r="G64" s="185"/>
      <c r="H64" s="185"/>
      <c r="I64" s="185"/>
      <c r="J64" s="186">
        <f>J651</f>
        <v>0</v>
      </c>
      <c r="K64" s="127"/>
      <c r="L64" s="18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3"/>
      <c r="C65" s="127"/>
      <c r="D65" s="184" t="s">
        <v>154</v>
      </c>
      <c r="E65" s="185"/>
      <c r="F65" s="185"/>
      <c r="G65" s="185"/>
      <c r="H65" s="185"/>
      <c r="I65" s="185"/>
      <c r="J65" s="186">
        <f>J942</f>
        <v>0</v>
      </c>
      <c r="K65" s="127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83"/>
      <c r="C66" s="127"/>
      <c r="D66" s="184" t="s">
        <v>155</v>
      </c>
      <c r="E66" s="185"/>
      <c r="F66" s="185"/>
      <c r="G66" s="185"/>
      <c r="H66" s="185"/>
      <c r="I66" s="185"/>
      <c r="J66" s="186">
        <f>J943</f>
        <v>0</v>
      </c>
      <c r="K66" s="127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83"/>
      <c r="C67" s="127"/>
      <c r="D67" s="184" t="s">
        <v>156</v>
      </c>
      <c r="E67" s="185"/>
      <c r="F67" s="185"/>
      <c r="G67" s="185"/>
      <c r="H67" s="185"/>
      <c r="I67" s="185"/>
      <c r="J67" s="186">
        <f>J1025</f>
        <v>0</v>
      </c>
      <c r="K67" s="127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83"/>
      <c r="C68" s="127"/>
      <c r="D68" s="184" t="s">
        <v>157</v>
      </c>
      <c r="E68" s="185"/>
      <c r="F68" s="185"/>
      <c r="G68" s="185"/>
      <c r="H68" s="185"/>
      <c r="I68" s="185"/>
      <c r="J68" s="186">
        <f>J1033</f>
        <v>0</v>
      </c>
      <c r="K68" s="127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4.85" customHeight="1">
      <c r="A69" s="10"/>
      <c r="B69" s="183"/>
      <c r="C69" s="127"/>
      <c r="D69" s="184" t="s">
        <v>158</v>
      </c>
      <c r="E69" s="185"/>
      <c r="F69" s="185"/>
      <c r="G69" s="185"/>
      <c r="H69" s="185"/>
      <c r="I69" s="185"/>
      <c r="J69" s="186">
        <f>J1105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7"/>
      <c r="D70" s="184" t="s">
        <v>159</v>
      </c>
      <c r="E70" s="185"/>
      <c r="F70" s="185"/>
      <c r="G70" s="185"/>
      <c r="H70" s="185"/>
      <c r="I70" s="185"/>
      <c r="J70" s="186">
        <f>J1177</f>
        <v>0</v>
      </c>
      <c r="K70" s="127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4.85" customHeight="1">
      <c r="A71" s="10"/>
      <c r="B71" s="183"/>
      <c r="C71" s="127"/>
      <c r="D71" s="184" t="s">
        <v>160</v>
      </c>
      <c r="E71" s="185"/>
      <c r="F71" s="185"/>
      <c r="G71" s="185"/>
      <c r="H71" s="185"/>
      <c r="I71" s="185"/>
      <c r="J71" s="186">
        <f>J1178</f>
        <v>0</v>
      </c>
      <c r="K71" s="127"/>
      <c r="L71" s="18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4.85" customHeight="1">
      <c r="A72" s="10"/>
      <c r="B72" s="183"/>
      <c r="C72" s="127"/>
      <c r="D72" s="184" t="s">
        <v>161</v>
      </c>
      <c r="E72" s="185"/>
      <c r="F72" s="185"/>
      <c r="G72" s="185"/>
      <c r="H72" s="185"/>
      <c r="I72" s="185"/>
      <c r="J72" s="186">
        <f>J1188</f>
        <v>0</v>
      </c>
      <c r="K72" s="127"/>
      <c r="L72" s="18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4.85" customHeight="1">
      <c r="A73" s="10"/>
      <c r="B73" s="183"/>
      <c r="C73" s="127"/>
      <c r="D73" s="184" t="s">
        <v>162</v>
      </c>
      <c r="E73" s="185"/>
      <c r="F73" s="185"/>
      <c r="G73" s="185"/>
      <c r="H73" s="185"/>
      <c r="I73" s="185"/>
      <c r="J73" s="186">
        <f>J1231</f>
        <v>0</v>
      </c>
      <c r="K73" s="127"/>
      <c r="L73" s="18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4.85" customHeight="1">
      <c r="A74" s="10"/>
      <c r="B74" s="183"/>
      <c r="C74" s="127"/>
      <c r="D74" s="184" t="s">
        <v>163</v>
      </c>
      <c r="E74" s="185"/>
      <c r="F74" s="185"/>
      <c r="G74" s="185"/>
      <c r="H74" s="185"/>
      <c r="I74" s="185"/>
      <c r="J74" s="186">
        <f>J1342</f>
        <v>0</v>
      </c>
      <c r="K74" s="127"/>
      <c r="L74" s="18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4.85" customHeight="1">
      <c r="A75" s="10"/>
      <c r="B75" s="183"/>
      <c r="C75" s="127"/>
      <c r="D75" s="184" t="s">
        <v>164</v>
      </c>
      <c r="E75" s="185"/>
      <c r="F75" s="185"/>
      <c r="G75" s="185"/>
      <c r="H75" s="185"/>
      <c r="I75" s="185"/>
      <c r="J75" s="186">
        <f>J1357</f>
        <v>0</v>
      </c>
      <c r="K75" s="127"/>
      <c r="L75" s="187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3"/>
      <c r="C76" s="127"/>
      <c r="D76" s="184" t="s">
        <v>165</v>
      </c>
      <c r="E76" s="185"/>
      <c r="F76" s="185"/>
      <c r="G76" s="185"/>
      <c r="H76" s="185"/>
      <c r="I76" s="185"/>
      <c r="J76" s="186">
        <f>J1453</f>
        <v>0</v>
      </c>
      <c r="K76" s="127"/>
      <c r="L76" s="187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3"/>
      <c r="C77" s="127"/>
      <c r="D77" s="184" t="s">
        <v>166</v>
      </c>
      <c r="E77" s="185"/>
      <c r="F77" s="185"/>
      <c r="G77" s="185"/>
      <c r="H77" s="185"/>
      <c r="I77" s="185"/>
      <c r="J77" s="186">
        <f>J1459</f>
        <v>0</v>
      </c>
      <c r="K77" s="127"/>
      <c r="L77" s="187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9" customFormat="1" ht="24.95" customHeight="1">
      <c r="A78" s="9"/>
      <c r="B78" s="177"/>
      <c r="C78" s="178"/>
      <c r="D78" s="179" t="s">
        <v>167</v>
      </c>
      <c r="E78" s="180"/>
      <c r="F78" s="180"/>
      <c r="G78" s="180"/>
      <c r="H78" s="180"/>
      <c r="I78" s="180"/>
      <c r="J78" s="181">
        <f>J1461</f>
        <v>0</v>
      </c>
      <c r="K78" s="178"/>
      <c r="L78" s="182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s="10" customFormat="1" ht="19.9" customHeight="1">
      <c r="A79" s="10"/>
      <c r="B79" s="183"/>
      <c r="C79" s="127"/>
      <c r="D79" s="184" t="s">
        <v>168</v>
      </c>
      <c r="E79" s="185"/>
      <c r="F79" s="185"/>
      <c r="G79" s="185"/>
      <c r="H79" s="185"/>
      <c r="I79" s="185"/>
      <c r="J79" s="186">
        <f>J1462</f>
        <v>0</v>
      </c>
      <c r="K79" s="127"/>
      <c r="L79" s="187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3"/>
      <c r="C80" s="127"/>
      <c r="D80" s="184" t="s">
        <v>169</v>
      </c>
      <c r="E80" s="185"/>
      <c r="F80" s="185"/>
      <c r="G80" s="185"/>
      <c r="H80" s="185"/>
      <c r="I80" s="185"/>
      <c r="J80" s="186">
        <f>J1483</f>
        <v>0</v>
      </c>
      <c r="K80" s="127"/>
      <c r="L80" s="187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3"/>
      <c r="C81" s="127"/>
      <c r="D81" s="184" t="s">
        <v>170</v>
      </c>
      <c r="E81" s="185"/>
      <c r="F81" s="185"/>
      <c r="G81" s="185"/>
      <c r="H81" s="185"/>
      <c r="I81" s="185"/>
      <c r="J81" s="186">
        <f>J1504</f>
        <v>0</v>
      </c>
      <c r="K81" s="127"/>
      <c r="L81" s="187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83"/>
      <c r="C82" s="127"/>
      <c r="D82" s="184" t="s">
        <v>171</v>
      </c>
      <c r="E82" s="185"/>
      <c r="F82" s="185"/>
      <c r="G82" s="185"/>
      <c r="H82" s="185"/>
      <c r="I82" s="185"/>
      <c r="J82" s="186">
        <f>J1557</f>
        <v>0</v>
      </c>
      <c r="K82" s="127"/>
      <c r="L82" s="187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83"/>
      <c r="C83" s="127"/>
      <c r="D83" s="184" t="s">
        <v>172</v>
      </c>
      <c r="E83" s="185"/>
      <c r="F83" s="185"/>
      <c r="G83" s="185"/>
      <c r="H83" s="185"/>
      <c r="I83" s="185"/>
      <c r="J83" s="186">
        <f>J1626</f>
        <v>0</v>
      </c>
      <c r="K83" s="127"/>
      <c r="L83" s="187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83"/>
      <c r="C84" s="127"/>
      <c r="D84" s="184" t="s">
        <v>173</v>
      </c>
      <c r="E84" s="185"/>
      <c r="F84" s="185"/>
      <c r="G84" s="185"/>
      <c r="H84" s="185"/>
      <c r="I84" s="185"/>
      <c r="J84" s="186">
        <f>J1666</f>
        <v>0</v>
      </c>
      <c r="K84" s="127"/>
      <c r="L84" s="187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83"/>
      <c r="C85" s="127"/>
      <c r="D85" s="184" t="s">
        <v>174</v>
      </c>
      <c r="E85" s="185"/>
      <c r="F85" s="185"/>
      <c r="G85" s="185"/>
      <c r="H85" s="185"/>
      <c r="I85" s="185"/>
      <c r="J85" s="186">
        <f>J1818</f>
        <v>0</v>
      </c>
      <c r="K85" s="127"/>
      <c r="L85" s="187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83"/>
      <c r="C86" s="127"/>
      <c r="D86" s="184" t="s">
        <v>175</v>
      </c>
      <c r="E86" s="185"/>
      <c r="F86" s="185"/>
      <c r="G86" s="185"/>
      <c r="H86" s="185"/>
      <c r="I86" s="185"/>
      <c r="J86" s="186">
        <f>J1827</f>
        <v>0</v>
      </c>
      <c r="K86" s="127"/>
      <c r="L86" s="187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9.9" customHeight="1">
      <c r="A87" s="10"/>
      <c r="B87" s="183"/>
      <c r="C87" s="127"/>
      <c r="D87" s="184" t="s">
        <v>176</v>
      </c>
      <c r="E87" s="185"/>
      <c r="F87" s="185"/>
      <c r="G87" s="185"/>
      <c r="H87" s="185"/>
      <c r="I87" s="185"/>
      <c r="J87" s="186">
        <f>J1845</f>
        <v>0</v>
      </c>
      <c r="K87" s="127"/>
      <c r="L87" s="187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10" customFormat="1" ht="19.9" customHeight="1">
      <c r="A88" s="10"/>
      <c r="B88" s="183"/>
      <c r="C88" s="127"/>
      <c r="D88" s="184" t="s">
        <v>177</v>
      </c>
      <c r="E88" s="185"/>
      <c r="F88" s="185"/>
      <c r="G88" s="185"/>
      <c r="H88" s="185"/>
      <c r="I88" s="185"/>
      <c r="J88" s="186">
        <f>J1850</f>
        <v>0</v>
      </c>
      <c r="K88" s="127"/>
      <c r="L88" s="187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s="10" customFormat="1" ht="19.9" customHeight="1">
      <c r="A89" s="10"/>
      <c r="B89" s="183"/>
      <c r="C89" s="127"/>
      <c r="D89" s="184" t="s">
        <v>178</v>
      </c>
      <c r="E89" s="185"/>
      <c r="F89" s="185"/>
      <c r="G89" s="185"/>
      <c r="H89" s="185"/>
      <c r="I89" s="185"/>
      <c r="J89" s="186">
        <f>J1945</f>
        <v>0</v>
      </c>
      <c r="K89" s="127"/>
      <c r="L89" s="187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s="10" customFormat="1" ht="19.9" customHeight="1">
      <c r="A90" s="10"/>
      <c r="B90" s="183"/>
      <c r="C90" s="127"/>
      <c r="D90" s="184" t="s">
        <v>179</v>
      </c>
      <c r="E90" s="185"/>
      <c r="F90" s="185"/>
      <c r="G90" s="185"/>
      <c r="H90" s="185"/>
      <c r="I90" s="185"/>
      <c r="J90" s="186">
        <f>J2019</f>
        <v>0</v>
      </c>
      <c r="K90" s="127"/>
      <c r="L90" s="187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s="10" customFormat="1" ht="19.9" customHeight="1">
      <c r="A91" s="10"/>
      <c r="B91" s="183"/>
      <c r="C91" s="127"/>
      <c r="D91" s="184" t="s">
        <v>180</v>
      </c>
      <c r="E91" s="185"/>
      <c r="F91" s="185"/>
      <c r="G91" s="185"/>
      <c r="H91" s="185"/>
      <c r="I91" s="185"/>
      <c r="J91" s="186">
        <f>J2044</f>
        <v>0</v>
      </c>
      <c r="K91" s="127"/>
      <c r="L91" s="187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s="10" customFormat="1" ht="19.9" customHeight="1">
      <c r="A92" s="10"/>
      <c r="B92" s="183"/>
      <c r="C92" s="127"/>
      <c r="D92" s="184" t="s">
        <v>181</v>
      </c>
      <c r="E92" s="185"/>
      <c r="F92" s="185"/>
      <c r="G92" s="185"/>
      <c r="H92" s="185"/>
      <c r="I92" s="185"/>
      <c r="J92" s="186">
        <f>J2097</f>
        <v>0</v>
      </c>
      <c r="K92" s="127"/>
      <c r="L92" s="187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s="10" customFormat="1" ht="19.9" customHeight="1">
      <c r="A93" s="10"/>
      <c r="B93" s="183"/>
      <c r="C93" s="127"/>
      <c r="D93" s="184" t="s">
        <v>182</v>
      </c>
      <c r="E93" s="185"/>
      <c r="F93" s="185"/>
      <c r="G93" s="185"/>
      <c r="H93" s="185"/>
      <c r="I93" s="185"/>
      <c r="J93" s="186">
        <f>J2321</f>
        <v>0</v>
      </c>
      <c r="K93" s="127"/>
      <c r="L93" s="187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1:31" s="10" customFormat="1" ht="19.9" customHeight="1">
      <c r="A94" s="10"/>
      <c r="B94" s="183"/>
      <c r="C94" s="127"/>
      <c r="D94" s="184" t="s">
        <v>183</v>
      </c>
      <c r="E94" s="185"/>
      <c r="F94" s="185"/>
      <c r="G94" s="185"/>
      <c r="H94" s="185"/>
      <c r="I94" s="185"/>
      <c r="J94" s="186">
        <f>J2362</f>
        <v>0</v>
      </c>
      <c r="K94" s="127"/>
      <c r="L94" s="187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1:31" s="10" customFormat="1" ht="19.9" customHeight="1">
      <c r="A95" s="10"/>
      <c r="B95" s="183"/>
      <c r="C95" s="127"/>
      <c r="D95" s="184" t="s">
        <v>184</v>
      </c>
      <c r="E95" s="185"/>
      <c r="F95" s="185"/>
      <c r="G95" s="185"/>
      <c r="H95" s="185"/>
      <c r="I95" s="185"/>
      <c r="J95" s="186">
        <f>J2423</f>
        <v>0</v>
      </c>
      <c r="K95" s="127"/>
      <c r="L95" s="187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1:31" s="10" customFormat="1" ht="19.9" customHeight="1">
      <c r="A96" s="10"/>
      <c r="B96" s="183"/>
      <c r="C96" s="127"/>
      <c r="D96" s="184" t="s">
        <v>185</v>
      </c>
      <c r="E96" s="185"/>
      <c r="F96" s="185"/>
      <c r="G96" s="185"/>
      <c r="H96" s="185"/>
      <c r="I96" s="185"/>
      <c r="J96" s="186">
        <f>J2573</f>
        <v>0</v>
      </c>
      <c r="K96" s="127"/>
      <c r="L96" s="187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83"/>
      <c r="C97" s="127"/>
      <c r="D97" s="184" t="s">
        <v>186</v>
      </c>
      <c r="E97" s="185"/>
      <c r="F97" s="185"/>
      <c r="G97" s="185"/>
      <c r="H97" s="185"/>
      <c r="I97" s="185"/>
      <c r="J97" s="186">
        <f>J2599</f>
        <v>0</v>
      </c>
      <c r="K97" s="127"/>
      <c r="L97" s="187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83"/>
      <c r="C98" s="127"/>
      <c r="D98" s="184" t="s">
        <v>187</v>
      </c>
      <c r="E98" s="185"/>
      <c r="F98" s="185"/>
      <c r="G98" s="185"/>
      <c r="H98" s="185"/>
      <c r="I98" s="185"/>
      <c r="J98" s="186">
        <f>J2625</f>
        <v>0</v>
      </c>
      <c r="K98" s="127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3"/>
      <c r="C99" s="127"/>
      <c r="D99" s="184" t="s">
        <v>188</v>
      </c>
      <c r="E99" s="185"/>
      <c r="F99" s="185"/>
      <c r="G99" s="185"/>
      <c r="H99" s="185"/>
      <c r="I99" s="185"/>
      <c r="J99" s="186">
        <f>J2704</f>
        <v>0</v>
      </c>
      <c r="K99" s="127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3"/>
      <c r="C100" s="127"/>
      <c r="D100" s="184" t="s">
        <v>189</v>
      </c>
      <c r="E100" s="185"/>
      <c r="F100" s="185"/>
      <c r="G100" s="185"/>
      <c r="H100" s="185"/>
      <c r="I100" s="185"/>
      <c r="J100" s="186">
        <f>J2731</f>
        <v>0</v>
      </c>
      <c r="K100" s="127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3"/>
      <c r="C101" s="127"/>
      <c r="D101" s="184" t="s">
        <v>190</v>
      </c>
      <c r="E101" s="185"/>
      <c r="F101" s="185"/>
      <c r="G101" s="185"/>
      <c r="H101" s="185"/>
      <c r="I101" s="185"/>
      <c r="J101" s="186">
        <f>J2794</f>
        <v>0</v>
      </c>
      <c r="K101" s="127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40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147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1:31" s="2" customFormat="1" ht="6.95" customHeight="1">
      <c r="A103" s="40"/>
      <c r="B103" s="61"/>
      <c r="C103" s="62"/>
      <c r="D103" s="62"/>
      <c r="E103" s="62"/>
      <c r="F103" s="62"/>
      <c r="G103" s="62"/>
      <c r="H103" s="62"/>
      <c r="I103" s="62"/>
      <c r="J103" s="62"/>
      <c r="K103" s="62"/>
      <c r="L103" s="147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7" spans="1:31" s="2" customFormat="1" ht="6.95" customHeight="1">
      <c r="A107" s="40"/>
      <c r="B107" s="63"/>
      <c r="C107" s="64"/>
      <c r="D107" s="64"/>
      <c r="E107" s="64"/>
      <c r="F107" s="64"/>
      <c r="G107" s="64"/>
      <c r="H107" s="64"/>
      <c r="I107" s="64"/>
      <c r="J107" s="64"/>
      <c r="K107" s="64"/>
      <c r="L107" s="147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24.95" customHeight="1">
      <c r="A108" s="40"/>
      <c r="B108" s="41"/>
      <c r="C108" s="25" t="s">
        <v>191</v>
      </c>
      <c r="D108" s="42"/>
      <c r="E108" s="42"/>
      <c r="F108" s="42"/>
      <c r="G108" s="42"/>
      <c r="H108" s="42"/>
      <c r="I108" s="42"/>
      <c r="J108" s="42"/>
      <c r="K108" s="42"/>
      <c r="L108" s="147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6.95" customHeight="1">
      <c r="A109" s="40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147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12" customHeight="1">
      <c r="A110" s="40"/>
      <c r="B110" s="41"/>
      <c r="C110" s="34" t="s">
        <v>16</v>
      </c>
      <c r="D110" s="42"/>
      <c r="E110" s="42"/>
      <c r="F110" s="42"/>
      <c r="G110" s="42"/>
      <c r="H110" s="42"/>
      <c r="I110" s="42"/>
      <c r="J110" s="42"/>
      <c r="K110" s="42"/>
      <c r="L110" s="147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16.5" customHeight="1">
      <c r="A111" s="40"/>
      <c r="B111" s="41"/>
      <c r="C111" s="42"/>
      <c r="D111" s="42"/>
      <c r="E111" s="172" t="str">
        <f>E7</f>
        <v>VOŠ a SPŠ Žďár nad Sázavou - tělocvična</v>
      </c>
      <c r="F111" s="34"/>
      <c r="G111" s="34"/>
      <c r="H111" s="34"/>
      <c r="I111" s="42"/>
      <c r="J111" s="42"/>
      <c r="K111" s="42"/>
      <c r="L111" s="147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12" customHeight="1">
      <c r="A112" s="40"/>
      <c r="B112" s="41"/>
      <c r="C112" s="34" t="s">
        <v>143</v>
      </c>
      <c r="D112" s="42"/>
      <c r="E112" s="42"/>
      <c r="F112" s="42"/>
      <c r="G112" s="42"/>
      <c r="H112" s="42"/>
      <c r="I112" s="42"/>
      <c r="J112" s="42"/>
      <c r="K112" s="42"/>
      <c r="L112" s="147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16.5" customHeight="1">
      <c r="A113" s="40"/>
      <c r="B113" s="41"/>
      <c r="C113" s="42"/>
      <c r="D113" s="42"/>
      <c r="E113" s="71" t="str">
        <f>E9</f>
        <v>SO01-1 - Stavební část</v>
      </c>
      <c r="F113" s="42"/>
      <c r="G113" s="42"/>
      <c r="H113" s="42"/>
      <c r="I113" s="42"/>
      <c r="J113" s="42"/>
      <c r="K113" s="42"/>
      <c r="L113" s="147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6.95" customHeight="1">
      <c r="A114" s="40"/>
      <c r="B114" s="41"/>
      <c r="C114" s="42"/>
      <c r="D114" s="42"/>
      <c r="E114" s="42"/>
      <c r="F114" s="42"/>
      <c r="G114" s="42"/>
      <c r="H114" s="42"/>
      <c r="I114" s="42"/>
      <c r="J114" s="42"/>
      <c r="K114" s="42"/>
      <c r="L114" s="147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12" customHeight="1">
      <c r="A115" s="40"/>
      <c r="B115" s="41"/>
      <c r="C115" s="34" t="s">
        <v>21</v>
      </c>
      <c r="D115" s="42"/>
      <c r="E115" s="42"/>
      <c r="F115" s="29" t="str">
        <f>F12</f>
        <v>Žďár nad Sázavou</v>
      </c>
      <c r="G115" s="42"/>
      <c r="H115" s="42"/>
      <c r="I115" s="34" t="s">
        <v>23</v>
      </c>
      <c r="J115" s="74" t="str">
        <f>IF(J12="","",J12)</f>
        <v>6. 8. 2020</v>
      </c>
      <c r="K115" s="42"/>
      <c r="L115" s="147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2" customFormat="1" ht="6.95" customHeight="1">
      <c r="A116" s="40"/>
      <c r="B116" s="41"/>
      <c r="C116" s="42"/>
      <c r="D116" s="42"/>
      <c r="E116" s="42"/>
      <c r="F116" s="42"/>
      <c r="G116" s="42"/>
      <c r="H116" s="42"/>
      <c r="I116" s="42"/>
      <c r="J116" s="42"/>
      <c r="K116" s="42"/>
      <c r="L116" s="147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1:31" s="2" customFormat="1" ht="15.15" customHeight="1">
      <c r="A117" s="40"/>
      <c r="B117" s="41"/>
      <c r="C117" s="34" t="s">
        <v>25</v>
      </c>
      <c r="D117" s="42"/>
      <c r="E117" s="42"/>
      <c r="F117" s="29" t="str">
        <f>E15</f>
        <v>Kraj Vysočina</v>
      </c>
      <c r="G117" s="42"/>
      <c r="H117" s="42"/>
      <c r="I117" s="34" t="s">
        <v>31</v>
      </c>
      <c r="J117" s="38" t="str">
        <f>E21</f>
        <v>ARTPROJEKT Jihlava</v>
      </c>
      <c r="K117" s="42"/>
      <c r="L117" s="147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1:31" s="2" customFormat="1" ht="15.15" customHeight="1">
      <c r="A118" s="40"/>
      <c r="B118" s="41"/>
      <c r="C118" s="34" t="s">
        <v>29</v>
      </c>
      <c r="D118" s="42"/>
      <c r="E118" s="42"/>
      <c r="F118" s="29" t="str">
        <f>IF(E18="","",E18)</f>
        <v>Vyplň údaj</v>
      </c>
      <c r="G118" s="42"/>
      <c r="H118" s="42"/>
      <c r="I118" s="34" t="s">
        <v>35</v>
      </c>
      <c r="J118" s="38" t="str">
        <f>E24</f>
        <v>Martin Lang</v>
      </c>
      <c r="K118" s="42"/>
      <c r="L118" s="147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10.3" customHeight="1">
      <c r="A119" s="40"/>
      <c r="B119" s="41"/>
      <c r="C119" s="42"/>
      <c r="D119" s="42"/>
      <c r="E119" s="42"/>
      <c r="F119" s="42"/>
      <c r="G119" s="42"/>
      <c r="H119" s="42"/>
      <c r="I119" s="42"/>
      <c r="J119" s="42"/>
      <c r="K119" s="42"/>
      <c r="L119" s="147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11" customFormat="1" ht="29.25" customHeight="1">
      <c r="A120" s="188"/>
      <c r="B120" s="189"/>
      <c r="C120" s="190" t="s">
        <v>192</v>
      </c>
      <c r="D120" s="191" t="s">
        <v>58</v>
      </c>
      <c r="E120" s="191" t="s">
        <v>54</v>
      </c>
      <c r="F120" s="191" t="s">
        <v>55</v>
      </c>
      <c r="G120" s="191" t="s">
        <v>193</v>
      </c>
      <c r="H120" s="191" t="s">
        <v>194</v>
      </c>
      <c r="I120" s="191" t="s">
        <v>195</v>
      </c>
      <c r="J120" s="191" t="s">
        <v>147</v>
      </c>
      <c r="K120" s="192" t="s">
        <v>196</v>
      </c>
      <c r="L120" s="193"/>
      <c r="M120" s="94" t="s">
        <v>19</v>
      </c>
      <c r="N120" s="95" t="s">
        <v>43</v>
      </c>
      <c r="O120" s="95" t="s">
        <v>197</v>
      </c>
      <c r="P120" s="95" t="s">
        <v>198</v>
      </c>
      <c r="Q120" s="95" t="s">
        <v>199</v>
      </c>
      <c r="R120" s="95" t="s">
        <v>200</v>
      </c>
      <c r="S120" s="95" t="s">
        <v>201</v>
      </c>
      <c r="T120" s="96" t="s">
        <v>202</v>
      </c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</row>
    <row r="121" spans="1:63" s="2" customFormat="1" ht="22.8" customHeight="1">
      <c r="A121" s="40"/>
      <c r="B121" s="41"/>
      <c r="C121" s="101" t="s">
        <v>203</v>
      </c>
      <c r="D121" s="42"/>
      <c r="E121" s="42"/>
      <c r="F121" s="42"/>
      <c r="G121" s="42"/>
      <c r="H121" s="42"/>
      <c r="I121" s="42"/>
      <c r="J121" s="194">
        <f>BK121</f>
        <v>0</v>
      </c>
      <c r="K121" s="42"/>
      <c r="L121" s="46"/>
      <c r="M121" s="97"/>
      <c r="N121" s="195"/>
      <c r="O121" s="98"/>
      <c r="P121" s="196">
        <f>P122+P1461</f>
        <v>0</v>
      </c>
      <c r="Q121" s="98"/>
      <c r="R121" s="196">
        <f>R122+R1461</f>
        <v>6734.731023879999</v>
      </c>
      <c r="S121" s="98"/>
      <c r="T121" s="197">
        <f>T122+T1461</f>
        <v>17.3656543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72</v>
      </c>
      <c r="AU121" s="19" t="s">
        <v>148</v>
      </c>
      <c r="BK121" s="198">
        <f>BK122+BK1461</f>
        <v>0</v>
      </c>
    </row>
    <row r="122" spans="1:63" s="12" customFormat="1" ht="25.9" customHeight="1">
      <c r="A122" s="12"/>
      <c r="B122" s="199"/>
      <c r="C122" s="200"/>
      <c r="D122" s="201" t="s">
        <v>72</v>
      </c>
      <c r="E122" s="202" t="s">
        <v>204</v>
      </c>
      <c r="F122" s="202" t="s">
        <v>205</v>
      </c>
      <c r="G122" s="200"/>
      <c r="H122" s="200"/>
      <c r="I122" s="203"/>
      <c r="J122" s="204">
        <f>BK122</f>
        <v>0</v>
      </c>
      <c r="K122" s="200"/>
      <c r="L122" s="205"/>
      <c r="M122" s="206"/>
      <c r="N122" s="207"/>
      <c r="O122" s="207"/>
      <c r="P122" s="208">
        <f>P123+P156+P354+P651+P942+P1177+P1453+P1459</f>
        <v>0</v>
      </c>
      <c r="Q122" s="207"/>
      <c r="R122" s="208">
        <f>R123+R156+R354+R651+R942+R1177+R1453+R1459</f>
        <v>6377.962118359999</v>
      </c>
      <c r="S122" s="207"/>
      <c r="T122" s="209">
        <f>T123+T156+T354+T651+T942+T1177+T1453+T1459</f>
        <v>17.220548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0" t="s">
        <v>34</v>
      </c>
      <c r="AT122" s="211" t="s">
        <v>72</v>
      </c>
      <c r="AU122" s="211" t="s">
        <v>73</v>
      </c>
      <c r="AY122" s="210" t="s">
        <v>206</v>
      </c>
      <c r="BK122" s="212">
        <f>BK123+BK156+BK354+BK651+BK942+BK1177+BK1453+BK1459</f>
        <v>0</v>
      </c>
    </row>
    <row r="123" spans="1:63" s="12" customFormat="1" ht="22.8" customHeight="1">
      <c r="A123" s="12"/>
      <c r="B123" s="199"/>
      <c r="C123" s="200"/>
      <c r="D123" s="201" t="s">
        <v>72</v>
      </c>
      <c r="E123" s="213" t="s">
        <v>34</v>
      </c>
      <c r="F123" s="213" t="s">
        <v>207</v>
      </c>
      <c r="G123" s="200"/>
      <c r="H123" s="200"/>
      <c r="I123" s="203"/>
      <c r="J123" s="214">
        <f>BK123</f>
        <v>0</v>
      </c>
      <c r="K123" s="200"/>
      <c r="L123" s="205"/>
      <c r="M123" s="206"/>
      <c r="N123" s="207"/>
      <c r="O123" s="207"/>
      <c r="P123" s="208">
        <f>SUM(P124:P155)</f>
        <v>0</v>
      </c>
      <c r="Q123" s="207"/>
      <c r="R123" s="208">
        <f>SUM(R124:R155)</f>
        <v>0</v>
      </c>
      <c r="S123" s="207"/>
      <c r="T123" s="209">
        <f>SUM(T124:T155)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0" t="s">
        <v>34</v>
      </c>
      <c r="AT123" s="211" t="s">
        <v>72</v>
      </c>
      <c r="AU123" s="211" t="s">
        <v>34</v>
      </c>
      <c r="AY123" s="210" t="s">
        <v>206</v>
      </c>
      <c r="BK123" s="212">
        <f>SUM(BK124:BK155)</f>
        <v>0</v>
      </c>
    </row>
    <row r="124" spans="1:65" s="2" customFormat="1" ht="12">
      <c r="A124" s="40"/>
      <c r="B124" s="41"/>
      <c r="C124" s="215" t="s">
        <v>34</v>
      </c>
      <c r="D124" s="215" t="s">
        <v>208</v>
      </c>
      <c r="E124" s="216" t="s">
        <v>209</v>
      </c>
      <c r="F124" s="217" t="s">
        <v>210</v>
      </c>
      <c r="G124" s="218" t="s">
        <v>211</v>
      </c>
      <c r="H124" s="219">
        <v>2750</v>
      </c>
      <c r="I124" s="220"/>
      <c r="J124" s="221">
        <f>ROUND(I124*H124,2)</f>
        <v>0</v>
      </c>
      <c r="K124" s="217" t="s">
        <v>212</v>
      </c>
      <c r="L124" s="46"/>
      <c r="M124" s="222" t="s">
        <v>19</v>
      </c>
      <c r="N124" s="223" t="s">
        <v>44</v>
      </c>
      <c r="O124" s="86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112</v>
      </c>
      <c r="AT124" s="226" t="s">
        <v>208</v>
      </c>
      <c r="AU124" s="226" t="s">
        <v>82</v>
      </c>
      <c r="AY124" s="19" t="s">
        <v>206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34</v>
      </c>
      <c r="BK124" s="227">
        <f>ROUND(I124*H124,2)</f>
        <v>0</v>
      </c>
      <c r="BL124" s="19" t="s">
        <v>112</v>
      </c>
      <c r="BM124" s="226" t="s">
        <v>213</v>
      </c>
    </row>
    <row r="125" spans="1:65" s="2" customFormat="1" ht="33" customHeight="1">
      <c r="A125" s="40"/>
      <c r="B125" s="41"/>
      <c r="C125" s="215" t="s">
        <v>82</v>
      </c>
      <c r="D125" s="215" t="s">
        <v>208</v>
      </c>
      <c r="E125" s="216" t="s">
        <v>214</v>
      </c>
      <c r="F125" s="217" t="s">
        <v>215</v>
      </c>
      <c r="G125" s="218" t="s">
        <v>216</v>
      </c>
      <c r="H125" s="219">
        <v>989.667</v>
      </c>
      <c r="I125" s="220"/>
      <c r="J125" s="221">
        <f>ROUND(I125*H125,2)</f>
        <v>0</v>
      </c>
      <c r="K125" s="217" t="s">
        <v>212</v>
      </c>
      <c r="L125" s="46"/>
      <c r="M125" s="222" t="s">
        <v>19</v>
      </c>
      <c r="N125" s="223" t="s">
        <v>44</v>
      </c>
      <c r="O125" s="86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6" t="s">
        <v>112</v>
      </c>
      <c r="AT125" s="226" t="s">
        <v>208</v>
      </c>
      <c r="AU125" s="226" t="s">
        <v>82</v>
      </c>
      <c r="AY125" s="19" t="s">
        <v>206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19" t="s">
        <v>34</v>
      </c>
      <c r="BK125" s="227">
        <f>ROUND(I125*H125,2)</f>
        <v>0</v>
      </c>
      <c r="BL125" s="19" t="s">
        <v>112</v>
      </c>
      <c r="BM125" s="226" t="s">
        <v>217</v>
      </c>
    </row>
    <row r="126" spans="1:51" s="13" customFormat="1" ht="12">
      <c r="A126" s="13"/>
      <c r="B126" s="228"/>
      <c r="C126" s="229"/>
      <c r="D126" s="230" t="s">
        <v>218</v>
      </c>
      <c r="E126" s="231" t="s">
        <v>19</v>
      </c>
      <c r="F126" s="232" t="s">
        <v>219</v>
      </c>
      <c r="G126" s="229"/>
      <c r="H126" s="233">
        <v>989.667</v>
      </c>
      <c r="I126" s="234"/>
      <c r="J126" s="229"/>
      <c r="K126" s="229"/>
      <c r="L126" s="235"/>
      <c r="M126" s="236"/>
      <c r="N126" s="237"/>
      <c r="O126" s="237"/>
      <c r="P126" s="237"/>
      <c r="Q126" s="237"/>
      <c r="R126" s="237"/>
      <c r="S126" s="237"/>
      <c r="T126" s="23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9" t="s">
        <v>218</v>
      </c>
      <c r="AU126" s="239" t="s">
        <v>82</v>
      </c>
      <c r="AV126" s="13" t="s">
        <v>82</v>
      </c>
      <c r="AW126" s="13" t="s">
        <v>33</v>
      </c>
      <c r="AX126" s="13" t="s">
        <v>73</v>
      </c>
      <c r="AY126" s="239" t="s">
        <v>206</v>
      </c>
    </row>
    <row r="127" spans="1:51" s="14" customFormat="1" ht="12">
      <c r="A127" s="14"/>
      <c r="B127" s="240"/>
      <c r="C127" s="241"/>
      <c r="D127" s="230" t="s">
        <v>218</v>
      </c>
      <c r="E127" s="242" t="s">
        <v>19</v>
      </c>
      <c r="F127" s="243" t="s">
        <v>220</v>
      </c>
      <c r="G127" s="241"/>
      <c r="H127" s="244">
        <v>989.667</v>
      </c>
      <c r="I127" s="245"/>
      <c r="J127" s="241"/>
      <c r="K127" s="241"/>
      <c r="L127" s="246"/>
      <c r="M127" s="247"/>
      <c r="N127" s="248"/>
      <c r="O127" s="248"/>
      <c r="P127" s="248"/>
      <c r="Q127" s="248"/>
      <c r="R127" s="248"/>
      <c r="S127" s="248"/>
      <c r="T127" s="249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0" t="s">
        <v>218</v>
      </c>
      <c r="AU127" s="250" t="s">
        <v>82</v>
      </c>
      <c r="AV127" s="14" t="s">
        <v>112</v>
      </c>
      <c r="AW127" s="14" t="s">
        <v>33</v>
      </c>
      <c r="AX127" s="14" t="s">
        <v>34</v>
      </c>
      <c r="AY127" s="250" t="s">
        <v>206</v>
      </c>
    </row>
    <row r="128" spans="1:65" s="2" customFormat="1" ht="44.25" customHeight="1">
      <c r="A128" s="40"/>
      <c r="B128" s="41"/>
      <c r="C128" s="215" t="s">
        <v>93</v>
      </c>
      <c r="D128" s="215" t="s">
        <v>208</v>
      </c>
      <c r="E128" s="216" t="s">
        <v>221</v>
      </c>
      <c r="F128" s="217" t="s">
        <v>222</v>
      </c>
      <c r="G128" s="218" t="s">
        <v>216</v>
      </c>
      <c r="H128" s="219">
        <v>47.878</v>
      </c>
      <c r="I128" s="220"/>
      <c r="J128" s="221">
        <f>ROUND(I128*H128,2)</f>
        <v>0</v>
      </c>
      <c r="K128" s="217" t="s">
        <v>212</v>
      </c>
      <c r="L128" s="46"/>
      <c r="M128" s="222" t="s">
        <v>19</v>
      </c>
      <c r="N128" s="223" t="s">
        <v>44</v>
      </c>
      <c r="O128" s="86"/>
      <c r="P128" s="224">
        <f>O128*H128</f>
        <v>0</v>
      </c>
      <c r="Q128" s="224">
        <v>0</v>
      </c>
      <c r="R128" s="224">
        <f>Q128*H128</f>
        <v>0</v>
      </c>
      <c r="S128" s="224">
        <v>0</v>
      </c>
      <c r="T128" s="225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6" t="s">
        <v>112</v>
      </c>
      <c r="AT128" s="226" t="s">
        <v>208</v>
      </c>
      <c r="AU128" s="226" t="s">
        <v>82</v>
      </c>
      <c r="AY128" s="19" t="s">
        <v>206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19" t="s">
        <v>34</v>
      </c>
      <c r="BK128" s="227">
        <f>ROUND(I128*H128,2)</f>
        <v>0</v>
      </c>
      <c r="BL128" s="19" t="s">
        <v>112</v>
      </c>
      <c r="BM128" s="226" t="s">
        <v>223</v>
      </c>
    </row>
    <row r="129" spans="1:51" s="13" customFormat="1" ht="12">
      <c r="A129" s="13"/>
      <c r="B129" s="228"/>
      <c r="C129" s="229"/>
      <c r="D129" s="230" t="s">
        <v>218</v>
      </c>
      <c r="E129" s="231" t="s">
        <v>19</v>
      </c>
      <c r="F129" s="232" t="s">
        <v>224</v>
      </c>
      <c r="G129" s="229"/>
      <c r="H129" s="233">
        <v>24.906</v>
      </c>
      <c r="I129" s="234"/>
      <c r="J129" s="229"/>
      <c r="K129" s="229"/>
      <c r="L129" s="235"/>
      <c r="M129" s="236"/>
      <c r="N129" s="237"/>
      <c r="O129" s="237"/>
      <c r="P129" s="237"/>
      <c r="Q129" s="237"/>
      <c r="R129" s="237"/>
      <c r="S129" s="237"/>
      <c r="T129" s="23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9" t="s">
        <v>218</v>
      </c>
      <c r="AU129" s="239" t="s">
        <v>82</v>
      </c>
      <c r="AV129" s="13" t="s">
        <v>82</v>
      </c>
      <c r="AW129" s="13" t="s">
        <v>33</v>
      </c>
      <c r="AX129" s="13" t="s">
        <v>73</v>
      </c>
      <c r="AY129" s="239" t="s">
        <v>206</v>
      </c>
    </row>
    <row r="130" spans="1:51" s="13" customFormat="1" ht="12">
      <c r="A130" s="13"/>
      <c r="B130" s="228"/>
      <c r="C130" s="229"/>
      <c r="D130" s="230" t="s">
        <v>218</v>
      </c>
      <c r="E130" s="231" t="s">
        <v>19</v>
      </c>
      <c r="F130" s="232" t="s">
        <v>225</v>
      </c>
      <c r="G130" s="229"/>
      <c r="H130" s="233">
        <v>9.917</v>
      </c>
      <c r="I130" s="234"/>
      <c r="J130" s="229"/>
      <c r="K130" s="229"/>
      <c r="L130" s="235"/>
      <c r="M130" s="236"/>
      <c r="N130" s="237"/>
      <c r="O130" s="237"/>
      <c r="P130" s="237"/>
      <c r="Q130" s="237"/>
      <c r="R130" s="237"/>
      <c r="S130" s="237"/>
      <c r="T130" s="23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9" t="s">
        <v>218</v>
      </c>
      <c r="AU130" s="239" t="s">
        <v>82</v>
      </c>
      <c r="AV130" s="13" t="s">
        <v>82</v>
      </c>
      <c r="AW130" s="13" t="s">
        <v>33</v>
      </c>
      <c r="AX130" s="13" t="s">
        <v>73</v>
      </c>
      <c r="AY130" s="239" t="s">
        <v>206</v>
      </c>
    </row>
    <row r="131" spans="1:51" s="13" customFormat="1" ht="12">
      <c r="A131" s="13"/>
      <c r="B131" s="228"/>
      <c r="C131" s="229"/>
      <c r="D131" s="230" t="s">
        <v>218</v>
      </c>
      <c r="E131" s="231" t="s">
        <v>19</v>
      </c>
      <c r="F131" s="232" t="s">
        <v>226</v>
      </c>
      <c r="G131" s="229"/>
      <c r="H131" s="233">
        <v>9.3</v>
      </c>
      <c r="I131" s="234"/>
      <c r="J131" s="229"/>
      <c r="K131" s="229"/>
      <c r="L131" s="235"/>
      <c r="M131" s="236"/>
      <c r="N131" s="237"/>
      <c r="O131" s="237"/>
      <c r="P131" s="237"/>
      <c r="Q131" s="237"/>
      <c r="R131" s="237"/>
      <c r="S131" s="237"/>
      <c r="T131" s="23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9" t="s">
        <v>218</v>
      </c>
      <c r="AU131" s="239" t="s">
        <v>82</v>
      </c>
      <c r="AV131" s="13" t="s">
        <v>82</v>
      </c>
      <c r="AW131" s="13" t="s">
        <v>33</v>
      </c>
      <c r="AX131" s="13" t="s">
        <v>73</v>
      </c>
      <c r="AY131" s="239" t="s">
        <v>206</v>
      </c>
    </row>
    <row r="132" spans="1:51" s="13" customFormat="1" ht="12">
      <c r="A132" s="13"/>
      <c r="B132" s="228"/>
      <c r="C132" s="229"/>
      <c r="D132" s="230" t="s">
        <v>218</v>
      </c>
      <c r="E132" s="231" t="s">
        <v>19</v>
      </c>
      <c r="F132" s="232" t="s">
        <v>227</v>
      </c>
      <c r="G132" s="229"/>
      <c r="H132" s="233">
        <v>2.547</v>
      </c>
      <c r="I132" s="234"/>
      <c r="J132" s="229"/>
      <c r="K132" s="229"/>
      <c r="L132" s="235"/>
      <c r="M132" s="236"/>
      <c r="N132" s="237"/>
      <c r="O132" s="237"/>
      <c r="P132" s="237"/>
      <c r="Q132" s="237"/>
      <c r="R132" s="237"/>
      <c r="S132" s="237"/>
      <c r="T132" s="23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9" t="s">
        <v>218</v>
      </c>
      <c r="AU132" s="239" t="s">
        <v>82</v>
      </c>
      <c r="AV132" s="13" t="s">
        <v>82</v>
      </c>
      <c r="AW132" s="13" t="s">
        <v>33</v>
      </c>
      <c r="AX132" s="13" t="s">
        <v>73</v>
      </c>
      <c r="AY132" s="239" t="s">
        <v>206</v>
      </c>
    </row>
    <row r="133" spans="1:51" s="13" customFormat="1" ht="12">
      <c r="A133" s="13"/>
      <c r="B133" s="228"/>
      <c r="C133" s="229"/>
      <c r="D133" s="230" t="s">
        <v>218</v>
      </c>
      <c r="E133" s="231" t="s">
        <v>19</v>
      </c>
      <c r="F133" s="232" t="s">
        <v>228</v>
      </c>
      <c r="G133" s="229"/>
      <c r="H133" s="233">
        <v>1.208</v>
      </c>
      <c r="I133" s="234"/>
      <c r="J133" s="229"/>
      <c r="K133" s="229"/>
      <c r="L133" s="235"/>
      <c r="M133" s="236"/>
      <c r="N133" s="237"/>
      <c r="O133" s="237"/>
      <c r="P133" s="237"/>
      <c r="Q133" s="237"/>
      <c r="R133" s="237"/>
      <c r="S133" s="237"/>
      <c r="T133" s="23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9" t="s">
        <v>218</v>
      </c>
      <c r="AU133" s="239" t="s">
        <v>82</v>
      </c>
      <c r="AV133" s="13" t="s">
        <v>82</v>
      </c>
      <c r="AW133" s="13" t="s">
        <v>33</v>
      </c>
      <c r="AX133" s="13" t="s">
        <v>73</v>
      </c>
      <c r="AY133" s="239" t="s">
        <v>206</v>
      </c>
    </row>
    <row r="134" spans="1:51" s="14" customFormat="1" ht="12">
      <c r="A134" s="14"/>
      <c r="B134" s="240"/>
      <c r="C134" s="241"/>
      <c r="D134" s="230" t="s">
        <v>218</v>
      </c>
      <c r="E134" s="242" t="s">
        <v>19</v>
      </c>
      <c r="F134" s="243" t="s">
        <v>220</v>
      </c>
      <c r="G134" s="241"/>
      <c r="H134" s="244">
        <v>47.878</v>
      </c>
      <c r="I134" s="245"/>
      <c r="J134" s="241"/>
      <c r="K134" s="241"/>
      <c r="L134" s="246"/>
      <c r="M134" s="247"/>
      <c r="N134" s="248"/>
      <c r="O134" s="248"/>
      <c r="P134" s="248"/>
      <c r="Q134" s="248"/>
      <c r="R134" s="248"/>
      <c r="S134" s="248"/>
      <c r="T134" s="249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0" t="s">
        <v>218</v>
      </c>
      <c r="AU134" s="250" t="s">
        <v>82</v>
      </c>
      <c r="AV134" s="14" t="s">
        <v>112</v>
      </c>
      <c r="AW134" s="14" t="s">
        <v>33</v>
      </c>
      <c r="AX134" s="14" t="s">
        <v>34</v>
      </c>
      <c r="AY134" s="250" t="s">
        <v>206</v>
      </c>
    </row>
    <row r="135" spans="1:65" s="2" customFormat="1" ht="12">
      <c r="A135" s="40"/>
      <c r="B135" s="41"/>
      <c r="C135" s="215" t="s">
        <v>112</v>
      </c>
      <c r="D135" s="215" t="s">
        <v>208</v>
      </c>
      <c r="E135" s="216" t="s">
        <v>229</v>
      </c>
      <c r="F135" s="217" t="s">
        <v>230</v>
      </c>
      <c r="G135" s="218" t="s">
        <v>216</v>
      </c>
      <c r="H135" s="219">
        <v>1587.545</v>
      </c>
      <c r="I135" s="220"/>
      <c r="J135" s="221">
        <f>ROUND(I135*H135,2)</f>
        <v>0</v>
      </c>
      <c r="K135" s="217" t="s">
        <v>212</v>
      </c>
      <c r="L135" s="46"/>
      <c r="M135" s="222" t="s">
        <v>19</v>
      </c>
      <c r="N135" s="223" t="s">
        <v>44</v>
      </c>
      <c r="O135" s="86"/>
      <c r="P135" s="224">
        <f>O135*H135</f>
        <v>0</v>
      </c>
      <c r="Q135" s="224">
        <v>0</v>
      </c>
      <c r="R135" s="224">
        <f>Q135*H135</f>
        <v>0</v>
      </c>
      <c r="S135" s="224">
        <v>0</v>
      </c>
      <c r="T135" s="22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6" t="s">
        <v>112</v>
      </c>
      <c r="AT135" s="226" t="s">
        <v>208</v>
      </c>
      <c r="AU135" s="226" t="s">
        <v>82</v>
      </c>
      <c r="AY135" s="19" t="s">
        <v>206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9" t="s">
        <v>34</v>
      </c>
      <c r="BK135" s="227">
        <f>ROUND(I135*H135,2)</f>
        <v>0</v>
      </c>
      <c r="BL135" s="19" t="s">
        <v>112</v>
      </c>
      <c r="BM135" s="226" t="s">
        <v>231</v>
      </c>
    </row>
    <row r="136" spans="1:51" s="13" customFormat="1" ht="12">
      <c r="A136" s="13"/>
      <c r="B136" s="228"/>
      <c r="C136" s="229"/>
      <c r="D136" s="230" t="s">
        <v>218</v>
      </c>
      <c r="E136" s="231" t="s">
        <v>19</v>
      </c>
      <c r="F136" s="232" t="s">
        <v>232</v>
      </c>
      <c r="G136" s="229"/>
      <c r="H136" s="233">
        <v>1587.545</v>
      </c>
      <c r="I136" s="234"/>
      <c r="J136" s="229"/>
      <c r="K136" s="229"/>
      <c r="L136" s="235"/>
      <c r="M136" s="236"/>
      <c r="N136" s="237"/>
      <c r="O136" s="237"/>
      <c r="P136" s="237"/>
      <c r="Q136" s="237"/>
      <c r="R136" s="237"/>
      <c r="S136" s="237"/>
      <c r="T136" s="23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9" t="s">
        <v>218</v>
      </c>
      <c r="AU136" s="239" t="s">
        <v>82</v>
      </c>
      <c r="AV136" s="13" t="s">
        <v>82</v>
      </c>
      <c r="AW136" s="13" t="s">
        <v>33</v>
      </c>
      <c r="AX136" s="13" t="s">
        <v>73</v>
      </c>
      <c r="AY136" s="239" t="s">
        <v>206</v>
      </c>
    </row>
    <row r="137" spans="1:51" s="14" customFormat="1" ht="12">
      <c r="A137" s="14"/>
      <c r="B137" s="240"/>
      <c r="C137" s="241"/>
      <c r="D137" s="230" t="s">
        <v>218</v>
      </c>
      <c r="E137" s="242" t="s">
        <v>19</v>
      </c>
      <c r="F137" s="243" t="s">
        <v>220</v>
      </c>
      <c r="G137" s="241"/>
      <c r="H137" s="244">
        <v>1587.545</v>
      </c>
      <c r="I137" s="245"/>
      <c r="J137" s="241"/>
      <c r="K137" s="241"/>
      <c r="L137" s="246"/>
      <c r="M137" s="247"/>
      <c r="N137" s="248"/>
      <c r="O137" s="248"/>
      <c r="P137" s="248"/>
      <c r="Q137" s="248"/>
      <c r="R137" s="248"/>
      <c r="S137" s="248"/>
      <c r="T137" s="24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0" t="s">
        <v>218</v>
      </c>
      <c r="AU137" s="250" t="s">
        <v>82</v>
      </c>
      <c r="AV137" s="14" t="s">
        <v>112</v>
      </c>
      <c r="AW137" s="14" t="s">
        <v>33</v>
      </c>
      <c r="AX137" s="14" t="s">
        <v>34</v>
      </c>
      <c r="AY137" s="250" t="s">
        <v>206</v>
      </c>
    </row>
    <row r="138" spans="1:65" s="2" customFormat="1" ht="66.75" customHeight="1">
      <c r="A138" s="40"/>
      <c r="B138" s="41"/>
      <c r="C138" s="215" t="s">
        <v>115</v>
      </c>
      <c r="D138" s="215" t="s">
        <v>208</v>
      </c>
      <c r="E138" s="216" t="s">
        <v>233</v>
      </c>
      <c r="F138" s="217" t="s">
        <v>234</v>
      </c>
      <c r="G138" s="218" t="s">
        <v>216</v>
      </c>
      <c r="H138" s="219">
        <v>79437.725</v>
      </c>
      <c r="I138" s="220"/>
      <c r="J138" s="221">
        <f>ROUND(I138*H138,2)</f>
        <v>0</v>
      </c>
      <c r="K138" s="217" t="s">
        <v>212</v>
      </c>
      <c r="L138" s="46"/>
      <c r="M138" s="222" t="s">
        <v>19</v>
      </c>
      <c r="N138" s="223" t="s">
        <v>44</v>
      </c>
      <c r="O138" s="86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6" t="s">
        <v>112</v>
      </c>
      <c r="AT138" s="226" t="s">
        <v>208</v>
      </c>
      <c r="AU138" s="226" t="s">
        <v>82</v>
      </c>
      <c r="AY138" s="19" t="s">
        <v>206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9" t="s">
        <v>34</v>
      </c>
      <c r="BK138" s="227">
        <f>ROUND(I138*H138,2)</f>
        <v>0</v>
      </c>
      <c r="BL138" s="19" t="s">
        <v>112</v>
      </c>
      <c r="BM138" s="226" t="s">
        <v>235</v>
      </c>
    </row>
    <row r="139" spans="1:51" s="13" customFormat="1" ht="12">
      <c r="A139" s="13"/>
      <c r="B139" s="228"/>
      <c r="C139" s="229"/>
      <c r="D139" s="230" t="s">
        <v>218</v>
      </c>
      <c r="E139" s="231" t="s">
        <v>19</v>
      </c>
      <c r="F139" s="232" t="s">
        <v>236</v>
      </c>
      <c r="G139" s="229"/>
      <c r="H139" s="233">
        <v>79437.725</v>
      </c>
      <c r="I139" s="234"/>
      <c r="J139" s="229"/>
      <c r="K139" s="229"/>
      <c r="L139" s="235"/>
      <c r="M139" s="236"/>
      <c r="N139" s="237"/>
      <c r="O139" s="237"/>
      <c r="P139" s="237"/>
      <c r="Q139" s="237"/>
      <c r="R139" s="237"/>
      <c r="S139" s="237"/>
      <c r="T139" s="23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9" t="s">
        <v>218</v>
      </c>
      <c r="AU139" s="239" t="s">
        <v>82</v>
      </c>
      <c r="AV139" s="13" t="s">
        <v>82</v>
      </c>
      <c r="AW139" s="13" t="s">
        <v>33</v>
      </c>
      <c r="AX139" s="13" t="s">
        <v>73</v>
      </c>
      <c r="AY139" s="239" t="s">
        <v>206</v>
      </c>
    </row>
    <row r="140" spans="1:51" s="14" customFormat="1" ht="12">
      <c r="A140" s="14"/>
      <c r="B140" s="240"/>
      <c r="C140" s="241"/>
      <c r="D140" s="230" t="s">
        <v>218</v>
      </c>
      <c r="E140" s="242" t="s">
        <v>19</v>
      </c>
      <c r="F140" s="243" t="s">
        <v>220</v>
      </c>
      <c r="G140" s="241"/>
      <c r="H140" s="244">
        <v>79437.725</v>
      </c>
      <c r="I140" s="245"/>
      <c r="J140" s="241"/>
      <c r="K140" s="241"/>
      <c r="L140" s="246"/>
      <c r="M140" s="247"/>
      <c r="N140" s="248"/>
      <c r="O140" s="248"/>
      <c r="P140" s="248"/>
      <c r="Q140" s="248"/>
      <c r="R140" s="248"/>
      <c r="S140" s="248"/>
      <c r="T140" s="24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0" t="s">
        <v>218</v>
      </c>
      <c r="AU140" s="250" t="s">
        <v>82</v>
      </c>
      <c r="AV140" s="14" t="s">
        <v>112</v>
      </c>
      <c r="AW140" s="14" t="s">
        <v>33</v>
      </c>
      <c r="AX140" s="14" t="s">
        <v>34</v>
      </c>
      <c r="AY140" s="250" t="s">
        <v>206</v>
      </c>
    </row>
    <row r="141" spans="1:65" s="2" customFormat="1" ht="66.75" customHeight="1">
      <c r="A141" s="40"/>
      <c r="B141" s="41"/>
      <c r="C141" s="215" t="s">
        <v>118</v>
      </c>
      <c r="D141" s="215" t="s">
        <v>208</v>
      </c>
      <c r="E141" s="216" t="s">
        <v>237</v>
      </c>
      <c r="F141" s="217" t="s">
        <v>238</v>
      </c>
      <c r="G141" s="218" t="s">
        <v>216</v>
      </c>
      <c r="H141" s="219">
        <v>374.743</v>
      </c>
      <c r="I141" s="220"/>
      <c r="J141" s="221">
        <f>ROUND(I141*H141,2)</f>
        <v>0</v>
      </c>
      <c r="K141" s="217" t="s">
        <v>212</v>
      </c>
      <c r="L141" s="46"/>
      <c r="M141" s="222" t="s">
        <v>19</v>
      </c>
      <c r="N141" s="223" t="s">
        <v>44</v>
      </c>
      <c r="O141" s="86"/>
      <c r="P141" s="224">
        <f>O141*H141</f>
        <v>0</v>
      </c>
      <c r="Q141" s="224">
        <v>0</v>
      </c>
      <c r="R141" s="224">
        <f>Q141*H141</f>
        <v>0</v>
      </c>
      <c r="S141" s="224">
        <v>0</v>
      </c>
      <c r="T141" s="225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6" t="s">
        <v>112</v>
      </c>
      <c r="AT141" s="226" t="s">
        <v>208</v>
      </c>
      <c r="AU141" s="226" t="s">
        <v>82</v>
      </c>
      <c r="AY141" s="19" t="s">
        <v>206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9" t="s">
        <v>34</v>
      </c>
      <c r="BK141" s="227">
        <f>ROUND(I141*H141,2)</f>
        <v>0</v>
      </c>
      <c r="BL141" s="19" t="s">
        <v>112</v>
      </c>
      <c r="BM141" s="226" t="s">
        <v>239</v>
      </c>
    </row>
    <row r="142" spans="1:51" s="15" customFormat="1" ht="12">
      <c r="A142" s="15"/>
      <c r="B142" s="251"/>
      <c r="C142" s="252"/>
      <c r="D142" s="230" t="s">
        <v>218</v>
      </c>
      <c r="E142" s="253" t="s">
        <v>19</v>
      </c>
      <c r="F142" s="254" t="s">
        <v>240</v>
      </c>
      <c r="G142" s="252"/>
      <c r="H142" s="253" t="s">
        <v>19</v>
      </c>
      <c r="I142" s="255"/>
      <c r="J142" s="252"/>
      <c r="K142" s="252"/>
      <c r="L142" s="256"/>
      <c r="M142" s="257"/>
      <c r="N142" s="258"/>
      <c r="O142" s="258"/>
      <c r="P142" s="258"/>
      <c r="Q142" s="258"/>
      <c r="R142" s="258"/>
      <c r="S142" s="258"/>
      <c r="T142" s="259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0" t="s">
        <v>218</v>
      </c>
      <c r="AU142" s="260" t="s">
        <v>82</v>
      </c>
      <c r="AV142" s="15" t="s">
        <v>34</v>
      </c>
      <c r="AW142" s="15" t="s">
        <v>33</v>
      </c>
      <c r="AX142" s="15" t="s">
        <v>73</v>
      </c>
      <c r="AY142" s="260" t="s">
        <v>206</v>
      </c>
    </row>
    <row r="143" spans="1:51" s="13" customFormat="1" ht="12">
      <c r="A143" s="13"/>
      <c r="B143" s="228"/>
      <c r="C143" s="229"/>
      <c r="D143" s="230" t="s">
        <v>218</v>
      </c>
      <c r="E143" s="231" t="s">
        <v>19</v>
      </c>
      <c r="F143" s="232" t="s">
        <v>241</v>
      </c>
      <c r="G143" s="229"/>
      <c r="H143" s="233">
        <v>374.743</v>
      </c>
      <c r="I143" s="234"/>
      <c r="J143" s="229"/>
      <c r="K143" s="229"/>
      <c r="L143" s="235"/>
      <c r="M143" s="236"/>
      <c r="N143" s="237"/>
      <c r="O143" s="237"/>
      <c r="P143" s="237"/>
      <c r="Q143" s="237"/>
      <c r="R143" s="237"/>
      <c r="S143" s="237"/>
      <c r="T143" s="23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9" t="s">
        <v>218</v>
      </c>
      <c r="AU143" s="239" t="s">
        <v>82</v>
      </c>
      <c r="AV143" s="13" t="s">
        <v>82</v>
      </c>
      <c r="AW143" s="13" t="s">
        <v>33</v>
      </c>
      <c r="AX143" s="13" t="s">
        <v>73</v>
      </c>
      <c r="AY143" s="239" t="s">
        <v>206</v>
      </c>
    </row>
    <row r="144" spans="1:51" s="14" customFormat="1" ht="12">
      <c r="A144" s="14"/>
      <c r="B144" s="240"/>
      <c r="C144" s="241"/>
      <c r="D144" s="230" t="s">
        <v>218</v>
      </c>
      <c r="E144" s="242" t="s">
        <v>19</v>
      </c>
      <c r="F144" s="243" t="s">
        <v>220</v>
      </c>
      <c r="G144" s="241"/>
      <c r="H144" s="244">
        <v>374.743</v>
      </c>
      <c r="I144" s="245"/>
      <c r="J144" s="241"/>
      <c r="K144" s="241"/>
      <c r="L144" s="246"/>
      <c r="M144" s="247"/>
      <c r="N144" s="248"/>
      <c r="O144" s="248"/>
      <c r="P144" s="248"/>
      <c r="Q144" s="248"/>
      <c r="R144" s="248"/>
      <c r="S144" s="248"/>
      <c r="T144" s="24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0" t="s">
        <v>218</v>
      </c>
      <c r="AU144" s="250" t="s">
        <v>82</v>
      </c>
      <c r="AV144" s="14" t="s">
        <v>112</v>
      </c>
      <c r="AW144" s="14" t="s">
        <v>33</v>
      </c>
      <c r="AX144" s="14" t="s">
        <v>34</v>
      </c>
      <c r="AY144" s="250" t="s">
        <v>206</v>
      </c>
    </row>
    <row r="145" spans="1:65" s="2" customFormat="1" ht="78" customHeight="1">
      <c r="A145" s="40"/>
      <c r="B145" s="41"/>
      <c r="C145" s="215" t="s">
        <v>242</v>
      </c>
      <c r="D145" s="215" t="s">
        <v>208</v>
      </c>
      <c r="E145" s="216" t="s">
        <v>243</v>
      </c>
      <c r="F145" s="217" t="s">
        <v>244</v>
      </c>
      <c r="G145" s="218" t="s">
        <v>216</v>
      </c>
      <c r="H145" s="219">
        <v>1873.715</v>
      </c>
      <c r="I145" s="220"/>
      <c r="J145" s="221">
        <f>ROUND(I145*H145,2)</f>
        <v>0</v>
      </c>
      <c r="K145" s="217" t="s">
        <v>212</v>
      </c>
      <c r="L145" s="46"/>
      <c r="M145" s="222" t="s">
        <v>19</v>
      </c>
      <c r="N145" s="223" t="s">
        <v>44</v>
      </c>
      <c r="O145" s="86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6" t="s">
        <v>112</v>
      </c>
      <c r="AT145" s="226" t="s">
        <v>208</v>
      </c>
      <c r="AU145" s="226" t="s">
        <v>82</v>
      </c>
      <c r="AY145" s="19" t="s">
        <v>206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9" t="s">
        <v>34</v>
      </c>
      <c r="BK145" s="227">
        <f>ROUND(I145*H145,2)</f>
        <v>0</v>
      </c>
      <c r="BL145" s="19" t="s">
        <v>112</v>
      </c>
      <c r="BM145" s="226" t="s">
        <v>245</v>
      </c>
    </row>
    <row r="146" spans="1:51" s="13" customFormat="1" ht="12">
      <c r="A146" s="13"/>
      <c r="B146" s="228"/>
      <c r="C146" s="229"/>
      <c r="D146" s="230" t="s">
        <v>218</v>
      </c>
      <c r="E146" s="231" t="s">
        <v>19</v>
      </c>
      <c r="F146" s="232" t="s">
        <v>246</v>
      </c>
      <c r="G146" s="229"/>
      <c r="H146" s="233">
        <v>1873.715</v>
      </c>
      <c r="I146" s="234"/>
      <c r="J146" s="229"/>
      <c r="K146" s="229"/>
      <c r="L146" s="235"/>
      <c r="M146" s="236"/>
      <c r="N146" s="237"/>
      <c r="O146" s="237"/>
      <c r="P146" s="237"/>
      <c r="Q146" s="237"/>
      <c r="R146" s="237"/>
      <c r="S146" s="237"/>
      <c r="T146" s="23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9" t="s">
        <v>218</v>
      </c>
      <c r="AU146" s="239" t="s">
        <v>82</v>
      </c>
      <c r="AV146" s="13" t="s">
        <v>82</v>
      </c>
      <c r="AW146" s="13" t="s">
        <v>33</v>
      </c>
      <c r="AX146" s="13" t="s">
        <v>73</v>
      </c>
      <c r="AY146" s="239" t="s">
        <v>206</v>
      </c>
    </row>
    <row r="147" spans="1:51" s="14" customFormat="1" ht="12">
      <c r="A147" s="14"/>
      <c r="B147" s="240"/>
      <c r="C147" s="241"/>
      <c r="D147" s="230" t="s">
        <v>218</v>
      </c>
      <c r="E147" s="242" t="s">
        <v>19</v>
      </c>
      <c r="F147" s="243" t="s">
        <v>220</v>
      </c>
      <c r="G147" s="241"/>
      <c r="H147" s="244">
        <v>1873.715</v>
      </c>
      <c r="I147" s="245"/>
      <c r="J147" s="241"/>
      <c r="K147" s="241"/>
      <c r="L147" s="246"/>
      <c r="M147" s="247"/>
      <c r="N147" s="248"/>
      <c r="O147" s="248"/>
      <c r="P147" s="248"/>
      <c r="Q147" s="248"/>
      <c r="R147" s="248"/>
      <c r="S147" s="248"/>
      <c r="T147" s="24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0" t="s">
        <v>218</v>
      </c>
      <c r="AU147" s="250" t="s">
        <v>82</v>
      </c>
      <c r="AV147" s="14" t="s">
        <v>112</v>
      </c>
      <c r="AW147" s="14" t="s">
        <v>33</v>
      </c>
      <c r="AX147" s="14" t="s">
        <v>34</v>
      </c>
      <c r="AY147" s="250" t="s">
        <v>206</v>
      </c>
    </row>
    <row r="148" spans="1:65" s="2" customFormat="1" ht="44.25" customHeight="1">
      <c r="A148" s="40"/>
      <c r="B148" s="41"/>
      <c r="C148" s="215" t="s">
        <v>247</v>
      </c>
      <c r="D148" s="215" t="s">
        <v>208</v>
      </c>
      <c r="E148" s="216" t="s">
        <v>248</v>
      </c>
      <c r="F148" s="217" t="s">
        <v>249</v>
      </c>
      <c r="G148" s="218" t="s">
        <v>216</v>
      </c>
      <c r="H148" s="219">
        <v>1587.545</v>
      </c>
      <c r="I148" s="220"/>
      <c r="J148" s="221">
        <f>ROUND(I148*H148,2)</f>
        <v>0</v>
      </c>
      <c r="K148" s="217" t="s">
        <v>212</v>
      </c>
      <c r="L148" s="46"/>
      <c r="M148" s="222" t="s">
        <v>19</v>
      </c>
      <c r="N148" s="223" t="s">
        <v>44</v>
      </c>
      <c r="O148" s="86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6" t="s">
        <v>112</v>
      </c>
      <c r="AT148" s="226" t="s">
        <v>208</v>
      </c>
      <c r="AU148" s="226" t="s">
        <v>82</v>
      </c>
      <c r="AY148" s="19" t="s">
        <v>206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9" t="s">
        <v>34</v>
      </c>
      <c r="BK148" s="227">
        <f>ROUND(I148*H148,2)</f>
        <v>0</v>
      </c>
      <c r="BL148" s="19" t="s">
        <v>112</v>
      </c>
      <c r="BM148" s="226" t="s">
        <v>250</v>
      </c>
    </row>
    <row r="149" spans="1:65" s="2" customFormat="1" ht="44.25" customHeight="1">
      <c r="A149" s="40"/>
      <c r="B149" s="41"/>
      <c r="C149" s="215" t="s">
        <v>251</v>
      </c>
      <c r="D149" s="215" t="s">
        <v>208</v>
      </c>
      <c r="E149" s="216" t="s">
        <v>252</v>
      </c>
      <c r="F149" s="217" t="s">
        <v>253</v>
      </c>
      <c r="G149" s="218" t="s">
        <v>216</v>
      </c>
      <c r="H149" s="219">
        <v>374.743</v>
      </c>
      <c r="I149" s="220"/>
      <c r="J149" s="221">
        <f>ROUND(I149*H149,2)</f>
        <v>0</v>
      </c>
      <c r="K149" s="217" t="s">
        <v>212</v>
      </c>
      <c r="L149" s="46"/>
      <c r="M149" s="222" t="s">
        <v>19</v>
      </c>
      <c r="N149" s="223" t="s">
        <v>44</v>
      </c>
      <c r="O149" s="86"/>
      <c r="P149" s="224">
        <f>O149*H149</f>
        <v>0</v>
      </c>
      <c r="Q149" s="224">
        <v>0</v>
      </c>
      <c r="R149" s="224">
        <f>Q149*H149</f>
        <v>0</v>
      </c>
      <c r="S149" s="224">
        <v>0</v>
      </c>
      <c r="T149" s="225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6" t="s">
        <v>112</v>
      </c>
      <c r="AT149" s="226" t="s">
        <v>208</v>
      </c>
      <c r="AU149" s="226" t="s">
        <v>82</v>
      </c>
      <c r="AY149" s="19" t="s">
        <v>206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19" t="s">
        <v>34</v>
      </c>
      <c r="BK149" s="227">
        <f>ROUND(I149*H149,2)</f>
        <v>0</v>
      </c>
      <c r="BL149" s="19" t="s">
        <v>112</v>
      </c>
      <c r="BM149" s="226" t="s">
        <v>254</v>
      </c>
    </row>
    <row r="150" spans="1:65" s="2" customFormat="1" ht="44.25" customHeight="1">
      <c r="A150" s="40"/>
      <c r="B150" s="41"/>
      <c r="C150" s="215" t="s">
        <v>255</v>
      </c>
      <c r="D150" s="215" t="s">
        <v>208</v>
      </c>
      <c r="E150" s="216" t="s">
        <v>256</v>
      </c>
      <c r="F150" s="217" t="s">
        <v>257</v>
      </c>
      <c r="G150" s="218" t="s">
        <v>258</v>
      </c>
      <c r="H150" s="219">
        <v>3532.118</v>
      </c>
      <c r="I150" s="220"/>
      <c r="J150" s="221">
        <f>ROUND(I150*H150,2)</f>
        <v>0</v>
      </c>
      <c r="K150" s="217" t="s">
        <v>212</v>
      </c>
      <c r="L150" s="46"/>
      <c r="M150" s="222" t="s">
        <v>19</v>
      </c>
      <c r="N150" s="223" t="s">
        <v>44</v>
      </c>
      <c r="O150" s="86"/>
      <c r="P150" s="224">
        <f>O150*H150</f>
        <v>0</v>
      </c>
      <c r="Q150" s="224">
        <v>0</v>
      </c>
      <c r="R150" s="224">
        <f>Q150*H150</f>
        <v>0</v>
      </c>
      <c r="S150" s="224">
        <v>0</v>
      </c>
      <c r="T150" s="225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6" t="s">
        <v>112</v>
      </c>
      <c r="AT150" s="226" t="s">
        <v>208</v>
      </c>
      <c r="AU150" s="226" t="s">
        <v>82</v>
      </c>
      <c r="AY150" s="19" t="s">
        <v>206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19" t="s">
        <v>34</v>
      </c>
      <c r="BK150" s="227">
        <f>ROUND(I150*H150,2)</f>
        <v>0</v>
      </c>
      <c r="BL150" s="19" t="s">
        <v>112</v>
      </c>
      <c r="BM150" s="226" t="s">
        <v>259</v>
      </c>
    </row>
    <row r="151" spans="1:51" s="13" customFormat="1" ht="12">
      <c r="A151" s="13"/>
      <c r="B151" s="228"/>
      <c r="C151" s="229"/>
      <c r="D151" s="230" t="s">
        <v>218</v>
      </c>
      <c r="E151" s="231" t="s">
        <v>19</v>
      </c>
      <c r="F151" s="232" t="s">
        <v>260</v>
      </c>
      <c r="G151" s="229"/>
      <c r="H151" s="233">
        <v>3532.118</v>
      </c>
      <c r="I151" s="234"/>
      <c r="J151" s="229"/>
      <c r="K151" s="229"/>
      <c r="L151" s="235"/>
      <c r="M151" s="236"/>
      <c r="N151" s="237"/>
      <c r="O151" s="237"/>
      <c r="P151" s="237"/>
      <c r="Q151" s="237"/>
      <c r="R151" s="237"/>
      <c r="S151" s="237"/>
      <c r="T151" s="23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9" t="s">
        <v>218</v>
      </c>
      <c r="AU151" s="239" t="s">
        <v>82</v>
      </c>
      <c r="AV151" s="13" t="s">
        <v>82</v>
      </c>
      <c r="AW151" s="13" t="s">
        <v>33</v>
      </c>
      <c r="AX151" s="13" t="s">
        <v>73</v>
      </c>
      <c r="AY151" s="239" t="s">
        <v>206</v>
      </c>
    </row>
    <row r="152" spans="1:51" s="14" customFormat="1" ht="12">
      <c r="A152" s="14"/>
      <c r="B152" s="240"/>
      <c r="C152" s="241"/>
      <c r="D152" s="230" t="s">
        <v>218</v>
      </c>
      <c r="E152" s="242" t="s">
        <v>19</v>
      </c>
      <c r="F152" s="243" t="s">
        <v>220</v>
      </c>
      <c r="G152" s="241"/>
      <c r="H152" s="244">
        <v>3532.118</v>
      </c>
      <c r="I152" s="245"/>
      <c r="J152" s="241"/>
      <c r="K152" s="241"/>
      <c r="L152" s="246"/>
      <c r="M152" s="247"/>
      <c r="N152" s="248"/>
      <c r="O152" s="248"/>
      <c r="P152" s="248"/>
      <c r="Q152" s="248"/>
      <c r="R152" s="248"/>
      <c r="S152" s="248"/>
      <c r="T152" s="24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0" t="s">
        <v>218</v>
      </c>
      <c r="AU152" s="250" t="s">
        <v>82</v>
      </c>
      <c r="AV152" s="14" t="s">
        <v>112</v>
      </c>
      <c r="AW152" s="14" t="s">
        <v>33</v>
      </c>
      <c r="AX152" s="14" t="s">
        <v>34</v>
      </c>
      <c r="AY152" s="250" t="s">
        <v>206</v>
      </c>
    </row>
    <row r="153" spans="1:65" s="2" customFormat="1" ht="12">
      <c r="A153" s="40"/>
      <c r="B153" s="41"/>
      <c r="C153" s="215" t="s">
        <v>261</v>
      </c>
      <c r="D153" s="215" t="s">
        <v>208</v>
      </c>
      <c r="E153" s="216" t="s">
        <v>262</v>
      </c>
      <c r="F153" s="217" t="s">
        <v>263</v>
      </c>
      <c r="G153" s="218" t="s">
        <v>216</v>
      </c>
      <c r="H153" s="219">
        <v>1962.288</v>
      </c>
      <c r="I153" s="220"/>
      <c r="J153" s="221">
        <f>ROUND(I153*H153,2)</f>
        <v>0</v>
      </c>
      <c r="K153" s="217" t="s">
        <v>212</v>
      </c>
      <c r="L153" s="46"/>
      <c r="M153" s="222" t="s">
        <v>19</v>
      </c>
      <c r="N153" s="223" t="s">
        <v>44</v>
      </c>
      <c r="O153" s="86"/>
      <c r="P153" s="224">
        <f>O153*H153</f>
        <v>0</v>
      </c>
      <c r="Q153" s="224">
        <v>0</v>
      </c>
      <c r="R153" s="224">
        <f>Q153*H153</f>
        <v>0</v>
      </c>
      <c r="S153" s="224">
        <v>0</v>
      </c>
      <c r="T153" s="225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6" t="s">
        <v>112</v>
      </c>
      <c r="AT153" s="226" t="s">
        <v>208</v>
      </c>
      <c r="AU153" s="226" t="s">
        <v>82</v>
      </c>
      <c r="AY153" s="19" t="s">
        <v>206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19" t="s">
        <v>34</v>
      </c>
      <c r="BK153" s="227">
        <f>ROUND(I153*H153,2)</f>
        <v>0</v>
      </c>
      <c r="BL153" s="19" t="s">
        <v>112</v>
      </c>
      <c r="BM153" s="226" t="s">
        <v>264</v>
      </c>
    </row>
    <row r="154" spans="1:51" s="13" customFormat="1" ht="12">
      <c r="A154" s="13"/>
      <c r="B154" s="228"/>
      <c r="C154" s="229"/>
      <c r="D154" s="230" t="s">
        <v>218</v>
      </c>
      <c r="E154" s="231" t="s">
        <v>19</v>
      </c>
      <c r="F154" s="232" t="s">
        <v>265</v>
      </c>
      <c r="G154" s="229"/>
      <c r="H154" s="233">
        <v>1962.288</v>
      </c>
      <c r="I154" s="234"/>
      <c r="J154" s="229"/>
      <c r="K154" s="229"/>
      <c r="L154" s="235"/>
      <c r="M154" s="236"/>
      <c r="N154" s="237"/>
      <c r="O154" s="237"/>
      <c r="P154" s="237"/>
      <c r="Q154" s="237"/>
      <c r="R154" s="237"/>
      <c r="S154" s="237"/>
      <c r="T154" s="23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9" t="s">
        <v>218</v>
      </c>
      <c r="AU154" s="239" t="s">
        <v>82</v>
      </c>
      <c r="AV154" s="13" t="s">
        <v>82</v>
      </c>
      <c r="AW154" s="13" t="s">
        <v>33</v>
      </c>
      <c r="AX154" s="13" t="s">
        <v>73</v>
      </c>
      <c r="AY154" s="239" t="s">
        <v>206</v>
      </c>
    </row>
    <row r="155" spans="1:51" s="14" customFormat="1" ht="12">
      <c r="A155" s="14"/>
      <c r="B155" s="240"/>
      <c r="C155" s="241"/>
      <c r="D155" s="230" t="s">
        <v>218</v>
      </c>
      <c r="E155" s="242" t="s">
        <v>19</v>
      </c>
      <c r="F155" s="243" t="s">
        <v>220</v>
      </c>
      <c r="G155" s="241"/>
      <c r="H155" s="244">
        <v>1962.288</v>
      </c>
      <c r="I155" s="245"/>
      <c r="J155" s="241"/>
      <c r="K155" s="241"/>
      <c r="L155" s="246"/>
      <c r="M155" s="247"/>
      <c r="N155" s="248"/>
      <c r="O155" s="248"/>
      <c r="P155" s="248"/>
      <c r="Q155" s="248"/>
      <c r="R155" s="248"/>
      <c r="S155" s="248"/>
      <c r="T155" s="24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0" t="s">
        <v>218</v>
      </c>
      <c r="AU155" s="250" t="s">
        <v>82</v>
      </c>
      <c r="AV155" s="14" t="s">
        <v>112</v>
      </c>
      <c r="AW155" s="14" t="s">
        <v>33</v>
      </c>
      <c r="AX155" s="14" t="s">
        <v>34</v>
      </c>
      <c r="AY155" s="250" t="s">
        <v>206</v>
      </c>
    </row>
    <row r="156" spans="1:63" s="12" customFormat="1" ht="22.8" customHeight="1">
      <c r="A156" s="12"/>
      <c r="B156" s="199"/>
      <c r="C156" s="200"/>
      <c r="D156" s="201" t="s">
        <v>72</v>
      </c>
      <c r="E156" s="213" t="s">
        <v>82</v>
      </c>
      <c r="F156" s="213" t="s">
        <v>266</v>
      </c>
      <c r="G156" s="200"/>
      <c r="H156" s="200"/>
      <c r="I156" s="203"/>
      <c r="J156" s="214">
        <f>BK156</f>
        <v>0</v>
      </c>
      <c r="K156" s="200"/>
      <c r="L156" s="205"/>
      <c r="M156" s="206"/>
      <c r="N156" s="207"/>
      <c r="O156" s="207"/>
      <c r="P156" s="208">
        <f>SUM(P157:P353)</f>
        <v>0</v>
      </c>
      <c r="Q156" s="207"/>
      <c r="R156" s="208">
        <f>SUM(R157:R353)</f>
        <v>4122.03957043</v>
      </c>
      <c r="S156" s="207"/>
      <c r="T156" s="209">
        <f>SUM(T157:T353)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0" t="s">
        <v>34</v>
      </c>
      <c r="AT156" s="211" t="s">
        <v>72</v>
      </c>
      <c r="AU156" s="211" t="s">
        <v>34</v>
      </c>
      <c r="AY156" s="210" t="s">
        <v>206</v>
      </c>
      <c r="BK156" s="212">
        <f>SUM(BK157:BK353)</f>
        <v>0</v>
      </c>
    </row>
    <row r="157" spans="1:65" s="2" customFormat="1" ht="12">
      <c r="A157" s="40"/>
      <c r="B157" s="41"/>
      <c r="C157" s="215" t="s">
        <v>267</v>
      </c>
      <c r="D157" s="215" t="s">
        <v>208</v>
      </c>
      <c r="E157" s="216" t="s">
        <v>268</v>
      </c>
      <c r="F157" s="217" t="s">
        <v>269</v>
      </c>
      <c r="G157" s="218" t="s">
        <v>270</v>
      </c>
      <c r="H157" s="219">
        <v>38.75</v>
      </c>
      <c r="I157" s="220"/>
      <c r="J157" s="221">
        <f>ROUND(I157*H157,2)</f>
        <v>0</v>
      </c>
      <c r="K157" s="217" t="s">
        <v>212</v>
      </c>
      <c r="L157" s="46"/>
      <c r="M157" s="222" t="s">
        <v>19</v>
      </c>
      <c r="N157" s="223" t="s">
        <v>44</v>
      </c>
      <c r="O157" s="86"/>
      <c r="P157" s="224">
        <f>O157*H157</f>
        <v>0</v>
      </c>
      <c r="Q157" s="224">
        <v>9E-05</v>
      </c>
      <c r="R157" s="224">
        <f>Q157*H157</f>
        <v>0.0034875</v>
      </c>
      <c r="S157" s="224">
        <v>0</v>
      </c>
      <c r="T157" s="225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6" t="s">
        <v>112</v>
      </c>
      <c r="AT157" s="226" t="s">
        <v>208</v>
      </c>
      <c r="AU157" s="226" t="s">
        <v>82</v>
      </c>
      <c r="AY157" s="19" t="s">
        <v>206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19" t="s">
        <v>34</v>
      </c>
      <c r="BK157" s="227">
        <f>ROUND(I157*H157,2)</f>
        <v>0</v>
      </c>
      <c r="BL157" s="19" t="s">
        <v>112</v>
      </c>
      <c r="BM157" s="226" t="s">
        <v>271</v>
      </c>
    </row>
    <row r="158" spans="1:51" s="13" customFormat="1" ht="12">
      <c r="A158" s="13"/>
      <c r="B158" s="228"/>
      <c r="C158" s="229"/>
      <c r="D158" s="230" t="s">
        <v>218</v>
      </c>
      <c r="E158" s="231" t="s">
        <v>19</v>
      </c>
      <c r="F158" s="232" t="s">
        <v>272</v>
      </c>
      <c r="G158" s="229"/>
      <c r="H158" s="233">
        <v>37.5</v>
      </c>
      <c r="I158" s="234"/>
      <c r="J158" s="229"/>
      <c r="K158" s="229"/>
      <c r="L158" s="235"/>
      <c r="M158" s="236"/>
      <c r="N158" s="237"/>
      <c r="O158" s="237"/>
      <c r="P158" s="237"/>
      <c r="Q158" s="237"/>
      <c r="R158" s="237"/>
      <c r="S158" s="237"/>
      <c r="T158" s="23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9" t="s">
        <v>218</v>
      </c>
      <c r="AU158" s="239" t="s">
        <v>82</v>
      </c>
      <c r="AV158" s="13" t="s">
        <v>82</v>
      </c>
      <c r="AW158" s="13" t="s">
        <v>33</v>
      </c>
      <c r="AX158" s="13" t="s">
        <v>73</v>
      </c>
      <c r="AY158" s="239" t="s">
        <v>206</v>
      </c>
    </row>
    <row r="159" spans="1:51" s="13" customFormat="1" ht="12">
      <c r="A159" s="13"/>
      <c r="B159" s="228"/>
      <c r="C159" s="229"/>
      <c r="D159" s="230" t="s">
        <v>218</v>
      </c>
      <c r="E159" s="231" t="s">
        <v>19</v>
      </c>
      <c r="F159" s="232" t="s">
        <v>273</v>
      </c>
      <c r="G159" s="229"/>
      <c r="H159" s="233">
        <v>1.25</v>
      </c>
      <c r="I159" s="234"/>
      <c r="J159" s="229"/>
      <c r="K159" s="229"/>
      <c r="L159" s="235"/>
      <c r="M159" s="236"/>
      <c r="N159" s="237"/>
      <c r="O159" s="237"/>
      <c r="P159" s="237"/>
      <c r="Q159" s="237"/>
      <c r="R159" s="237"/>
      <c r="S159" s="237"/>
      <c r="T159" s="23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9" t="s">
        <v>218</v>
      </c>
      <c r="AU159" s="239" t="s">
        <v>82</v>
      </c>
      <c r="AV159" s="13" t="s">
        <v>82</v>
      </c>
      <c r="AW159" s="13" t="s">
        <v>33</v>
      </c>
      <c r="AX159" s="13" t="s">
        <v>73</v>
      </c>
      <c r="AY159" s="239" t="s">
        <v>206</v>
      </c>
    </row>
    <row r="160" spans="1:51" s="14" customFormat="1" ht="12">
      <c r="A160" s="14"/>
      <c r="B160" s="240"/>
      <c r="C160" s="241"/>
      <c r="D160" s="230" t="s">
        <v>218</v>
      </c>
      <c r="E160" s="242" t="s">
        <v>19</v>
      </c>
      <c r="F160" s="243" t="s">
        <v>220</v>
      </c>
      <c r="G160" s="241"/>
      <c r="H160" s="244">
        <v>38.75</v>
      </c>
      <c r="I160" s="245"/>
      <c r="J160" s="241"/>
      <c r="K160" s="241"/>
      <c r="L160" s="246"/>
      <c r="M160" s="247"/>
      <c r="N160" s="248"/>
      <c r="O160" s="248"/>
      <c r="P160" s="248"/>
      <c r="Q160" s="248"/>
      <c r="R160" s="248"/>
      <c r="S160" s="248"/>
      <c r="T160" s="24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0" t="s">
        <v>218</v>
      </c>
      <c r="AU160" s="250" t="s">
        <v>82</v>
      </c>
      <c r="AV160" s="14" t="s">
        <v>112</v>
      </c>
      <c r="AW160" s="14" t="s">
        <v>33</v>
      </c>
      <c r="AX160" s="14" t="s">
        <v>34</v>
      </c>
      <c r="AY160" s="250" t="s">
        <v>206</v>
      </c>
    </row>
    <row r="161" spans="1:65" s="2" customFormat="1" ht="12">
      <c r="A161" s="40"/>
      <c r="B161" s="41"/>
      <c r="C161" s="215" t="s">
        <v>274</v>
      </c>
      <c r="D161" s="215" t="s">
        <v>208</v>
      </c>
      <c r="E161" s="216" t="s">
        <v>275</v>
      </c>
      <c r="F161" s="217" t="s">
        <v>276</v>
      </c>
      <c r="G161" s="218" t="s">
        <v>270</v>
      </c>
      <c r="H161" s="219">
        <v>63</v>
      </c>
      <c r="I161" s="220"/>
      <c r="J161" s="221">
        <f>ROUND(I161*H161,2)</f>
        <v>0</v>
      </c>
      <c r="K161" s="217" t="s">
        <v>212</v>
      </c>
      <c r="L161" s="46"/>
      <c r="M161" s="222" t="s">
        <v>19</v>
      </c>
      <c r="N161" s="223" t="s">
        <v>44</v>
      </c>
      <c r="O161" s="86"/>
      <c r="P161" s="224">
        <f>O161*H161</f>
        <v>0</v>
      </c>
      <c r="Q161" s="224">
        <v>0.00012</v>
      </c>
      <c r="R161" s="224">
        <f>Q161*H161</f>
        <v>0.00756</v>
      </c>
      <c r="S161" s="224">
        <v>0</v>
      </c>
      <c r="T161" s="225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6" t="s">
        <v>112</v>
      </c>
      <c r="AT161" s="226" t="s">
        <v>208</v>
      </c>
      <c r="AU161" s="226" t="s">
        <v>82</v>
      </c>
      <c r="AY161" s="19" t="s">
        <v>206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19" t="s">
        <v>34</v>
      </c>
      <c r="BK161" s="227">
        <f>ROUND(I161*H161,2)</f>
        <v>0</v>
      </c>
      <c r="BL161" s="19" t="s">
        <v>112</v>
      </c>
      <c r="BM161" s="226" t="s">
        <v>277</v>
      </c>
    </row>
    <row r="162" spans="1:51" s="13" customFormat="1" ht="12">
      <c r="A162" s="13"/>
      <c r="B162" s="228"/>
      <c r="C162" s="229"/>
      <c r="D162" s="230" t="s">
        <v>218</v>
      </c>
      <c r="E162" s="231" t="s">
        <v>19</v>
      </c>
      <c r="F162" s="232" t="s">
        <v>278</v>
      </c>
      <c r="G162" s="229"/>
      <c r="H162" s="233">
        <v>5.4</v>
      </c>
      <c r="I162" s="234"/>
      <c r="J162" s="229"/>
      <c r="K162" s="229"/>
      <c r="L162" s="235"/>
      <c r="M162" s="236"/>
      <c r="N162" s="237"/>
      <c r="O162" s="237"/>
      <c r="P162" s="237"/>
      <c r="Q162" s="237"/>
      <c r="R162" s="237"/>
      <c r="S162" s="237"/>
      <c r="T162" s="23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9" t="s">
        <v>218</v>
      </c>
      <c r="AU162" s="239" t="s">
        <v>82</v>
      </c>
      <c r="AV162" s="13" t="s">
        <v>82</v>
      </c>
      <c r="AW162" s="13" t="s">
        <v>33</v>
      </c>
      <c r="AX162" s="13" t="s">
        <v>73</v>
      </c>
      <c r="AY162" s="239" t="s">
        <v>206</v>
      </c>
    </row>
    <row r="163" spans="1:51" s="13" customFormat="1" ht="12">
      <c r="A163" s="13"/>
      <c r="B163" s="228"/>
      <c r="C163" s="229"/>
      <c r="D163" s="230" t="s">
        <v>218</v>
      </c>
      <c r="E163" s="231" t="s">
        <v>19</v>
      </c>
      <c r="F163" s="232" t="s">
        <v>279</v>
      </c>
      <c r="G163" s="229"/>
      <c r="H163" s="233">
        <v>12.6</v>
      </c>
      <c r="I163" s="234"/>
      <c r="J163" s="229"/>
      <c r="K163" s="229"/>
      <c r="L163" s="235"/>
      <c r="M163" s="236"/>
      <c r="N163" s="237"/>
      <c r="O163" s="237"/>
      <c r="P163" s="237"/>
      <c r="Q163" s="237"/>
      <c r="R163" s="237"/>
      <c r="S163" s="237"/>
      <c r="T163" s="23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9" t="s">
        <v>218</v>
      </c>
      <c r="AU163" s="239" t="s">
        <v>82</v>
      </c>
      <c r="AV163" s="13" t="s">
        <v>82</v>
      </c>
      <c r="AW163" s="13" t="s">
        <v>33</v>
      </c>
      <c r="AX163" s="13" t="s">
        <v>73</v>
      </c>
      <c r="AY163" s="239" t="s">
        <v>206</v>
      </c>
    </row>
    <row r="164" spans="1:51" s="13" customFormat="1" ht="12">
      <c r="A164" s="13"/>
      <c r="B164" s="228"/>
      <c r="C164" s="229"/>
      <c r="D164" s="230" t="s">
        <v>218</v>
      </c>
      <c r="E164" s="231" t="s">
        <v>19</v>
      </c>
      <c r="F164" s="232" t="s">
        <v>280</v>
      </c>
      <c r="G164" s="229"/>
      <c r="H164" s="233">
        <v>14.4</v>
      </c>
      <c r="I164" s="234"/>
      <c r="J164" s="229"/>
      <c r="K164" s="229"/>
      <c r="L164" s="235"/>
      <c r="M164" s="236"/>
      <c r="N164" s="237"/>
      <c r="O164" s="237"/>
      <c r="P164" s="237"/>
      <c r="Q164" s="237"/>
      <c r="R164" s="237"/>
      <c r="S164" s="237"/>
      <c r="T164" s="23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9" t="s">
        <v>218</v>
      </c>
      <c r="AU164" s="239" t="s">
        <v>82</v>
      </c>
      <c r="AV164" s="13" t="s">
        <v>82</v>
      </c>
      <c r="AW164" s="13" t="s">
        <v>33</v>
      </c>
      <c r="AX164" s="13" t="s">
        <v>73</v>
      </c>
      <c r="AY164" s="239" t="s">
        <v>206</v>
      </c>
    </row>
    <row r="165" spans="1:51" s="13" customFormat="1" ht="12">
      <c r="A165" s="13"/>
      <c r="B165" s="228"/>
      <c r="C165" s="229"/>
      <c r="D165" s="230" t="s">
        <v>218</v>
      </c>
      <c r="E165" s="231" t="s">
        <v>19</v>
      </c>
      <c r="F165" s="232" t="s">
        <v>281</v>
      </c>
      <c r="G165" s="229"/>
      <c r="H165" s="233">
        <v>9</v>
      </c>
      <c r="I165" s="234"/>
      <c r="J165" s="229"/>
      <c r="K165" s="229"/>
      <c r="L165" s="235"/>
      <c r="M165" s="236"/>
      <c r="N165" s="237"/>
      <c r="O165" s="237"/>
      <c r="P165" s="237"/>
      <c r="Q165" s="237"/>
      <c r="R165" s="237"/>
      <c r="S165" s="237"/>
      <c r="T165" s="23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9" t="s">
        <v>218</v>
      </c>
      <c r="AU165" s="239" t="s">
        <v>82</v>
      </c>
      <c r="AV165" s="13" t="s">
        <v>82</v>
      </c>
      <c r="AW165" s="13" t="s">
        <v>33</v>
      </c>
      <c r="AX165" s="13" t="s">
        <v>73</v>
      </c>
      <c r="AY165" s="239" t="s">
        <v>206</v>
      </c>
    </row>
    <row r="166" spans="1:51" s="13" customFormat="1" ht="12">
      <c r="A166" s="13"/>
      <c r="B166" s="228"/>
      <c r="C166" s="229"/>
      <c r="D166" s="230" t="s">
        <v>218</v>
      </c>
      <c r="E166" s="231" t="s">
        <v>19</v>
      </c>
      <c r="F166" s="232" t="s">
        <v>282</v>
      </c>
      <c r="G166" s="229"/>
      <c r="H166" s="233">
        <v>5.4</v>
      </c>
      <c r="I166" s="234"/>
      <c r="J166" s="229"/>
      <c r="K166" s="229"/>
      <c r="L166" s="235"/>
      <c r="M166" s="236"/>
      <c r="N166" s="237"/>
      <c r="O166" s="237"/>
      <c r="P166" s="237"/>
      <c r="Q166" s="237"/>
      <c r="R166" s="237"/>
      <c r="S166" s="237"/>
      <c r="T166" s="23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9" t="s">
        <v>218</v>
      </c>
      <c r="AU166" s="239" t="s">
        <v>82</v>
      </c>
      <c r="AV166" s="13" t="s">
        <v>82</v>
      </c>
      <c r="AW166" s="13" t="s">
        <v>33</v>
      </c>
      <c r="AX166" s="13" t="s">
        <v>73</v>
      </c>
      <c r="AY166" s="239" t="s">
        <v>206</v>
      </c>
    </row>
    <row r="167" spans="1:51" s="13" customFormat="1" ht="12">
      <c r="A167" s="13"/>
      <c r="B167" s="228"/>
      <c r="C167" s="229"/>
      <c r="D167" s="230" t="s">
        <v>218</v>
      </c>
      <c r="E167" s="231" t="s">
        <v>19</v>
      </c>
      <c r="F167" s="232" t="s">
        <v>283</v>
      </c>
      <c r="G167" s="229"/>
      <c r="H167" s="233">
        <v>3.6</v>
      </c>
      <c r="I167" s="234"/>
      <c r="J167" s="229"/>
      <c r="K167" s="229"/>
      <c r="L167" s="235"/>
      <c r="M167" s="236"/>
      <c r="N167" s="237"/>
      <c r="O167" s="237"/>
      <c r="P167" s="237"/>
      <c r="Q167" s="237"/>
      <c r="R167" s="237"/>
      <c r="S167" s="237"/>
      <c r="T167" s="23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9" t="s">
        <v>218</v>
      </c>
      <c r="AU167" s="239" t="s">
        <v>82</v>
      </c>
      <c r="AV167" s="13" t="s">
        <v>82</v>
      </c>
      <c r="AW167" s="13" t="s">
        <v>33</v>
      </c>
      <c r="AX167" s="13" t="s">
        <v>73</v>
      </c>
      <c r="AY167" s="239" t="s">
        <v>206</v>
      </c>
    </row>
    <row r="168" spans="1:51" s="13" customFormat="1" ht="12">
      <c r="A168" s="13"/>
      <c r="B168" s="228"/>
      <c r="C168" s="229"/>
      <c r="D168" s="230" t="s">
        <v>218</v>
      </c>
      <c r="E168" s="231" t="s">
        <v>19</v>
      </c>
      <c r="F168" s="232" t="s">
        <v>284</v>
      </c>
      <c r="G168" s="229"/>
      <c r="H168" s="233">
        <v>12.6</v>
      </c>
      <c r="I168" s="234"/>
      <c r="J168" s="229"/>
      <c r="K168" s="229"/>
      <c r="L168" s="235"/>
      <c r="M168" s="236"/>
      <c r="N168" s="237"/>
      <c r="O168" s="237"/>
      <c r="P168" s="237"/>
      <c r="Q168" s="237"/>
      <c r="R168" s="237"/>
      <c r="S168" s="237"/>
      <c r="T168" s="23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9" t="s">
        <v>218</v>
      </c>
      <c r="AU168" s="239" t="s">
        <v>82</v>
      </c>
      <c r="AV168" s="13" t="s">
        <v>82</v>
      </c>
      <c r="AW168" s="13" t="s">
        <v>33</v>
      </c>
      <c r="AX168" s="13" t="s">
        <v>73</v>
      </c>
      <c r="AY168" s="239" t="s">
        <v>206</v>
      </c>
    </row>
    <row r="169" spans="1:51" s="14" customFormat="1" ht="12">
      <c r="A169" s="14"/>
      <c r="B169" s="240"/>
      <c r="C169" s="241"/>
      <c r="D169" s="230" t="s">
        <v>218</v>
      </c>
      <c r="E169" s="242" t="s">
        <v>19</v>
      </c>
      <c r="F169" s="243" t="s">
        <v>220</v>
      </c>
      <c r="G169" s="241"/>
      <c r="H169" s="244">
        <v>63</v>
      </c>
      <c r="I169" s="245"/>
      <c r="J169" s="241"/>
      <c r="K169" s="241"/>
      <c r="L169" s="246"/>
      <c r="M169" s="247"/>
      <c r="N169" s="248"/>
      <c r="O169" s="248"/>
      <c r="P169" s="248"/>
      <c r="Q169" s="248"/>
      <c r="R169" s="248"/>
      <c r="S169" s="248"/>
      <c r="T169" s="24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0" t="s">
        <v>218</v>
      </c>
      <c r="AU169" s="250" t="s">
        <v>82</v>
      </c>
      <c r="AV169" s="14" t="s">
        <v>112</v>
      </c>
      <c r="AW169" s="14" t="s">
        <v>33</v>
      </c>
      <c r="AX169" s="14" t="s">
        <v>34</v>
      </c>
      <c r="AY169" s="250" t="s">
        <v>206</v>
      </c>
    </row>
    <row r="170" spans="1:65" s="2" customFormat="1" ht="44.25" customHeight="1">
      <c r="A170" s="40"/>
      <c r="B170" s="41"/>
      <c r="C170" s="215" t="s">
        <v>285</v>
      </c>
      <c r="D170" s="215" t="s">
        <v>208</v>
      </c>
      <c r="E170" s="216" t="s">
        <v>286</v>
      </c>
      <c r="F170" s="217" t="s">
        <v>287</v>
      </c>
      <c r="G170" s="218" t="s">
        <v>270</v>
      </c>
      <c r="H170" s="219">
        <v>180.5</v>
      </c>
      <c r="I170" s="220"/>
      <c r="J170" s="221">
        <f>ROUND(I170*H170,2)</f>
        <v>0</v>
      </c>
      <c r="K170" s="217" t="s">
        <v>212</v>
      </c>
      <c r="L170" s="46"/>
      <c r="M170" s="222" t="s">
        <v>19</v>
      </c>
      <c r="N170" s="223" t="s">
        <v>44</v>
      </c>
      <c r="O170" s="86"/>
      <c r="P170" s="224">
        <f>O170*H170</f>
        <v>0</v>
      </c>
      <c r="Q170" s="224">
        <v>0.00011</v>
      </c>
      <c r="R170" s="224">
        <f>Q170*H170</f>
        <v>0.019855</v>
      </c>
      <c r="S170" s="224">
        <v>0</v>
      </c>
      <c r="T170" s="225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6" t="s">
        <v>112</v>
      </c>
      <c r="AT170" s="226" t="s">
        <v>208</v>
      </c>
      <c r="AU170" s="226" t="s">
        <v>82</v>
      </c>
      <c r="AY170" s="19" t="s">
        <v>206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19" t="s">
        <v>34</v>
      </c>
      <c r="BK170" s="227">
        <f>ROUND(I170*H170,2)</f>
        <v>0</v>
      </c>
      <c r="BL170" s="19" t="s">
        <v>112</v>
      </c>
      <c r="BM170" s="226" t="s">
        <v>288</v>
      </c>
    </row>
    <row r="171" spans="1:51" s="13" customFormat="1" ht="12">
      <c r="A171" s="13"/>
      <c r="B171" s="228"/>
      <c r="C171" s="229"/>
      <c r="D171" s="230" t="s">
        <v>218</v>
      </c>
      <c r="E171" s="231" t="s">
        <v>19</v>
      </c>
      <c r="F171" s="232" t="s">
        <v>289</v>
      </c>
      <c r="G171" s="229"/>
      <c r="H171" s="233">
        <v>174</v>
      </c>
      <c r="I171" s="234"/>
      <c r="J171" s="229"/>
      <c r="K171" s="229"/>
      <c r="L171" s="235"/>
      <c r="M171" s="236"/>
      <c r="N171" s="237"/>
      <c r="O171" s="237"/>
      <c r="P171" s="237"/>
      <c r="Q171" s="237"/>
      <c r="R171" s="237"/>
      <c r="S171" s="237"/>
      <c r="T171" s="23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9" t="s">
        <v>218</v>
      </c>
      <c r="AU171" s="239" t="s">
        <v>82</v>
      </c>
      <c r="AV171" s="13" t="s">
        <v>82</v>
      </c>
      <c r="AW171" s="13" t="s">
        <v>33</v>
      </c>
      <c r="AX171" s="13" t="s">
        <v>73</v>
      </c>
      <c r="AY171" s="239" t="s">
        <v>206</v>
      </c>
    </row>
    <row r="172" spans="1:51" s="13" customFormat="1" ht="12">
      <c r="A172" s="13"/>
      <c r="B172" s="228"/>
      <c r="C172" s="229"/>
      <c r="D172" s="230" t="s">
        <v>218</v>
      </c>
      <c r="E172" s="231" t="s">
        <v>19</v>
      </c>
      <c r="F172" s="232" t="s">
        <v>290</v>
      </c>
      <c r="G172" s="229"/>
      <c r="H172" s="233">
        <v>6.5</v>
      </c>
      <c r="I172" s="234"/>
      <c r="J172" s="229"/>
      <c r="K172" s="229"/>
      <c r="L172" s="235"/>
      <c r="M172" s="236"/>
      <c r="N172" s="237"/>
      <c r="O172" s="237"/>
      <c r="P172" s="237"/>
      <c r="Q172" s="237"/>
      <c r="R172" s="237"/>
      <c r="S172" s="237"/>
      <c r="T172" s="23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9" t="s">
        <v>218</v>
      </c>
      <c r="AU172" s="239" t="s">
        <v>82</v>
      </c>
      <c r="AV172" s="13" t="s">
        <v>82</v>
      </c>
      <c r="AW172" s="13" t="s">
        <v>33</v>
      </c>
      <c r="AX172" s="13" t="s">
        <v>73</v>
      </c>
      <c r="AY172" s="239" t="s">
        <v>206</v>
      </c>
    </row>
    <row r="173" spans="1:51" s="14" customFormat="1" ht="12">
      <c r="A173" s="14"/>
      <c r="B173" s="240"/>
      <c r="C173" s="241"/>
      <c r="D173" s="230" t="s">
        <v>218</v>
      </c>
      <c r="E173" s="242" t="s">
        <v>19</v>
      </c>
      <c r="F173" s="243" t="s">
        <v>220</v>
      </c>
      <c r="G173" s="241"/>
      <c r="H173" s="244">
        <v>180.5</v>
      </c>
      <c r="I173" s="245"/>
      <c r="J173" s="241"/>
      <c r="K173" s="241"/>
      <c r="L173" s="246"/>
      <c r="M173" s="247"/>
      <c r="N173" s="248"/>
      <c r="O173" s="248"/>
      <c r="P173" s="248"/>
      <c r="Q173" s="248"/>
      <c r="R173" s="248"/>
      <c r="S173" s="248"/>
      <c r="T173" s="24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0" t="s">
        <v>218</v>
      </c>
      <c r="AU173" s="250" t="s">
        <v>82</v>
      </c>
      <c r="AV173" s="14" t="s">
        <v>112</v>
      </c>
      <c r="AW173" s="14" t="s">
        <v>33</v>
      </c>
      <c r="AX173" s="14" t="s">
        <v>34</v>
      </c>
      <c r="AY173" s="250" t="s">
        <v>206</v>
      </c>
    </row>
    <row r="174" spans="1:65" s="2" customFormat="1" ht="44.25" customHeight="1">
      <c r="A174" s="40"/>
      <c r="B174" s="41"/>
      <c r="C174" s="215" t="s">
        <v>8</v>
      </c>
      <c r="D174" s="215" t="s">
        <v>208</v>
      </c>
      <c r="E174" s="216" t="s">
        <v>291</v>
      </c>
      <c r="F174" s="217" t="s">
        <v>292</v>
      </c>
      <c r="G174" s="218" t="s">
        <v>270</v>
      </c>
      <c r="H174" s="219">
        <v>200</v>
      </c>
      <c r="I174" s="220"/>
      <c r="J174" s="221">
        <f>ROUND(I174*H174,2)</f>
        <v>0</v>
      </c>
      <c r="K174" s="217" t="s">
        <v>212</v>
      </c>
      <c r="L174" s="46"/>
      <c r="M174" s="222" t="s">
        <v>19</v>
      </c>
      <c r="N174" s="223" t="s">
        <v>44</v>
      </c>
      <c r="O174" s="86"/>
      <c r="P174" s="224">
        <f>O174*H174</f>
        <v>0</v>
      </c>
      <c r="Q174" s="224">
        <v>0.00014</v>
      </c>
      <c r="R174" s="224">
        <f>Q174*H174</f>
        <v>0.027999999999999997</v>
      </c>
      <c r="S174" s="224">
        <v>0</v>
      </c>
      <c r="T174" s="225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6" t="s">
        <v>112</v>
      </c>
      <c r="AT174" s="226" t="s">
        <v>208</v>
      </c>
      <c r="AU174" s="226" t="s">
        <v>82</v>
      </c>
      <c r="AY174" s="19" t="s">
        <v>206</v>
      </c>
      <c r="BE174" s="227">
        <f>IF(N174="základní",J174,0)</f>
        <v>0</v>
      </c>
      <c r="BF174" s="227">
        <f>IF(N174="snížená",J174,0)</f>
        <v>0</v>
      </c>
      <c r="BG174" s="227">
        <f>IF(N174="zákl. přenesená",J174,0)</f>
        <v>0</v>
      </c>
      <c r="BH174" s="227">
        <f>IF(N174="sníž. přenesená",J174,0)</f>
        <v>0</v>
      </c>
      <c r="BI174" s="227">
        <f>IF(N174="nulová",J174,0)</f>
        <v>0</v>
      </c>
      <c r="BJ174" s="19" t="s">
        <v>34</v>
      </c>
      <c r="BK174" s="227">
        <f>ROUND(I174*H174,2)</f>
        <v>0</v>
      </c>
      <c r="BL174" s="19" t="s">
        <v>112</v>
      </c>
      <c r="BM174" s="226" t="s">
        <v>293</v>
      </c>
    </row>
    <row r="175" spans="1:51" s="13" customFormat="1" ht="12">
      <c r="A175" s="13"/>
      <c r="B175" s="228"/>
      <c r="C175" s="229"/>
      <c r="D175" s="230" t="s">
        <v>218</v>
      </c>
      <c r="E175" s="231" t="s">
        <v>19</v>
      </c>
      <c r="F175" s="232" t="s">
        <v>294</v>
      </c>
      <c r="G175" s="229"/>
      <c r="H175" s="233">
        <v>16.5</v>
      </c>
      <c r="I175" s="234"/>
      <c r="J175" s="229"/>
      <c r="K175" s="229"/>
      <c r="L175" s="235"/>
      <c r="M175" s="236"/>
      <c r="N175" s="237"/>
      <c r="O175" s="237"/>
      <c r="P175" s="237"/>
      <c r="Q175" s="237"/>
      <c r="R175" s="237"/>
      <c r="S175" s="237"/>
      <c r="T175" s="23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9" t="s">
        <v>218</v>
      </c>
      <c r="AU175" s="239" t="s">
        <v>82</v>
      </c>
      <c r="AV175" s="13" t="s">
        <v>82</v>
      </c>
      <c r="AW175" s="13" t="s">
        <v>33</v>
      </c>
      <c r="AX175" s="13" t="s">
        <v>73</v>
      </c>
      <c r="AY175" s="239" t="s">
        <v>206</v>
      </c>
    </row>
    <row r="176" spans="1:51" s="13" customFormat="1" ht="12">
      <c r="A176" s="13"/>
      <c r="B176" s="228"/>
      <c r="C176" s="229"/>
      <c r="D176" s="230" t="s">
        <v>218</v>
      </c>
      <c r="E176" s="231" t="s">
        <v>19</v>
      </c>
      <c r="F176" s="232" t="s">
        <v>295</v>
      </c>
      <c r="G176" s="229"/>
      <c r="H176" s="233">
        <v>16.5</v>
      </c>
      <c r="I176" s="234"/>
      <c r="J176" s="229"/>
      <c r="K176" s="229"/>
      <c r="L176" s="235"/>
      <c r="M176" s="236"/>
      <c r="N176" s="237"/>
      <c r="O176" s="237"/>
      <c r="P176" s="237"/>
      <c r="Q176" s="237"/>
      <c r="R176" s="237"/>
      <c r="S176" s="237"/>
      <c r="T176" s="23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9" t="s">
        <v>218</v>
      </c>
      <c r="AU176" s="239" t="s">
        <v>82</v>
      </c>
      <c r="AV176" s="13" t="s">
        <v>82</v>
      </c>
      <c r="AW176" s="13" t="s">
        <v>33</v>
      </c>
      <c r="AX176" s="13" t="s">
        <v>73</v>
      </c>
      <c r="AY176" s="239" t="s">
        <v>206</v>
      </c>
    </row>
    <row r="177" spans="1:51" s="13" customFormat="1" ht="12">
      <c r="A177" s="13"/>
      <c r="B177" s="228"/>
      <c r="C177" s="229"/>
      <c r="D177" s="230" t="s">
        <v>218</v>
      </c>
      <c r="E177" s="231" t="s">
        <v>19</v>
      </c>
      <c r="F177" s="232" t="s">
        <v>296</v>
      </c>
      <c r="G177" s="229"/>
      <c r="H177" s="233">
        <v>20</v>
      </c>
      <c r="I177" s="234"/>
      <c r="J177" s="229"/>
      <c r="K177" s="229"/>
      <c r="L177" s="235"/>
      <c r="M177" s="236"/>
      <c r="N177" s="237"/>
      <c r="O177" s="237"/>
      <c r="P177" s="237"/>
      <c r="Q177" s="237"/>
      <c r="R177" s="237"/>
      <c r="S177" s="237"/>
      <c r="T177" s="23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9" t="s">
        <v>218</v>
      </c>
      <c r="AU177" s="239" t="s">
        <v>82</v>
      </c>
      <c r="AV177" s="13" t="s">
        <v>82</v>
      </c>
      <c r="AW177" s="13" t="s">
        <v>33</v>
      </c>
      <c r="AX177" s="13" t="s">
        <v>73</v>
      </c>
      <c r="AY177" s="239" t="s">
        <v>206</v>
      </c>
    </row>
    <row r="178" spans="1:51" s="13" customFormat="1" ht="12">
      <c r="A178" s="13"/>
      <c r="B178" s="228"/>
      <c r="C178" s="229"/>
      <c r="D178" s="230" t="s">
        <v>218</v>
      </c>
      <c r="E178" s="231" t="s">
        <v>19</v>
      </c>
      <c r="F178" s="232" t="s">
        <v>297</v>
      </c>
      <c r="G178" s="229"/>
      <c r="H178" s="233">
        <v>22</v>
      </c>
      <c r="I178" s="234"/>
      <c r="J178" s="229"/>
      <c r="K178" s="229"/>
      <c r="L178" s="235"/>
      <c r="M178" s="236"/>
      <c r="N178" s="237"/>
      <c r="O178" s="237"/>
      <c r="P178" s="237"/>
      <c r="Q178" s="237"/>
      <c r="R178" s="237"/>
      <c r="S178" s="237"/>
      <c r="T178" s="23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9" t="s">
        <v>218</v>
      </c>
      <c r="AU178" s="239" t="s">
        <v>82</v>
      </c>
      <c r="AV178" s="13" t="s">
        <v>82</v>
      </c>
      <c r="AW178" s="13" t="s">
        <v>33</v>
      </c>
      <c r="AX178" s="13" t="s">
        <v>73</v>
      </c>
      <c r="AY178" s="239" t="s">
        <v>206</v>
      </c>
    </row>
    <row r="179" spans="1:51" s="13" customFormat="1" ht="12">
      <c r="A179" s="13"/>
      <c r="B179" s="228"/>
      <c r="C179" s="229"/>
      <c r="D179" s="230" t="s">
        <v>218</v>
      </c>
      <c r="E179" s="231" t="s">
        <v>19</v>
      </c>
      <c r="F179" s="232" t="s">
        <v>298</v>
      </c>
      <c r="G179" s="229"/>
      <c r="H179" s="233">
        <v>45</v>
      </c>
      <c r="I179" s="234"/>
      <c r="J179" s="229"/>
      <c r="K179" s="229"/>
      <c r="L179" s="235"/>
      <c r="M179" s="236"/>
      <c r="N179" s="237"/>
      <c r="O179" s="237"/>
      <c r="P179" s="237"/>
      <c r="Q179" s="237"/>
      <c r="R179" s="237"/>
      <c r="S179" s="237"/>
      <c r="T179" s="23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9" t="s">
        <v>218</v>
      </c>
      <c r="AU179" s="239" t="s">
        <v>82</v>
      </c>
      <c r="AV179" s="13" t="s">
        <v>82</v>
      </c>
      <c r="AW179" s="13" t="s">
        <v>33</v>
      </c>
      <c r="AX179" s="13" t="s">
        <v>73</v>
      </c>
      <c r="AY179" s="239" t="s">
        <v>206</v>
      </c>
    </row>
    <row r="180" spans="1:51" s="13" customFormat="1" ht="12">
      <c r="A180" s="13"/>
      <c r="B180" s="228"/>
      <c r="C180" s="229"/>
      <c r="D180" s="230" t="s">
        <v>218</v>
      </c>
      <c r="E180" s="231" t="s">
        <v>19</v>
      </c>
      <c r="F180" s="232" t="s">
        <v>299</v>
      </c>
      <c r="G180" s="229"/>
      <c r="H180" s="233">
        <v>16.5</v>
      </c>
      <c r="I180" s="234"/>
      <c r="J180" s="229"/>
      <c r="K180" s="229"/>
      <c r="L180" s="235"/>
      <c r="M180" s="236"/>
      <c r="N180" s="237"/>
      <c r="O180" s="237"/>
      <c r="P180" s="237"/>
      <c r="Q180" s="237"/>
      <c r="R180" s="237"/>
      <c r="S180" s="237"/>
      <c r="T180" s="23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9" t="s">
        <v>218</v>
      </c>
      <c r="AU180" s="239" t="s">
        <v>82</v>
      </c>
      <c r="AV180" s="13" t="s">
        <v>82</v>
      </c>
      <c r="AW180" s="13" t="s">
        <v>33</v>
      </c>
      <c r="AX180" s="13" t="s">
        <v>73</v>
      </c>
      <c r="AY180" s="239" t="s">
        <v>206</v>
      </c>
    </row>
    <row r="181" spans="1:51" s="13" customFormat="1" ht="12">
      <c r="A181" s="13"/>
      <c r="B181" s="228"/>
      <c r="C181" s="229"/>
      <c r="D181" s="230" t="s">
        <v>218</v>
      </c>
      <c r="E181" s="231" t="s">
        <v>19</v>
      </c>
      <c r="F181" s="232" t="s">
        <v>300</v>
      </c>
      <c r="G181" s="229"/>
      <c r="H181" s="233">
        <v>12</v>
      </c>
      <c r="I181" s="234"/>
      <c r="J181" s="229"/>
      <c r="K181" s="229"/>
      <c r="L181" s="235"/>
      <c r="M181" s="236"/>
      <c r="N181" s="237"/>
      <c r="O181" s="237"/>
      <c r="P181" s="237"/>
      <c r="Q181" s="237"/>
      <c r="R181" s="237"/>
      <c r="S181" s="237"/>
      <c r="T181" s="23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9" t="s">
        <v>218</v>
      </c>
      <c r="AU181" s="239" t="s">
        <v>82</v>
      </c>
      <c r="AV181" s="13" t="s">
        <v>82</v>
      </c>
      <c r="AW181" s="13" t="s">
        <v>33</v>
      </c>
      <c r="AX181" s="13" t="s">
        <v>73</v>
      </c>
      <c r="AY181" s="239" t="s">
        <v>206</v>
      </c>
    </row>
    <row r="182" spans="1:51" s="13" customFormat="1" ht="12">
      <c r="A182" s="13"/>
      <c r="B182" s="228"/>
      <c r="C182" s="229"/>
      <c r="D182" s="230" t="s">
        <v>218</v>
      </c>
      <c r="E182" s="231" t="s">
        <v>19</v>
      </c>
      <c r="F182" s="232" t="s">
        <v>301</v>
      </c>
      <c r="G182" s="229"/>
      <c r="H182" s="233">
        <v>24</v>
      </c>
      <c r="I182" s="234"/>
      <c r="J182" s="229"/>
      <c r="K182" s="229"/>
      <c r="L182" s="235"/>
      <c r="M182" s="236"/>
      <c r="N182" s="237"/>
      <c r="O182" s="237"/>
      <c r="P182" s="237"/>
      <c r="Q182" s="237"/>
      <c r="R182" s="237"/>
      <c r="S182" s="237"/>
      <c r="T182" s="23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9" t="s">
        <v>218</v>
      </c>
      <c r="AU182" s="239" t="s">
        <v>82</v>
      </c>
      <c r="AV182" s="13" t="s">
        <v>82</v>
      </c>
      <c r="AW182" s="13" t="s">
        <v>33</v>
      </c>
      <c r="AX182" s="13" t="s">
        <v>73</v>
      </c>
      <c r="AY182" s="239" t="s">
        <v>206</v>
      </c>
    </row>
    <row r="183" spans="1:51" s="13" customFormat="1" ht="12">
      <c r="A183" s="13"/>
      <c r="B183" s="228"/>
      <c r="C183" s="229"/>
      <c r="D183" s="230" t="s">
        <v>218</v>
      </c>
      <c r="E183" s="231" t="s">
        <v>19</v>
      </c>
      <c r="F183" s="232" t="s">
        <v>302</v>
      </c>
      <c r="G183" s="229"/>
      <c r="H183" s="233">
        <v>16.5</v>
      </c>
      <c r="I183" s="234"/>
      <c r="J183" s="229"/>
      <c r="K183" s="229"/>
      <c r="L183" s="235"/>
      <c r="M183" s="236"/>
      <c r="N183" s="237"/>
      <c r="O183" s="237"/>
      <c r="P183" s="237"/>
      <c r="Q183" s="237"/>
      <c r="R183" s="237"/>
      <c r="S183" s="237"/>
      <c r="T183" s="23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9" t="s">
        <v>218</v>
      </c>
      <c r="AU183" s="239" t="s">
        <v>82</v>
      </c>
      <c r="AV183" s="13" t="s">
        <v>82</v>
      </c>
      <c r="AW183" s="13" t="s">
        <v>33</v>
      </c>
      <c r="AX183" s="13" t="s">
        <v>73</v>
      </c>
      <c r="AY183" s="239" t="s">
        <v>206</v>
      </c>
    </row>
    <row r="184" spans="1:51" s="13" customFormat="1" ht="12">
      <c r="A184" s="13"/>
      <c r="B184" s="228"/>
      <c r="C184" s="229"/>
      <c r="D184" s="230" t="s">
        <v>218</v>
      </c>
      <c r="E184" s="231" t="s">
        <v>19</v>
      </c>
      <c r="F184" s="232" t="s">
        <v>303</v>
      </c>
      <c r="G184" s="229"/>
      <c r="H184" s="233">
        <v>11</v>
      </c>
      <c r="I184" s="234"/>
      <c r="J184" s="229"/>
      <c r="K184" s="229"/>
      <c r="L184" s="235"/>
      <c r="M184" s="236"/>
      <c r="N184" s="237"/>
      <c r="O184" s="237"/>
      <c r="P184" s="237"/>
      <c r="Q184" s="237"/>
      <c r="R184" s="237"/>
      <c r="S184" s="237"/>
      <c r="T184" s="23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9" t="s">
        <v>218</v>
      </c>
      <c r="AU184" s="239" t="s">
        <v>82</v>
      </c>
      <c r="AV184" s="13" t="s">
        <v>82</v>
      </c>
      <c r="AW184" s="13" t="s">
        <v>33</v>
      </c>
      <c r="AX184" s="13" t="s">
        <v>73</v>
      </c>
      <c r="AY184" s="239" t="s">
        <v>206</v>
      </c>
    </row>
    <row r="185" spans="1:51" s="14" customFormat="1" ht="12">
      <c r="A185" s="14"/>
      <c r="B185" s="240"/>
      <c r="C185" s="241"/>
      <c r="D185" s="230" t="s">
        <v>218</v>
      </c>
      <c r="E185" s="242" t="s">
        <v>19</v>
      </c>
      <c r="F185" s="243" t="s">
        <v>220</v>
      </c>
      <c r="G185" s="241"/>
      <c r="H185" s="244">
        <v>200</v>
      </c>
      <c r="I185" s="245"/>
      <c r="J185" s="241"/>
      <c r="K185" s="241"/>
      <c r="L185" s="246"/>
      <c r="M185" s="247"/>
      <c r="N185" s="248"/>
      <c r="O185" s="248"/>
      <c r="P185" s="248"/>
      <c r="Q185" s="248"/>
      <c r="R185" s="248"/>
      <c r="S185" s="248"/>
      <c r="T185" s="24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0" t="s">
        <v>218</v>
      </c>
      <c r="AU185" s="250" t="s">
        <v>82</v>
      </c>
      <c r="AV185" s="14" t="s">
        <v>112</v>
      </c>
      <c r="AW185" s="14" t="s">
        <v>33</v>
      </c>
      <c r="AX185" s="14" t="s">
        <v>34</v>
      </c>
      <c r="AY185" s="250" t="s">
        <v>206</v>
      </c>
    </row>
    <row r="186" spans="1:65" s="2" customFormat="1" ht="12">
      <c r="A186" s="40"/>
      <c r="B186" s="41"/>
      <c r="C186" s="215" t="s">
        <v>304</v>
      </c>
      <c r="D186" s="215" t="s">
        <v>208</v>
      </c>
      <c r="E186" s="216" t="s">
        <v>305</v>
      </c>
      <c r="F186" s="217" t="s">
        <v>306</v>
      </c>
      <c r="G186" s="218" t="s">
        <v>270</v>
      </c>
      <c r="H186" s="219">
        <v>180.5</v>
      </c>
      <c r="I186" s="220"/>
      <c r="J186" s="221">
        <f>ROUND(I186*H186,2)</f>
        <v>0</v>
      </c>
      <c r="K186" s="217" t="s">
        <v>212</v>
      </c>
      <c r="L186" s="46"/>
      <c r="M186" s="222" t="s">
        <v>19</v>
      </c>
      <c r="N186" s="223" t="s">
        <v>44</v>
      </c>
      <c r="O186" s="86"/>
      <c r="P186" s="224">
        <f>O186*H186</f>
        <v>0</v>
      </c>
      <c r="Q186" s="224">
        <v>0</v>
      </c>
      <c r="R186" s="224">
        <f>Q186*H186</f>
        <v>0</v>
      </c>
      <c r="S186" s="224">
        <v>0</v>
      </c>
      <c r="T186" s="225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6" t="s">
        <v>112</v>
      </c>
      <c r="AT186" s="226" t="s">
        <v>208</v>
      </c>
      <c r="AU186" s="226" t="s">
        <v>82</v>
      </c>
      <c r="AY186" s="19" t="s">
        <v>206</v>
      </c>
      <c r="BE186" s="227">
        <f>IF(N186="základní",J186,0)</f>
        <v>0</v>
      </c>
      <c r="BF186" s="227">
        <f>IF(N186="snížená",J186,0)</f>
        <v>0</v>
      </c>
      <c r="BG186" s="227">
        <f>IF(N186="zákl. přenesená",J186,0)</f>
        <v>0</v>
      </c>
      <c r="BH186" s="227">
        <f>IF(N186="sníž. přenesená",J186,0)</f>
        <v>0</v>
      </c>
      <c r="BI186" s="227">
        <f>IF(N186="nulová",J186,0)</f>
        <v>0</v>
      </c>
      <c r="BJ186" s="19" t="s">
        <v>34</v>
      </c>
      <c r="BK186" s="227">
        <f>ROUND(I186*H186,2)</f>
        <v>0</v>
      </c>
      <c r="BL186" s="19" t="s">
        <v>112</v>
      </c>
      <c r="BM186" s="226" t="s">
        <v>307</v>
      </c>
    </row>
    <row r="187" spans="1:65" s="2" customFormat="1" ht="12">
      <c r="A187" s="40"/>
      <c r="B187" s="41"/>
      <c r="C187" s="215" t="s">
        <v>308</v>
      </c>
      <c r="D187" s="215" t="s">
        <v>208</v>
      </c>
      <c r="E187" s="216" t="s">
        <v>309</v>
      </c>
      <c r="F187" s="217" t="s">
        <v>310</v>
      </c>
      <c r="G187" s="218" t="s">
        <v>270</v>
      </c>
      <c r="H187" s="219">
        <v>200</v>
      </c>
      <c r="I187" s="220"/>
      <c r="J187" s="221">
        <f>ROUND(I187*H187,2)</f>
        <v>0</v>
      </c>
      <c r="K187" s="217" t="s">
        <v>212</v>
      </c>
      <c r="L187" s="46"/>
      <c r="M187" s="222" t="s">
        <v>19</v>
      </c>
      <c r="N187" s="223" t="s">
        <v>44</v>
      </c>
      <c r="O187" s="86"/>
      <c r="P187" s="224">
        <f>O187*H187</f>
        <v>0</v>
      </c>
      <c r="Q187" s="224">
        <v>0</v>
      </c>
      <c r="R187" s="224">
        <f>Q187*H187</f>
        <v>0</v>
      </c>
      <c r="S187" s="224">
        <v>0</v>
      </c>
      <c r="T187" s="225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6" t="s">
        <v>112</v>
      </c>
      <c r="AT187" s="226" t="s">
        <v>208</v>
      </c>
      <c r="AU187" s="226" t="s">
        <v>82</v>
      </c>
      <c r="AY187" s="19" t="s">
        <v>206</v>
      </c>
      <c r="BE187" s="227">
        <f>IF(N187="základní",J187,0)</f>
        <v>0</v>
      </c>
      <c r="BF187" s="227">
        <f>IF(N187="snížená",J187,0)</f>
        <v>0</v>
      </c>
      <c r="BG187" s="227">
        <f>IF(N187="zákl. přenesená",J187,0)</f>
        <v>0</v>
      </c>
      <c r="BH187" s="227">
        <f>IF(N187="sníž. přenesená",J187,0)</f>
        <v>0</v>
      </c>
      <c r="BI187" s="227">
        <f>IF(N187="nulová",J187,0)</f>
        <v>0</v>
      </c>
      <c r="BJ187" s="19" t="s">
        <v>34</v>
      </c>
      <c r="BK187" s="227">
        <f>ROUND(I187*H187,2)</f>
        <v>0</v>
      </c>
      <c r="BL187" s="19" t="s">
        <v>112</v>
      </c>
      <c r="BM187" s="226" t="s">
        <v>311</v>
      </c>
    </row>
    <row r="188" spans="1:65" s="2" customFormat="1" ht="55.5" customHeight="1">
      <c r="A188" s="40"/>
      <c r="B188" s="41"/>
      <c r="C188" s="215" t="s">
        <v>312</v>
      </c>
      <c r="D188" s="215" t="s">
        <v>208</v>
      </c>
      <c r="E188" s="216" t="s">
        <v>313</v>
      </c>
      <c r="F188" s="217" t="s">
        <v>314</v>
      </c>
      <c r="G188" s="218" t="s">
        <v>270</v>
      </c>
      <c r="H188" s="219">
        <v>38.75</v>
      </c>
      <c r="I188" s="220"/>
      <c r="J188" s="221">
        <f>ROUND(I188*H188,2)</f>
        <v>0</v>
      </c>
      <c r="K188" s="217" t="s">
        <v>212</v>
      </c>
      <c r="L188" s="46"/>
      <c r="M188" s="222" t="s">
        <v>19</v>
      </c>
      <c r="N188" s="223" t="s">
        <v>44</v>
      </c>
      <c r="O188" s="86"/>
      <c r="P188" s="224">
        <f>O188*H188</f>
        <v>0</v>
      </c>
      <c r="Q188" s="224">
        <v>0</v>
      </c>
      <c r="R188" s="224">
        <f>Q188*H188</f>
        <v>0</v>
      </c>
      <c r="S188" s="224">
        <v>0</v>
      </c>
      <c r="T188" s="225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6" t="s">
        <v>112</v>
      </c>
      <c r="AT188" s="226" t="s">
        <v>208</v>
      </c>
      <c r="AU188" s="226" t="s">
        <v>82</v>
      </c>
      <c r="AY188" s="19" t="s">
        <v>206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19" t="s">
        <v>34</v>
      </c>
      <c r="BK188" s="227">
        <f>ROUND(I188*H188,2)</f>
        <v>0</v>
      </c>
      <c r="BL188" s="19" t="s">
        <v>112</v>
      </c>
      <c r="BM188" s="226" t="s">
        <v>315</v>
      </c>
    </row>
    <row r="189" spans="1:51" s="13" customFormat="1" ht="12">
      <c r="A189" s="13"/>
      <c r="B189" s="228"/>
      <c r="C189" s="229"/>
      <c r="D189" s="230" t="s">
        <v>218</v>
      </c>
      <c r="E189" s="231" t="s">
        <v>19</v>
      </c>
      <c r="F189" s="232" t="s">
        <v>272</v>
      </c>
      <c r="G189" s="229"/>
      <c r="H189" s="233">
        <v>37.5</v>
      </c>
      <c r="I189" s="234"/>
      <c r="J189" s="229"/>
      <c r="K189" s="229"/>
      <c r="L189" s="235"/>
      <c r="M189" s="236"/>
      <c r="N189" s="237"/>
      <c r="O189" s="237"/>
      <c r="P189" s="237"/>
      <c r="Q189" s="237"/>
      <c r="R189" s="237"/>
      <c r="S189" s="237"/>
      <c r="T189" s="23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9" t="s">
        <v>218</v>
      </c>
      <c r="AU189" s="239" t="s">
        <v>82</v>
      </c>
      <c r="AV189" s="13" t="s">
        <v>82</v>
      </c>
      <c r="AW189" s="13" t="s">
        <v>33</v>
      </c>
      <c r="AX189" s="13" t="s">
        <v>73</v>
      </c>
      <c r="AY189" s="239" t="s">
        <v>206</v>
      </c>
    </row>
    <row r="190" spans="1:51" s="13" customFormat="1" ht="12">
      <c r="A190" s="13"/>
      <c r="B190" s="228"/>
      <c r="C190" s="229"/>
      <c r="D190" s="230" t="s">
        <v>218</v>
      </c>
      <c r="E190" s="231" t="s">
        <v>19</v>
      </c>
      <c r="F190" s="232" t="s">
        <v>273</v>
      </c>
      <c r="G190" s="229"/>
      <c r="H190" s="233">
        <v>1.25</v>
      </c>
      <c r="I190" s="234"/>
      <c r="J190" s="229"/>
      <c r="K190" s="229"/>
      <c r="L190" s="235"/>
      <c r="M190" s="236"/>
      <c r="N190" s="237"/>
      <c r="O190" s="237"/>
      <c r="P190" s="237"/>
      <c r="Q190" s="237"/>
      <c r="R190" s="237"/>
      <c r="S190" s="237"/>
      <c r="T190" s="23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9" t="s">
        <v>218</v>
      </c>
      <c r="AU190" s="239" t="s">
        <v>82</v>
      </c>
      <c r="AV190" s="13" t="s">
        <v>82</v>
      </c>
      <c r="AW190" s="13" t="s">
        <v>33</v>
      </c>
      <c r="AX190" s="13" t="s">
        <v>73</v>
      </c>
      <c r="AY190" s="239" t="s">
        <v>206</v>
      </c>
    </row>
    <row r="191" spans="1:51" s="14" customFormat="1" ht="12">
      <c r="A191" s="14"/>
      <c r="B191" s="240"/>
      <c r="C191" s="241"/>
      <c r="D191" s="230" t="s">
        <v>218</v>
      </c>
      <c r="E191" s="242" t="s">
        <v>19</v>
      </c>
      <c r="F191" s="243" t="s">
        <v>220</v>
      </c>
      <c r="G191" s="241"/>
      <c r="H191" s="244">
        <v>38.75</v>
      </c>
      <c r="I191" s="245"/>
      <c r="J191" s="241"/>
      <c r="K191" s="241"/>
      <c r="L191" s="246"/>
      <c r="M191" s="247"/>
      <c r="N191" s="248"/>
      <c r="O191" s="248"/>
      <c r="P191" s="248"/>
      <c r="Q191" s="248"/>
      <c r="R191" s="248"/>
      <c r="S191" s="248"/>
      <c r="T191" s="249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0" t="s">
        <v>218</v>
      </c>
      <c r="AU191" s="250" t="s">
        <v>82</v>
      </c>
      <c r="AV191" s="14" t="s">
        <v>112</v>
      </c>
      <c r="AW191" s="14" t="s">
        <v>33</v>
      </c>
      <c r="AX191" s="14" t="s">
        <v>34</v>
      </c>
      <c r="AY191" s="250" t="s">
        <v>206</v>
      </c>
    </row>
    <row r="192" spans="1:65" s="2" customFormat="1" ht="16.5" customHeight="1">
      <c r="A192" s="40"/>
      <c r="B192" s="41"/>
      <c r="C192" s="261" t="s">
        <v>316</v>
      </c>
      <c r="D192" s="261" t="s">
        <v>317</v>
      </c>
      <c r="E192" s="262" t="s">
        <v>318</v>
      </c>
      <c r="F192" s="263" t="s">
        <v>319</v>
      </c>
      <c r="G192" s="264" t="s">
        <v>216</v>
      </c>
      <c r="H192" s="265">
        <v>58.24</v>
      </c>
      <c r="I192" s="266"/>
      <c r="J192" s="267">
        <f>ROUND(I192*H192,2)</f>
        <v>0</v>
      </c>
      <c r="K192" s="263" t="s">
        <v>212</v>
      </c>
      <c r="L192" s="268"/>
      <c r="M192" s="269" t="s">
        <v>19</v>
      </c>
      <c r="N192" s="270" t="s">
        <v>44</v>
      </c>
      <c r="O192" s="86"/>
      <c r="P192" s="224">
        <f>O192*H192</f>
        <v>0</v>
      </c>
      <c r="Q192" s="224">
        <v>2.429</v>
      </c>
      <c r="R192" s="224">
        <f>Q192*H192</f>
        <v>141.46496</v>
      </c>
      <c r="S192" s="224">
        <v>0</v>
      </c>
      <c r="T192" s="225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6" t="s">
        <v>247</v>
      </c>
      <c r="AT192" s="226" t="s">
        <v>317</v>
      </c>
      <c r="AU192" s="226" t="s">
        <v>82</v>
      </c>
      <c r="AY192" s="19" t="s">
        <v>206</v>
      </c>
      <c r="BE192" s="227">
        <f>IF(N192="základní",J192,0)</f>
        <v>0</v>
      </c>
      <c r="BF192" s="227">
        <f>IF(N192="snížená",J192,0)</f>
        <v>0</v>
      </c>
      <c r="BG192" s="227">
        <f>IF(N192="zákl. přenesená",J192,0)</f>
        <v>0</v>
      </c>
      <c r="BH192" s="227">
        <f>IF(N192="sníž. přenesená",J192,0)</f>
        <v>0</v>
      </c>
      <c r="BI192" s="227">
        <f>IF(N192="nulová",J192,0)</f>
        <v>0</v>
      </c>
      <c r="BJ192" s="19" t="s">
        <v>34</v>
      </c>
      <c r="BK192" s="227">
        <f>ROUND(I192*H192,2)</f>
        <v>0</v>
      </c>
      <c r="BL192" s="19" t="s">
        <v>112</v>
      </c>
      <c r="BM192" s="226" t="s">
        <v>320</v>
      </c>
    </row>
    <row r="193" spans="1:51" s="13" customFormat="1" ht="12">
      <c r="A193" s="13"/>
      <c r="B193" s="228"/>
      <c r="C193" s="229"/>
      <c r="D193" s="230" t="s">
        <v>218</v>
      </c>
      <c r="E193" s="231" t="s">
        <v>19</v>
      </c>
      <c r="F193" s="232" t="s">
        <v>321</v>
      </c>
      <c r="G193" s="229"/>
      <c r="H193" s="233">
        <v>58.24</v>
      </c>
      <c r="I193" s="234"/>
      <c r="J193" s="229"/>
      <c r="K193" s="229"/>
      <c r="L193" s="235"/>
      <c r="M193" s="236"/>
      <c r="N193" s="237"/>
      <c r="O193" s="237"/>
      <c r="P193" s="237"/>
      <c r="Q193" s="237"/>
      <c r="R193" s="237"/>
      <c r="S193" s="237"/>
      <c r="T193" s="23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9" t="s">
        <v>218</v>
      </c>
      <c r="AU193" s="239" t="s">
        <v>82</v>
      </c>
      <c r="AV193" s="13" t="s">
        <v>82</v>
      </c>
      <c r="AW193" s="13" t="s">
        <v>33</v>
      </c>
      <c r="AX193" s="13" t="s">
        <v>73</v>
      </c>
      <c r="AY193" s="239" t="s">
        <v>206</v>
      </c>
    </row>
    <row r="194" spans="1:51" s="14" customFormat="1" ht="12">
      <c r="A194" s="14"/>
      <c r="B194" s="240"/>
      <c r="C194" s="241"/>
      <c r="D194" s="230" t="s">
        <v>218</v>
      </c>
      <c r="E194" s="242" t="s">
        <v>19</v>
      </c>
      <c r="F194" s="243" t="s">
        <v>220</v>
      </c>
      <c r="G194" s="241"/>
      <c r="H194" s="244">
        <v>58.24</v>
      </c>
      <c r="I194" s="245"/>
      <c r="J194" s="241"/>
      <c r="K194" s="241"/>
      <c r="L194" s="246"/>
      <c r="M194" s="247"/>
      <c r="N194" s="248"/>
      <c r="O194" s="248"/>
      <c r="P194" s="248"/>
      <c r="Q194" s="248"/>
      <c r="R194" s="248"/>
      <c r="S194" s="248"/>
      <c r="T194" s="249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0" t="s">
        <v>218</v>
      </c>
      <c r="AU194" s="250" t="s">
        <v>82</v>
      </c>
      <c r="AV194" s="14" t="s">
        <v>112</v>
      </c>
      <c r="AW194" s="14" t="s">
        <v>33</v>
      </c>
      <c r="AX194" s="14" t="s">
        <v>34</v>
      </c>
      <c r="AY194" s="250" t="s">
        <v>206</v>
      </c>
    </row>
    <row r="195" spans="1:65" s="2" customFormat="1" ht="55.5" customHeight="1">
      <c r="A195" s="40"/>
      <c r="B195" s="41"/>
      <c r="C195" s="215" t="s">
        <v>322</v>
      </c>
      <c r="D195" s="215" t="s">
        <v>208</v>
      </c>
      <c r="E195" s="216" t="s">
        <v>323</v>
      </c>
      <c r="F195" s="217" t="s">
        <v>324</v>
      </c>
      <c r="G195" s="218" t="s">
        <v>270</v>
      </c>
      <c r="H195" s="219">
        <v>63</v>
      </c>
      <c r="I195" s="220"/>
      <c r="J195" s="221">
        <f>ROUND(I195*H195,2)</f>
        <v>0</v>
      </c>
      <c r="K195" s="217" t="s">
        <v>212</v>
      </c>
      <c r="L195" s="46"/>
      <c r="M195" s="222" t="s">
        <v>19</v>
      </c>
      <c r="N195" s="223" t="s">
        <v>44</v>
      </c>
      <c r="O195" s="86"/>
      <c r="P195" s="224">
        <f>O195*H195</f>
        <v>0</v>
      </c>
      <c r="Q195" s="224">
        <v>0</v>
      </c>
      <c r="R195" s="224">
        <f>Q195*H195</f>
        <v>0</v>
      </c>
      <c r="S195" s="224">
        <v>0</v>
      </c>
      <c r="T195" s="225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6" t="s">
        <v>112</v>
      </c>
      <c r="AT195" s="226" t="s">
        <v>208</v>
      </c>
      <c r="AU195" s="226" t="s">
        <v>82</v>
      </c>
      <c r="AY195" s="19" t="s">
        <v>206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19" t="s">
        <v>34</v>
      </c>
      <c r="BK195" s="227">
        <f>ROUND(I195*H195,2)</f>
        <v>0</v>
      </c>
      <c r="BL195" s="19" t="s">
        <v>112</v>
      </c>
      <c r="BM195" s="226" t="s">
        <v>325</v>
      </c>
    </row>
    <row r="196" spans="1:51" s="13" customFormat="1" ht="12">
      <c r="A196" s="13"/>
      <c r="B196" s="228"/>
      <c r="C196" s="229"/>
      <c r="D196" s="230" t="s">
        <v>218</v>
      </c>
      <c r="E196" s="231" t="s">
        <v>19</v>
      </c>
      <c r="F196" s="232" t="s">
        <v>326</v>
      </c>
      <c r="G196" s="229"/>
      <c r="H196" s="233">
        <v>63</v>
      </c>
      <c r="I196" s="234"/>
      <c r="J196" s="229"/>
      <c r="K196" s="229"/>
      <c r="L196" s="235"/>
      <c r="M196" s="236"/>
      <c r="N196" s="237"/>
      <c r="O196" s="237"/>
      <c r="P196" s="237"/>
      <c r="Q196" s="237"/>
      <c r="R196" s="237"/>
      <c r="S196" s="237"/>
      <c r="T196" s="23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9" t="s">
        <v>218</v>
      </c>
      <c r="AU196" s="239" t="s">
        <v>82</v>
      </c>
      <c r="AV196" s="13" t="s">
        <v>82</v>
      </c>
      <c r="AW196" s="13" t="s">
        <v>33</v>
      </c>
      <c r="AX196" s="13" t="s">
        <v>73</v>
      </c>
      <c r="AY196" s="239" t="s">
        <v>206</v>
      </c>
    </row>
    <row r="197" spans="1:51" s="14" customFormat="1" ht="12">
      <c r="A197" s="14"/>
      <c r="B197" s="240"/>
      <c r="C197" s="241"/>
      <c r="D197" s="230" t="s">
        <v>218</v>
      </c>
      <c r="E197" s="242" t="s">
        <v>19</v>
      </c>
      <c r="F197" s="243" t="s">
        <v>220</v>
      </c>
      <c r="G197" s="241"/>
      <c r="H197" s="244">
        <v>63</v>
      </c>
      <c r="I197" s="245"/>
      <c r="J197" s="241"/>
      <c r="K197" s="241"/>
      <c r="L197" s="246"/>
      <c r="M197" s="247"/>
      <c r="N197" s="248"/>
      <c r="O197" s="248"/>
      <c r="P197" s="248"/>
      <c r="Q197" s="248"/>
      <c r="R197" s="248"/>
      <c r="S197" s="248"/>
      <c r="T197" s="249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0" t="s">
        <v>218</v>
      </c>
      <c r="AU197" s="250" t="s">
        <v>82</v>
      </c>
      <c r="AV197" s="14" t="s">
        <v>112</v>
      </c>
      <c r="AW197" s="14" t="s">
        <v>33</v>
      </c>
      <c r="AX197" s="14" t="s">
        <v>34</v>
      </c>
      <c r="AY197" s="250" t="s">
        <v>206</v>
      </c>
    </row>
    <row r="198" spans="1:65" s="2" customFormat="1" ht="16.5" customHeight="1">
      <c r="A198" s="40"/>
      <c r="B198" s="41"/>
      <c r="C198" s="261" t="s">
        <v>7</v>
      </c>
      <c r="D198" s="261" t="s">
        <v>317</v>
      </c>
      <c r="E198" s="262" t="s">
        <v>318</v>
      </c>
      <c r="F198" s="263" t="s">
        <v>319</v>
      </c>
      <c r="G198" s="264" t="s">
        <v>216</v>
      </c>
      <c r="H198" s="265">
        <v>133.002</v>
      </c>
      <c r="I198" s="266"/>
      <c r="J198" s="267">
        <f>ROUND(I198*H198,2)</f>
        <v>0</v>
      </c>
      <c r="K198" s="263" t="s">
        <v>212</v>
      </c>
      <c r="L198" s="268"/>
      <c r="M198" s="269" t="s">
        <v>19</v>
      </c>
      <c r="N198" s="270" t="s">
        <v>44</v>
      </c>
      <c r="O198" s="86"/>
      <c r="P198" s="224">
        <f>O198*H198</f>
        <v>0</v>
      </c>
      <c r="Q198" s="224">
        <v>2.429</v>
      </c>
      <c r="R198" s="224">
        <f>Q198*H198</f>
        <v>323.061858</v>
      </c>
      <c r="S198" s="224">
        <v>0</v>
      </c>
      <c r="T198" s="225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6" t="s">
        <v>247</v>
      </c>
      <c r="AT198" s="226" t="s">
        <v>317</v>
      </c>
      <c r="AU198" s="226" t="s">
        <v>82</v>
      </c>
      <c r="AY198" s="19" t="s">
        <v>206</v>
      </c>
      <c r="BE198" s="227">
        <f>IF(N198="základní",J198,0)</f>
        <v>0</v>
      </c>
      <c r="BF198" s="227">
        <f>IF(N198="snížená",J198,0)</f>
        <v>0</v>
      </c>
      <c r="BG198" s="227">
        <f>IF(N198="zákl. přenesená",J198,0)</f>
        <v>0</v>
      </c>
      <c r="BH198" s="227">
        <f>IF(N198="sníž. přenesená",J198,0)</f>
        <v>0</v>
      </c>
      <c r="BI198" s="227">
        <f>IF(N198="nulová",J198,0)</f>
        <v>0</v>
      </c>
      <c r="BJ198" s="19" t="s">
        <v>34</v>
      </c>
      <c r="BK198" s="227">
        <f>ROUND(I198*H198,2)</f>
        <v>0</v>
      </c>
      <c r="BL198" s="19" t="s">
        <v>112</v>
      </c>
      <c r="BM198" s="226" t="s">
        <v>327</v>
      </c>
    </row>
    <row r="199" spans="1:51" s="13" customFormat="1" ht="12">
      <c r="A199" s="13"/>
      <c r="B199" s="228"/>
      <c r="C199" s="229"/>
      <c r="D199" s="230" t="s">
        <v>218</v>
      </c>
      <c r="E199" s="231" t="s">
        <v>19</v>
      </c>
      <c r="F199" s="232" t="s">
        <v>328</v>
      </c>
      <c r="G199" s="229"/>
      <c r="H199" s="233">
        <v>133.002</v>
      </c>
      <c r="I199" s="234"/>
      <c r="J199" s="229"/>
      <c r="K199" s="229"/>
      <c r="L199" s="235"/>
      <c r="M199" s="236"/>
      <c r="N199" s="237"/>
      <c r="O199" s="237"/>
      <c r="P199" s="237"/>
      <c r="Q199" s="237"/>
      <c r="R199" s="237"/>
      <c r="S199" s="237"/>
      <c r="T199" s="23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9" t="s">
        <v>218</v>
      </c>
      <c r="AU199" s="239" t="s">
        <v>82</v>
      </c>
      <c r="AV199" s="13" t="s">
        <v>82</v>
      </c>
      <c r="AW199" s="13" t="s">
        <v>33</v>
      </c>
      <c r="AX199" s="13" t="s">
        <v>73</v>
      </c>
      <c r="AY199" s="239" t="s">
        <v>206</v>
      </c>
    </row>
    <row r="200" spans="1:51" s="14" customFormat="1" ht="12">
      <c r="A200" s="14"/>
      <c r="B200" s="240"/>
      <c r="C200" s="241"/>
      <c r="D200" s="230" t="s">
        <v>218</v>
      </c>
      <c r="E200" s="242" t="s">
        <v>19</v>
      </c>
      <c r="F200" s="243" t="s">
        <v>220</v>
      </c>
      <c r="G200" s="241"/>
      <c r="H200" s="244">
        <v>133.002</v>
      </c>
      <c r="I200" s="245"/>
      <c r="J200" s="241"/>
      <c r="K200" s="241"/>
      <c r="L200" s="246"/>
      <c r="M200" s="247"/>
      <c r="N200" s="248"/>
      <c r="O200" s="248"/>
      <c r="P200" s="248"/>
      <c r="Q200" s="248"/>
      <c r="R200" s="248"/>
      <c r="S200" s="248"/>
      <c r="T200" s="24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0" t="s">
        <v>218</v>
      </c>
      <c r="AU200" s="250" t="s">
        <v>82</v>
      </c>
      <c r="AV200" s="14" t="s">
        <v>112</v>
      </c>
      <c r="AW200" s="14" t="s">
        <v>33</v>
      </c>
      <c r="AX200" s="14" t="s">
        <v>34</v>
      </c>
      <c r="AY200" s="250" t="s">
        <v>206</v>
      </c>
    </row>
    <row r="201" spans="1:65" s="2" customFormat="1" ht="44.25" customHeight="1">
      <c r="A201" s="40"/>
      <c r="B201" s="41"/>
      <c r="C201" s="215" t="s">
        <v>329</v>
      </c>
      <c r="D201" s="215" t="s">
        <v>208</v>
      </c>
      <c r="E201" s="216" t="s">
        <v>330</v>
      </c>
      <c r="F201" s="217" t="s">
        <v>331</v>
      </c>
      <c r="G201" s="218" t="s">
        <v>270</v>
      </c>
      <c r="H201" s="219">
        <v>180.5</v>
      </c>
      <c r="I201" s="220"/>
      <c r="J201" s="221">
        <f>ROUND(I201*H201,2)</f>
        <v>0</v>
      </c>
      <c r="K201" s="217" t="s">
        <v>212</v>
      </c>
      <c r="L201" s="46"/>
      <c r="M201" s="222" t="s">
        <v>19</v>
      </c>
      <c r="N201" s="223" t="s">
        <v>44</v>
      </c>
      <c r="O201" s="86"/>
      <c r="P201" s="224">
        <f>O201*H201</f>
        <v>0</v>
      </c>
      <c r="Q201" s="224">
        <v>0</v>
      </c>
      <c r="R201" s="224">
        <f>Q201*H201</f>
        <v>0</v>
      </c>
      <c r="S201" s="224">
        <v>0</v>
      </c>
      <c r="T201" s="225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6" t="s">
        <v>112</v>
      </c>
      <c r="AT201" s="226" t="s">
        <v>208</v>
      </c>
      <c r="AU201" s="226" t="s">
        <v>82</v>
      </c>
      <c r="AY201" s="19" t="s">
        <v>206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19" t="s">
        <v>34</v>
      </c>
      <c r="BK201" s="227">
        <f>ROUND(I201*H201,2)</f>
        <v>0</v>
      </c>
      <c r="BL201" s="19" t="s">
        <v>112</v>
      </c>
      <c r="BM201" s="226" t="s">
        <v>332</v>
      </c>
    </row>
    <row r="202" spans="1:51" s="13" customFormat="1" ht="12">
      <c r="A202" s="13"/>
      <c r="B202" s="228"/>
      <c r="C202" s="229"/>
      <c r="D202" s="230" t="s">
        <v>218</v>
      </c>
      <c r="E202" s="231" t="s">
        <v>19</v>
      </c>
      <c r="F202" s="232" t="s">
        <v>289</v>
      </c>
      <c r="G202" s="229"/>
      <c r="H202" s="233">
        <v>174</v>
      </c>
      <c r="I202" s="234"/>
      <c r="J202" s="229"/>
      <c r="K202" s="229"/>
      <c r="L202" s="235"/>
      <c r="M202" s="236"/>
      <c r="N202" s="237"/>
      <c r="O202" s="237"/>
      <c r="P202" s="237"/>
      <c r="Q202" s="237"/>
      <c r="R202" s="237"/>
      <c r="S202" s="237"/>
      <c r="T202" s="23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9" t="s">
        <v>218</v>
      </c>
      <c r="AU202" s="239" t="s">
        <v>82</v>
      </c>
      <c r="AV202" s="13" t="s">
        <v>82</v>
      </c>
      <c r="AW202" s="13" t="s">
        <v>33</v>
      </c>
      <c r="AX202" s="13" t="s">
        <v>73</v>
      </c>
      <c r="AY202" s="239" t="s">
        <v>206</v>
      </c>
    </row>
    <row r="203" spans="1:51" s="13" customFormat="1" ht="12">
      <c r="A203" s="13"/>
      <c r="B203" s="228"/>
      <c r="C203" s="229"/>
      <c r="D203" s="230" t="s">
        <v>218</v>
      </c>
      <c r="E203" s="231" t="s">
        <v>19</v>
      </c>
      <c r="F203" s="232" t="s">
        <v>290</v>
      </c>
      <c r="G203" s="229"/>
      <c r="H203" s="233">
        <v>6.5</v>
      </c>
      <c r="I203" s="234"/>
      <c r="J203" s="229"/>
      <c r="K203" s="229"/>
      <c r="L203" s="235"/>
      <c r="M203" s="236"/>
      <c r="N203" s="237"/>
      <c r="O203" s="237"/>
      <c r="P203" s="237"/>
      <c r="Q203" s="237"/>
      <c r="R203" s="237"/>
      <c r="S203" s="237"/>
      <c r="T203" s="23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9" t="s">
        <v>218</v>
      </c>
      <c r="AU203" s="239" t="s">
        <v>82</v>
      </c>
      <c r="AV203" s="13" t="s">
        <v>82</v>
      </c>
      <c r="AW203" s="13" t="s">
        <v>33</v>
      </c>
      <c r="AX203" s="13" t="s">
        <v>73</v>
      </c>
      <c r="AY203" s="239" t="s">
        <v>206</v>
      </c>
    </row>
    <row r="204" spans="1:51" s="14" customFormat="1" ht="12">
      <c r="A204" s="14"/>
      <c r="B204" s="240"/>
      <c r="C204" s="241"/>
      <c r="D204" s="230" t="s">
        <v>218</v>
      </c>
      <c r="E204" s="242" t="s">
        <v>19</v>
      </c>
      <c r="F204" s="243" t="s">
        <v>220</v>
      </c>
      <c r="G204" s="241"/>
      <c r="H204" s="244">
        <v>180.5</v>
      </c>
      <c r="I204" s="245"/>
      <c r="J204" s="241"/>
      <c r="K204" s="241"/>
      <c r="L204" s="246"/>
      <c r="M204" s="247"/>
      <c r="N204" s="248"/>
      <c r="O204" s="248"/>
      <c r="P204" s="248"/>
      <c r="Q204" s="248"/>
      <c r="R204" s="248"/>
      <c r="S204" s="248"/>
      <c r="T204" s="24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0" t="s">
        <v>218</v>
      </c>
      <c r="AU204" s="250" t="s">
        <v>82</v>
      </c>
      <c r="AV204" s="14" t="s">
        <v>112</v>
      </c>
      <c r="AW204" s="14" t="s">
        <v>33</v>
      </c>
      <c r="AX204" s="14" t="s">
        <v>34</v>
      </c>
      <c r="AY204" s="250" t="s">
        <v>206</v>
      </c>
    </row>
    <row r="205" spans="1:65" s="2" customFormat="1" ht="16.5" customHeight="1">
      <c r="A205" s="40"/>
      <c r="B205" s="41"/>
      <c r="C205" s="261" t="s">
        <v>333</v>
      </c>
      <c r="D205" s="261" t="s">
        <v>317</v>
      </c>
      <c r="E205" s="262" t="s">
        <v>318</v>
      </c>
      <c r="F205" s="263" t="s">
        <v>319</v>
      </c>
      <c r="G205" s="264" t="s">
        <v>216</v>
      </c>
      <c r="H205" s="265">
        <v>56.266</v>
      </c>
      <c r="I205" s="266"/>
      <c r="J205" s="267">
        <f>ROUND(I205*H205,2)</f>
        <v>0</v>
      </c>
      <c r="K205" s="263" t="s">
        <v>212</v>
      </c>
      <c r="L205" s="268"/>
      <c r="M205" s="269" t="s">
        <v>19</v>
      </c>
      <c r="N205" s="270" t="s">
        <v>44</v>
      </c>
      <c r="O205" s="86"/>
      <c r="P205" s="224">
        <f>O205*H205</f>
        <v>0</v>
      </c>
      <c r="Q205" s="224">
        <v>2.429</v>
      </c>
      <c r="R205" s="224">
        <f>Q205*H205</f>
        <v>136.67011399999998</v>
      </c>
      <c r="S205" s="224">
        <v>0</v>
      </c>
      <c r="T205" s="225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6" t="s">
        <v>247</v>
      </c>
      <c r="AT205" s="226" t="s">
        <v>317</v>
      </c>
      <c r="AU205" s="226" t="s">
        <v>82</v>
      </c>
      <c r="AY205" s="19" t="s">
        <v>206</v>
      </c>
      <c r="BE205" s="227">
        <f>IF(N205="základní",J205,0)</f>
        <v>0</v>
      </c>
      <c r="BF205" s="227">
        <f>IF(N205="snížená",J205,0)</f>
        <v>0</v>
      </c>
      <c r="BG205" s="227">
        <f>IF(N205="zákl. přenesená",J205,0)</f>
        <v>0</v>
      </c>
      <c r="BH205" s="227">
        <f>IF(N205="sníž. přenesená",J205,0)</f>
        <v>0</v>
      </c>
      <c r="BI205" s="227">
        <f>IF(N205="nulová",J205,0)</f>
        <v>0</v>
      </c>
      <c r="BJ205" s="19" t="s">
        <v>34</v>
      </c>
      <c r="BK205" s="227">
        <f>ROUND(I205*H205,2)</f>
        <v>0</v>
      </c>
      <c r="BL205" s="19" t="s">
        <v>112</v>
      </c>
      <c r="BM205" s="226" t="s">
        <v>334</v>
      </c>
    </row>
    <row r="206" spans="1:51" s="13" customFormat="1" ht="12">
      <c r="A206" s="13"/>
      <c r="B206" s="228"/>
      <c r="C206" s="229"/>
      <c r="D206" s="230" t="s">
        <v>218</v>
      </c>
      <c r="E206" s="231" t="s">
        <v>19</v>
      </c>
      <c r="F206" s="232" t="s">
        <v>335</v>
      </c>
      <c r="G206" s="229"/>
      <c r="H206" s="233">
        <v>54.24</v>
      </c>
      <c r="I206" s="234"/>
      <c r="J206" s="229"/>
      <c r="K206" s="229"/>
      <c r="L206" s="235"/>
      <c r="M206" s="236"/>
      <c r="N206" s="237"/>
      <c r="O206" s="237"/>
      <c r="P206" s="237"/>
      <c r="Q206" s="237"/>
      <c r="R206" s="237"/>
      <c r="S206" s="237"/>
      <c r="T206" s="23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9" t="s">
        <v>218</v>
      </c>
      <c r="AU206" s="239" t="s">
        <v>82</v>
      </c>
      <c r="AV206" s="13" t="s">
        <v>82</v>
      </c>
      <c r="AW206" s="13" t="s">
        <v>33</v>
      </c>
      <c r="AX206" s="13" t="s">
        <v>73</v>
      </c>
      <c r="AY206" s="239" t="s">
        <v>206</v>
      </c>
    </row>
    <row r="207" spans="1:51" s="13" customFormat="1" ht="12">
      <c r="A207" s="13"/>
      <c r="B207" s="228"/>
      <c r="C207" s="229"/>
      <c r="D207" s="230" t="s">
        <v>218</v>
      </c>
      <c r="E207" s="231" t="s">
        <v>19</v>
      </c>
      <c r="F207" s="232" t="s">
        <v>336</v>
      </c>
      <c r="G207" s="229"/>
      <c r="H207" s="233">
        <v>2.026</v>
      </c>
      <c r="I207" s="234"/>
      <c r="J207" s="229"/>
      <c r="K207" s="229"/>
      <c r="L207" s="235"/>
      <c r="M207" s="236"/>
      <c r="N207" s="237"/>
      <c r="O207" s="237"/>
      <c r="P207" s="237"/>
      <c r="Q207" s="237"/>
      <c r="R207" s="237"/>
      <c r="S207" s="237"/>
      <c r="T207" s="23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9" t="s">
        <v>218</v>
      </c>
      <c r="AU207" s="239" t="s">
        <v>82</v>
      </c>
      <c r="AV207" s="13" t="s">
        <v>82</v>
      </c>
      <c r="AW207" s="13" t="s">
        <v>33</v>
      </c>
      <c r="AX207" s="13" t="s">
        <v>73</v>
      </c>
      <c r="AY207" s="239" t="s">
        <v>206</v>
      </c>
    </row>
    <row r="208" spans="1:51" s="14" customFormat="1" ht="12">
      <c r="A208" s="14"/>
      <c r="B208" s="240"/>
      <c r="C208" s="241"/>
      <c r="D208" s="230" t="s">
        <v>218</v>
      </c>
      <c r="E208" s="242" t="s">
        <v>19</v>
      </c>
      <c r="F208" s="243" t="s">
        <v>220</v>
      </c>
      <c r="G208" s="241"/>
      <c r="H208" s="244">
        <v>56.266</v>
      </c>
      <c r="I208" s="245"/>
      <c r="J208" s="241"/>
      <c r="K208" s="241"/>
      <c r="L208" s="246"/>
      <c r="M208" s="247"/>
      <c r="N208" s="248"/>
      <c r="O208" s="248"/>
      <c r="P208" s="248"/>
      <c r="Q208" s="248"/>
      <c r="R208" s="248"/>
      <c r="S208" s="248"/>
      <c r="T208" s="249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0" t="s">
        <v>218</v>
      </c>
      <c r="AU208" s="250" t="s">
        <v>82</v>
      </c>
      <c r="AV208" s="14" t="s">
        <v>112</v>
      </c>
      <c r="AW208" s="14" t="s">
        <v>33</v>
      </c>
      <c r="AX208" s="14" t="s">
        <v>34</v>
      </c>
      <c r="AY208" s="250" t="s">
        <v>206</v>
      </c>
    </row>
    <row r="209" spans="1:65" s="2" customFormat="1" ht="44.25" customHeight="1">
      <c r="A209" s="40"/>
      <c r="B209" s="41"/>
      <c r="C209" s="215" t="s">
        <v>337</v>
      </c>
      <c r="D209" s="215" t="s">
        <v>208</v>
      </c>
      <c r="E209" s="216" t="s">
        <v>338</v>
      </c>
      <c r="F209" s="217" t="s">
        <v>339</v>
      </c>
      <c r="G209" s="218" t="s">
        <v>270</v>
      </c>
      <c r="H209" s="219">
        <v>200</v>
      </c>
      <c r="I209" s="220"/>
      <c r="J209" s="221">
        <f>ROUND(I209*H209,2)</f>
        <v>0</v>
      </c>
      <c r="K209" s="217" t="s">
        <v>212</v>
      </c>
      <c r="L209" s="46"/>
      <c r="M209" s="222" t="s">
        <v>19</v>
      </c>
      <c r="N209" s="223" t="s">
        <v>44</v>
      </c>
      <c r="O209" s="86"/>
      <c r="P209" s="224">
        <f>O209*H209</f>
        <v>0</v>
      </c>
      <c r="Q209" s="224">
        <v>0</v>
      </c>
      <c r="R209" s="224">
        <f>Q209*H209</f>
        <v>0</v>
      </c>
      <c r="S209" s="224">
        <v>0</v>
      </c>
      <c r="T209" s="225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26" t="s">
        <v>112</v>
      </c>
      <c r="AT209" s="226" t="s">
        <v>208</v>
      </c>
      <c r="AU209" s="226" t="s">
        <v>82</v>
      </c>
      <c r="AY209" s="19" t="s">
        <v>206</v>
      </c>
      <c r="BE209" s="227">
        <f>IF(N209="základní",J209,0)</f>
        <v>0</v>
      </c>
      <c r="BF209" s="227">
        <f>IF(N209="snížená",J209,0)</f>
        <v>0</v>
      </c>
      <c r="BG209" s="227">
        <f>IF(N209="zákl. přenesená",J209,0)</f>
        <v>0</v>
      </c>
      <c r="BH209" s="227">
        <f>IF(N209="sníž. přenesená",J209,0)</f>
        <v>0</v>
      </c>
      <c r="BI209" s="227">
        <f>IF(N209="nulová",J209,0)</f>
        <v>0</v>
      </c>
      <c r="BJ209" s="19" t="s">
        <v>34</v>
      </c>
      <c r="BK209" s="227">
        <f>ROUND(I209*H209,2)</f>
        <v>0</v>
      </c>
      <c r="BL209" s="19" t="s">
        <v>112</v>
      </c>
      <c r="BM209" s="226" t="s">
        <v>340</v>
      </c>
    </row>
    <row r="210" spans="1:51" s="13" customFormat="1" ht="12">
      <c r="A210" s="13"/>
      <c r="B210" s="228"/>
      <c r="C210" s="229"/>
      <c r="D210" s="230" t="s">
        <v>218</v>
      </c>
      <c r="E210" s="231" t="s">
        <v>19</v>
      </c>
      <c r="F210" s="232" t="s">
        <v>294</v>
      </c>
      <c r="G210" s="229"/>
      <c r="H210" s="233">
        <v>16.5</v>
      </c>
      <c r="I210" s="234"/>
      <c r="J210" s="229"/>
      <c r="K210" s="229"/>
      <c r="L210" s="235"/>
      <c r="M210" s="236"/>
      <c r="N210" s="237"/>
      <c r="O210" s="237"/>
      <c r="P210" s="237"/>
      <c r="Q210" s="237"/>
      <c r="R210" s="237"/>
      <c r="S210" s="237"/>
      <c r="T210" s="23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9" t="s">
        <v>218</v>
      </c>
      <c r="AU210" s="239" t="s">
        <v>82</v>
      </c>
      <c r="AV210" s="13" t="s">
        <v>82</v>
      </c>
      <c r="AW210" s="13" t="s">
        <v>33</v>
      </c>
      <c r="AX210" s="13" t="s">
        <v>73</v>
      </c>
      <c r="AY210" s="239" t="s">
        <v>206</v>
      </c>
    </row>
    <row r="211" spans="1:51" s="13" customFormat="1" ht="12">
      <c r="A211" s="13"/>
      <c r="B211" s="228"/>
      <c r="C211" s="229"/>
      <c r="D211" s="230" t="s">
        <v>218</v>
      </c>
      <c r="E211" s="231" t="s">
        <v>19</v>
      </c>
      <c r="F211" s="232" t="s">
        <v>295</v>
      </c>
      <c r="G211" s="229"/>
      <c r="H211" s="233">
        <v>16.5</v>
      </c>
      <c r="I211" s="234"/>
      <c r="J211" s="229"/>
      <c r="K211" s="229"/>
      <c r="L211" s="235"/>
      <c r="M211" s="236"/>
      <c r="N211" s="237"/>
      <c r="O211" s="237"/>
      <c r="P211" s="237"/>
      <c r="Q211" s="237"/>
      <c r="R211" s="237"/>
      <c r="S211" s="237"/>
      <c r="T211" s="23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9" t="s">
        <v>218</v>
      </c>
      <c r="AU211" s="239" t="s">
        <v>82</v>
      </c>
      <c r="AV211" s="13" t="s">
        <v>82</v>
      </c>
      <c r="AW211" s="13" t="s">
        <v>33</v>
      </c>
      <c r="AX211" s="13" t="s">
        <v>73</v>
      </c>
      <c r="AY211" s="239" t="s">
        <v>206</v>
      </c>
    </row>
    <row r="212" spans="1:51" s="13" customFormat="1" ht="12">
      <c r="A212" s="13"/>
      <c r="B212" s="228"/>
      <c r="C212" s="229"/>
      <c r="D212" s="230" t="s">
        <v>218</v>
      </c>
      <c r="E212" s="231" t="s">
        <v>19</v>
      </c>
      <c r="F212" s="232" t="s">
        <v>296</v>
      </c>
      <c r="G212" s="229"/>
      <c r="H212" s="233">
        <v>20</v>
      </c>
      <c r="I212" s="234"/>
      <c r="J212" s="229"/>
      <c r="K212" s="229"/>
      <c r="L212" s="235"/>
      <c r="M212" s="236"/>
      <c r="N212" s="237"/>
      <c r="O212" s="237"/>
      <c r="P212" s="237"/>
      <c r="Q212" s="237"/>
      <c r="R212" s="237"/>
      <c r="S212" s="237"/>
      <c r="T212" s="23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9" t="s">
        <v>218</v>
      </c>
      <c r="AU212" s="239" t="s">
        <v>82</v>
      </c>
      <c r="AV212" s="13" t="s">
        <v>82</v>
      </c>
      <c r="AW212" s="13" t="s">
        <v>33</v>
      </c>
      <c r="AX212" s="13" t="s">
        <v>73</v>
      </c>
      <c r="AY212" s="239" t="s">
        <v>206</v>
      </c>
    </row>
    <row r="213" spans="1:51" s="13" customFormat="1" ht="12">
      <c r="A213" s="13"/>
      <c r="B213" s="228"/>
      <c r="C213" s="229"/>
      <c r="D213" s="230" t="s">
        <v>218</v>
      </c>
      <c r="E213" s="231" t="s">
        <v>19</v>
      </c>
      <c r="F213" s="232" t="s">
        <v>297</v>
      </c>
      <c r="G213" s="229"/>
      <c r="H213" s="233">
        <v>22</v>
      </c>
      <c r="I213" s="234"/>
      <c r="J213" s="229"/>
      <c r="K213" s="229"/>
      <c r="L213" s="235"/>
      <c r="M213" s="236"/>
      <c r="N213" s="237"/>
      <c r="O213" s="237"/>
      <c r="P213" s="237"/>
      <c r="Q213" s="237"/>
      <c r="R213" s="237"/>
      <c r="S213" s="237"/>
      <c r="T213" s="23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9" t="s">
        <v>218</v>
      </c>
      <c r="AU213" s="239" t="s">
        <v>82</v>
      </c>
      <c r="AV213" s="13" t="s">
        <v>82</v>
      </c>
      <c r="AW213" s="13" t="s">
        <v>33</v>
      </c>
      <c r="AX213" s="13" t="s">
        <v>73</v>
      </c>
      <c r="AY213" s="239" t="s">
        <v>206</v>
      </c>
    </row>
    <row r="214" spans="1:51" s="13" customFormat="1" ht="12">
      <c r="A214" s="13"/>
      <c r="B214" s="228"/>
      <c r="C214" s="229"/>
      <c r="D214" s="230" t="s">
        <v>218</v>
      </c>
      <c r="E214" s="231" t="s">
        <v>19</v>
      </c>
      <c r="F214" s="232" t="s">
        <v>298</v>
      </c>
      <c r="G214" s="229"/>
      <c r="H214" s="233">
        <v>45</v>
      </c>
      <c r="I214" s="234"/>
      <c r="J214" s="229"/>
      <c r="K214" s="229"/>
      <c r="L214" s="235"/>
      <c r="M214" s="236"/>
      <c r="N214" s="237"/>
      <c r="O214" s="237"/>
      <c r="P214" s="237"/>
      <c r="Q214" s="237"/>
      <c r="R214" s="237"/>
      <c r="S214" s="237"/>
      <c r="T214" s="23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9" t="s">
        <v>218</v>
      </c>
      <c r="AU214" s="239" t="s">
        <v>82</v>
      </c>
      <c r="AV214" s="13" t="s">
        <v>82</v>
      </c>
      <c r="AW214" s="13" t="s">
        <v>33</v>
      </c>
      <c r="AX214" s="13" t="s">
        <v>73</v>
      </c>
      <c r="AY214" s="239" t="s">
        <v>206</v>
      </c>
    </row>
    <row r="215" spans="1:51" s="13" customFormat="1" ht="12">
      <c r="A215" s="13"/>
      <c r="B215" s="228"/>
      <c r="C215" s="229"/>
      <c r="D215" s="230" t="s">
        <v>218</v>
      </c>
      <c r="E215" s="231" t="s">
        <v>19</v>
      </c>
      <c r="F215" s="232" t="s">
        <v>299</v>
      </c>
      <c r="G215" s="229"/>
      <c r="H215" s="233">
        <v>16.5</v>
      </c>
      <c r="I215" s="234"/>
      <c r="J215" s="229"/>
      <c r="K215" s="229"/>
      <c r="L215" s="235"/>
      <c r="M215" s="236"/>
      <c r="N215" s="237"/>
      <c r="O215" s="237"/>
      <c r="P215" s="237"/>
      <c r="Q215" s="237"/>
      <c r="R215" s="237"/>
      <c r="S215" s="237"/>
      <c r="T215" s="23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9" t="s">
        <v>218</v>
      </c>
      <c r="AU215" s="239" t="s">
        <v>82</v>
      </c>
      <c r="AV215" s="13" t="s">
        <v>82</v>
      </c>
      <c r="AW215" s="13" t="s">
        <v>33</v>
      </c>
      <c r="AX215" s="13" t="s">
        <v>73</v>
      </c>
      <c r="AY215" s="239" t="s">
        <v>206</v>
      </c>
    </row>
    <row r="216" spans="1:51" s="13" customFormat="1" ht="12">
      <c r="A216" s="13"/>
      <c r="B216" s="228"/>
      <c r="C216" s="229"/>
      <c r="D216" s="230" t="s">
        <v>218</v>
      </c>
      <c r="E216" s="231" t="s">
        <v>19</v>
      </c>
      <c r="F216" s="232" t="s">
        <v>300</v>
      </c>
      <c r="G216" s="229"/>
      <c r="H216" s="233">
        <v>12</v>
      </c>
      <c r="I216" s="234"/>
      <c r="J216" s="229"/>
      <c r="K216" s="229"/>
      <c r="L216" s="235"/>
      <c r="M216" s="236"/>
      <c r="N216" s="237"/>
      <c r="O216" s="237"/>
      <c r="P216" s="237"/>
      <c r="Q216" s="237"/>
      <c r="R216" s="237"/>
      <c r="S216" s="237"/>
      <c r="T216" s="23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9" t="s">
        <v>218</v>
      </c>
      <c r="AU216" s="239" t="s">
        <v>82</v>
      </c>
      <c r="AV216" s="13" t="s">
        <v>82</v>
      </c>
      <c r="AW216" s="13" t="s">
        <v>33</v>
      </c>
      <c r="AX216" s="13" t="s">
        <v>73</v>
      </c>
      <c r="AY216" s="239" t="s">
        <v>206</v>
      </c>
    </row>
    <row r="217" spans="1:51" s="13" customFormat="1" ht="12">
      <c r="A217" s="13"/>
      <c r="B217" s="228"/>
      <c r="C217" s="229"/>
      <c r="D217" s="230" t="s">
        <v>218</v>
      </c>
      <c r="E217" s="231" t="s">
        <v>19</v>
      </c>
      <c r="F217" s="232" t="s">
        <v>301</v>
      </c>
      <c r="G217" s="229"/>
      <c r="H217" s="233">
        <v>24</v>
      </c>
      <c r="I217" s="234"/>
      <c r="J217" s="229"/>
      <c r="K217" s="229"/>
      <c r="L217" s="235"/>
      <c r="M217" s="236"/>
      <c r="N217" s="237"/>
      <c r="O217" s="237"/>
      <c r="P217" s="237"/>
      <c r="Q217" s="237"/>
      <c r="R217" s="237"/>
      <c r="S217" s="237"/>
      <c r="T217" s="23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9" t="s">
        <v>218</v>
      </c>
      <c r="AU217" s="239" t="s">
        <v>82</v>
      </c>
      <c r="AV217" s="13" t="s">
        <v>82</v>
      </c>
      <c r="AW217" s="13" t="s">
        <v>33</v>
      </c>
      <c r="AX217" s="13" t="s">
        <v>73</v>
      </c>
      <c r="AY217" s="239" t="s">
        <v>206</v>
      </c>
    </row>
    <row r="218" spans="1:51" s="13" customFormat="1" ht="12">
      <c r="A218" s="13"/>
      <c r="B218" s="228"/>
      <c r="C218" s="229"/>
      <c r="D218" s="230" t="s">
        <v>218</v>
      </c>
      <c r="E218" s="231" t="s">
        <v>19</v>
      </c>
      <c r="F218" s="232" t="s">
        <v>302</v>
      </c>
      <c r="G218" s="229"/>
      <c r="H218" s="233">
        <v>16.5</v>
      </c>
      <c r="I218" s="234"/>
      <c r="J218" s="229"/>
      <c r="K218" s="229"/>
      <c r="L218" s="235"/>
      <c r="M218" s="236"/>
      <c r="N218" s="237"/>
      <c r="O218" s="237"/>
      <c r="P218" s="237"/>
      <c r="Q218" s="237"/>
      <c r="R218" s="237"/>
      <c r="S218" s="237"/>
      <c r="T218" s="23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9" t="s">
        <v>218</v>
      </c>
      <c r="AU218" s="239" t="s">
        <v>82</v>
      </c>
      <c r="AV218" s="13" t="s">
        <v>82</v>
      </c>
      <c r="AW218" s="13" t="s">
        <v>33</v>
      </c>
      <c r="AX218" s="13" t="s">
        <v>73</v>
      </c>
      <c r="AY218" s="239" t="s">
        <v>206</v>
      </c>
    </row>
    <row r="219" spans="1:51" s="13" customFormat="1" ht="12">
      <c r="A219" s="13"/>
      <c r="B219" s="228"/>
      <c r="C219" s="229"/>
      <c r="D219" s="230" t="s">
        <v>218</v>
      </c>
      <c r="E219" s="231" t="s">
        <v>19</v>
      </c>
      <c r="F219" s="232" t="s">
        <v>303</v>
      </c>
      <c r="G219" s="229"/>
      <c r="H219" s="233">
        <v>11</v>
      </c>
      <c r="I219" s="234"/>
      <c r="J219" s="229"/>
      <c r="K219" s="229"/>
      <c r="L219" s="235"/>
      <c r="M219" s="236"/>
      <c r="N219" s="237"/>
      <c r="O219" s="237"/>
      <c r="P219" s="237"/>
      <c r="Q219" s="237"/>
      <c r="R219" s="237"/>
      <c r="S219" s="237"/>
      <c r="T219" s="23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9" t="s">
        <v>218</v>
      </c>
      <c r="AU219" s="239" t="s">
        <v>82</v>
      </c>
      <c r="AV219" s="13" t="s">
        <v>82</v>
      </c>
      <c r="AW219" s="13" t="s">
        <v>33</v>
      </c>
      <c r="AX219" s="13" t="s">
        <v>73</v>
      </c>
      <c r="AY219" s="239" t="s">
        <v>206</v>
      </c>
    </row>
    <row r="220" spans="1:51" s="14" customFormat="1" ht="12">
      <c r="A220" s="14"/>
      <c r="B220" s="240"/>
      <c r="C220" s="241"/>
      <c r="D220" s="230" t="s">
        <v>218</v>
      </c>
      <c r="E220" s="242" t="s">
        <v>19</v>
      </c>
      <c r="F220" s="243" t="s">
        <v>220</v>
      </c>
      <c r="G220" s="241"/>
      <c r="H220" s="244">
        <v>200</v>
      </c>
      <c r="I220" s="245"/>
      <c r="J220" s="241"/>
      <c r="K220" s="241"/>
      <c r="L220" s="246"/>
      <c r="M220" s="247"/>
      <c r="N220" s="248"/>
      <c r="O220" s="248"/>
      <c r="P220" s="248"/>
      <c r="Q220" s="248"/>
      <c r="R220" s="248"/>
      <c r="S220" s="248"/>
      <c r="T220" s="249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0" t="s">
        <v>218</v>
      </c>
      <c r="AU220" s="250" t="s">
        <v>82</v>
      </c>
      <c r="AV220" s="14" t="s">
        <v>112</v>
      </c>
      <c r="AW220" s="14" t="s">
        <v>33</v>
      </c>
      <c r="AX220" s="14" t="s">
        <v>34</v>
      </c>
      <c r="AY220" s="250" t="s">
        <v>206</v>
      </c>
    </row>
    <row r="221" spans="1:65" s="2" customFormat="1" ht="16.5" customHeight="1">
      <c r="A221" s="40"/>
      <c r="B221" s="41"/>
      <c r="C221" s="261" t="s">
        <v>341</v>
      </c>
      <c r="D221" s="261" t="s">
        <v>317</v>
      </c>
      <c r="E221" s="262" t="s">
        <v>318</v>
      </c>
      <c r="F221" s="263" t="s">
        <v>319</v>
      </c>
      <c r="G221" s="264" t="s">
        <v>216</v>
      </c>
      <c r="H221" s="265">
        <v>127.235</v>
      </c>
      <c r="I221" s="266"/>
      <c r="J221" s="267">
        <f>ROUND(I221*H221,2)</f>
        <v>0</v>
      </c>
      <c r="K221" s="263" t="s">
        <v>212</v>
      </c>
      <c r="L221" s="268"/>
      <c r="M221" s="269" t="s">
        <v>19</v>
      </c>
      <c r="N221" s="270" t="s">
        <v>44</v>
      </c>
      <c r="O221" s="86"/>
      <c r="P221" s="224">
        <f>O221*H221</f>
        <v>0</v>
      </c>
      <c r="Q221" s="224">
        <v>2.429</v>
      </c>
      <c r="R221" s="224">
        <f>Q221*H221</f>
        <v>309.053815</v>
      </c>
      <c r="S221" s="224">
        <v>0</v>
      </c>
      <c r="T221" s="225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26" t="s">
        <v>247</v>
      </c>
      <c r="AT221" s="226" t="s">
        <v>317</v>
      </c>
      <c r="AU221" s="226" t="s">
        <v>82</v>
      </c>
      <c r="AY221" s="19" t="s">
        <v>206</v>
      </c>
      <c r="BE221" s="227">
        <f>IF(N221="základní",J221,0)</f>
        <v>0</v>
      </c>
      <c r="BF221" s="227">
        <f>IF(N221="snížená",J221,0)</f>
        <v>0</v>
      </c>
      <c r="BG221" s="227">
        <f>IF(N221="zákl. přenesená",J221,0)</f>
        <v>0</v>
      </c>
      <c r="BH221" s="227">
        <f>IF(N221="sníž. přenesená",J221,0)</f>
        <v>0</v>
      </c>
      <c r="BI221" s="227">
        <f>IF(N221="nulová",J221,0)</f>
        <v>0</v>
      </c>
      <c r="BJ221" s="19" t="s">
        <v>34</v>
      </c>
      <c r="BK221" s="227">
        <f>ROUND(I221*H221,2)</f>
        <v>0</v>
      </c>
      <c r="BL221" s="19" t="s">
        <v>112</v>
      </c>
      <c r="BM221" s="226" t="s">
        <v>342</v>
      </c>
    </row>
    <row r="222" spans="1:51" s="13" customFormat="1" ht="12">
      <c r="A222" s="13"/>
      <c r="B222" s="228"/>
      <c r="C222" s="229"/>
      <c r="D222" s="230" t="s">
        <v>218</v>
      </c>
      <c r="E222" s="231" t="s">
        <v>19</v>
      </c>
      <c r="F222" s="232" t="s">
        <v>343</v>
      </c>
      <c r="G222" s="229"/>
      <c r="H222" s="233">
        <v>127.235</v>
      </c>
      <c r="I222" s="234"/>
      <c r="J222" s="229"/>
      <c r="K222" s="229"/>
      <c r="L222" s="235"/>
      <c r="M222" s="236"/>
      <c r="N222" s="237"/>
      <c r="O222" s="237"/>
      <c r="P222" s="237"/>
      <c r="Q222" s="237"/>
      <c r="R222" s="237"/>
      <c r="S222" s="237"/>
      <c r="T222" s="23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9" t="s">
        <v>218</v>
      </c>
      <c r="AU222" s="239" t="s">
        <v>82</v>
      </c>
      <c r="AV222" s="13" t="s">
        <v>82</v>
      </c>
      <c r="AW222" s="13" t="s">
        <v>33</v>
      </c>
      <c r="AX222" s="13" t="s">
        <v>73</v>
      </c>
      <c r="AY222" s="239" t="s">
        <v>206</v>
      </c>
    </row>
    <row r="223" spans="1:51" s="14" customFormat="1" ht="12">
      <c r="A223" s="14"/>
      <c r="B223" s="240"/>
      <c r="C223" s="241"/>
      <c r="D223" s="230" t="s">
        <v>218</v>
      </c>
      <c r="E223" s="242" t="s">
        <v>19</v>
      </c>
      <c r="F223" s="243" t="s">
        <v>220</v>
      </c>
      <c r="G223" s="241"/>
      <c r="H223" s="244">
        <v>127.235</v>
      </c>
      <c r="I223" s="245"/>
      <c r="J223" s="241"/>
      <c r="K223" s="241"/>
      <c r="L223" s="246"/>
      <c r="M223" s="247"/>
      <c r="N223" s="248"/>
      <c r="O223" s="248"/>
      <c r="P223" s="248"/>
      <c r="Q223" s="248"/>
      <c r="R223" s="248"/>
      <c r="S223" s="248"/>
      <c r="T223" s="249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0" t="s">
        <v>218</v>
      </c>
      <c r="AU223" s="250" t="s">
        <v>82</v>
      </c>
      <c r="AV223" s="14" t="s">
        <v>112</v>
      </c>
      <c r="AW223" s="14" t="s">
        <v>33</v>
      </c>
      <c r="AX223" s="14" t="s">
        <v>34</v>
      </c>
      <c r="AY223" s="250" t="s">
        <v>206</v>
      </c>
    </row>
    <row r="224" spans="1:65" s="2" customFormat="1" ht="21.75" customHeight="1">
      <c r="A224" s="40"/>
      <c r="B224" s="41"/>
      <c r="C224" s="215" t="s">
        <v>344</v>
      </c>
      <c r="D224" s="215" t="s">
        <v>208</v>
      </c>
      <c r="E224" s="216" t="s">
        <v>345</v>
      </c>
      <c r="F224" s="217" t="s">
        <v>346</v>
      </c>
      <c r="G224" s="218" t="s">
        <v>258</v>
      </c>
      <c r="H224" s="219">
        <v>20.394</v>
      </c>
      <c r="I224" s="220"/>
      <c r="J224" s="221">
        <f>ROUND(I224*H224,2)</f>
        <v>0</v>
      </c>
      <c r="K224" s="217" t="s">
        <v>212</v>
      </c>
      <c r="L224" s="46"/>
      <c r="M224" s="222" t="s">
        <v>19</v>
      </c>
      <c r="N224" s="223" t="s">
        <v>44</v>
      </c>
      <c r="O224" s="86"/>
      <c r="P224" s="224">
        <f>O224*H224</f>
        <v>0</v>
      </c>
      <c r="Q224" s="224">
        <v>1.11332</v>
      </c>
      <c r="R224" s="224">
        <f>Q224*H224</f>
        <v>22.70504808</v>
      </c>
      <c r="S224" s="224">
        <v>0</v>
      </c>
      <c r="T224" s="225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6" t="s">
        <v>112</v>
      </c>
      <c r="AT224" s="226" t="s">
        <v>208</v>
      </c>
      <c r="AU224" s="226" t="s">
        <v>82</v>
      </c>
      <c r="AY224" s="19" t="s">
        <v>206</v>
      </c>
      <c r="BE224" s="227">
        <f>IF(N224="základní",J224,0)</f>
        <v>0</v>
      </c>
      <c r="BF224" s="227">
        <f>IF(N224="snížená",J224,0)</f>
        <v>0</v>
      </c>
      <c r="BG224" s="227">
        <f>IF(N224="zákl. přenesená",J224,0)</f>
        <v>0</v>
      </c>
      <c r="BH224" s="227">
        <f>IF(N224="sníž. přenesená",J224,0)</f>
        <v>0</v>
      </c>
      <c r="BI224" s="227">
        <f>IF(N224="nulová",J224,0)</f>
        <v>0</v>
      </c>
      <c r="BJ224" s="19" t="s">
        <v>34</v>
      </c>
      <c r="BK224" s="227">
        <f>ROUND(I224*H224,2)</f>
        <v>0</v>
      </c>
      <c r="BL224" s="19" t="s">
        <v>112</v>
      </c>
      <c r="BM224" s="226" t="s">
        <v>347</v>
      </c>
    </row>
    <row r="225" spans="1:51" s="15" customFormat="1" ht="12">
      <c r="A225" s="15"/>
      <c r="B225" s="251"/>
      <c r="C225" s="252"/>
      <c r="D225" s="230" t="s">
        <v>218</v>
      </c>
      <c r="E225" s="253" t="s">
        <v>19</v>
      </c>
      <c r="F225" s="254" t="s">
        <v>348</v>
      </c>
      <c r="G225" s="252"/>
      <c r="H225" s="253" t="s">
        <v>19</v>
      </c>
      <c r="I225" s="255"/>
      <c r="J225" s="252"/>
      <c r="K225" s="252"/>
      <c r="L225" s="256"/>
      <c r="M225" s="257"/>
      <c r="N225" s="258"/>
      <c r="O225" s="258"/>
      <c r="P225" s="258"/>
      <c r="Q225" s="258"/>
      <c r="R225" s="258"/>
      <c r="S225" s="258"/>
      <c r="T225" s="259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60" t="s">
        <v>218</v>
      </c>
      <c r="AU225" s="260" t="s">
        <v>82</v>
      </c>
      <c r="AV225" s="15" t="s">
        <v>34</v>
      </c>
      <c r="AW225" s="15" t="s">
        <v>33</v>
      </c>
      <c r="AX225" s="15" t="s">
        <v>73</v>
      </c>
      <c r="AY225" s="260" t="s">
        <v>206</v>
      </c>
    </row>
    <row r="226" spans="1:51" s="13" customFormat="1" ht="12">
      <c r="A226" s="13"/>
      <c r="B226" s="228"/>
      <c r="C226" s="229"/>
      <c r="D226" s="230" t="s">
        <v>218</v>
      </c>
      <c r="E226" s="231" t="s">
        <v>19</v>
      </c>
      <c r="F226" s="232" t="s">
        <v>349</v>
      </c>
      <c r="G226" s="229"/>
      <c r="H226" s="233">
        <v>20.394</v>
      </c>
      <c r="I226" s="234"/>
      <c r="J226" s="229"/>
      <c r="K226" s="229"/>
      <c r="L226" s="235"/>
      <c r="M226" s="236"/>
      <c r="N226" s="237"/>
      <c r="O226" s="237"/>
      <c r="P226" s="237"/>
      <c r="Q226" s="237"/>
      <c r="R226" s="237"/>
      <c r="S226" s="237"/>
      <c r="T226" s="23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9" t="s">
        <v>218</v>
      </c>
      <c r="AU226" s="239" t="s">
        <v>82</v>
      </c>
      <c r="AV226" s="13" t="s">
        <v>82</v>
      </c>
      <c r="AW226" s="13" t="s">
        <v>33</v>
      </c>
      <c r="AX226" s="13" t="s">
        <v>73</v>
      </c>
      <c r="AY226" s="239" t="s">
        <v>206</v>
      </c>
    </row>
    <row r="227" spans="1:51" s="14" customFormat="1" ht="12">
      <c r="A227" s="14"/>
      <c r="B227" s="240"/>
      <c r="C227" s="241"/>
      <c r="D227" s="230" t="s">
        <v>218</v>
      </c>
      <c r="E227" s="242" t="s">
        <v>19</v>
      </c>
      <c r="F227" s="243" t="s">
        <v>220</v>
      </c>
      <c r="G227" s="241"/>
      <c r="H227" s="244">
        <v>20.394</v>
      </c>
      <c r="I227" s="245"/>
      <c r="J227" s="241"/>
      <c r="K227" s="241"/>
      <c r="L227" s="246"/>
      <c r="M227" s="247"/>
      <c r="N227" s="248"/>
      <c r="O227" s="248"/>
      <c r="P227" s="248"/>
      <c r="Q227" s="248"/>
      <c r="R227" s="248"/>
      <c r="S227" s="248"/>
      <c r="T227" s="249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0" t="s">
        <v>218</v>
      </c>
      <c r="AU227" s="250" t="s">
        <v>82</v>
      </c>
      <c r="AV227" s="14" t="s">
        <v>112</v>
      </c>
      <c r="AW227" s="14" t="s">
        <v>33</v>
      </c>
      <c r="AX227" s="14" t="s">
        <v>34</v>
      </c>
      <c r="AY227" s="250" t="s">
        <v>206</v>
      </c>
    </row>
    <row r="228" spans="1:65" s="2" customFormat="1" ht="12">
      <c r="A228" s="40"/>
      <c r="B228" s="41"/>
      <c r="C228" s="215" t="s">
        <v>350</v>
      </c>
      <c r="D228" s="215" t="s">
        <v>208</v>
      </c>
      <c r="E228" s="216" t="s">
        <v>351</v>
      </c>
      <c r="F228" s="217" t="s">
        <v>352</v>
      </c>
      <c r="G228" s="218" t="s">
        <v>216</v>
      </c>
      <c r="H228" s="219">
        <v>833.355</v>
      </c>
      <c r="I228" s="220"/>
      <c r="J228" s="221">
        <f>ROUND(I228*H228,2)</f>
        <v>0</v>
      </c>
      <c r="K228" s="217" t="s">
        <v>212</v>
      </c>
      <c r="L228" s="46"/>
      <c r="M228" s="222" t="s">
        <v>19</v>
      </c>
      <c r="N228" s="223" t="s">
        <v>44</v>
      </c>
      <c r="O228" s="86"/>
      <c r="P228" s="224">
        <f>O228*H228</f>
        <v>0</v>
      </c>
      <c r="Q228" s="224">
        <v>2.16</v>
      </c>
      <c r="R228" s="224">
        <f>Q228*H228</f>
        <v>1800.0468</v>
      </c>
      <c r="S228" s="224">
        <v>0</v>
      </c>
      <c r="T228" s="225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26" t="s">
        <v>112</v>
      </c>
      <c r="AT228" s="226" t="s">
        <v>208</v>
      </c>
      <c r="AU228" s="226" t="s">
        <v>82</v>
      </c>
      <c r="AY228" s="19" t="s">
        <v>206</v>
      </c>
      <c r="BE228" s="227">
        <f>IF(N228="základní",J228,0)</f>
        <v>0</v>
      </c>
      <c r="BF228" s="227">
        <f>IF(N228="snížená",J228,0)</f>
        <v>0</v>
      </c>
      <c r="BG228" s="227">
        <f>IF(N228="zákl. přenesená",J228,0)</f>
        <v>0</v>
      </c>
      <c r="BH228" s="227">
        <f>IF(N228="sníž. přenesená",J228,0)</f>
        <v>0</v>
      </c>
      <c r="BI228" s="227">
        <f>IF(N228="nulová",J228,0)</f>
        <v>0</v>
      </c>
      <c r="BJ228" s="19" t="s">
        <v>34</v>
      </c>
      <c r="BK228" s="227">
        <f>ROUND(I228*H228,2)</f>
        <v>0</v>
      </c>
      <c r="BL228" s="19" t="s">
        <v>112</v>
      </c>
      <c r="BM228" s="226" t="s">
        <v>353</v>
      </c>
    </row>
    <row r="229" spans="1:51" s="13" customFormat="1" ht="12">
      <c r="A229" s="13"/>
      <c r="B229" s="228"/>
      <c r="C229" s="229"/>
      <c r="D229" s="230" t="s">
        <v>218</v>
      </c>
      <c r="E229" s="231" t="s">
        <v>19</v>
      </c>
      <c r="F229" s="232" t="s">
        <v>354</v>
      </c>
      <c r="G229" s="229"/>
      <c r="H229" s="233">
        <v>833.355</v>
      </c>
      <c r="I229" s="234"/>
      <c r="J229" s="229"/>
      <c r="K229" s="229"/>
      <c r="L229" s="235"/>
      <c r="M229" s="236"/>
      <c r="N229" s="237"/>
      <c r="O229" s="237"/>
      <c r="P229" s="237"/>
      <c r="Q229" s="237"/>
      <c r="R229" s="237"/>
      <c r="S229" s="237"/>
      <c r="T229" s="23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9" t="s">
        <v>218</v>
      </c>
      <c r="AU229" s="239" t="s">
        <v>82</v>
      </c>
      <c r="AV229" s="13" t="s">
        <v>82</v>
      </c>
      <c r="AW229" s="13" t="s">
        <v>33</v>
      </c>
      <c r="AX229" s="13" t="s">
        <v>73</v>
      </c>
      <c r="AY229" s="239" t="s">
        <v>206</v>
      </c>
    </row>
    <row r="230" spans="1:51" s="14" customFormat="1" ht="12">
      <c r="A230" s="14"/>
      <c r="B230" s="240"/>
      <c r="C230" s="241"/>
      <c r="D230" s="230" t="s">
        <v>218</v>
      </c>
      <c r="E230" s="242" t="s">
        <v>19</v>
      </c>
      <c r="F230" s="243" t="s">
        <v>220</v>
      </c>
      <c r="G230" s="241"/>
      <c r="H230" s="244">
        <v>833.355</v>
      </c>
      <c r="I230" s="245"/>
      <c r="J230" s="241"/>
      <c r="K230" s="241"/>
      <c r="L230" s="246"/>
      <c r="M230" s="247"/>
      <c r="N230" s="248"/>
      <c r="O230" s="248"/>
      <c r="P230" s="248"/>
      <c r="Q230" s="248"/>
      <c r="R230" s="248"/>
      <c r="S230" s="248"/>
      <c r="T230" s="24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0" t="s">
        <v>218</v>
      </c>
      <c r="AU230" s="250" t="s">
        <v>82</v>
      </c>
      <c r="AV230" s="14" t="s">
        <v>112</v>
      </c>
      <c r="AW230" s="14" t="s">
        <v>33</v>
      </c>
      <c r="AX230" s="14" t="s">
        <v>34</v>
      </c>
      <c r="AY230" s="250" t="s">
        <v>206</v>
      </c>
    </row>
    <row r="231" spans="1:65" s="2" customFormat="1" ht="12">
      <c r="A231" s="40"/>
      <c r="B231" s="41"/>
      <c r="C231" s="215" t="s">
        <v>355</v>
      </c>
      <c r="D231" s="215" t="s">
        <v>208</v>
      </c>
      <c r="E231" s="216" t="s">
        <v>356</v>
      </c>
      <c r="F231" s="217" t="s">
        <v>357</v>
      </c>
      <c r="G231" s="218" t="s">
        <v>216</v>
      </c>
      <c r="H231" s="219">
        <v>222.78</v>
      </c>
      <c r="I231" s="220"/>
      <c r="J231" s="221">
        <f>ROUND(I231*H231,2)</f>
        <v>0</v>
      </c>
      <c r="K231" s="217" t="s">
        <v>212</v>
      </c>
      <c r="L231" s="46"/>
      <c r="M231" s="222" t="s">
        <v>19</v>
      </c>
      <c r="N231" s="223" t="s">
        <v>44</v>
      </c>
      <c r="O231" s="86"/>
      <c r="P231" s="224">
        <f>O231*H231</f>
        <v>0</v>
      </c>
      <c r="Q231" s="224">
        <v>2.16</v>
      </c>
      <c r="R231" s="224">
        <f>Q231*H231</f>
        <v>481.20480000000003</v>
      </c>
      <c r="S231" s="224">
        <v>0</v>
      </c>
      <c r="T231" s="225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6" t="s">
        <v>112</v>
      </c>
      <c r="AT231" s="226" t="s">
        <v>208</v>
      </c>
      <c r="AU231" s="226" t="s">
        <v>82</v>
      </c>
      <c r="AY231" s="19" t="s">
        <v>206</v>
      </c>
      <c r="BE231" s="227">
        <f>IF(N231="základní",J231,0)</f>
        <v>0</v>
      </c>
      <c r="BF231" s="227">
        <f>IF(N231="snížená",J231,0)</f>
        <v>0</v>
      </c>
      <c r="BG231" s="227">
        <f>IF(N231="zákl. přenesená",J231,0)</f>
        <v>0</v>
      </c>
      <c r="BH231" s="227">
        <f>IF(N231="sníž. přenesená",J231,0)</f>
        <v>0</v>
      </c>
      <c r="BI231" s="227">
        <f>IF(N231="nulová",J231,0)</f>
        <v>0</v>
      </c>
      <c r="BJ231" s="19" t="s">
        <v>34</v>
      </c>
      <c r="BK231" s="227">
        <f>ROUND(I231*H231,2)</f>
        <v>0</v>
      </c>
      <c r="BL231" s="19" t="s">
        <v>112</v>
      </c>
      <c r="BM231" s="226" t="s">
        <v>358</v>
      </c>
    </row>
    <row r="232" spans="1:51" s="15" customFormat="1" ht="12">
      <c r="A232" s="15"/>
      <c r="B232" s="251"/>
      <c r="C232" s="252"/>
      <c r="D232" s="230" t="s">
        <v>218</v>
      </c>
      <c r="E232" s="253" t="s">
        <v>19</v>
      </c>
      <c r="F232" s="254" t="s">
        <v>359</v>
      </c>
      <c r="G232" s="252"/>
      <c r="H232" s="253" t="s">
        <v>19</v>
      </c>
      <c r="I232" s="255"/>
      <c r="J232" s="252"/>
      <c r="K232" s="252"/>
      <c r="L232" s="256"/>
      <c r="M232" s="257"/>
      <c r="N232" s="258"/>
      <c r="O232" s="258"/>
      <c r="P232" s="258"/>
      <c r="Q232" s="258"/>
      <c r="R232" s="258"/>
      <c r="S232" s="258"/>
      <c r="T232" s="259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60" t="s">
        <v>218</v>
      </c>
      <c r="AU232" s="260" t="s">
        <v>82</v>
      </c>
      <c r="AV232" s="15" t="s">
        <v>34</v>
      </c>
      <c r="AW232" s="15" t="s">
        <v>33</v>
      </c>
      <c r="AX232" s="15" t="s">
        <v>73</v>
      </c>
      <c r="AY232" s="260" t="s">
        <v>206</v>
      </c>
    </row>
    <row r="233" spans="1:51" s="13" customFormat="1" ht="12">
      <c r="A233" s="13"/>
      <c r="B233" s="228"/>
      <c r="C233" s="229"/>
      <c r="D233" s="230" t="s">
        <v>218</v>
      </c>
      <c r="E233" s="231" t="s">
        <v>19</v>
      </c>
      <c r="F233" s="232" t="s">
        <v>360</v>
      </c>
      <c r="G233" s="229"/>
      <c r="H233" s="233">
        <v>175.005</v>
      </c>
      <c r="I233" s="234"/>
      <c r="J233" s="229"/>
      <c r="K233" s="229"/>
      <c r="L233" s="235"/>
      <c r="M233" s="236"/>
      <c r="N233" s="237"/>
      <c r="O233" s="237"/>
      <c r="P233" s="237"/>
      <c r="Q233" s="237"/>
      <c r="R233" s="237"/>
      <c r="S233" s="237"/>
      <c r="T233" s="23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9" t="s">
        <v>218</v>
      </c>
      <c r="AU233" s="239" t="s">
        <v>82</v>
      </c>
      <c r="AV233" s="13" t="s">
        <v>82</v>
      </c>
      <c r="AW233" s="13" t="s">
        <v>33</v>
      </c>
      <c r="AX233" s="13" t="s">
        <v>73</v>
      </c>
      <c r="AY233" s="239" t="s">
        <v>206</v>
      </c>
    </row>
    <row r="234" spans="1:51" s="15" customFormat="1" ht="12">
      <c r="A234" s="15"/>
      <c r="B234" s="251"/>
      <c r="C234" s="252"/>
      <c r="D234" s="230" t="s">
        <v>218</v>
      </c>
      <c r="E234" s="253" t="s">
        <v>19</v>
      </c>
      <c r="F234" s="254" t="s">
        <v>361</v>
      </c>
      <c r="G234" s="252"/>
      <c r="H234" s="253" t="s">
        <v>19</v>
      </c>
      <c r="I234" s="255"/>
      <c r="J234" s="252"/>
      <c r="K234" s="252"/>
      <c r="L234" s="256"/>
      <c r="M234" s="257"/>
      <c r="N234" s="258"/>
      <c r="O234" s="258"/>
      <c r="P234" s="258"/>
      <c r="Q234" s="258"/>
      <c r="R234" s="258"/>
      <c r="S234" s="258"/>
      <c r="T234" s="259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60" t="s">
        <v>218</v>
      </c>
      <c r="AU234" s="260" t="s">
        <v>82</v>
      </c>
      <c r="AV234" s="15" t="s">
        <v>34</v>
      </c>
      <c r="AW234" s="15" t="s">
        <v>33</v>
      </c>
      <c r="AX234" s="15" t="s">
        <v>73</v>
      </c>
      <c r="AY234" s="260" t="s">
        <v>206</v>
      </c>
    </row>
    <row r="235" spans="1:51" s="13" customFormat="1" ht="12">
      <c r="A235" s="13"/>
      <c r="B235" s="228"/>
      <c r="C235" s="229"/>
      <c r="D235" s="230" t="s">
        <v>218</v>
      </c>
      <c r="E235" s="231" t="s">
        <v>19</v>
      </c>
      <c r="F235" s="232" t="s">
        <v>362</v>
      </c>
      <c r="G235" s="229"/>
      <c r="H235" s="233">
        <v>47.775</v>
      </c>
      <c r="I235" s="234"/>
      <c r="J235" s="229"/>
      <c r="K235" s="229"/>
      <c r="L235" s="235"/>
      <c r="M235" s="236"/>
      <c r="N235" s="237"/>
      <c r="O235" s="237"/>
      <c r="P235" s="237"/>
      <c r="Q235" s="237"/>
      <c r="R235" s="237"/>
      <c r="S235" s="237"/>
      <c r="T235" s="23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9" t="s">
        <v>218</v>
      </c>
      <c r="AU235" s="239" t="s">
        <v>82</v>
      </c>
      <c r="AV235" s="13" t="s">
        <v>82</v>
      </c>
      <c r="AW235" s="13" t="s">
        <v>33</v>
      </c>
      <c r="AX235" s="13" t="s">
        <v>73</v>
      </c>
      <c r="AY235" s="239" t="s">
        <v>206</v>
      </c>
    </row>
    <row r="236" spans="1:51" s="14" customFormat="1" ht="12">
      <c r="A236" s="14"/>
      <c r="B236" s="240"/>
      <c r="C236" s="241"/>
      <c r="D236" s="230" t="s">
        <v>218</v>
      </c>
      <c r="E236" s="242" t="s">
        <v>19</v>
      </c>
      <c r="F236" s="243" t="s">
        <v>220</v>
      </c>
      <c r="G236" s="241"/>
      <c r="H236" s="244">
        <v>222.78</v>
      </c>
      <c r="I236" s="245"/>
      <c r="J236" s="241"/>
      <c r="K236" s="241"/>
      <c r="L236" s="246"/>
      <c r="M236" s="247"/>
      <c r="N236" s="248"/>
      <c r="O236" s="248"/>
      <c r="P236" s="248"/>
      <c r="Q236" s="248"/>
      <c r="R236" s="248"/>
      <c r="S236" s="248"/>
      <c r="T236" s="249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0" t="s">
        <v>218</v>
      </c>
      <c r="AU236" s="250" t="s">
        <v>82</v>
      </c>
      <c r="AV236" s="14" t="s">
        <v>112</v>
      </c>
      <c r="AW236" s="14" t="s">
        <v>33</v>
      </c>
      <c r="AX236" s="14" t="s">
        <v>34</v>
      </c>
      <c r="AY236" s="250" t="s">
        <v>206</v>
      </c>
    </row>
    <row r="237" spans="1:65" s="2" customFormat="1" ht="33" customHeight="1">
      <c r="A237" s="40"/>
      <c r="B237" s="41"/>
      <c r="C237" s="215" t="s">
        <v>363</v>
      </c>
      <c r="D237" s="215" t="s">
        <v>208</v>
      </c>
      <c r="E237" s="216" t="s">
        <v>364</v>
      </c>
      <c r="F237" s="217" t="s">
        <v>365</v>
      </c>
      <c r="G237" s="218" t="s">
        <v>216</v>
      </c>
      <c r="H237" s="219">
        <v>258.045</v>
      </c>
      <c r="I237" s="220"/>
      <c r="J237" s="221">
        <f>ROUND(I237*H237,2)</f>
        <v>0</v>
      </c>
      <c r="K237" s="217" t="s">
        <v>212</v>
      </c>
      <c r="L237" s="46"/>
      <c r="M237" s="222" t="s">
        <v>19</v>
      </c>
      <c r="N237" s="223" t="s">
        <v>44</v>
      </c>
      <c r="O237" s="86"/>
      <c r="P237" s="224">
        <f>O237*H237</f>
        <v>0</v>
      </c>
      <c r="Q237" s="224">
        <v>2.45329</v>
      </c>
      <c r="R237" s="224">
        <f>Q237*H237</f>
        <v>633.05921805</v>
      </c>
      <c r="S237" s="224">
        <v>0</v>
      </c>
      <c r="T237" s="225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26" t="s">
        <v>112</v>
      </c>
      <c r="AT237" s="226" t="s">
        <v>208</v>
      </c>
      <c r="AU237" s="226" t="s">
        <v>82</v>
      </c>
      <c r="AY237" s="19" t="s">
        <v>206</v>
      </c>
      <c r="BE237" s="227">
        <f>IF(N237="základní",J237,0)</f>
        <v>0</v>
      </c>
      <c r="BF237" s="227">
        <f>IF(N237="snížená",J237,0)</f>
        <v>0</v>
      </c>
      <c r="BG237" s="227">
        <f>IF(N237="zákl. přenesená",J237,0)</f>
        <v>0</v>
      </c>
      <c r="BH237" s="227">
        <f>IF(N237="sníž. přenesená",J237,0)</f>
        <v>0</v>
      </c>
      <c r="BI237" s="227">
        <f>IF(N237="nulová",J237,0)</f>
        <v>0</v>
      </c>
      <c r="BJ237" s="19" t="s">
        <v>34</v>
      </c>
      <c r="BK237" s="227">
        <f>ROUND(I237*H237,2)</f>
        <v>0</v>
      </c>
      <c r="BL237" s="19" t="s">
        <v>112</v>
      </c>
      <c r="BM237" s="226" t="s">
        <v>366</v>
      </c>
    </row>
    <row r="238" spans="1:51" s="13" customFormat="1" ht="12">
      <c r="A238" s="13"/>
      <c r="B238" s="228"/>
      <c r="C238" s="229"/>
      <c r="D238" s="230" t="s">
        <v>218</v>
      </c>
      <c r="E238" s="231" t="s">
        <v>19</v>
      </c>
      <c r="F238" s="232" t="s">
        <v>367</v>
      </c>
      <c r="G238" s="229"/>
      <c r="H238" s="233">
        <v>258.045</v>
      </c>
      <c r="I238" s="234"/>
      <c r="J238" s="229"/>
      <c r="K238" s="229"/>
      <c r="L238" s="235"/>
      <c r="M238" s="236"/>
      <c r="N238" s="237"/>
      <c r="O238" s="237"/>
      <c r="P238" s="237"/>
      <c r="Q238" s="237"/>
      <c r="R238" s="237"/>
      <c r="S238" s="237"/>
      <c r="T238" s="23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9" t="s">
        <v>218</v>
      </c>
      <c r="AU238" s="239" t="s">
        <v>82</v>
      </c>
      <c r="AV238" s="13" t="s">
        <v>82</v>
      </c>
      <c r="AW238" s="13" t="s">
        <v>33</v>
      </c>
      <c r="AX238" s="13" t="s">
        <v>73</v>
      </c>
      <c r="AY238" s="239" t="s">
        <v>206</v>
      </c>
    </row>
    <row r="239" spans="1:51" s="14" customFormat="1" ht="12">
      <c r="A239" s="14"/>
      <c r="B239" s="240"/>
      <c r="C239" s="241"/>
      <c r="D239" s="230" t="s">
        <v>218</v>
      </c>
      <c r="E239" s="242" t="s">
        <v>19</v>
      </c>
      <c r="F239" s="243" t="s">
        <v>220</v>
      </c>
      <c r="G239" s="241"/>
      <c r="H239" s="244">
        <v>258.045</v>
      </c>
      <c r="I239" s="245"/>
      <c r="J239" s="241"/>
      <c r="K239" s="241"/>
      <c r="L239" s="246"/>
      <c r="M239" s="247"/>
      <c r="N239" s="248"/>
      <c r="O239" s="248"/>
      <c r="P239" s="248"/>
      <c r="Q239" s="248"/>
      <c r="R239" s="248"/>
      <c r="S239" s="248"/>
      <c r="T239" s="249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0" t="s">
        <v>218</v>
      </c>
      <c r="AU239" s="250" t="s">
        <v>82</v>
      </c>
      <c r="AV239" s="14" t="s">
        <v>112</v>
      </c>
      <c r="AW239" s="14" t="s">
        <v>33</v>
      </c>
      <c r="AX239" s="14" t="s">
        <v>34</v>
      </c>
      <c r="AY239" s="250" t="s">
        <v>206</v>
      </c>
    </row>
    <row r="240" spans="1:65" s="2" customFormat="1" ht="16.5" customHeight="1">
      <c r="A240" s="40"/>
      <c r="B240" s="41"/>
      <c r="C240" s="215" t="s">
        <v>368</v>
      </c>
      <c r="D240" s="215" t="s">
        <v>208</v>
      </c>
      <c r="E240" s="216" t="s">
        <v>369</v>
      </c>
      <c r="F240" s="217" t="s">
        <v>370</v>
      </c>
      <c r="G240" s="218" t="s">
        <v>211</v>
      </c>
      <c r="H240" s="219">
        <v>106.598</v>
      </c>
      <c r="I240" s="220"/>
      <c r="J240" s="221">
        <f>ROUND(I240*H240,2)</f>
        <v>0</v>
      </c>
      <c r="K240" s="217" t="s">
        <v>212</v>
      </c>
      <c r="L240" s="46"/>
      <c r="M240" s="222" t="s">
        <v>19</v>
      </c>
      <c r="N240" s="223" t="s">
        <v>44</v>
      </c>
      <c r="O240" s="86"/>
      <c r="P240" s="224">
        <f>O240*H240</f>
        <v>0</v>
      </c>
      <c r="Q240" s="224">
        <v>0.00247</v>
      </c>
      <c r="R240" s="224">
        <f>Q240*H240</f>
        <v>0.26329705999999997</v>
      </c>
      <c r="S240" s="224">
        <v>0</v>
      </c>
      <c r="T240" s="225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26" t="s">
        <v>112</v>
      </c>
      <c r="AT240" s="226" t="s">
        <v>208</v>
      </c>
      <c r="AU240" s="226" t="s">
        <v>82</v>
      </c>
      <c r="AY240" s="19" t="s">
        <v>206</v>
      </c>
      <c r="BE240" s="227">
        <f>IF(N240="základní",J240,0)</f>
        <v>0</v>
      </c>
      <c r="BF240" s="227">
        <f>IF(N240="snížená",J240,0)</f>
        <v>0</v>
      </c>
      <c r="BG240" s="227">
        <f>IF(N240="zákl. přenesená",J240,0)</f>
        <v>0</v>
      </c>
      <c r="BH240" s="227">
        <f>IF(N240="sníž. přenesená",J240,0)</f>
        <v>0</v>
      </c>
      <c r="BI240" s="227">
        <f>IF(N240="nulová",J240,0)</f>
        <v>0</v>
      </c>
      <c r="BJ240" s="19" t="s">
        <v>34</v>
      </c>
      <c r="BK240" s="227">
        <f>ROUND(I240*H240,2)</f>
        <v>0</v>
      </c>
      <c r="BL240" s="19" t="s">
        <v>112</v>
      </c>
      <c r="BM240" s="226" t="s">
        <v>371</v>
      </c>
    </row>
    <row r="241" spans="1:51" s="13" customFormat="1" ht="12">
      <c r="A241" s="13"/>
      <c r="B241" s="228"/>
      <c r="C241" s="229"/>
      <c r="D241" s="230" t="s">
        <v>218</v>
      </c>
      <c r="E241" s="231" t="s">
        <v>19</v>
      </c>
      <c r="F241" s="232" t="s">
        <v>372</v>
      </c>
      <c r="G241" s="229"/>
      <c r="H241" s="233">
        <v>106.598</v>
      </c>
      <c r="I241" s="234"/>
      <c r="J241" s="229"/>
      <c r="K241" s="229"/>
      <c r="L241" s="235"/>
      <c r="M241" s="236"/>
      <c r="N241" s="237"/>
      <c r="O241" s="237"/>
      <c r="P241" s="237"/>
      <c r="Q241" s="237"/>
      <c r="R241" s="237"/>
      <c r="S241" s="237"/>
      <c r="T241" s="23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9" t="s">
        <v>218</v>
      </c>
      <c r="AU241" s="239" t="s">
        <v>82</v>
      </c>
      <c r="AV241" s="13" t="s">
        <v>82</v>
      </c>
      <c r="AW241" s="13" t="s">
        <v>33</v>
      </c>
      <c r="AX241" s="13" t="s">
        <v>73</v>
      </c>
      <c r="AY241" s="239" t="s">
        <v>206</v>
      </c>
    </row>
    <row r="242" spans="1:51" s="14" customFormat="1" ht="12">
      <c r="A242" s="14"/>
      <c r="B242" s="240"/>
      <c r="C242" s="241"/>
      <c r="D242" s="230" t="s">
        <v>218</v>
      </c>
      <c r="E242" s="242" t="s">
        <v>19</v>
      </c>
      <c r="F242" s="243" t="s">
        <v>220</v>
      </c>
      <c r="G242" s="241"/>
      <c r="H242" s="244">
        <v>106.598</v>
      </c>
      <c r="I242" s="245"/>
      <c r="J242" s="241"/>
      <c r="K242" s="241"/>
      <c r="L242" s="246"/>
      <c r="M242" s="247"/>
      <c r="N242" s="248"/>
      <c r="O242" s="248"/>
      <c r="P242" s="248"/>
      <c r="Q242" s="248"/>
      <c r="R242" s="248"/>
      <c r="S242" s="248"/>
      <c r="T242" s="249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0" t="s">
        <v>218</v>
      </c>
      <c r="AU242" s="250" t="s">
        <v>82</v>
      </c>
      <c r="AV242" s="14" t="s">
        <v>112</v>
      </c>
      <c r="AW242" s="14" t="s">
        <v>33</v>
      </c>
      <c r="AX242" s="14" t="s">
        <v>34</v>
      </c>
      <c r="AY242" s="250" t="s">
        <v>206</v>
      </c>
    </row>
    <row r="243" spans="1:65" s="2" customFormat="1" ht="16.5" customHeight="1">
      <c r="A243" s="40"/>
      <c r="B243" s="41"/>
      <c r="C243" s="215" t="s">
        <v>373</v>
      </c>
      <c r="D243" s="215" t="s">
        <v>208</v>
      </c>
      <c r="E243" s="216" t="s">
        <v>374</v>
      </c>
      <c r="F243" s="217" t="s">
        <v>375</v>
      </c>
      <c r="G243" s="218" t="s">
        <v>211</v>
      </c>
      <c r="H243" s="219">
        <v>106.598</v>
      </c>
      <c r="I243" s="220"/>
      <c r="J243" s="221">
        <f>ROUND(I243*H243,2)</f>
        <v>0</v>
      </c>
      <c r="K243" s="217" t="s">
        <v>212</v>
      </c>
      <c r="L243" s="46"/>
      <c r="M243" s="222" t="s">
        <v>19</v>
      </c>
      <c r="N243" s="223" t="s">
        <v>44</v>
      </c>
      <c r="O243" s="86"/>
      <c r="P243" s="224">
        <f>O243*H243</f>
        <v>0</v>
      </c>
      <c r="Q243" s="224">
        <v>0</v>
      </c>
      <c r="R243" s="224">
        <f>Q243*H243</f>
        <v>0</v>
      </c>
      <c r="S243" s="224">
        <v>0</v>
      </c>
      <c r="T243" s="225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26" t="s">
        <v>112</v>
      </c>
      <c r="AT243" s="226" t="s">
        <v>208</v>
      </c>
      <c r="AU243" s="226" t="s">
        <v>82</v>
      </c>
      <c r="AY243" s="19" t="s">
        <v>206</v>
      </c>
      <c r="BE243" s="227">
        <f>IF(N243="základní",J243,0)</f>
        <v>0</v>
      </c>
      <c r="BF243" s="227">
        <f>IF(N243="snížená",J243,0)</f>
        <v>0</v>
      </c>
      <c r="BG243" s="227">
        <f>IF(N243="zákl. přenesená",J243,0)</f>
        <v>0</v>
      </c>
      <c r="BH243" s="227">
        <f>IF(N243="sníž. přenesená",J243,0)</f>
        <v>0</v>
      </c>
      <c r="BI243" s="227">
        <f>IF(N243="nulová",J243,0)</f>
        <v>0</v>
      </c>
      <c r="BJ243" s="19" t="s">
        <v>34</v>
      </c>
      <c r="BK243" s="227">
        <f>ROUND(I243*H243,2)</f>
        <v>0</v>
      </c>
      <c r="BL243" s="19" t="s">
        <v>112</v>
      </c>
      <c r="BM243" s="226" t="s">
        <v>376</v>
      </c>
    </row>
    <row r="244" spans="1:65" s="2" customFormat="1" ht="12">
      <c r="A244" s="40"/>
      <c r="B244" s="41"/>
      <c r="C244" s="215" t="s">
        <v>377</v>
      </c>
      <c r="D244" s="215" t="s">
        <v>208</v>
      </c>
      <c r="E244" s="216" t="s">
        <v>378</v>
      </c>
      <c r="F244" s="217" t="s">
        <v>379</v>
      </c>
      <c r="G244" s="218" t="s">
        <v>258</v>
      </c>
      <c r="H244" s="219">
        <v>9.548</v>
      </c>
      <c r="I244" s="220"/>
      <c r="J244" s="221">
        <f>ROUND(I244*H244,2)</f>
        <v>0</v>
      </c>
      <c r="K244" s="217" t="s">
        <v>212</v>
      </c>
      <c r="L244" s="46"/>
      <c r="M244" s="222" t="s">
        <v>19</v>
      </c>
      <c r="N244" s="223" t="s">
        <v>44</v>
      </c>
      <c r="O244" s="86"/>
      <c r="P244" s="224">
        <f>O244*H244</f>
        <v>0</v>
      </c>
      <c r="Q244" s="224">
        <v>1.06277</v>
      </c>
      <c r="R244" s="224">
        <f>Q244*H244</f>
        <v>10.14732796</v>
      </c>
      <c r="S244" s="224">
        <v>0</v>
      </c>
      <c r="T244" s="225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26" t="s">
        <v>112</v>
      </c>
      <c r="AT244" s="226" t="s">
        <v>208</v>
      </c>
      <c r="AU244" s="226" t="s">
        <v>82</v>
      </c>
      <c r="AY244" s="19" t="s">
        <v>206</v>
      </c>
      <c r="BE244" s="227">
        <f>IF(N244="základní",J244,0)</f>
        <v>0</v>
      </c>
      <c r="BF244" s="227">
        <f>IF(N244="snížená",J244,0)</f>
        <v>0</v>
      </c>
      <c r="BG244" s="227">
        <f>IF(N244="zákl. přenesená",J244,0)</f>
        <v>0</v>
      </c>
      <c r="BH244" s="227">
        <f>IF(N244="sníž. přenesená",J244,0)</f>
        <v>0</v>
      </c>
      <c r="BI244" s="227">
        <f>IF(N244="nulová",J244,0)</f>
        <v>0</v>
      </c>
      <c r="BJ244" s="19" t="s">
        <v>34</v>
      </c>
      <c r="BK244" s="227">
        <f>ROUND(I244*H244,2)</f>
        <v>0</v>
      </c>
      <c r="BL244" s="19" t="s">
        <v>112</v>
      </c>
      <c r="BM244" s="226" t="s">
        <v>380</v>
      </c>
    </row>
    <row r="245" spans="1:51" s="15" customFormat="1" ht="12">
      <c r="A245" s="15"/>
      <c r="B245" s="251"/>
      <c r="C245" s="252"/>
      <c r="D245" s="230" t="s">
        <v>218</v>
      </c>
      <c r="E245" s="253" t="s">
        <v>19</v>
      </c>
      <c r="F245" s="254" t="s">
        <v>381</v>
      </c>
      <c r="G245" s="252"/>
      <c r="H245" s="253" t="s">
        <v>19</v>
      </c>
      <c r="I245" s="255"/>
      <c r="J245" s="252"/>
      <c r="K245" s="252"/>
      <c r="L245" s="256"/>
      <c r="M245" s="257"/>
      <c r="N245" s="258"/>
      <c r="O245" s="258"/>
      <c r="P245" s="258"/>
      <c r="Q245" s="258"/>
      <c r="R245" s="258"/>
      <c r="S245" s="258"/>
      <c r="T245" s="259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60" t="s">
        <v>218</v>
      </c>
      <c r="AU245" s="260" t="s">
        <v>82</v>
      </c>
      <c r="AV245" s="15" t="s">
        <v>34</v>
      </c>
      <c r="AW245" s="15" t="s">
        <v>33</v>
      </c>
      <c r="AX245" s="15" t="s">
        <v>73</v>
      </c>
      <c r="AY245" s="260" t="s">
        <v>206</v>
      </c>
    </row>
    <row r="246" spans="1:51" s="13" customFormat="1" ht="12">
      <c r="A246" s="13"/>
      <c r="B246" s="228"/>
      <c r="C246" s="229"/>
      <c r="D246" s="230" t="s">
        <v>218</v>
      </c>
      <c r="E246" s="231" t="s">
        <v>19</v>
      </c>
      <c r="F246" s="232" t="s">
        <v>382</v>
      </c>
      <c r="G246" s="229"/>
      <c r="H246" s="233">
        <v>9.548</v>
      </c>
      <c r="I246" s="234"/>
      <c r="J246" s="229"/>
      <c r="K246" s="229"/>
      <c r="L246" s="235"/>
      <c r="M246" s="236"/>
      <c r="N246" s="237"/>
      <c r="O246" s="237"/>
      <c r="P246" s="237"/>
      <c r="Q246" s="237"/>
      <c r="R246" s="237"/>
      <c r="S246" s="237"/>
      <c r="T246" s="23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9" t="s">
        <v>218</v>
      </c>
      <c r="AU246" s="239" t="s">
        <v>82</v>
      </c>
      <c r="AV246" s="13" t="s">
        <v>82</v>
      </c>
      <c r="AW246" s="13" t="s">
        <v>33</v>
      </c>
      <c r="AX246" s="13" t="s">
        <v>73</v>
      </c>
      <c r="AY246" s="239" t="s">
        <v>206</v>
      </c>
    </row>
    <row r="247" spans="1:51" s="14" customFormat="1" ht="12">
      <c r="A247" s="14"/>
      <c r="B247" s="240"/>
      <c r="C247" s="241"/>
      <c r="D247" s="230" t="s">
        <v>218</v>
      </c>
      <c r="E247" s="242" t="s">
        <v>19</v>
      </c>
      <c r="F247" s="243" t="s">
        <v>220</v>
      </c>
      <c r="G247" s="241"/>
      <c r="H247" s="244">
        <v>9.548</v>
      </c>
      <c r="I247" s="245"/>
      <c r="J247" s="241"/>
      <c r="K247" s="241"/>
      <c r="L247" s="246"/>
      <c r="M247" s="247"/>
      <c r="N247" s="248"/>
      <c r="O247" s="248"/>
      <c r="P247" s="248"/>
      <c r="Q247" s="248"/>
      <c r="R247" s="248"/>
      <c r="S247" s="248"/>
      <c r="T247" s="249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0" t="s">
        <v>218</v>
      </c>
      <c r="AU247" s="250" t="s">
        <v>82</v>
      </c>
      <c r="AV247" s="14" t="s">
        <v>112</v>
      </c>
      <c r="AW247" s="14" t="s">
        <v>33</v>
      </c>
      <c r="AX247" s="14" t="s">
        <v>34</v>
      </c>
      <c r="AY247" s="250" t="s">
        <v>206</v>
      </c>
    </row>
    <row r="248" spans="1:65" s="2" customFormat="1" ht="12">
      <c r="A248" s="40"/>
      <c r="B248" s="41"/>
      <c r="C248" s="215" t="s">
        <v>383</v>
      </c>
      <c r="D248" s="215" t="s">
        <v>208</v>
      </c>
      <c r="E248" s="216" t="s">
        <v>384</v>
      </c>
      <c r="F248" s="217" t="s">
        <v>385</v>
      </c>
      <c r="G248" s="218" t="s">
        <v>386</v>
      </c>
      <c r="H248" s="219">
        <v>7</v>
      </c>
      <c r="I248" s="220"/>
      <c r="J248" s="221">
        <f>ROUND(I248*H248,2)</f>
        <v>0</v>
      </c>
      <c r="K248" s="217" t="s">
        <v>212</v>
      </c>
      <c r="L248" s="46"/>
      <c r="M248" s="222" t="s">
        <v>19</v>
      </c>
      <c r="N248" s="223" t="s">
        <v>44</v>
      </c>
      <c r="O248" s="86"/>
      <c r="P248" s="224">
        <f>O248*H248</f>
        <v>0</v>
      </c>
      <c r="Q248" s="224">
        <v>0.06019</v>
      </c>
      <c r="R248" s="224">
        <f>Q248*H248</f>
        <v>0.42133</v>
      </c>
      <c r="S248" s="224">
        <v>0</v>
      </c>
      <c r="T248" s="225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26" t="s">
        <v>112</v>
      </c>
      <c r="AT248" s="226" t="s">
        <v>208</v>
      </c>
      <c r="AU248" s="226" t="s">
        <v>82</v>
      </c>
      <c r="AY248" s="19" t="s">
        <v>206</v>
      </c>
      <c r="BE248" s="227">
        <f>IF(N248="základní",J248,0)</f>
        <v>0</v>
      </c>
      <c r="BF248" s="227">
        <f>IF(N248="snížená",J248,0)</f>
        <v>0</v>
      </c>
      <c r="BG248" s="227">
        <f>IF(N248="zákl. přenesená",J248,0)</f>
        <v>0</v>
      </c>
      <c r="BH248" s="227">
        <f>IF(N248="sníž. přenesená",J248,0)</f>
        <v>0</v>
      </c>
      <c r="BI248" s="227">
        <f>IF(N248="nulová",J248,0)</f>
        <v>0</v>
      </c>
      <c r="BJ248" s="19" t="s">
        <v>34</v>
      </c>
      <c r="BK248" s="227">
        <f>ROUND(I248*H248,2)</f>
        <v>0</v>
      </c>
      <c r="BL248" s="19" t="s">
        <v>112</v>
      </c>
      <c r="BM248" s="226" t="s">
        <v>387</v>
      </c>
    </row>
    <row r="249" spans="1:51" s="13" customFormat="1" ht="12">
      <c r="A249" s="13"/>
      <c r="B249" s="228"/>
      <c r="C249" s="229"/>
      <c r="D249" s="230" t="s">
        <v>218</v>
      </c>
      <c r="E249" s="231" t="s">
        <v>19</v>
      </c>
      <c r="F249" s="232" t="s">
        <v>388</v>
      </c>
      <c r="G249" s="229"/>
      <c r="H249" s="233">
        <v>1</v>
      </c>
      <c r="I249" s="234"/>
      <c r="J249" s="229"/>
      <c r="K249" s="229"/>
      <c r="L249" s="235"/>
      <c r="M249" s="236"/>
      <c r="N249" s="237"/>
      <c r="O249" s="237"/>
      <c r="P249" s="237"/>
      <c r="Q249" s="237"/>
      <c r="R249" s="237"/>
      <c r="S249" s="237"/>
      <c r="T249" s="23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9" t="s">
        <v>218</v>
      </c>
      <c r="AU249" s="239" t="s">
        <v>82</v>
      </c>
      <c r="AV249" s="13" t="s">
        <v>82</v>
      </c>
      <c r="AW249" s="13" t="s">
        <v>33</v>
      </c>
      <c r="AX249" s="13" t="s">
        <v>73</v>
      </c>
      <c r="AY249" s="239" t="s">
        <v>206</v>
      </c>
    </row>
    <row r="250" spans="1:51" s="13" customFormat="1" ht="12">
      <c r="A250" s="13"/>
      <c r="B250" s="228"/>
      <c r="C250" s="229"/>
      <c r="D250" s="230" t="s">
        <v>218</v>
      </c>
      <c r="E250" s="231" t="s">
        <v>19</v>
      </c>
      <c r="F250" s="232" t="s">
        <v>389</v>
      </c>
      <c r="G250" s="229"/>
      <c r="H250" s="233">
        <v>1</v>
      </c>
      <c r="I250" s="234"/>
      <c r="J250" s="229"/>
      <c r="K250" s="229"/>
      <c r="L250" s="235"/>
      <c r="M250" s="236"/>
      <c r="N250" s="237"/>
      <c r="O250" s="237"/>
      <c r="P250" s="237"/>
      <c r="Q250" s="237"/>
      <c r="R250" s="237"/>
      <c r="S250" s="237"/>
      <c r="T250" s="23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9" t="s">
        <v>218</v>
      </c>
      <c r="AU250" s="239" t="s">
        <v>82</v>
      </c>
      <c r="AV250" s="13" t="s">
        <v>82</v>
      </c>
      <c r="AW250" s="13" t="s">
        <v>33</v>
      </c>
      <c r="AX250" s="13" t="s">
        <v>73</v>
      </c>
      <c r="AY250" s="239" t="s">
        <v>206</v>
      </c>
    </row>
    <row r="251" spans="1:51" s="13" customFormat="1" ht="12">
      <c r="A251" s="13"/>
      <c r="B251" s="228"/>
      <c r="C251" s="229"/>
      <c r="D251" s="230" t="s">
        <v>218</v>
      </c>
      <c r="E251" s="231" t="s">
        <v>19</v>
      </c>
      <c r="F251" s="232" t="s">
        <v>390</v>
      </c>
      <c r="G251" s="229"/>
      <c r="H251" s="233">
        <v>1</v>
      </c>
      <c r="I251" s="234"/>
      <c r="J251" s="229"/>
      <c r="K251" s="229"/>
      <c r="L251" s="235"/>
      <c r="M251" s="236"/>
      <c r="N251" s="237"/>
      <c r="O251" s="237"/>
      <c r="P251" s="237"/>
      <c r="Q251" s="237"/>
      <c r="R251" s="237"/>
      <c r="S251" s="237"/>
      <c r="T251" s="23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9" t="s">
        <v>218</v>
      </c>
      <c r="AU251" s="239" t="s">
        <v>82</v>
      </c>
      <c r="AV251" s="13" t="s">
        <v>82</v>
      </c>
      <c r="AW251" s="13" t="s">
        <v>33</v>
      </c>
      <c r="AX251" s="13" t="s">
        <v>73</v>
      </c>
      <c r="AY251" s="239" t="s">
        <v>206</v>
      </c>
    </row>
    <row r="252" spans="1:51" s="13" customFormat="1" ht="12">
      <c r="A252" s="13"/>
      <c r="B252" s="228"/>
      <c r="C252" s="229"/>
      <c r="D252" s="230" t="s">
        <v>218</v>
      </c>
      <c r="E252" s="231" t="s">
        <v>19</v>
      </c>
      <c r="F252" s="232" t="s">
        <v>391</v>
      </c>
      <c r="G252" s="229"/>
      <c r="H252" s="233">
        <v>1</v>
      </c>
      <c r="I252" s="234"/>
      <c r="J252" s="229"/>
      <c r="K252" s="229"/>
      <c r="L252" s="235"/>
      <c r="M252" s="236"/>
      <c r="N252" s="237"/>
      <c r="O252" s="237"/>
      <c r="P252" s="237"/>
      <c r="Q252" s="237"/>
      <c r="R252" s="237"/>
      <c r="S252" s="237"/>
      <c r="T252" s="23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9" t="s">
        <v>218</v>
      </c>
      <c r="AU252" s="239" t="s">
        <v>82</v>
      </c>
      <c r="AV252" s="13" t="s">
        <v>82</v>
      </c>
      <c r="AW252" s="13" t="s">
        <v>33</v>
      </c>
      <c r="AX252" s="13" t="s">
        <v>73</v>
      </c>
      <c r="AY252" s="239" t="s">
        <v>206</v>
      </c>
    </row>
    <row r="253" spans="1:51" s="13" customFormat="1" ht="12">
      <c r="A253" s="13"/>
      <c r="B253" s="228"/>
      <c r="C253" s="229"/>
      <c r="D253" s="230" t="s">
        <v>218</v>
      </c>
      <c r="E253" s="231" t="s">
        <v>19</v>
      </c>
      <c r="F253" s="232" t="s">
        <v>392</v>
      </c>
      <c r="G253" s="229"/>
      <c r="H253" s="233">
        <v>1</v>
      </c>
      <c r="I253" s="234"/>
      <c r="J253" s="229"/>
      <c r="K253" s="229"/>
      <c r="L253" s="235"/>
      <c r="M253" s="236"/>
      <c r="N253" s="237"/>
      <c r="O253" s="237"/>
      <c r="P253" s="237"/>
      <c r="Q253" s="237"/>
      <c r="R253" s="237"/>
      <c r="S253" s="237"/>
      <c r="T253" s="23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9" t="s">
        <v>218</v>
      </c>
      <c r="AU253" s="239" t="s">
        <v>82</v>
      </c>
      <c r="AV253" s="13" t="s">
        <v>82</v>
      </c>
      <c r="AW253" s="13" t="s">
        <v>33</v>
      </c>
      <c r="AX253" s="13" t="s">
        <v>73</v>
      </c>
      <c r="AY253" s="239" t="s">
        <v>206</v>
      </c>
    </row>
    <row r="254" spans="1:51" s="13" customFormat="1" ht="12">
      <c r="A254" s="13"/>
      <c r="B254" s="228"/>
      <c r="C254" s="229"/>
      <c r="D254" s="230" t="s">
        <v>218</v>
      </c>
      <c r="E254" s="231" t="s">
        <v>19</v>
      </c>
      <c r="F254" s="232" t="s">
        <v>393</v>
      </c>
      <c r="G254" s="229"/>
      <c r="H254" s="233">
        <v>1</v>
      </c>
      <c r="I254" s="234"/>
      <c r="J254" s="229"/>
      <c r="K254" s="229"/>
      <c r="L254" s="235"/>
      <c r="M254" s="236"/>
      <c r="N254" s="237"/>
      <c r="O254" s="237"/>
      <c r="P254" s="237"/>
      <c r="Q254" s="237"/>
      <c r="R254" s="237"/>
      <c r="S254" s="237"/>
      <c r="T254" s="23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9" t="s">
        <v>218</v>
      </c>
      <c r="AU254" s="239" t="s">
        <v>82</v>
      </c>
      <c r="AV254" s="13" t="s">
        <v>82</v>
      </c>
      <c r="AW254" s="13" t="s">
        <v>33</v>
      </c>
      <c r="AX254" s="13" t="s">
        <v>73</v>
      </c>
      <c r="AY254" s="239" t="s">
        <v>206</v>
      </c>
    </row>
    <row r="255" spans="1:51" s="13" customFormat="1" ht="12">
      <c r="A255" s="13"/>
      <c r="B255" s="228"/>
      <c r="C255" s="229"/>
      <c r="D255" s="230" t="s">
        <v>218</v>
      </c>
      <c r="E255" s="231" t="s">
        <v>19</v>
      </c>
      <c r="F255" s="232" t="s">
        <v>394</v>
      </c>
      <c r="G255" s="229"/>
      <c r="H255" s="233">
        <v>1</v>
      </c>
      <c r="I255" s="234"/>
      <c r="J255" s="229"/>
      <c r="K255" s="229"/>
      <c r="L255" s="235"/>
      <c r="M255" s="236"/>
      <c r="N255" s="237"/>
      <c r="O255" s="237"/>
      <c r="P255" s="237"/>
      <c r="Q255" s="237"/>
      <c r="R255" s="237"/>
      <c r="S255" s="237"/>
      <c r="T255" s="23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9" t="s">
        <v>218</v>
      </c>
      <c r="AU255" s="239" t="s">
        <v>82</v>
      </c>
      <c r="AV255" s="13" t="s">
        <v>82</v>
      </c>
      <c r="AW255" s="13" t="s">
        <v>33</v>
      </c>
      <c r="AX255" s="13" t="s">
        <v>73</v>
      </c>
      <c r="AY255" s="239" t="s">
        <v>206</v>
      </c>
    </row>
    <row r="256" spans="1:51" s="14" customFormat="1" ht="12">
      <c r="A256" s="14"/>
      <c r="B256" s="240"/>
      <c r="C256" s="241"/>
      <c r="D256" s="230" t="s">
        <v>218</v>
      </c>
      <c r="E256" s="242" t="s">
        <v>19</v>
      </c>
      <c r="F256" s="243" t="s">
        <v>220</v>
      </c>
      <c r="G256" s="241"/>
      <c r="H256" s="244">
        <v>7</v>
      </c>
      <c r="I256" s="245"/>
      <c r="J256" s="241"/>
      <c r="K256" s="241"/>
      <c r="L256" s="246"/>
      <c r="M256" s="247"/>
      <c r="N256" s="248"/>
      <c r="O256" s="248"/>
      <c r="P256" s="248"/>
      <c r="Q256" s="248"/>
      <c r="R256" s="248"/>
      <c r="S256" s="248"/>
      <c r="T256" s="249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0" t="s">
        <v>218</v>
      </c>
      <c r="AU256" s="250" t="s">
        <v>82</v>
      </c>
      <c r="AV256" s="14" t="s">
        <v>112</v>
      </c>
      <c r="AW256" s="14" t="s">
        <v>33</v>
      </c>
      <c r="AX256" s="14" t="s">
        <v>34</v>
      </c>
      <c r="AY256" s="250" t="s">
        <v>206</v>
      </c>
    </row>
    <row r="257" spans="1:65" s="2" customFormat="1" ht="12">
      <c r="A257" s="40"/>
      <c r="B257" s="41"/>
      <c r="C257" s="215" t="s">
        <v>395</v>
      </c>
      <c r="D257" s="215" t="s">
        <v>208</v>
      </c>
      <c r="E257" s="216" t="s">
        <v>396</v>
      </c>
      <c r="F257" s="217" t="s">
        <v>397</v>
      </c>
      <c r="G257" s="218" t="s">
        <v>386</v>
      </c>
      <c r="H257" s="219">
        <v>47</v>
      </c>
      <c r="I257" s="220"/>
      <c r="J257" s="221">
        <f>ROUND(I257*H257,2)</f>
        <v>0</v>
      </c>
      <c r="K257" s="217" t="s">
        <v>212</v>
      </c>
      <c r="L257" s="46"/>
      <c r="M257" s="222" t="s">
        <v>19</v>
      </c>
      <c r="N257" s="223" t="s">
        <v>44</v>
      </c>
      <c r="O257" s="86"/>
      <c r="P257" s="224">
        <f>O257*H257</f>
        <v>0</v>
      </c>
      <c r="Q257" s="224">
        <v>0.11754</v>
      </c>
      <c r="R257" s="224">
        <f>Q257*H257</f>
        <v>5.52438</v>
      </c>
      <c r="S257" s="224">
        <v>0</v>
      </c>
      <c r="T257" s="225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26" t="s">
        <v>112</v>
      </c>
      <c r="AT257" s="226" t="s">
        <v>208</v>
      </c>
      <c r="AU257" s="226" t="s">
        <v>82</v>
      </c>
      <c r="AY257" s="19" t="s">
        <v>206</v>
      </c>
      <c r="BE257" s="227">
        <f>IF(N257="základní",J257,0)</f>
        <v>0</v>
      </c>
      <c r="BF257" s="227">
        <f>IF(N257="snížená",J257,0)</f>
        <v>0</v>
      </c>
      <c r="BG257" s="227">
        <f>IF(N257="zákl. přenesená",J257,0)</f>
        <v>0</v>
      </c>
      <c r="BH257" s="227">
        <f>IF(N257="sníž. přenesená",J257,0)</f>
        <v>0</v>
      </c>
      <c r="BI257" s="227">
        <f>IF(N257="nulová",J257,0)</f>
        <v>0</v>
      </c>
      <c r="BJ257" s="19" t="s">
        <v>34</v>
      </c>
      <c r="BK257" s="227">
        <f>ROUND(I257*H257,2)</f>
        <v>0</v>
      </c>
      <c r="BL257" s="19" t="s">
        <v>112</v>
      </c>
      <c r="BM257" s="226" t="s">
        <v>398</v>
      </c>
    </row>
    <row r="258" spans="1:51" s="13" customFormat="1" ht="12">
      <c r="A258" s="13"/>
      <c r="B258" s="228"/>
      <c r="C258" s="229"/>
      <c r="D258" s="230" t="s">
        <v>218</v>
      </c>
      <c r="E258" s="231" t="s">
        <v>19</v>
      </c>
      <c r="F258" s="232" t="s">
        <v>399</v>
      </c>
      <c r="G258" s="229"/>
      <c r="H258" s="233">
        <v>1</v>
      </c>
      <c r="I258" s="234"/>
      <c r="J258" s="229"/>
      <c r="K258" s="229"/>
      <c r="L258" s="235"/>
      <c r="M258" s="236"/>
      <c r="N258" s="237"/>
      <c r="O258" s="237"/>
      <c r="P258" s="237"/>
      <c r="Q258" s="237"/>
      <c r="R258" s="237"/>
      <c r="S258" s="237"/>
      <c r="T258" s="23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9" t="s">
        <v>218</v>
      </c>
      <c r="AU258" s="239" t="s">
        <v>82</v>
      </c>
      <c r="AV258" s="13" t="s">
        <v>82</v>
      </c>
      <c r="AW258" s="13" t="s">
        <v>33</v>
      </c>
      <c r="AX258" s="13" t="s">
        <v>73</v>
      </c>
      <c r="AY258" s="239" t="s">
        <v>206</v>
      </c>
    </row>
    <row r="259" spans="1:51" s="13" customFormat="1" ht="12">
      <c r="A259" s="13"/>
      <c r="B259" s="228"/>
      <c r="C259" s="229"/>
      <c r="D259" s="230" t="s">
        <v>218</v>
      </c>
      <c r="E259" s="231" t="s">
        <v>19</v>
      </c>
      <c r="F259" s="232" t="s">
        <v>400</v>
      </c>
      <c r="G259" s="229"/>
      <c r="H259" s="233">
        <v>1</v>
      </c>
      <c r="I259" s="234"/>
      <c r="J259" s="229"/>
      <c r="K259" s="229"/>
      <c r="L259" s="235"/>
      <c r="M259" s="236"/>
      <c r="N259" s="237"/>
      <c r="O259" s="237"/>
      <c r="P259" s="237"/>
      <c r="Q259" s="237"/>
      <c r="R259" s="237"/>
      <c r="S259" s="237"/>
      <c r="T259" s="23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9" t="s">
        <v>218</v>
      </c>
      <c r="AU259" s="239" t="s">
        <v>82</v>
      </c>
      <c r="AV259" s="13" t="s">
        <v>82</v>
      </c>
      <c r="AW259" s="13" t="s">
        <v>33</v>
      </c>
      <c r="AX259" s="13" t="s">
        <v>73</v>
      </c>
      <c r="AY259" s="239" t="s">
        <v>206</v>
      </c>
    </row>
    <row r="260" spans="1:51" s="13" customFormat="1" ht="12">
      <c r="A260" s="13"/>
      <c r="B260" s="228"/>
      <c r="C260" s="229"/>
      <c r="D260" s="230" t="s">
        <v>218</v>
      </c>
      <c r="E260" s="231" t="s">
        <v>19</v>
      </c>
      <c r="F260" s="232" t="s">
        <v>401</v>
      </c>
      <c r="G260" s="229"/>
      <c r="H260" s="233">
        <v>1</v>
      </c>
      <c r="I260" s="234"/>
      <c r="J260" s="229"/>
      <c r="K260" s="229"/>
      <c r="L260" s="235"/>
      <c r="M260" s="236"/>
      <c r="N260" s="237"/>
      <c r="O260" s="237"/>
      <c r="P260" s="237"/>
      <c r="Q260" s="237"/>
      <c r="R260" s="237"/>
      <c r="S260" s="237"/>
      <c r="T260" s="238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9" t="s">
        <v>218</v>
      </c>
      <c r="AU260" s="239" t="s">
        <v>82</v>
      </c>
      <c r="AV260" s="13" t="s">
        <v>82</v>
      </c>
      <c r="AW260" s="13" t="s">
        <v>33</v>
      </c>
      <c r="AX260" s="13" t="s">
        <v>73</v>
      </c>
      <c r="AY260" s="239" t="s">
        <v>206</v>
      </c>
    </row>
    <row r="261" spans="1:51" s="13" customFormat="1" ht="12">
      <c r="A261" s="13"/>
      <c r="B261" s="228"/>
      <c r="C261" s="229"/>
      <c r="D261" s="230" t="s">
        <v>218</v>
      </c>
      <c r="E261" s="231" t="s">
        <v>19</v>
      </c>
      <c r="F261" s="232" t="s">
        <v>402</v>
      </c>
      <c r="G261" s="229"/>
      <c r="H261" s="233">
        <v>2</v>
      </c>
      <c r="I261" s="234"/>
      <c r="J261" s="229"/>
      <c r="K261" s="229"/>
      <c r="L261" s="235"/>
      <c r="M261" s="236"/>
      <c r="N261" s="237"/>
      <c r="O261" s="237"/>
      <c r="P261" s="237"/>
      <c r="Q261" s="237"/>
      <c r="R261" s="237"/>
      <c r="S261" s="237"/>
      <c r="T261" s="23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9" t="s">
        <v>218</v>
      </c>
      <c r="AU261" s="239" t="s">
        <v>82</v>
      </c>
      <c r="AV261" s="13" t="s">
        <v>82</v>
      </c>
      <c r="AW261" s="13" t="s">
        <v>33</v>
      </c>
      <c r="AX261" s="13" t="s">
        <v>73</v>
      </c>
      <c r="AY261" s="239" t="s">
        <v>206</v>
      </c>
    </row>
    <row r="262" spans="1:51" s="13" customFormat="1" ht="12">
      <c r="A262" s="13"/>
      <c r="B262" s="228"/>
      <c r="C262" s="229"/>
      <c r="D262" s="230" t="s">
        <v>218</v>
      </c>
      <c r="E262" s="231" t="s">
        <v>19</v>
      </c>
      <c r="F262" s="232" t="s">
        <v>403</v>
      </c>
      <c r="G262" s="229"/>
      <c r="H262" s="233">
        <v>4</v>
      </c>
      <c r="I262" s="234"/>
      <c r="J262" s="229"/>
      <c r="K262" s="229"/>
      <c r="L262" s="235"/>
      <c r="M262" s="236"/>
      <c r="N262" s="237"/>
      <c r="O262" s="237"/>
      <c r="P262" s="237"/>
      <c r="Q262" s="237"/>
      <c r="R262" s="237"/>
      <c r="S262" s="237"/>
      <c r="T262" s="23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9" t="s">
        <v>218</v>
      </c>
      <c r="AU262" s="239" t="s">
        <v>82</v>
      </c>
      <c r="AV262" s="13" t="s">
        <v>82</v>
      </c>
      <c r="AW262" s="13" t="s">
        <v>33</v>
      </c>
      <c r="AX262" s="13" t="s">
        <v>73</v>
      </c>
      <c r="AY262" s="239" t="s">
        <v>206</v>
      </c>
    </row>
    <row r="263" spans="1:51" s="13" customFormat="1" ht="12">
      <c r="A263" s="13"/>
      <c r="B263" s="228"/>
      <c r="C263" s="229"/>
      <c r="D263" s="230" t="s">
        <v>218</v>
      </c>
      <c r="E263" s="231" t="s">
        <v>19</v>
      </c>
      <c r="F263" s="232" t="s">
        <v>404</v>
      </c>
      <c r="G263" s="229"/>
      <c r="H263" s="233">
        <v>1</v>
      </c>
      <c r="I263" s="234"/>
      <c r="J263" s="229"/>
      <c r="K263" s="229"/>
      <c r="L263" s="235"/>
      <c r="M263" s="236"/>
      <c r="N263" s="237"/>
      <c r="O263" s="237"/>
      <c r="P263" s="237"/>
      <c r="Q263" s="237"/>
      <c r="R263" s="237"/>
      <c r="S263" s="237"/>
      <c r="T263" s="23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9" t="s">
        <v>218</v>
      </c>
      <c r="AU263" s="239" t="s">
        <v>82</v>
      </c>
      <c r="AV263" s="13" t="s">
        <v>82</v>
      </c>
      <c r="AW263" s="13" t="s">
        <v>33</v>
      </c>
      <c r="AX263" s="13" t="s">
        <v>73</v>
      </c>
      <c r="AY263" s="239" t="s">
        <v>206</v>
      </c>
    </row>
    <row r="264" spans="1:51" s="13" customFormat="1" ht="12">
      <c r="A264" s="13"/>
      <c r="B264" s="228"/>
      <c r="C264" s="229"/>
      <c r="D264" s="230" t="s">
        <v>218</v>
      </c>
      <c r="E264" s="231" t="s">
        <v>19</v>
      </c>
      <c r="F264" s="232" t="s">
        <v>405</v>
      </c>
      <c r="G264" s="229"/>
      <c r="H264" s="233">
        <v>2</v>
      </c>
      <c r="I264" s="234"/>
      <c r="J264" s="229"/>
      <c r="K264" s="229"/>
      <c r="L264" s="235"/>
      <c r="M264" s="236"/>
      <c r="N264" s="237"/>
      <c r="O264" s="237"/>
      <c r="P264" s="237"/>
      <c r="Q264" s="237"/>
      <c r="R264" s="237"/>
      <c r="S264" s="237"/>
      <c r="T264" s="23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9" t="s">
        <v>218</v>
      </c>
      <c r="AU264" s="239" t="s">
        <v>82</v>
      </c>
      <c r="AV264" s="13" t="s">
        <v>82</v>
      </c>
      <c r="AW264" s="13" t="s">
        <v>33</v>
      </c>
      <c r="AX264" s="13" t="s">
        <v>73</v>
      </c>
      <c r="AY264" s="239" t="s">
        <v>206</v>
      </c>
    </row>
    <row r="265" spans="1:51" s="13" customFormat="1" ht="12">
      <c r="A265" s="13"/>
      <c r="B265" s="228"/>
      <c r="C265" s="229"/>
      <c r="D265" s="230" t="s">
        <v>218</v>
      </c>
      <c r="E265" s="231" t="s">
        <v>19</v>
      </c>
      <c r="F265" s="232" t="s">
        <v>406</v>
      </c>
      <c r="G265" s="229"/>
      <c r="H265" s="233">
        <v>4</v>
      </c>
      <c r="I265" s="234"/>
      <c r="J265" s="229"/>
      <c r="K265" s="229"/>
      <c r="L265" s="235"/>
      <c r="M265" s="236"/>
      <c r="N265" s="237"/>
      <c r="O265" s="237"/>
      <c r="P265" s="237"/>
      <c r="Q265" s="237"/>
      <c r="R265" s="237"/>
      <c r="S265" s="237"/>
      <c r="T265" s="23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9" t="s">
        <v>218</v>
      </c>
      <c r="AU265" s="239" t="s">
        <v>82</v>
      </c>
      <c r="AV265" s="13" t="s">
        <v>82</v>
      </c>
      <c r="AW265" s="13" t="s">
        <v>33</v>
      </c>
      <c r="AX265" s="13" t="s">
        <v>73</v>
      </c>
      <c r="AY265" s="239" t="s">
        <v>206</v>
      </c>
    </row>
    <row r="266" spans="1:51" s="13" customFormat="1" ht="12">
      <c r="A266" s="13"/>
      <c r="B266" s="228"/>
      <c r="C266" s="229"/>
      <c r="D266" s="230" t="s">
        <v>218</v>
      </c>
      <c r="E266" s="231" t="s">
        <v>19</v>
      </c>
      <c r="F266" s="232" t="s">
        <v>407</v>
      </c>
      <c r="G266" s="229"/>
      <c r="H266" s="233">
        <v>1</v>
      </c>
      <c r="I266" s="234"/>
      <c r="J266" s="229"/>
      <c r="K266" s="229"/>
      <c r="L266" s="235"/>
      <c r="M266" s="236"/>
      <c r="N266" s="237"/>
      <c r="O266" s="237"/>
      <c r="P266" s="237"/>
      <c r="Q266" s="237"/>
      <c r="R266" s="237"/>
      <c r="S266" s="237"/>
      <c r="T266" s="23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9" t="s">
        <v>218</v>
      </c>
      <c r="AU266" s="239" t="s">
        <v>82</v>
      </c>
      <c r="AV266" s="13" t="s">
        <v>82</v>
      </c>
      <c r="AW266" s="13" t="s">
        <v>33</v>
      </c>
      <c r="AX266" s="13" t="s">
        <v>73</v>
      </c>
      <c r="AY266" s="239" t="s">
        <v>206</v>
      </c>
    </row>
    <row r="267" spans="1:51" s="13" customFormat="1" ht="12">
      <c r="A267" s="13"/>
      <c r="B267" s="228"/>
      <c r="C267" s="229"/>
      <c r="D267" s="230" t="s">
        <v>218</v>
      </c>
      <c r="E267" s="231" t="s">
        <v>19</v>
      </c>
      <c r="F267" s="232" t="s">
        <v>408</v>
      </c>
      <c r="G267" s="229"/>
      <c r="H267" s="233">
        <v>1</v>
      </c>
      <c r="I267" s="234"/>
      <c r="J267" s="229"/>
      <c r="K267" s="229"/>
      <c r="L267" s="235"/>
      <c r="M267" s="236"/>
      <c r="N267" s="237"/>
      <c r="O267" s="237"/>
      <c r="P267" s="237"/>
      <c r="Q267" s="237"/>
      <c r="R267" s="237"/>
      <c r="S267" s="237"/>
      <c r="T267" s="23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9" t="s">
        <v>218</v>
      </c>
      <c r="AU267" s="239" t="s">
        <v>82</v>
      </c>
      <c r="AV267" s="13" t="s">
        <v>82</v>
      </c>
      <c r="AW267" s="13" t="s">
        <v>33</v>
      </c>
      <c r="AX267" s="13" t="s">
        <v>73</v>
      </c>
      <c r="AY267" s="239" t="s">
        <v>206</v>
      </c>
    </row>
    <row r="268" spans="1:51" s="13" customFormat="1" ht="12">
      <c r="A268" s="13"/>
      <c r="B268" s="228"/>
      <c r="C268" s="229"/>
      <c r="D268" s="230" t="s">
        <v>218</v>
      </c>
      <c r="E268" s="231" t="s">
        <v>19</v>
      </c>
      <c r="F268" s="232" t="s">
        <v>409</v>
      </c>
      <c r="G268" s="229"/>
      <c r="H268" s="233">
        <v>1</v>
      </c>
      <c r="I268" s="234"/>
      <c r="J268" s="229"/>
      <c r="K268" s="229"/>
      <c r="L268" s="235"/>
      <c r="M268" s="236"/>
      <c r="N268" s="237"/>
      <c r="O268" s="237"/>
      <c r="P268" s="237"/>
      <c r="Q268" s="237"/>
      <c r="R268" s="237"/>
      <c r="S268" s="237"/>
      <c r="T268" s="23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9" t="s">
        <v>218</v>
      </c>
      <c r="AU268" s="239" t="s">
        <v>82</v>
      </c>
      <c r="AV268" s="13" t="s">
        <v>82</v>
      </c>
      <c r="AW268" s="13" t="s">
        <v>33</v>
      </c>
      <c r="AX268" s="13" t="s">
        <v>73</v>
      </c>
      <c r="AY268" s="239" t="s">
        <v>206</v>
      </c>
    </row>
    <row r="269" spans="1:51" s="13" customFormat="1" ht="12">
      <c r="A269" s="13"/>
      <c r="B269" s="228"/>
      <c r="C269" s="229"/>
      <c r="D269" s="230" t="s">
        <v>218</v>
      </c>
      <c r="E269" s="231" t="s">
        <v>19</v>
      </c>
      <c r="F269" s="232" t="s">
        <v>410</v>
      </c>
      <c r="G269" s="229"/>
      <c r="H269" s="233">
        <v>1</v>
      </c>
      <c r="I269" s="234"/>
      <c r="J269" s="229"/>
      <c r="K269" s="229"/>
      <c r="L269" s="235"/>
      <c r="M269" s="236"/>
      <c r="N269" s="237"/>
      <c r="O269" s="237"/>
      <c r="P269" s="237"/>
      <c r="Q269" s="237"/>
      <c r="R269" s="237"/>
      <c r="S269" s="237"/>
      <c r="T269" s="23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9" t="s">
        <v>218</v>
      </c>
      <c r="AU269" s="239" t="s">
        <v>82</v>
      </c>
      <c r="AV269" s="13" t="s">
        <v>82</v>
      </c>
      <c r="AW269" s="13" t="s">
        <v>33</v>
      </c>
      <c r="AX269" s="13" t="s">
        <v>73</v>
      </c>
      <c r="AY269" s="239" t="s">
        <v>206</v>
      </c>
    </row>
    <row r="270" spans="1:51" s="13" customFormat="1" ht="12">
      <c r="A270" s="13"/>
      <c r="B270" s="228"/>
      <c r="C270" s="229"/>
      <c r="D270" s="230" t="s">
        <v>218</v>
      </c>
      <c r="E270" s="231" t="s">
        <v>19</v>
      </c>
      <c r="F270" s="232" t="s">
        <v>411</v>
      </c>
      <c r="G270" s="229"/>
      <c r="H270" s="233">
        <v>1</v>
      </c>
      <c r="I270" s="234"/>
      <c r="J270" s="229"/>
      <c r="K270" s="229"/>
      <c r="L270" s="235"/>
      <c r="M270" s="236"/>
      <c r="N270" s="237"/>
      <c r="O270" s="237"/>
      <c r="P270" s="237"/>
      <c r="Q270" s="237"/>
      <c r="R270" s="237"/>
      <c r="S270" s="237"/>
      <c r="T270" s="23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9" t="s">
        <v>218</v>
      </c>
      <c r="AU270" s="239" t="s">
        <v>82</v>
      </c>
      <c r="AV270" s="13" t="s">
        <v>82</v>
      </c>
      <c r="AW270" s="13" t="s">
        <v>33</v>
      </c>
      <c r="AX270" s="13" t="s">
        <v>73</v>
      </c>
      <c r="AY270" s="239" t="s">
        <v>206</v>
      </c>
    </row>
    <row r="271" spans="1:51" s="13" customFormat="1" ht="12">
      <c r="A271" s="13"/>
      <c r="B271" s="228"/>
      <c r="C271" s="229"/>
      <c r="D271" s="230" t="s">
        <v>218</v>
      </c>
      <c r="E271" s="231" t="s">
        <v>19</v>
      </c>
      <c r="F271" s="232" t="s">
        <v>412</v>
      </c>
      <c r="G271" s="229"/>
      <c r="H271" s="233">
        <v>1</v>
      </c>
      <c r="I271" s="234"/>
      <c r="J271" s="229"/>
      <c r="K271" s="229"/>
      <c r="L271" s="235"/>
      <c r="M271" s="236"/>
      <c r="N271" s="237"/>
      <c r="O271" s="237"/>
      <c r="P271" s="237"/>
      <c r="Q271" s="237"/>
      <c r="R271" s="237"/>
      <c r="S271" s="237"/>
      <c r="T271" s="238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9" t="s">
        <v>218</v>
      </c>
      <c r="AU271" s="239" t="s">
        <v>82</v>
      </c>
      <c r="AV271" s="13" t="s">
        <v>82</v>
      </c>
      <c r="AW271" s="13" t="s">
        <v>33</v>
      </c>
      <c r="AX271" s="13" t="s">
        <v>73</v>
      </c>
      <c r="AY271" s="239" t="s">
        <v>206</v>
      </c>
    </row>
    <row r="272" spans="1:51" s="13" customFormat="1" ht="12">
      <c r="A272" s="13"/>
      <c r="B272" s="228"/>
      <c r="C272" s="229"/>
      <c r="D272" s="230" t="s">
        <v>218</v>
      </c>
      <c r="E272" s="231" t="s">
        <v>19</v>
      </c>
      <c r="F272" s="232" t="s">
        <v>413</v>
      </c>
      <c r="G272" s="229"/>
      <c r="H272" s="233">
        <v>1</v>
      </c>
      <c r="I272" s="234"/>
      <c r="J272" s="229"/>
      <c r="K272" s="229"/>
      <c r="L272" s="235"/>
      <c r="M272" s="236"/>
      <c r="N272" s="237"/>
      <c r="O272" s="237"/>
      <c r="P272" s="237"/>
      <c r="Q272" s="237"/>
      <c r="R272" s="237"/>
      <c r="S272" s="237"/>
      <c r="T272" s="23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9" t="s">
        <v>218</v>
      </c>
      <c r="AU272" s="239" t="s">
        <v>82</v>
      </c>
      <c r="AV272" s="13" t="s">
        <v>82</v>
      </c>
      <c r="AW272" s="13" t="s">
        <v>33</v>
      </c>
      <c r="AX272" s="13" t="s">
        <v>73</v>
      </c>
      <c r="AY272" s="239" t="s">
        <v>206</v>
      </c>
    </row>
    <row r="273" spans="1:51" s="13" customFormat="1" ht="12">
      <c r="A273" s="13"/>
      <c r="B273" s="228"/>
      <c r="C273" s="229"/>
      <c r="D273" s="230" t="s">
        <v>218</v>
      </c>
      <c r="E273" s="231" t="s">
        <v>19</v>
      </c>
      <c r="F273" s="232" t="s">
        <v>414</v>
      </c>
      <c r="G273" s="229"/>
      <c r="H273" s="233">
        <v>3</v>
      </c>
      <c r="I273" s="234"/>
      <c r="J273" s="229"/>
      <c r="K273" s="229"/>
      <c r="L273" s="235"/>
      <c r="M273" s="236"/>
      <c r="N273" s="237"/>
      <c r="O273" s="237"/>
      <c r="P273" s="237"/>
      <c r="Q273" s="237"/>
      <c r="R273" s="237"/>
      <c r="S273" s="237"/>
      <c r="T273" s="23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9" t="s">
        <v>218</v>
      </c>
      <c r="AU273" s="239" t="s">
        <v>82</v>
      </c>
      <c r="AV273" s="13" t="s">
        <v>82</v>
      </c>
      <c r="AW273" s="13" t="s">
        <v>33</v>
      </c>
      <c r="AX273" s="13" t="s">
        <v>73</v>
      </c>
      <c r="AY273" s="239" t="s">
        <v>206</v>
      </c>
    </row>
    <row r="274" spans="1:51" s="13" customFormat="1" ht="12">
      <c r="A274" s="13"/>
      <c r="B274" s="228"/>
      <c r="C274" s="229"/>
      <c r="D274" s="230" t="s">
        <v>218</v>
      </c>
      <c r="E274" s="231" t="s">
        <v>19</v>
      </c>
      <c r="F274" s="232" t="s">
        <v>415</v>
      </c>
      <c r="G274" s="229"/>
      <c r="H274" s="233">
        <v>1</v>
      </c>
      <c r="I274" s="234"/>
      <c r="J274" s="229"/>
      <c r="K274" s="229"/>
      <c r="L274" s="235"/>
      <c r="M274" s="236"/>
      <c r="N274" s="237"/>
      <c r="O274" s="237"/>
      <c r="P274" s="237"/>
      <c r="Q274" s="237"/>
      <c r="R274" s="237"/>
      <c r="S274" s="237"/>
      <c r="T274" s="23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9" t="s">
        <v>218</v>
      </c>
      <c r="AU274" s="239" t="s">
        <v>82</v>
      </c>
      <c r="AV274" s="13" t="s">
        <v>82</v>
      </c>
      <c r="AW274" s="13" t="s">
        <v>33</v>
      </c>
      <c r="AX274" s="13" t="s">
        <v>73</v>
      </c>
      <c r="AY274" s="239" t="s">
        <v>206</v>
      </c>
    </row>
    <row r="275" spans="1:51" s="13" customFormat="1" ht="12">
      <c r="A275" s="13"/>
      <c r="B275" s="228"/>
      <c r="C275" s="229"/>
      <c r="D275" s="230" t="s">
        <v>218</v>
      </c>
      <c r="E275" s="231" t="s">
        <v>19</v>
      </c>
      <c r="F275" s="232" t="s">
        <v>416</v>
      </c>
      <c r="G275" s="229"/>
      <c r="H275" s="233">
        <v>1</v>
      </c>
      <c r="I275" s="234"/>
      <c r="J275" s="229"/>
      <c r="K275" s="229"/>
      <c r="L275" s="235"/>
      <c r="M275" s="236"/>
      <c r="N275" s="237"/>
      <c r="O275" s="237"/>
      <c r="P275" s="237"/>
      <c r="Q275" s="237"/>
      <c r="R275" s="237"/>
      <c r="S275" s="237"/>
      <c r="T275" s="238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9" t="s">
        <v>218</v>
      </c>
      <c r="AU275" s="239" t="s">
        <v>82</v>
      </c>
      <c r="AV275" s="13" t="s">
        <v>82</v>
      </c>
      <c r="AW275" s="13" t="s">
        <v>33</v>
      </c>
      <c r="AX275" s="13" t="s">
        <v>73</v>
      </c>
      <c r="AY275" s="239" t="s">
        <v>206</v>
      </c>
    </row>
    <row r="276" spans="1:51" s="13" customFormat="1" ht="12">
      <c r="A276" s="13"/>
      <c r="B276" s="228"/>
      <c r="C276" s="229"/>
      <c r="D276" s="230" t="s">
        <v>218</v>
      </c>
      <c r="E276" s="231" t="s">
        <v>19</v>
      </c>
      <c r="F276" s="232" t="s">
        <v>417</v>
      </c>
      <c r="G276" s="229"/>
      <c r="H276" s="233">
        <v>1</v>
      </c>
      <c r="I276" s="234"/>
      <c r="J276" s="229"/>
      <c r="K276" s="229"/>
      <c r="L276" s="235"/>
      <c r="M276" s="236"/>
      <c r="N276" s="237"/>
      <c r="O276" s="237"/>
      <c r="P276" s="237"/>
      <c r="Q276" s="237"/>
      <c r="R276" s="237"/>
      <c r="S276" s="237"/>
      <c r="T276" s="23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9" t="s">
        <v>218</v>
      </c>
      <c r="AU276" s="239" t="s">
        <v>82</v>
      </c>
      <c r="AV276" s="13" t="s">
        <v>82</v>
      </c>
      <c r="AW276" s="13" t="s">
        <v>33</v>
      </c>
      <c r="AX276" s="13" t="s">
        <v>73</v>
      </c>
      <c r="AY276" s="239" t="s">
        <v>206</v>
      </c>
    </row>
    <row r="277" spans="1:51" s="13" customFormat="1" ht="12">
      <c r="A277" s="13"/>
      <c r="B277" s="228"/>
      <c r="C277" s="229"/>
      <c r="D277" s="230" t="s">
        <v>218</v>
      </c>
      <c r="E277" s="231" t="s">
        <v>19</v>
      </c>
      <c r="F277" s="232" t="s">
        <v>418</v>
      </c>
      <c r="G277" s="229"/>
      <c r="H277" s="233">
        <v>1</v>
      </c>
      <c r="I277" s="234"/>
      <c r="J277" s="229"/>
      <c r="K277" s="229"/>
      <c r="L277" s="235"/>
      <c r="M277" s="236"/>
      <c r="N277" s="237"/>
      <c r="O277" s="237"/>
      <c r="P277" s="237"/>
      <c r="Q277" s="237"/>
      <c r="R277" s="237"/>
      <c r="S277" s="237"/>
      <c r="T277" s="238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9" t="s">
        <v>218</v>
      </c>
      <c r="AU277" s="239" t="s">
        <v>82</v>
      </c>
      <c r="AV277" s="13" t="s">
        <v>82</v>
      </c>
      <c r="AW277" s="13" t="s">
        <v>33</v>
      </c>
      <c r="AX277" s="13" t="s">
        <v>73</v>
      </c>
      <c r="AY277" s="239" t="s">
        <v>206</v>
      </c>
    </row>
    <row r="278" spans="1:51" s="13" customFormat="1" ht="12">
      <c r="A278" s="13"/>
      <c r="B278" s="228"/>
      <c r="C278" s="229"/>
      <c r="D278" s="230" t="s">
        <v>218</v>
      </c>
      <c r="E278" s="231" t="s">
        <v>19</v>
      </c>
      <c r="F278" s="232" t="s">
        <v>419</v>
      </c>
      <c r="G278" s="229"/>
      <c r="H278" s="233">
        <v>5</v>
      </c>
      <c r="I278" s="234"/>
      <c r="J278" s="229"/>
      <c r="K278" s="229"/>
      <c r="L278" s="235"/>
      <c r="M278" s="236"/>
      <c r="N278" s="237"/>
      <c r="O278" s="237"/>
      <c r="P278" s="237"/>
      <c r="Q278" s="237"/>
      <c r="R278" s="237"/>
      <c r="S278" s="237"/>
      <c r="T278" s="23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9" t="s">
        <v>218</v>
      </c>
      <c r="AU278" s="239" t="s">
        <v>82</v>
      </c>
      <c r="AV278" s="13" t="s">
        <v>82</v>
      </c>
      <c r="AW278" s="13" t="s">
        <v>33</v>
      </c>
      <c r="AX278" s="13" t="s">
        <v>73</v>
      </c>
      <c r="AY278" s="239" t="s">
        <v>206</v>
      </c>
    </row>
    <row r="279" spans="1:51" s="13" customFormat="1" ht="12">
      <c r="A279" s="13"/>
      <c r="B279" s="228"/>
      <c r="C279" s="229"/>
      <c r="D279" s="230" t="s">
        <v>218</v>
      </c>
      <c r="E279" s="231" t="s">
        <v>19</v>
      </c>
      <c r="F279" s="232" t="s">
        <v>420</v>
      </c>
      <c r="G279" s="229"/>
      <c r="H279" s="233">
        <v>1</v>
      </c>
      <c r="I279" s="234"/>
      <c r="J279" s="229"/>
      <c r="K279" s="229"/>
      <c r="L279" s="235"/>
      <c r="M279" s="236"/>
      <c r="N279" s="237"/>
      <c r="O279" s="237"/>
      <c r="P279" s="237"/>
      <c r="Q279" s="237"/>
      <c r="R279" s="237"/>
      <c r="S279" s="237"/>
      <c r="T279" s="238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9" t="s">
        <v>218</v>
      </c>
      <c r="AU279" s="239" t="s">
        <v>82</v>
      </c>
      <c r="AV279" s="13" t="s">
        <v>82</v>
      </c>
      <c r="AW279" s="13" t="s">
        <v>33</v>
      </c>
      <c r="AX279" s="13" t="s">
        <v>73</v>
      </c>
      <c r="AY279" s="239" t="s">
        <v>206</v>
      </c>
    </row>
    <row r="280" spans="1:51" s="13" customFormat="1" ht="12">
      <c r="A280" s="13"/>
      <c r="B280" s="228"/>
      <c r="C280" s="229"/>
      <c r="D280" s="230" t="s">
        <v>218</v>
      </c>
      <c r="E280" s="231" t="s">
        <v>19</v>
      </c>
      <c r="F280" s="232" t="s">
        <v>421</v>
      </c>
      <c r="G280" s="229"/>
      <c r="H280" s="233">
        <v>2</v>
      </c>
      <c r="I280" s="234"/>
      <c r="J280" s="229"/>
      <c r="K280" s="229"/>
      <c r="L280" s="235"/>
      <c r="M280" s="236"/>
      <c r="N280" s="237"/>
      <c r="O280" s="237"/>
      <c r="P280" s="237"/>
      <c r="Q280" s="237"/>
      <c r="R280" s="237"/>
      <c r="S280" s="237"/>
      <c r="T280" s="23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9" t="s">
        <v>218</v>
      </c>
      <c r="AU280" s="239" t="s">
        <v>82</v>
      </c>
      <c r="AV280" s="13" t="s">
        <v>82</v>
      </c>
      <c r="AW280" s="13" t="s">
        <v>33</v>
      </c>
      <c r="AX280" s="13" t="s">
        <v>73</v>
      </c>
      <c r="AY280" s="239" t="s">
        <v>206</v>
      </c>
    </row>
    <row r="281" spans="1:51" s="13" customFormat="1" ht="12">
      <c r="A281" s="13"/>
      <c r="B281" s="228"/>
      <c r="C281" s="229"/>
      <c r="D281" s="230" t="s">
        <v>218</v>
      </c>
      <c r="E281" s="231" t="s">
        <v>19</v>
      </c>
      <c r="F281" s="232" t="s">
        <v>422</v>
      </c>
      <c r="G281" s="229"/>
      <c r="H281" s="233">
        <v>1</v>
      </c>
      <c r="I281" s="234"/>
      <c r="J281" s="229"/>
      <c r="K281" s="229"/>
      <c r="L281" s="235"/>
      <c r="M281" s="236"/>
      <c r="N281" s="237"/>
      <c r="O281" s="237"/>
      <c r="P281" s="237"/>
      <c r="Q281" s="237"/>
      <c r="R281" s="237"/>
      <c r="S281" s="237"/>
      <c r="T281" s="238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9" t="s">
        <v>218</v>
      </c>
      <c r="AU281" s="239" t="s">
        <v>82</v>
      </c>
      <c r="AV281" s="13" t="s">
        <v>82</v>
      </c>
      <c r="AW281" s="13" t="s">
        <v>33</v>
      </c>
      <c r="AX281" s="13" t="s">
        <v>73</v>
      </c>
      <c r="AY281" s="239" t="s">
        <v>206</v>
      </c>
    </row>
    <row r="282" spans="1:51" s="13" customFormat="1" ht="12">
      <c r="A282" s="13"/>
      <c r="B282" s="228"/>
      <c r="C282" s="229"/>
      <c r="D282" s="230" t="s">
        <v>218</v>
      </c>
      <c r="E282" s="231" t="s">
        <v>19</v>
      </c>
      <c r="F282" s="232" t="s">
        <v>423</v>
      </c>
      <c r="G282" s="229"/>
      <c r="H282" s="233">
        <v>1</v>
      </c>
      <c r="I282" s="234"/>
      <c r="J282" s="229"/>
      <c r="K282" s="229"/>
      <c r="L282" s="235"/>
      <c r="M282" s="236"/>
      <c r="N282" s="237"/>
      <c r="O282" s="237"/>
      <c r="P282" s="237"/>
      <c r="Q282" s="237"/>
      <c r="R282" s="237"/>
      <c r="S282" s="237"/>
      <c r="T282" s="23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9" t="s">
        <v>218</v>
      </c>
      <c r="AU282" s="239" t="s">
        <v>82</v>
      </c>
      <c r="AV282" s="13" t="s">
        <v>82</v>
      </c>
      <c r="AW282" s="13" t="s">
        <v>33</v>
      </c>
      <c r="AX282" s="13" t="s">
        <v>73</v>
      </c>
      <c r="AY282" s="239" t="s">
        <v>206</v>
      </c>
    </row>
    <row r="283" spans="1:51" s="13" customFormat="1" ht="12">
      <c r="A283" s="13"/>
      <c r="B283" s="228"/>
      <c r="C283" s="229"/>
      <c r="D283" s="230" t="s">
        <v>218</v>
      </c>
      <c r="E283" s="231" t="s">
        <v>19</v>
      </c>
      <c r="F283" s="232" t="s">
        <v>424</v>
      </c>
      <c r="G283" s="229"/>
      <c r="H283" s="233">
        <v>1</v>
      </c>
      <c r="I283" s="234"/>
      <c r="J283" s="229"/>
      <c r="K283" s="229"/>
      <c r="L283" s="235"/>
      <c r="M283" s="236"/>
      <c r="N283" s="237"/>
      <c r="O283" s="237"/>
      <c r="P283" s="237"/>
      <c r="Q283" s="237"/>
      <c r="R283" s="237"/>
      <c r="S283" s="237"/>
      <c r="T283" s="23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9" t="s">
        <v>218</v>
      </c>
      <c r="AU283" s="239" t="s">
        <v>82</v>
      </c>
      <c r="AV283" s="13" t="s">
        <v>82</v>
      </c>
      <c r="AW283" s="13" t="s">
        <v>33</v>
      </c>
      <c r="AX283" s="13" t="s">
        <v>73</v>
      </c>
      <c r="AY283" s="239" t="s">
        <v>206</v>
      </c>
    </row>
    <row r="284" spans="1:51" s="13" customFormat="1" ht="12">
      <c r="A284" s="13"/>
      <c r="B284" s="228"/>
      <c r="C284" s="229"/>
      <c r="D284" s="230" t="s">
        <v>218</v>
      </c>
      <c r="E284" s="231" t="s">
        <v>19</v>
      </c>
      <c r="F284" s="232" t="s">
        <v>425</v>
      </c>
      <c r="G284" s="229"/>
      <c r="H284" s="233">
        <v>1</v>
      </c>
      <c r="I284" s="234"/>
      <c r="J284" s="229"/>
      <c r="K284" s="229"/>
      <c r="L284" s="235"/>
      <c r="M284" s="236"/>
      <c r="N284" s="237"/>
      <c r="O284" s="237"/>
      <c r="P284" s="237"/>
      <c r="Q284" s="237"/>
      <c r="R284" s="237"/>
      <c r="S284" s="237"/>
      <c r="T284" s="238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9" t="s">
        <v>218</v>
      </c>
      <c r="AU284" s="239" t="s">
        <v>82</v>
      </c>
      <c r="AV284" s="13" t="s">
        <v>82</v>
      </c>
      <c r="AW284" s="13" t="s">
        <v>33</v>
      </c>
      <c r="AX284" s="13" t="s">
        <v>73</v>
      </c>
      <c r="AY284" s="239" t="s">
        <v>206</v>
      </c>
    </row>
    <row r="285" spans="1:51" s="13" customFormat="1" ht="12">
      <c r="A285" s="13"/>
      <c r="B285" s="228"/>
      <c r="C285" s="229"/>
      <c r="D285" s="230" t="s">
        <v>218</v>
      </c>
      <c r="E285" s="231" t="s">
        <v>19</v>
      </c>
      <c r="F285" s="232" t="s">
        <v>426</v>
      </c>
      <c r="G285" s="229"/>
      <c r="H285" s="233">
        <v>1</v>
      </c>
      <c r="I285" s="234"/>
      <c r="J285" s="229"/>
      <c r="K285" s="229"/>
      <c r="L285" s="235"/>
      <c r="M285" s="236"/>
      <c r="N285" s="237"/>
      <c r="O285" s="237"/>
      <c r="P285" s="237"/>
      <c r="Q285" s="237"/>
      <c r="R285" s="237"/>
      <c r="S285" s="237"/>
      <c r="T285" s="238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9" t="s">
        <v>218</v>
      </c>
      <c r="AU285" s="239" t="s">
        <v>82</v>
      </c>
      <c r="AV285" s="13" t="s">
        <v>82</v>
      </c>
      <c r="AW285" s="13" t="s">
        <v>33</v>
      </c>
      <c r="AX285" s="13" t="s">
        <v>73</v>
      </c>
      <c r="AY285" s="239" t="s">
        <v>206</v>
      </c>
    </row>
    <row r="286" spans="1:51" s="13" customFormat="1" ht="12">
      <c r="A286" s="13"/>
      <c r="B286" s="228"/>
      <c r="C286" s="229"/>
      <c r="D286" s="230" t="s">
        <v>218</v>
      </c>
      <c r="E286" s="231" t="s">
        <v>19</v>
      </c>
      <c r="F286" s="232" t="s">
        <v>427</v>
      </c>
      <c r="G286" s="229"/>
      <c r="H286" s="233">
        <v>1</v>
      </c>
      <c r="I286" s="234"/>
      <c r="J286" s="229"/>
      <c r="K286" s="229"/>
      <c r="L286" s="235"/>
      <c r="M286" s="236"/>
      <c r="N286" s="237"/>
      <c r="O286" s="237"/>
      <c r="P286" s="237"/>
      <c r="Q286" s="237"/>
      <c r="R286" s="237"/>
      <c r="S286" s="237"/>
      <c r="T286" s="23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9" t="s">
        <v>218</v>
      </c>
      <c r="AU286" s="239" t="s">
        <v>82</v>
      </c>
      <c r="AV286" s="13" t="s">
        <v>82</v>
      </c>
      <c r="AW286" s="13" t="s">
        <v>33</v>
      </c>
      <c r="AX286" s="13" t="s">
        <v>73</v>
      </c>
      <c r="AY286" s="239" t="s">
        <v>206</v>
      </c>
    </row>
    <row r="287" spans="1:51" s="13" customFormat="1" ht="12">
      <c r="A287" s="13"/>
      <c r="B287" s="228"/>
      <c r="C287" s="229"/>
      <c r="D287" s="230" t="s">
        <v>218</v>
      </c>
      <c r="E287" s="231" t="s">
        <v>19</v>
      </c>
      <c r="F287" s="232" t="s">
        <v>428</v>
      </c>
      <c r="G287" s="229"/>
      <c r="H287" s="233">
        <v>1</v>
      </c>
      <c r="I287" s="234"/>
      <c r="J287" s="229"/>
      <c r="K287" s="229"/>
      <c r="L287" s="235"/>
      <c r="M287" s="236"/>
      <c r="N287" s="237"/>
      <c r="O287" s="237"/>
      <c r="P287" s="237"/>
      <c r="Q287" s="237"/>
      <c r="R287" s="237"/>
      <c r="S287" s="237"/>
      <c r="T287" s="238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9" t="s">
        <v>218</v>
      </c>
      <c r="AU287" s="239" t="s">
        <v>82</v>
      </c>
      <c r="AV287" s="13" t="s">
        <v>82</v>
      </c>
      <c r="AW287" s="13" t="s">
        <v>33</v>
      </c>
      <c r="AX287" s="13" t="s">
        <v>73</v>
      </c>
      <c r="AY287" s="239" t="s">
        <v>206</v>
      </c>
    </row>
    <row r="288" spans="1:51" s="13" customFormat="1" ht="12">
      <c r="A288" s="13"/>
      <c r="B288" s="228"/>
      <c r="C288" s="229"/>
      <c r="D288" s="230" t="s">
        <v>218</v>
      </c>
      <c r="E288" s="231" t="s">
        <v>19</v>
      </c>
      <c r="F288" s="232" t="s">
        <v>429</v>
      </c>
      <c r="G288" s="229"/>
      <c r="H288" s="233">
        <v>1</v>
      </c>
      <c r="I288" s="234"/>
      <c r="J288" s="229"/>
      <c r="K288" s="229"/>
      <c r="L288" s="235"/>
      <c r="M288" s="236"/>
      <c r="N288" s="237"/>
      <c r="O288" s="237"/>
      <c r="P288" s="237"/>
      <c r="Q288" s="237"/>
      <c r="R288" s="237"/>
      <c r="S288" s="237"/>
      <c r="T288" s="238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9" t="s">
        <v>218</v>
      </c>
      <c r="AU288" s="239" t="s">
        <v>82</v>
      </c>
      <c r="AV288" s="13" t="s">
        <v>82</v>
      </c>
      <c r="AW288" s="13" t="s">
        <v>33</v>
      </c>
      <c r="AX288" s="13" t="s">
        <v>73</v>
      </c>
      <c r="AY288" s="239" t="s">
        <v>206</v>
      </c>
    </row>
    <row r="289" spans="1:51" s="13" customFormat="1" ht="12">
      <c r="A289" s="13"/>
      <c r="B289" s="228"/>
      <c r="C289" s="229"/>
      <c r="D289" s="230" t="s">
        <v>218</v>
      </c>
      <c r="E289" s="231" t="s">
        <v>19</v>
      </c>
      <c r="F289" s="232" t="s">
        <v>430</v>
      </c>
      <c r="G289" s="229"/>
      <c r="H289" s="233">
        <v>1</v>
      </c>
      <c r="I289" s="234"/>
      <c r="J289" s="229"/>
      <c r="K289" s="229"/>
      <c r="L289" s="235"/>
      <c r="M289" s="236"/>
      <c r="N289" s="237"/>
      <c r="O289" s="237"/>
      <c r="P289" s="237"/>
      <c r="Q289" s="237"/>
      <c r="R289" s="237"/>
      <c r="S289" s="237"/>
      <c r="T289" s="23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9" t="s">
        <v>218</v>
      </c>
      <c r="AU289" s="239" t="s">
        <v>82</v>
      </c>
      <c r="AV289" s="13" t="s">
        <v>82</v>
      </c>
      <c r="AW289" s="13" t="s">
        <v>33</v>
      </c>
      <c r="AX289" s="13" t="s">
        <v>73</v>
      </c>
      <c r="AY289" s="239" t="s">
        <v>206</v>
      </c>
    </row>
    <row r="290" spans="1:51" s="14" customFormat="1" ht="12">
      <c r="A290" s="14"/>
      <c r="B290" s="240"/>
      <c r="C290" s="241"/>
      <c r="D290" s="230" t="s">
        <v>218</v>
      </c>
      <c r="E290" s="242" t="s">
        <v>19</v>
      </c>
      <c r="F290" s="243" t="s">
        <v>220</v>
      </c>
      <c r="G290" s="241"/>
      <c r="H290" s="244">
        <v>47</v>
      </c>
      <c r="I290" s="245"/>
      <c r="J290" s="241"/>
      <c r="K290" s="241"/>
      <c r="L290" s="246"/>
      <c r="M290" s="247"/>
      <c r="N290" s="248"/>
      <c r="O290" s="248"/>
      <c r="P290" s="248"/>
      <c r="Q290" s="248"/>
      <c r="R290" s="248"/>
      <c r="S290" s="248"/>
      <c r="T290" s="249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0" t="s">
        <v>218</v>
      </c>
      <c r="AU290" s="250" t="s">
        <v>82</v>
      </c>
      <c r="AV290" s="14" t="s">
        <v>112</v>
      </c>
      <c r="AW290" s="14" t="s">
        <v>33</v>
      </c>
      <c r="AX290" s="14" t="s">
        <v>34</v>
      </c>
      <c r="AY290" s="250" t="s">
        <v>206</v>
      </c>
    </row>
    <row r="291" spans="1:65" s="2" customFormat="1" ht="12">
      <c r="A291" s="40"/>
      <c r="B291" s="41"/>
      <c r="C291" s="215" t="s">
        <v>431</v>
      </c>
      <c r="D291" s="215" t="s">
        <v>208</v>
      </c>
      <c r="E291" s="216" t="s">
        <v>432</v>
      </c>
      <c r="F291" s="217" t="s">
        <v>433</v>
      </c>
      <c r="G291" s="218" t="s">
        <v>386</v>
      </c>
      <c r="H291" s="219">
        <v>4</v>
      </c>
      <c r="I291" s="220"/>
      <c r="J291" s="221">
        <f>ROUND(I291*H291,2)</f>
        <v>0</v>
      </c>
      <c r="K291" s="217" t="s">
        <v>212</v>
      </c>
      <c r="L291" s="46"/>
      <c r="M291" s="222" t="s">
        <v>19</v>
      </c>
      <c r="N291" s="223" t="s">
        <v>44</v>
      </c>
      <c r="O291" s="86"/>
      <c r="P291" s="224">
        <f>O291*H291</f>
        <v>0</v>
      </c>
      <c r="Q291" s="224">
        <v>0.06019</v>
      </c>
      <c r="R291" s="224">
        <f>Q291*H291</f>
        <v>0.24076</v>
      </c>
      <c r="S291" s="224">
        <v>0</v>
      </c>
      <c r="T291" s="225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26" t="s">
        <v>112</v>
      </c>
      <c r="AT291" s="226" t="s">
        <v>208</v>
      </c>
      <c r="AU291" s="226" t="s">
        <v>82</v>
      </c>
      <c r="AY291" s="19" t="s">
        <v>206</v>
      </c>
      <c r="BE291" s="227">
        <f>IF(N291="základní",J291,0)</f>
        <v>0</v>
      </c>
      <c r="BF291" s="227">
        <f>IF(N291="snížená",J291,0)</f>
        <v>0</v>
      </c>
      <c r="BG291" s="227">
        <f>IF(N291="zákl. přenesená",J291,0)</f>
        <v>0</v>
      </c>
      <c r="BH291" s="227">
        <f>IF(N291="sníž. přenesená",J291,0)</f>
        <v>0</v>
      </c>
      <c r="BI291" s="227">
        <f>IF(N291="nulová",J291,0)</f>
        <v>0</v>
      </c>
      <c r="BJ291" s="19" t="s">
        <v>34</v>
      </c>
      <c r="BK291" s="227">
        <f>ROUND(I291*H291,2)</f>
        <v>0</v>
      </c>
      <c r="BL291" s="19" t="s">
        <v>112</v>
      </c>
      <c r="BM291" s="226" t="s">
        <v>434</v>
      </c>
    </row>
    <row r="292" spans="1:51" s="13" customFormat="1" ht="12">
      <c r="A292" s="13"/>
      <c r="B292" s="228"/>
      <c r="C292" s="229"/>
      <c r="D292" s="230" t="s">
        <v>218</v>
      </c>
      <c r="E292" s="231" t="s">
        <v>19</v>
      </c>
      <c r="F292" s="232" t="s">
        <v>435</v>
      </c>
      <c r="G292" s="229"/>
      <c r="H292" s="233">
        <v>1</v>
      </c>
      <c r="I292" s="234"/>
      <c r="J292" s="229"/>
      <c r="K292" s="229"/>
      <c r="L292" s="235"/>
      <c r="M292" s="236"/>
      <c r="N292" s="237"/>
      <c r="O292" s="237"/>
      <c r="P292" s="237"/>
      <c r="Q292" s="237"/>
      <c r="R292" s="237"/>
      <c r="S292" s="237"/>
      <c r="T292" s="238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9" t="s">
        <v>218</v>
      </c>
      <c r="AU292" s="239" t="s">
        <v>82</v>
      </c>
      <c r="AV292" s="13" t="s">
        <v>82</v>
      </c>
      <c r="AW292" s="13" t="s">
        <v>33</v>
      </c>
      <c r="AX292" s="13" t="s">
        <v>73</v>
      </c>
      <c r="AY292" s="239" t="s">
        <v>206</v>
      </c>
    </row>
    <row r="293" spans="1:51" s="13" customFormat="1" ht="12">
      <c r="A293" s="13"/>
      <c r="B293" s="228"/>
      <c r="C293" s="229"/>
      <c r="D293" s="230" t="s">
        <v>218</v>
      </c>
      <c r="E293" s="231" t="s">
        <v>19</v>
      </c>
      <c r="F293" s="232" t="s">
        <v>436</v>
      </c>
      <c r="G293" s="229"/>
      <c r="H293" s="233">
        <v>1</v>
      </c>
      <c r="I293" s="234"/>
      <c r="J293" s="229"/>
      <c r="K293" s="229"/>
      <c r="L293" s="235"/>
      <c r="M293" s="236"/>
      <c r="N293" s="237"/>
      <c r="O293" s="237"/>
      <c r="P293" s="237"/>
      <c r="Q293" s="237"/>
      <c r="R293" s="237"/>
      <c r="S293" s="237"/>
      <c r="T293" s="238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9" t="s">
        <v>218</v>
      </c>
      <c r="AU293" s="239" t="s">
        <v>82</v>
      </c>
      <c r="AV293" s="13" t="s">
        <v>82</v>
      </c>
      <c r="AW293" s="13" t="s">
        <v>33</v>
      </c>
      <c r="AX293" s="13" t="s">
        <v>73</v>
      </c>
      <c r="AY293" s="239" t="s">
        <v>206</v>
      </c>
    </row>
    <row r="294" spans="1:51" s="13" customFormat="1" ht="12">
      <c r="A294" s="13"/>
      <c r="B294" s="228"/>
      <c r="C294" s="229"/>
      <c r="D294" s="230" t="s">
        <v>218</v>
      </c>
      <c r="E294" s="231" t="s">
        <v>19</v>
      </c>
      <c r="F294" s="232" t="s">
        <v>437</v>
      </c>
      <c r="G294" s="229"/>
      <c r="H294" s="233">
        <v>2</v>
      </c>
      <c r="I294" s="234"/>
      <c r="J294" s="229"/>
      <c r="K294" s="229"/>
      <c r="L294" s="235"/>
      <c r="M294" s="236"/>
      <c r="N294" s="237"/>
      <c r="O294" s="237"/>
      <c r="P294" s="237"/>
      <c r="Q294" s="237"/>
      <c r="R294" s="237"/>
      <c r="S294" s="237"/>
      <c r="T294" s="23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9" t="s">
        <v>218</v>
      </c>
      <c r="AU294" s="239" t="s">
        <v>82</v>
      </c>
      <c r="AV294" s="13" t="s">
        <v>82</v>
      </c>
      <c r="AW294" s="13" t="s">
        <v>33</v>
      </c>
      <c r="AX294" s="13" t="s">
        <v>73</v>
      </c>
      <c r="AY294" s="239" t="s">
        <v>206</v>
      </c>
    </row>
    <row r="295" spans="1:51" s="14" customFormat="1" ht="12">
      <c r="A295" s="14"/>
      <c r="B295" s="240"/>
      <c r="C295" s="241"/>
      <c r="D295" s="230" t="s">
        <v>218</v>
      </c>
      <c r="E295" s="242" t="s">
        <v>19</v>
      </c>
      <c r="F295" s="243" t="s">
        <v>220</v>
      </c>
      <c r="G295" s="241"/>
      <c r="H295" s="244">
        <v>4</v>
      </c>
      <c r="I295" s="245"/>
      <c r="J295" s="241"/>
      <c r="K295" s="241"/>
      <c r="L295" s="246"/>
      <c r="M295" s="247"/>
      <c r="N295" s="248"/>
      <c r="O295" s="248"/>
      <c r="P295" s="248"/>
      <c r="Q295" s="248"/>
      <c r="R295" s="248"/>
      <c r="S295" s="248"/>
      <c r="T295" s="249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0" t="s">
        <v>218</v>
      </c>
      <c r="AU295" s="250" t="s">
        <v>82</v>
      </c>
      <c r="AV295" s="14" t="s">
        <v>112</v>
      </c>
      <c r="AW295" s="14" t="s">
        <v>33</v>
      </c>
      <c r="AX295" s="14" t="s">
        <v>34</v>
      </c>
      <c r="AY295" s="250" t="s">
        <v>206</v>
      </c>
    </row>
    <row r="296" spans="1:65" s="2" customFormat="1" ht="21.75" customHeight="1">
      <c r="A296" s="40"/>
      <c r="B296" s="41"/>
      <c r="C296" s="261" t="s">
        <v>438</v>
      </c>
      <c r="D296" s="261" t="s">
        <v>317</v>
      </c>
      <c r="E296" s="262" t="s">
        <v>439</v>
      </c>
      <c r="F296" s="263" t="s">
        <v>440</v>
      </c>
      <c r="G296" s="264" t="s">
        <v>386</v>
      </c>
      <c r="H296" s="265">
        <v>18.741</v>
      </c>
      <c r="I296" s="266"/>
      <c r="J296" s="267">
        <f>ROUND(I296*H296,2)</f>
        <v>0</v>
      </c>
      <c r="K296" s="263" t="s">
        <v>19</v>
      </c>
      <c r="L296" s="268"/>
      <c r="M296" s="269" t="s">
        <v>19</v>
      </c>
      <c r="N296" s="270" t="s">
        <v>44</v>
      </c>
      <c r="O296" s="86"/>
      <c r="P296" s="224">
        <f>O296*H296</f>
        <v>0</v>
      </c>
      <c r="Q296" s="224">
        <v>0.3</v>
      </c>
      <c r="R296" s="224">
        <f>Q296*H296</f>
        <v>5.6223</v>
      </c>
      <c r="S296" s="224">
        <v>0</v>
      </c>
      <c r="T296" s="225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26" t="s">
        <v>247</v>
      </c>
      <c r="AT296" s="226" t="s">
        <v>317</v>
      </c>
      <c r="AU296" s="226" t="s">
        <v>82</v>
      </c>
      <c r="AY296" s="19" t="s">
        <v>206</v>
      </c>
      <c r="BE296" s="227">
        <f>IF(N296="základní",J296,0)</f>
        <v>0</v>
      </c>
      <c r="BF296" s="227">
        <f>IF(N296="snížená",J296,0)</f>
        <v>0</v>
      </c>
      <c r="BG296" s="227">
        <f>IF(N296="zákl. přenesená",J296,0)</f>
        <v>0</v>
      </c>
      <c r="BH296" s="227">
        <f>IF(N296="sníž. přenesená",J296,0)</f>
        <v>0</v>
      </c>
      <c r="BI296" s="227">
        <f>IF(N296="nulová",J296,0)</f>
        <v>0</v>
      </c>
      <c r="BJ296" s="19" t="s">
        <v>34</v>
      </c>
      <c r="BK296" s="227">
        <f>ROUND(I296*H296,2)</f>
        <v>0</v>
      </c>
      <c r="BL296" s="19" t="s">
        <v>112</v>
      </c>
      <c r="BM296" s="226" t="s">
        <v>441</v>
      </c>
    </row>
    <row r="297" spans="1:51" s="15" customFormat="1" ht="12">
      <c r="A297" s="15"/>
      <c r="B297" s="251"/>
      <c r="C297" s="252"/>
      <c r="D297" s="230" t="s">
        <v>218</v>
      </c>
      <c r="E297" s="253" t="s">
        <v>19</v>
      </c>
      <c r="F297" s="254" t="s">
        <v>442</v>
      </c>
      <c r="G297" s="252"/>
      <c r="H297" s="253" t="s">
        <v>19</v>
      </c>
      <c r="I297" s="255"/>
      <c r="J297" s="252"/>
      <c r="K297" s="252"/>
      <c r="L297" s="256"/>
      <c r="M297" s="257"/>
      <c r="N297" s="258"/>
      <c r="O297" s="258"/>
      <c r="P297" s="258"/>
      <c r="Q297" s="258"/>
      <c r="R297" s="258"/>
      <c r="S297" s="258"/>
      <c r="T297" s="259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60" t="s">
        <v>218</v>
      </c>
      <c r="AU297" s="260" t="s">
        <v>82</v>
      </c>
      <c r="AV297" s="15" t="s">
        <v>34</v>
      </c>
      <c r="AW297" s="15" t="s">
        <v>33</v>
      </c>
      <c r="AX297" s="15" t="s">
        <v>73</v>
      </c>
      <c r="AY297" s="260" t="s">
        <v>206</v>
      </c>
    </row>
    <row r="298" spans="1:51" s="13" customFormat="1" ht="12">
      <c r="A298" s="13"/>
      <c r="B298" s="228"/>
      <c r="C298" s="229"/>
      <c r="D298" s="230" t="s">
        <v>218</v>
      </c>
      <c r="E298" s="231" t="s">
        <v>19</v>
      </c>
      <c r="F298" s="232" t="s">
        <v>443</v>
      </c>
      <c r="G298" s="229"/>
      <c r="H298" s="233">
        <v>18.741</v>
      </c>
      <c r="I298" s="234"/>
      <c r="J298" s="229"/>
      <c r="K298" s="229"/>
      <c r="L298" s="235"/>
      <c r="M298" s="236"/>
      <c r="N298" s="237"/>
      <c r="O298" s="237"/>
      <c r="P298" s="237"/>
      <c r="Q298" s="237"/>
      <c r="R298" s="237"/>
      <c r="S298" s="237"/>
      <c r="T298" s="23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9" t="s">
        <v>218</v>
      </c>
      <c r="AU298" s="239" t="s">
        <v>82</v>
      </c>
      <c r="AV298" s="13" t="s">
        <v>82</v>
      </c>
      <c r="AW298" s="13" t="s">
        <v>33</v>
      </c>
      <c r="AX298" s="13" t="s">
        <v>73</v>
      </c>
      <c r="AY298" s="239" t="s">
        <v>206</v>
      </c>
    </row>
    <row r="299" spans="1:51" s="14" customFormat="1" ht="12">
      <c r="A299" s="14"/>
      <c r="B299" s="240"/>
      <c r="C299" s="241"/>
      <c r="D299" s="230" t="s">
        <v>218</v>
      </c>
      <c r="E299" s="242" t="s">
        <v>19</v>
      </c>
      <c r="F299" s="243" t="s">
        <v>220</v>
      </c>
      <c r="G299" s="241"/>
      <c r="H299" s="244">
        <v>18.741</v>
      </c>
      <c r="I299" s="245"/>
      <c r="J299" s="241"/>
      <c r="K299" s="241"/>
      <c r="L299" s="246"/>
      <c r="M299" s="247"/>
      <c r="N299" s="248"/>
      <c r="O299" s="248"/>
      <c r="P299" s="248"/>
      <c r="Q299" s="248"/>
      <c r="R299" s="248"/>
      <c r="S299" s="248"/>
      <c r="T299" s="249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0" t="s">
        <v>218</v>
      </c>
      <c r="AU299" s="250" t="s">
        <v>82</v>
      </c>
      <c r="AV299" s="14" t="s">
        <v>112</v>
      </c>
      <c r="AW299" s="14" t="s">
        <v>33</v>
      </c>
      <c r="AX299" s="14" t="s">
        <v>34</v>
      </c>
      <c r="AY299" s="250" t="s">
        <v>206</v>
      </c>
    </row>
    <row r="300" spans="1:65" s="2" customFormat="1" ht="21.75" customHeight="1">
      <c r="A300" s="40"/>
      <c r="B300" s="41"/>
      <c r="C300" s="261" t="s">
        <v>444</v>
      </c>
      <c r="D300" s="261" t="s">
        <v>317</v>
      </c>
      <c r="E300" s="262" t="s">
        <v>445</v>
      </c>
      <c r="F300" s="263" t="s">
        <v>446</v>
      </c>
      <c r="G300" s="264" t="s">
        <v>270</v>
      </c>
      <c r="H300" s="265">
        <v>22.9</v>
      </c>
      <c r="I300" s="266"/>
      <c r="J300" s="267">
        <f>ROUND(I300*H300,2)</f>
        <v>0</v>
      </c>
      <c r="K300" s="263" t="s">
        <v>19</v>
      </c>
      <c r="L300" s="268"/>
      <c r="M300" s="269" t="s">
        <v>19</v>
      </c>
      <c r="N300" s="270" t="s">
        <v>44</v>
      </c>
      <c r="O300" s="86"/>
      <c r="P300" s="224">
        <f>O300*H300</f>
        <v>0</v>
      </c>
      <c r="Q300" s="224">
        <v>0.55</v>
      </c>
      <c r="R300" s="224">
        <f>Q300*H300</f>
        <v>12.595</v>
      </c>
      <c r="S300" s="224">
        <v>0</v>
      </c>
      <c r="T300" s="225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26" t="s">
        <v>247</v>
      </c>
      <c r="AT300" s="226" t="s">
        <v>317</v>
      </c>
      <c r="AU300" s="226" t="s">
        <v>82</v>
      </c>
      <c r="AY300" s="19" t="s">
        <v>206</v>
      </c>
      <c r="BE300" s="227">
        <f>IF(N300="základní",J300,0)</f>
        <v>0</v>
      </c>
      <c r="BF300" s="227">
        <f>IF(N300="snížená",J300,0)</f>
        <v>0</v>
      </c>
      <c r="BG300" s="227">
        <f>IF(N300="zákl. přenesená",J300,0)</f>
        <v>0</v>
      </c>
      <c r="BH300" s="227">
        <f>IF(N300="sníž. přenesená",J300,0)</f>
        <v>0</v>
      </c>
      <c r="BI300" s="227">
        <f>IF(N300="nulová",J300,0)</f>
        <v>0</v>
      </c>
      <c r="BJ300" s="19" t="s">
        <v>34</v>
      </c>
      <c r="BK300" s="227">
        <f>ROUND(I300*H300,2)</f>
        <v>0</v>
      </c>
      <c r="BL300" s="19" t="s">
        <v>112</v>
      </c>
      <c r="BM300" s="226" t="s">
        <v>447</v>
      </c>
    </row>
    <row r="301" spans="1:51" s="15" customFormat="1" ht="12">
      <c r="A301" s="15"/>
      <c r="B301" s="251"/>
      <c r="C301" s="252"/>
      <c r="D301" s="230" t="s">
        <v>218</v>
      </c>
      <c r="E301" s="253" t="s">
        <v>19</v>
      </c>
      <c r="F301" s="254" t="s">
        <v>448</v>
      </c>
      <c r="G301" s="252"/>
      <c r="H301" s="253" t="s">
        <v>19</v>
      </c>
      <c r="I301" s="255"/>
      <c r="J301" s="252"/>
      <c r="K301" s="252"/>
      <c r="L301" s="256"/>
      <c r="M301" s="257"/>
      <c r="N301" s="258"/>
      <c r="O301" s="258"/>
      <c r="P301" s="258"/>
      <c r="Q301" s="258"/>
      <c r="R301" s="258"/>
      <c r="S301" s="258"/>
      <c r="T301" s="259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60" t="s">
        <v>218</v>
      </c>
      <c r="AU301" s="260" t="s">
        <v>82</v>
      </c>
      <c r="AV301" s="15" t="s">
        <v>34</v>
      </c>
      <c r="AW301" s="15" t="s">
        <v>33</v>
      </c>
      <c r="AX301" s="15" t="s">
        <v>73</v>
      </c>
      <c r="AY301" s="260" t="s">
        <v>206</v>
      </c>
    </row>
    <row r="302" spans="1:51" s="13" customFormat="1" ht="12">
      <c r="A302" s="13"/>
      <c r="B302" s="228"/>
      <c r="C302" s="229"/>
      <c r="D302" s="230" t="s">
        <v>218</v>
      </c>
      <c r="E302" s="231" t="s">
        <v>19</v>
      </c>
      <c r="F302" s="232" t="s">
        <v>449</v>
      </c>
      <c r="G302" s="229"/>
      <c r="H302" s="233">
        <v>22.9</v>
      </c>
      <c r="I302" s="234"/>
      <c r="J302" s="229"/>
      <c r="K302" s="229"/>
      <c r="L302" s="235"/>
      <c r="M302" s="236"/>
      <c r="N302" s="237"/>
      <c r="O302" s="237"/>
      <c r="P302" s="237"/>
      <c r="Q302" s="237"/>
      <c r="R302" s="237"/>
      <c r="S302" s="237"/>
      <c r="T302" s="238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9" t="s">
        <v>218</v>
      </c>
      <c r="AU302" s="239" t="s">
        <v>82</v>
      </c>
      <c r="AV302" s="13" t="s">
        <v>82</v>
      </c>
      <c r="AW302" s="13" t="s">
        <v>33</v>
      </c>
      <c r="AX302" s="13" t="s">
        <v>73</v>
      </c>
      <c r="AY302" s="239" t="s">
        <v>206</v>
      </c>
    </row>
    <row r="303" spans="1:51" s="14" customFormat="1" ht="12">
      <c r="A303" s="14"/>
      <c r="B303" s="240"/>
      <c r="C303" s="241"/>
      <c r="D303" s="230" t="s">
        <v>218</v>
      </c>
      <c r="E303" s="242" t="s">
        <v>19</v>
      </c>
      <c r="F303" s="243" t="s">
        <v>220</v>
      </c>
      <c r="G303" s="241"/>
      <c r="H303" s="244">
        <v>22.9</v>
      </c>
      <c r="I303" s="245"/>
      <c r="J303" s="241"/>
      <c r="K303" s="241"/>
      <c r="L303" s="246"/>
      <c r="M303" s="247"/>
      <c r="N303" s="248"/>
      <c r="O303" s="248"/>
      <c r="P303" s="248"/>
      <c r="Q303" s="248"/>
      <c r="R303" s="248"/>
      <c r="S303" s="248"/>
      <c r="T303" s="249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0" t="s">
        <v>218</v>
      </c>
      <c r="AU303" s="250" t="s">
        <v>82</v>
      </c>
      <c r="AV303" s="14" t="s">
        <v>112</v>
      </c>
      <c r="AW303" s="14" t="s">
        <v>33</v>
      </c>
      <c r="AX303" s="14" t="s">
        <v>34</v>
      </c>
      <c r="AY303" s="250" t="s">
        <v>206</v>
      </c>
    </row>
    <row r="304" spans="1:65" s="2" customFormat="1" ht="21.75" customHeight="1">
      <c r="A304" s="40"/>
      <c r="B304" s="41"/>
      <c r="C304" s="261" t="s">
        <v>450</v>
      </c>
      <c r="D304" s="261" t="s">
        <v>317</v>
      </c>
      <c r="E304" s="262" t="s">
        <v>451</v>
      </c>
      <c r="F304" s="263" t="s">
        <v>452</v>
      </c>
      <c r="G304" s="264" t="s">
        <v>270</v>
      </c>
      <c r="H304" s="265">
        <v>60.105</v>
      </c>
      <c r="I304" s="266"/>
      <c r="J304" s="267">
        <f>ROUND(I304*H304,2)</f>
        <v>0</v>
      </c>
      <c r="K304" s="263" t="s">
        <v>19</v>
      </c>
      <c r="L304" s="268"/>
      <c r="M304" s="269" t="s">
        <v>19</v>
      </c>
      <c r="N304" s="270" t="s">
        <v>44</v>
      </c>
      <c r="O304" s="86"/>
      <c r="P304" s="224">
        <f>O304*H304</f>
        <v>0</v>
      </c>
      <c r="Q304" s="224">
        <v>0.45</v>
      </c>
      <c r="R304" s="224">
        <f>Q304*H304</f>
        <v>27.04725</v>
      </c>
      <c r="S304" s="224">
        <v>0</v>
      </c>
      <c r="T304" s="225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26" t="s">
        <v>247</v>
      </c>
      <c r="AT304" s="226" t="s">
        <v>317</v>
      </c>
      <c r="AU304" s="226" t="s">
        <v>82</v>
      </c>
      <c r="AY304" s="19" t="s">
        <v>206</v>
      </c>
      <c r="BE304" s="227">
        <f>IF(N304="základní",J304,0)</f>
        <v>0</v>
      </c>
      <c r="BF304" s="227">
        <f>IF(N304="snížená",J304,0)</f>
        <v>0</v>
      </c>
      <c r="BG304" s="227">
        <f>IF(N304="zákl. přenesená",J304,0)</f>
        <v>0</v>
      </c>
      <c r="BH304" s="227">
        <f>IF(N304="sníž. přenesená",J304,0)</f>
        <v>0</v>
      </c>
      <c r="BI304" s="227">
        <f>IF(N304="nulová",J304,0)</f>
        <v>0</v>
      </c>
      <c r="BJ304" s="19" t="s">
        <v>34</v>
      </c>
      <c r="BK304" s="227">
        <f>ROUND(I304*H304,2)</f>
        <v>0</v>
      </c>
      <c r="BL304" s="19" t="s">
        <v>112</v>
      </c>
      <c r="BM304" s="226" t="s">
        <v>453</v>
      </c>
    </row>
    <row r="305" spans="1:51" s="15" customFormat="1" ht="12">
      <c r="A305" s="15"/>
      <c r="B305" s="251"/>
      <c r="C305" s="252"/>
      <c r="D305" s="230" t="s">
        <v>218</v>
      </c>
      <c r="E305" s="253" t="s">
        <v>19</v>
      </c>
      <c r="F305" s="254" t="s">
        <v>454</v>
      </c>
      <c r="G305" s="252"/>
      <c r="H305" s="253" t="s">
        <v>19</v>
      </c>
      <c r="I305" s="255"/>
      <c r="J305" s="252"/>
      <c r="K305" s="252"/>
      <c r="L305" s="256"/>
      <c r="M305" s="257"/>
      <c r="N305" s="258"/>
      <c r="O305" s="258"/>
      <c r="P305" s="258"/>
      <c r="Q305" s="258"/>
      <c r="R305" s="258"/>
      <c r="S305" s="258"/>
      <c r="T305" s="259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60" t="s">
        <v>218</v>
      </c>
      <c r="AU305" s="260" t="s">
        <v>82</v>
      </c>
      <c r="AV305" s="15" t="s">
        <v>34</v>
      </c>
      <c r="AW305" s="15" t="s">
        <v>33</v>
      </c>
      <c r="AX305" s="15" t="s">
        <v>73</v>
      </c>
      <c r="AY305" s="260" t="s">
        <v>206</v>
      </c>
    </row>
    <row r="306" spans="1:51" s="13" customFormat="1" ht="12">
      <c r="A306" s="13"/>
      <c r="B306" s="228"/>
      <c r="C306" s="229"/>
      <c r="D306" s="230" t="s">
        <v>218</v>
      </c>
      <c r="E306" s="231" t="s">
        <v>19</v>
      </c>
      <c r="F306" s="232" t="s">
        <v>455</v>
      </c>
      <c r="G306" s="229"/>
      <c r="H306" s="233">
        <v>60.105</v>
      </c>
      <c r="I306" s="234"/>
      <c r="J306" s="229"/>
      <c r="K306" s="229"/>
      <c r="L306" s="235"/>
      <c r="M306" s="236"/>
      <c r="N306" s="237"/>
      <c r="O306" s="237"/>
      <c r="P306" s="237"/>
      <c r="Q306" s="237"/>
      <c r="R306" s="237"/>
      <c r="S306" s="237"/>
      <c r="T306" s="238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9" t="s">
        <v>218</v>
      </c>
      <c r="AU306" s="239" t="s">
        <v>82</v>
      </c>
      <c r="AV306" s="13" t="s">
        <v>82</v>
      </c>
      <c r="AW306" s="13" t="s">
        <v>33</v>
      </c>
      <c r="AX306" s="13" t="s">
        <v>73</v>
      </c>
      <c r="AY306" s="239" t="s">
        <v>206</v>
      </c>
    </row>
    <row r="307" spans="1:51" s="14" customFormat="1" ht="12">
      <c r="A307" s="14"/>
      <c r="B307" s="240"/>
      <c r="C307" s="241"/>
      <c r="D307" s="230" t="s">
        <v>218</v>
      </c>
      <c r="E307" s="242" t="s">
        <v>19</v>
      </c>
      <c r="F307" s="243" t="s">
        <v>220</v>
      </c>
      <c r="G307" s="241"/>
      <c r="H307" s="244">
        <v>60.105</v>
      </c>
      <c r="I307" s="245"/>
      <c r="J307" s="241"/>
      <c r="K307" s="241"/>
      <c r="L307" s="246"/>
      <c r="M307" s="247"/>
      <c r="N307" s="248"/>
      <c r="O307" s="248"/>
      <c r="P307" s="248"/>
      <c r="Q307" s="248"/>
      <c r="R307" s="248"/>
      <c r="S307" s="248"/>
      <c r="T307" s="249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0" t="s">
        <v>218</v>
      </c>
      <c r="AU307" s="250" t="s">
        <v>82</v>
      </c>
      <c r="AV307" s="14" t="s">
        <v>112</v>
      </c>
      <c r="AW307" s="14" t="s">
        <v>33</v>
      </c>
      <c r="AX307" s="14" t="s">
        <v>34</v>
      </c>
      <c r="AY307" s="250" t="s">
        <v>206</v>
      </c>
    </row>
    <row r="308" spans="1:65" s="2" customFormat="1" ht="21.75" customHeight="1">
      <c r="A308" s="40"/>
      <c r="B308" s="41"/>
      <c r="C308" s="261" t="s">
        <v>456</v>
      </c>
      <c r="D308" s="261" t="s">
        <v>317</v>
      </c>
      <c r="E308" s="262" t="s">
        <v>457</v>
      </c>
      <c r="F308" s="263" t="s">
        <v>458</v>
      </c>
      <c r="G308" s="264" t="s">
        <v>270</v>
      </c>
      <c r="H308" s="265">
        <v>26.84</v>
      </c>
      <c r="I308" s="266"/>
      <c r="J308" s="267">
        <f>ROUND(I308*H308,2)</f>
        <v>0</v>
      </c>
      <c r="K308" s="263" t="s">
        <v>19</v>
      </c>
      <c r="L308" s="268"/>
      <c r="M308" s="269" t="s">
        <v>19</v>
      </c>
      <c r="N308" s="270" t="s">
        <v>44</v>
      </c>
      <c r="O308" s="86"/>
      <c r="P308" s="224">
        <f>O308*H308</f>
        <v>0</v>
      </c>
      <c r="Q308" s="224">
        <v>0.45</v>
      </c>
      <c r="R308" s="224">
        <f>Q308*H308</f>
        <v>12.078</v>
      </c>
      <c r="S308" s="224">
        <v>0</v>
      </c>
      <c r="T308" s="225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26" t="s">
        <v>247</v>
      </c>
      <c r="AT308" s="226" t="s">
        <v>317</v>
      </c>
      <c r="AU308" s="226" t="s">
        <v>82</v>
      </c>
      <c r="AY308" s="19" t="s">
        <v>206</v>
      </c>
      <c r="BE308" s="227">
        <f>IF(N308="základní",J308,0)</f>
        <v>0</v>
      </c>
      <c r="BF308" s="227">
        <f>IF(N308="snížená",J308,0)</f>
        <v>0</v>
      </c>
      <c r="BG308" s="227">
        <f>IF(N308="zákl. přenesená",J308,0)</f>
        <v>0</v>
      </c>
      <c r="BH308" s="227">
        <f>IF(N308="sníž. přenesená",J308,0)</f>
        <v>0</v>
      </c>
      <c r="BI308" s="227">
        <f>IF(N308="nulová",J308,0)</f>
        <v>0</v>
      </c>
      <c r="BJ308" s="19" t="s">
        <v>34</v>
      </c>
      <c r="BK308" s="227">
        <f>ROUND(I308*H308,2)</f>
        <v>0</v>
      </c>
      <c r="BL308" s="19" t="s">
        <v>112</v>
      </c>
      <c r="BM308" s="226" t="s">
        <v>459</v>
      </c>
    </row>
    <row r="309" spans="1:51" s="15" customFormat="1" ht="12">
      <c r="A309" s="15"/>
      <c r="B309" s="251"/>
      <c r="C309" s="252"/>
      <c r="D309" s="230" t="s">
        <v>218</v>
      </c>
      <c r="E309" s="253" t="s">
        <v>19</v>
      </c>
      <c r="F309" s="254" t="s">
        <v>460</v>
      </c>
      <c r="G309" s="252"/>
      <c r="H309" s="253" t="s">
        <v>19</v>
      </c>
      <c r="I309" s="255"/>
      <c r="J309" s="252"/>
      <c r="K309" s="252"/>
      <c r="L309" s="256"/>
      <c r="M309" s="257"/>
      <c r="N309" s="258"/>
      <c r="O309" s="258"/>
      <c r="P309" s="258"/>
      <c r="Q309" s="258"/>
      <c r="R309" s="258"/>
      <c r="S309" s="258"/>
      <c r="T309" s="259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60" t="s">
        <v>218</v>
      </c>
      <c r="AU309" s="260" t="s">
        <v>82</v>
      </c>
      <c r="AV309" s="15" t="s">
        <v>34</v>
      </c>
      <c r="AW309" s="15" t="s">
        <v>33</v>
      </c>
      <c r="AX309" s="15" t="s">
        <v>73</v>
      </c>
      <c r="AY309" s="260" t="s">
        <v>206</v>
      </c>
    </row>
    <row r="310" spans="1:51" s="13" customFormat="1" ht="12">
      <c r="A310" s="13"/>
      <c r="B310" s="228"/>
      <c r="C310" s="229"/>
      <c r="D310" s="230" t="s">
        <v>218</v>
      </c>
      <c r="E310" s="231" t="s">
        <v>19</v>
      </c>
      <c r="F310" s="232" t="s">
        <v>461</v>
      </c>
      <c r="G310" s="229"/>
      <c r="H310" s="233">
        <v>26.84</v>
      </c>
      <c r="I310" s="234"/>
      <c r="J310" s="229"/>
      <c r="K310" s="229"/>
      <c r="L310" s="235"/>
      <c r="M310" s="236"/>
      <c r="N310" s="237"/>
      <c r="O310" s="237"/>
      <c r="P310" s="237"/>
      <c r="Q310" s="237"/>
      <c r="R310" s="237"/>
      <c r="S310" s="237"/>
      <c r="T310" s="238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9" t="s">
        <v>218</v>
      </c>
      <c r="AU310" s="239" t="s">
        <v>82</v>
      </c>
      <c r="AV310" s="13" t="s">
        <v>82</v>
      </c>
      <c r="AW310" s="13" t="s">
        <v>33</v>
      </c>
      <c r="AX310" s="13" t="s">
        <v>73</v>
      </c>
      <c r="AY310" s="239" t="s">
        <v>206</v>
      </c>
    </row>
    <row r="311" spans="1:51" s="14" customFormat="1" ht="12">
      <c r="A311" s="14"/>
      <c r="B311" s="240"/>
      <c r="C311" s="241"/>
      <c r="D311" s="230" t="s">
        <v>218</v>
      </c>
      <c r="E311" s="242" t="s">
        <v>19</v>
      </c>
      <c r="F311" s="243" t="s">
        <v>220</v>
      </c>
      <c r="G311" s="241"/>
      <c r="H311" s="244">
        <v>26.84</v>
      </c>
      <c r="I311" s="245"/>
      <c r="J311" s="241"/>
      <c r="K311" s="241"/>
      <c r="L311" s="246"/>
      <c r="M311" s="247"/>
      <c r="N311" s="248"/>
      <c r="O311" s="248"/>
      <c r="P311" s="248"/>
      <c r="Q311" s="248"/>
      <c r="R311" s="248"/>
      <c r="S311" s="248"/>
      <c r="T311" s="249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0" t="s">
        <v>218</v>
      </c>
      <c r="AU311" s="250" t="s">
        <v>82</v>
      </c>
      <c r="AV311" s="14" t="s">
        <v>112</v>
      </c>
      <c r="AW311" s="14" t="s">
        <v>33</v>
      </c>
      <c r="AX311" s="14" t="s">
        <v>34</v>
      </c>
      <c r="AY311" s="250" t="s">
        <v>206</v>
      </c>
    </row>
    <row r="312" spans="1:65" s="2" customFormat="1" ht="21.75" customHeight="1">
      <c r="A312" s="40"/>
      <c r="B312" s="41"/>
      <c r="C312" s="261" t="s">
        <v>462</v>
      </c>
      <c r="D312" s="261" t="s">
        <v>317</v>
      </c>
      <c r="E312" s="262" t="s">
        <v>463</v>
      </c>
      <c r="F312" s="263" t="s">
        <v>464</v>
      </c>
      <c r="G312" s="264" t="s">
        <v>270</v>
      </c>
      <c r="H312" s="265">
        <v>31.87</v>
      </c>
      <c r="I312" s="266"/>
      <c r="J312" s="267">
        <f>ROUND(I312*H312,2)</f>
        <v>0</v>
      </c>
      <c r="K312" s="263" t="s">
        <v>19</v>
      </c>
      <c r="L312" s="268"/>
      <c r="M312" s="269" t="s">
        <v>19</v>
      </c>
      <c r="N312" s="270" t="s">
        <v>44</v>
      </c>
      <c r="O312" s="86"/>
      <c r="P312" s="224">
        <f>O312*H312</f>
        <v>0</v>
      </c>
      <c r="Q312" s="224">
        <v>0.525</v>
      </c>
      <c r="R312" s="224">
        <f>Q312*H312</f>
        <v>16.73175</v>
      </c>
      <c r="S312" s="224">
        <v>0</v>
      </c>
      <c r="T312" s="225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26" t="s">
        <v>247</v>
      </c>
      <c r="AT312" s="226" t="s">
        <v>317</v>
      </c>
      <c r="AU312" s="226" t="s">
        <v>82</v>
      </c>
      <c r="AY312" s="19" t="s">
        <v>206</v>
      </c>
      <c r="BE312" s="227">
        <f>IF(N312="základní",J312,0)</f>
        <v>0</v>
      </c>
      <c r="BF312" s="227">
        <f>IF(N312="snížená",J312,0)</f>
        <v>0</v>
      </c>
      <c r="BG312" s="227">
        <f>IF(N312="zákl. přenesená",J312,0)</f>
        <v>0</v>
      </c>
      <c r="BH312" s="227">
        <f>IF(N312="sníž. přenesená",J312,0)</f>
        <v>0</v>
      </c>
      <c r="BI312" s="227">
        <f>IF(N312="nulová",J312,0)</f>
        <v>0</v>
      </c>
      <c r="BJ312" s="19" t="s">
        <v>34</v>
      </c>
      <c r="BK312" s="227">
        <f>ROUND(I312*H312,2)</f>
        <v>0</v>
      </c>
      <c r="BL312" s="19" t="s">
        <v>112</v>
      </c>
      <c r="BM312" s="226" t="s">
        <v>465</v>
      </c>
    </row>
    <row r="313" spans="1:51" s="15" customFormat="1" ht="12">
      <c r="A313" s="15"/>
      <c r="B313" s="251"/>
      <c r="C313" s="252"/>
      <c r="D313" s="230" t="s">
        <v>218</v>
      </c>
      <c r="E313" s="253" t="s">
        <v>19</v>
      </c>
      <c r="F313" s="254" t="s">
        <v>466</v>
      </c>
      <c r="G313" s="252"/>
      <c r="H313" s="253" t="s">
        <v>19</v>
      </c>
      <c r="I313" s="255"/>
      <c r="J313" s="252"/>
      <c r="K313" s="252"/>
      <c r="L313" s="256"/>
      <c r="M313" s="257"/>
      <c r="N313" s="258"/>
      <c r="O313" s="258"/>
      <c r="P313" s="258"/>
      <c r="Q313" s="258"/>
      <c r="R313" s="258"/>
      <c r="S313" s="258"/>
      <c r="T313" s="259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60" t="s">
        <v>218</v>
      </c>
      <c r="AU313" s="260" t="s">
        <v>82</v>
      </c>
      <c r="AV313" s="15" t="s">
        <v>34</v>
      </c>
      <c r="AW313" s="15" t="s">
        <v>33</v>
      </c>
      <c r="AX313" s="15" t="s">
        <v>73</v>
      </c>
      <c r="AY313" s="260" t="s">
        <v>206</v>
      </c>
    </row>
    <row r="314" spans="1:51" s="13" customFormat="1" ht="12">
      <c r="A314" s="13"/>
      <c r="B314" s="228"/>
      <c r="C314" s="229"/>
      <c r="D314" s="230" t="s">
        <v>218</v>
      </c>
      <c r="E314" s="231" t="s">
        <v>19</v>
      </c>
      <c r="F314" s="232" t="s">
        <v>467</v>
      </c>
      <c r="G314" s="229"/>
      <c r="H314" s="233">
        <v>31.87</v>
      </c>
      <c r="I314" s="234"/>
      <c r="J314" s="229"/>
      <c r="K314" s="229"/>
      <c r="L314" s="235"/>
      <c r="M314" s="236"/>
      <c r="N314" s="237"/>
      <c r="O314" s="237"/>
      <c r="P314" s="237"/>
      <c r="Q314" s="237"/>
      <c r="R314" s="237"/>
      <c r="S314" s="237"/>
      <c r="T314" s="238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9" t="s">
        <v>218</v>
      </c>
      <c r="AU314" s="239" t="s">
        <v>82</v>
      </c>
      <c r="AV314" s="13" t="s">
        <v>82</v>
      </c>
      <c r="AW314" s="13" t="s">
        <v>33</v>
      </c>
      <c r="AX314" s="13" t="s">
        <v>73</v>
      </c>
      <c r="AY314" s="239" t="s">
        <v>206</v>
      </c>
    </row>
    <row r="315" spans="1:51" s="14" customFormat="1" ht="12">
      <c r="A315" s="14"/>
      <c r="B315" s="240"/>
      <c r="C315" s="241"/>
      <c r="D315" s="230" t="s">
        <v>218</v>
      </c>
      <c r="E315" s="242" t="s">
        <v>19</v>
      </c>
      <c r="F315" s="243" t="s">
        <v>220</v>
      </c>
      <c r="G315" s="241"/>
      <c r="H315" s="244">
        <v>31.87</v>
      </c>
      <c r="I315" s="245"/>
      <c r="J315" s="241"/>
      <c r="K315" s="241"/>
      <c r="L315" s="246"/>
      <c r="M315" s="247"/>
      <c r="N315" s="248"/>
      <c r="O315" s="248"/>
      <c r="P315" s="248"/>
      <c r="Q315" s="248"/>
      <c r="R315" s="248"/>
      <c r="S315" s="248"/>
      <c r="T315" s="249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0" t="s">
        <v>218</v>
      </c>
      <c r="AU315" s="250" t="s">
        <v>82</v>
      </c>
      <c r="AV315" s="14" t="s">
        <v>112</v>
      </c>
      <c r="AW315" s="14" t="s">
        <v>33</v>
      </c>
      <c r="AX315" s="14" t="s">
        <v>34</v>
      </c>
      <c r="AY315" s="250" t="s">
        <v>206</v>
      </c>
    </row>
    <row r="316" spans="1:65" s="2" customFormat="1" ht="21.75" customHeight="1">
      <c r="A316" s="40"/>
      <c r="B316" s="41"/>
      <c r="C316" s="261" t="s">
        <v>468</v>
      </c>
      <c r="D316" s="261" t="s">
        <v>317</v>
      </c>
      <c r="E316" s="262" t="s">
        <v>469</v>
      </c>
      <c r="F316" s="263" t="s">
        <v>470</v>
      </c>
      <c r="G316" s="264" t="s">
        <v>270</v>
      </c>
      <c r="H316" s="265">
        <v>40.84</v>
      </c>
      <c r="I316" s="266"/>
      <c r="J316" s="267">
        <f>ROUND(I316*H316,2)</f>
        <v>0</v>
      </c>
      <c r="K316" s="263" t="s">
        <v>19</v>
      </c>
      <c r="L316" s="268"/>
      <c r="M316" s="269" t="s">
        <v>19</v>
      </c>
      <c r="N316" s="270" t="s">
        <v>44</v>
      </c>
      <c r="O316" s="86"/>
      <c r="P316" s="224">
        <f>O316*H316</f>
        <v>0</v>
      </c>
      <c r="Q316" s="224">
        <v>0.725</v>
      </c>
      <c r="R316" s="224">
        <f>Q316*H316</f>
        <v>29.609</v>
      </c>
      <c r="S316" s="224">
        <v>0</v>
      </c>
      <c r="T316" s="225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26" t="s">
        <v>247</v>
      </c>
      <c r="AT316" s="226" t="s">
        <v>317</v>
      </c>
      <c r="AU316" s="226" t="s">
        <v>82</v>
      </c>
      <c r="AY316" s="19" t="s">
        <v>206</v>
      </c>
      <c r="BE316" s="227">
        <f>IF(N316="základní",J316,0)</f>
        <v>0</v>
      </c>
      <c r="BF316" s="227">
        <f>IF(N316="snížená",J316,0)</f>
        <v>0</v>
      </c>
      <c r="BG316" s="227">
        <f>IF(N316="zákl. přenesená",J316,0)</f>
        <v>0</v>
      </c>
      <c r="BH316" s="227">
        <f>IF(N316="sníž. přenesená",J316,0)</f>
        <v>0</v>
      </c>
      <c r="BI316" s="227">
        <f>IF(N316="nulová",J316,0)</f>
        <v>0</v>
      </c>
      <c r="BJ316" s="19" t="s">
        <v>34</v>
      </c>
      <c r="BK316" s="227">
        <f>ROUND(I316*H316,2)</f>
        <v>0</v>
      </c>
      <c r="BL316" s="19" t="s">
        <v>112</v>
      </c>
      <c r="BM316" s="226" t="s">
        <v>471</v>
      </c>
    </row>
    <row r="317" spans="1:51" s="15" customFormat="1" ht="12">
      <c r="A317" s="15"/>
      <c r="B317" s="251"/>
      <c r="C317" s="252"/>
      <c r="D317" s="230" t="s">
        <v>218</v>
      </c>
      <c r="E317" s="253" t="s">
        <v>19</v>
      </c>
      <c r="F317" s="254" t="s">
        <v>472</v>
      </c>
      <c r="G317" s="252"/>
      <c r="H317" s="253" t="s">
        <v>19</v>
      </c>
      <c r="I317" s="255"/>
      <c r="J317" s="252"/>
      <c r="K317" s="252"/>
      <c r="L317" s="256"/>
      <c r="M317" s="257"/>
      <c r="N317" s="258"/>
      <c r="O317" s="258"/>
      <c r="P317" s="258"/>
      <c r="Q317" s="258"/>
      <c r="R317" s="258"/>
      <c r="S317" s="258"/>
      <c r="T317" s="259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60" t="s">
        <v>218</v>
      </c>
      <c r="AU317" s="260" t="s">
        <v>82</v>
      </c>
      <c r="AV317" s="15" t="s">
        <v>34</v>
      </c>
      <c r="AW317" s="15" t="s">
        <v>33</v>
      </c>
      <c r="AX317" s="15" t="s">
        <v>73</v>
      </c>
      <c r="AY317" s="260" t="s">
        <v>206</v>
      </c>
    </row>
    <row r="318" spans="1:51" s="13" customFormat="1" ht="12">
      <c r="A318" s="13"/>
      <c r="B318" s="228"/>
      <c r="C318" s="229"/>
      <c r="D318" s="230" t="s">
        <v>218</v>
      </c>
      <c r="E318" s="231" t="s">
        <v>19</v>
      </c>
      <c r="F318" s="232" t="s">
        <v>473</v>
      </c>
      <c r="G318" s="229"/>
      <c r="H318" s="233">
        <v>40.84</v>
      </c>
      <c r="I318" s="234"/>
      <c r="J318" s="229"/>
      <c r="K318" s="229"/>
      <c r="L318" s="235"/>
      <c r="M318" s="236"/>
      <c r="N318" s="237"/>
      <c r="O318" s="237"/>
      <c r="P318" s="237"/>
      <c r="Q318" s="237"/>
      <c r="R318" s="237"/>
      <c r="S318" s="237"/>
      <c r="T318" s="238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9" t="s">
        <v>218</v>
      </c>
      <c r="AU318" s="239" t="s">
        <v>82</v>
      </c>
      <c r="AV318" s="13" t="s">
        <v>82</v>
      </c>
      <c r="AW318" s="13" t="s">
        <v>33</v>
      </c>
      <c r="AX318" s="13" t="s">
        <v>73</v>
      </c>
      <c r="AY318" s="239" t="s">
        <v>206</v>
      </c>
    </row>
    <row r="319" spans="1:51" s="14" customFormat="1" ht="12">
      <c r="A319" s="14"/>
      <c r="B319" s="240"/>
      <c r="C319" s="241"/>
      <c r="D319" s="230" t="s">
        <v>218</v>
      </c>
      <c r="E319" s="242" t="s">
        <v>19</v>
      </c>
      <c r="F319" s="243" t="s">
        <v>220</v>
      </c>
      <c r="G319" s="241"/>
      <c r="H319" s="244">
        <v>40.84</v>
      </c>
      <c r="I319" s="245"/>
      <c r="J319" s="241"/>
      <c r="K319" s="241"/>
      <c r="L319" s="246"/>
      <c r="M319" s="247"/>
      <c r="N319" s="248"/>
      <c r="O319" s="248"/>
      <c r="P319" s="248"/>
      <c r="Q319" s="248"/>
      <c r="R319" s="248"/>
      <c r="S319" s="248"/>
      <c r="T319" s="249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0" t="s">
        <v>218</v>
      </c>
      <c r="AU319" s="250" t="s">
        <v>82</v>
      </c>
      <c r="AV319" s="14" t="s">
        <v>112</v>
      </c>
      <c r="AW319" s="14" t="s">
        <v>33</v>
      </c>
      <c r="AX319" s="14" t="s">
        <v>34</v>
      </c>
      <c r="AY319" s="250" t="s">
        <v>206</v>
      </c>
    </row>
    <row r="320" spans="1:65" s="2" customFormat="1" ht="21.75" customHeight="1">
      <c r="A320" s="40"/>
      <c r="B320" s="41"/>
      <c r="C320" s="261" t="s">
        <v>474</v>
      </c>
      <c r="D320" s="261" t="s">
        <v>317</v>
      </c>
      <c r="E320" s="262" t="s">
        <v>475</v>
      </c>
      <c r="F320" s="263" t="s">
        <v>476</v>
      </c>
      <c r="G320" s="264" t="s">
        <v>270</v>
      </c>
      <c r="H320" s="265">
        <v>27.72</v>
      </c>
      <c r="I320" s="266"/>
      <c r="J320" s="267">
        <f>ROUND(I320*H320,2)</f>
        <v>0</v>
      </c>
      <c r="K320" s="263" t="s">
        <v>19</v>
      </c>
      <c r="L320" s="268"/>
      <c r="M320" s="269" t="s">
        <v>19</v>
      </c>
      <c r="N320" s="270" t="s">
        <v>44</v>
      </c>
      <c r="O320" s="86"/>
      <c r="P320" s="224">
        <f>O320*H320</f>
        <v>0</v>
      </c>
      <c r="Q320" s="224">
        <v>0.925</v>
      </c>
      <c r="R320" s="224">
        <f>Q320*H320</f>
        <v>25.641000000000002</v>
      </c>
      <c r="S320" s="224">
        <v>0</v>
      </c>
      <c r="T320" s="225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26" t="s">
        <v>247</v>
      </c>
      <c r="AT320" s="226" t="s">
        <v>317</v>
      </c>
      <c r="AU320" s="226" t="s">
        <v>82</v>
      </c>
      <c r="AY320" s="19" t="s">
        <v>206</v>
      </c>
      <c r="BE320" s="227">
        <f>IF(N320="základní",J320,0)</f>
        <v>0</v>
      </c>
      <c r="BF320" s="227">
        <f>IF(N320="snížená",J320,0)</f>
        <v>0</v>
      </c>
      <c r="BG320" s="227">
        <f>IF(N320="zákl. přenesená",J320,0)</f>
        <v>0</v>
      </c>
      <c r="BH320" s="227">
        <f>IF(N320="sníž. přenesená",J320,0)</f>
        <v>0</v>
      </c>
      <c r="BI320" s="227">
        <f>IF(N320="nulová",J320,0)</f>
        <v>0</v>
      </c>
      <c r="BJ320" s="19" t="s">
        <v>34</v>
      </c>
      <c r="BK320" s="227">
        <f>ROUND(I320*H320,2)</f>
        <v>0</v>
      </c>
      <c r="BL320" s="19" t="s">
        <v>112</v>
      </c>
      <c r="BM320" s="226" t="s">
        <v>477</v>
      </c>
    </row>
    <row r="321" spans="1:51" s="15" customFormat="1" ht="12">
      <c r="A321" s="15"/>
      <c r="B321" s="251"/>
      <c r="C321" s="252"/>
      <c r="D321" s="230" t="s">
        <v>218</v>
      </c>
      <c r="E321" s="253" t="s">
        <v>19</v>
      </c>
      <c r="F321" s="254" t="s">
        <v>478</v>
      </c>
      <c r="G321" s="252"/>
      <c r="H321" s="253" t="s">
        <v>19</v>
      </c>
      <c r="I321" s="255"/>
      <c r="J321" s="252"/>
      <c r="K321" s="252"/>
      <c r="L321" s="256"/>
      <c r="M321" s="257"/>
      <c r="N321" s="258"/>
      <c r="O321" s="258"/>
      <c r="P321" s="258"/>
      <c r="Q321" s="258"/>
      <c r="R321" s="258"/>
      <c r="S321" s="258"/>
      <c r="T321" s="259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60" t="s">
        <v>218</v>
      </c>
      <c r="AU321" s="260" t="s">
        <v>82</v>
      </c>
      <c r="AV321" s="15" t="s">
        <v>34</v>
      </c>
      <c r="AW321" s="15" t="s">
        <v>33</v>
      </c>
      <c r="AX321" s="15" t="s">
        <v>73</v>
      </c>
      <c r="AY321" s="260" t="s">
        <v>206</v>
      </c>
    </row>
    <row r="322" spans="1:51" s="13" customFormat="1" ht="12">
      <c r="A322" s="13"/>
      <c r="B322" s="228"/>
      <c r="C322" s="229"/>
      <c r="D322" s="230" t="s">
        <v>218</v>
      </c>
      <c r="E322" s="231" t="s">
        <v>19</v>
      </c>
      <c r="F322" s="232" t="s">
        <v>479</v>
      </c>
      <c r="G322" s="229"/>
      <c r="H322" s="233">
        <v>27.72</v>
      </c>
      <c r="I322" s="234"/>
      <c r="J322" s="229"/>
      <c r="K322" s="229"/>
      <c r="L322" s="235"/>
      <c r="M322" s="236"/>
      <c r="N322" s="237"/>
      <c r="O322" s="237"/>
      <c r="P322" s="237"/>
      <c r="Q322" s="237"/>
      <c r="R322" s="237"/>
      <c r="S322" s="237"/>
      <c r="T322" s="238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9" t="s">
        <v>218</v>
      </c>
      <c r="AU322" s="239" t="s">
        <v>82</v>
      </c>
      <c r="AV322" s="13" t="s">
        <v>82</v>
      </c>
      <c r="AW322" s="13" t="s">
        <v>33</v>
      </c>
      <c r="AX322" s="13" t="s">
        <v>73</v>
      </c>
      <c r="AY322" s="239" t="s">
        <v>206</v>
      </c>
    </row>
    <row r="323" spans="1:51" s="14" customFormat="1" ht="12">
      <c r="A323" s="14"/>
      <c r="B323" s="240"/>
      <c r="C323" s="241"/>
      <c r="D323" s="230" t="s">
        <v>218</v>
      </c>
      <c r="E323" s="242" t="s">
        <v>19</v>
      </c>
      <c r="F323" s="243" t="s">
        <v>220</v>
      </c>
      <c r="G323" s="241"/>
      <c r="H323" s="244">
        <v>27.72</v>
      </c>
      <c r="I323" s="245"/>
      <c r="J323" s="241"/>
      <c r="K323" s="241"/>
      <c r="L323" s="246"/>
      <c r="M323" s="247"/>
      <c r="N323" s="248"/>
      <c r="O323" s="248"/>
      <c r="P323" s="248"/>
      <c r="Q323" s="248"/>
      <c r="R323" s="248"/>
      <c r="S323" s="248"/>
      <c r="T323" s="249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0" t="s">
        <v>218</v>
      </c>
      <c r="AU323" s="250" t="s">
        <v>82</v>
      </c>
      <c r="AV323" s="14" t="s">
        <v>112</v>
      </c>
      <c r="AW323" s="14" t="s">
        <v>33</v>
      </c>
      <c r="AX323" s="14" t="s">
        <v>34</v>
      </c>
      <c r="AY323" s="250" t="s">
        <v>206</v>
      </c>
    </row>
    <row r="324" spans="1:65" s="2" customFormat="1" ht="33" customHeight="1">
      <c r="A324" s="40"/>
      <c r="B324" s="41"/>
      <c r="C324" s="215" t="s">
        <v>480</v>
      </c>
      <c r="D324" s="215" t="s">
        <v>208</v>
      </c>
      <c r="E324" s="216" t="s">
        <v>481</v>
      </c>
      <c r="F324" s="217" t="s">
        <v>482</v>
      </c>
      <c r="G324" s="218" t="s">
        <v>216</v>
      </c>
      <c r="H324" s="219">
        <v>38.578</v>
      </c>
      <c r="I324" s="220"/>
      <c r="J324" s="221">
        <f>ROUND(I324*H324,2)</f>
        <v>0</v>
      </c>
      <c r="K324" s="217" t="s">
        <v>212</v>
      </c>
      <c r="L324" s="46"/>
      <c r="M324" s="222" t="s">
        <v>19</v>
      </c>
      <c r="N324" s="223" t="s">
        <v>44</v>
      </c>
      <c r="O324" s="86"/>
      <c r="P324" s="224">
        <f>O324*H324</f>
        <v>0</v>
      </c>
      <c r="Q324" s="224">
        <v>2.45329</v>
      </c>
      <c r="R324" s="224">
        <f>Q324*H324</f>
        <v>94.64302162000001</v>
      </c>
      <c r="S324" s="224">
        <v>0</v>
      </c>
      <c r="T324" s="225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26" t="s">
        <v>112</v>
      </c>
      <c r="AT324" s="226" t="s">
        <v>208</v>
      </c>
      <c r="AU324" s="226" t="s">
        <v>82</v>
      </c>
      <c r="AY324" s="19" t="s">
        <v>206</v>
      </c>
      <c r="BE324" s="227">
        <f>IF(N324="základní",J324,0)</f>
        <v>0</v>
      </c>
      <c r="BF324" s="227">
        <f>IF(N324="snížená",J324,0)</f>
        <v>0</v>
      </c>
      <c r="BG324" s="227">
        <f>IF(N324="zákl. přenesená",J324,0)</f>
        <v>0</v>
      </c>
      <c r="BH324" s="227">
        <f>IF(N324="sníž. přenesená",J324,0)</f>
        <v>0</v>
      </c>
      <c r="BI324" s="227">
        <f>IF(N324="nulová",J324,0)</f>
        <v>0</v>
      </c>
      <c r="BJ324" s="19" t="s">
        <v>34</v>
      </c>
      <c r="BK324" s="227">
        <f>ROUND(I324*H324,2)</f>
        <v>0</v>
      </c>
      <c r="BL324" s="19" t="s">
        <v>112</v>
      </c>
      <c r="BM324" s="226" t="s">
        <v>483</v>
      </c>
    </row>
    <row r="325" spans="1:51" s="13" customFormat="1" ht="12">
      <c r="A325" s="13"/>
      <c r="B325" s="228"/>
      <c r="C325" s="229"/>
      <c r="D325" s="230" t="s">
        <v>218</v>
      </c>
      <c r="E325" s="231" t="s">
        <v>19</v>
      </c>
      <c r="F325" s="232" t="s">
        <v>224</v>
      </c>
      <c r="G325" s="229"/>
      <c r="H325" s="233">
        <v>24.906</v>
      </c>
      <c r="I325" s="234"/>
      <c r="J325" s="229"/>
      <c r="K325" s="229"/>
      <c r="L325" s="235"/>
      <c r="M325" s="236"/>
      <c r="N325" s="237"/>
      <c r="O325" s="237"/>
      <c r="P325" s="237"/>
      <c r="Q325" s="237"/>
      <c r="R325" s="237"/>
      <c r="S325" s="237"/>
      <c r="T325" s="238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9" t="s">
        <v>218</v>
      </c>
      <c r="AU325" s="239" t="s">
        <v>82</v>
      </c>
      <c r="AV325" s="13" t="s">
        <v>82</v>
      </c>
      <c r="AW325" s="13" t="s">
        <v>33</v>
      </c>
      <c r="AX325" s="13" t="s">
        <v>73</v>
      </c>
      <c r="AY325" s="239" t="s">
        <v>206</v>
      </c>
    </row>
    <row r="326" spans="1:51" s="13" customFormat="1" ht="12">
      <c r="A326" s="13"/>
      <c r="B326" s="228"/>
      <c r="C326" s="229"/>
      <c r="D326" s="230" t="s">
        <v>218</v>
      </c>
      <c r="E326" s="231" t="s">
        <v>19</v>
      </c>
      <c r="F326" s="232" t="s">
        <v>225</v>
      </c>
      <c r="G326" s="229"/>
      <c r="H326" s="233">
        <v>9.917</v>
      </c>
      <c r="I326" s="234"/>
      <c r="J326" s="229"/>
      <c r="K326" s="229"/>
      <c r="L326" s="235"/>
      <c r="M326" s="236"/>
      <c r="N326" s="237"/>
      <c r="O326" s="237"/>
      <c r="P326" s="237"/>
      <c r="Q326" s="237"/>
      <c r="R326" s="237"/>
      <c r="S326" s="237"/>
      <c r="T326" s="238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9" t="s">
        <v>218</v>
      </c>
      <c r="AU326" s="239" t="s">
        <v>82</v>
      </c>
      <c r="AV326" s="13" t="s">
        <v>82</v>
      </c>
      <c r="AW326" s="13" t="s">
        <v>33</v>
      </c>
      <c r="AX326" s="13" t="s">
        <v>73</v>
      </c>
      <c r="AY326" s="239" t="s">
        <v>206</v>
      </c>
    </row>
    <row r="327" spans="1:51" s="13" customFormat="1" ht="12">
      <c r="A327" s="13"/>
      <c r="B327" s="228"/>
      <c r="C327" s="229"/>
      <c r="D327" s="230" t="s">
        <v>218</v>
      </c>
      <c r="E327" s="231" t="s">
        <v>19</v>
      </c>
      <c r="F327" s="232" t="s">
        <v>227</v>
      </c>
      <c r="G327" s="229"/>
      <c r="H327" s="233">
        <v>2.547</v>
      </c>
      <c r="I327" s="234"/>
      <c r="J327" s="229"/>
      <c r="K327" s="229"/>
      <c r="L327" s="235"/>
      <c r="M327" s="236"/>
      <c r="N327" s="237"/>
      <c r="O327" s="237"/>
      <c r="P327" s="237"/>
      <c r="Q327" s="237"/>
      <c r="R327" s="237"/>
      <c r="S327" s="237"/>
      <c r="T327" s="238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9" t="s">
        <v>218</v>
      </c>
      <c r="AU327" s="239" t="s">
        <v>82</v>
      </c>
      <c r="AV327" s="13" t="s">
        <v>82</v>
      </c>
      <c r="AW327" s="13" t="s">
        <v>33</v>
      </c>
      <c r="AX327" s="13" t="s">
        <v>73</v>
      </c>
      <c r="AY327" s="239" t="s">
        <v>206</v>
      </c>
    </row>
    <row r="328" spans="1:51" s="13" customFormat="1" ht="12">
      <c r="A328" s="13"/>
      <c r="B328" s="228"/>
      <c r="C328" s="229"/>
      <c r="D328" s="230" t="s">
        <v>218</v>
      </c>
      <c r="E328" s="231" t="s">
        <v>19</v>
      </c>
      <c r="F328" s="232" t="s">
        <v>484</v>
      </c>
      <c r="G328" s="229"/>
      <c r="H328" s="233">
        <v>1.208</v>
      </c>
      <c r="I328" s="234"/>
      <c r="J328" s="229"/>
      <c r="K328" s="229"/>
      <c r="L328" s="235"/>
      <c r="M328" s="236"/>
      <c r="N328" s="237"/>
      <c r="O328" s="237"/>
      <c r="P328" s="237"/>
      <c r="Q328" s="237"/>
      <c r="R328" s="237"/>
      <c r="S328" s="237"/>
      <c r="T328" s="238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9" t="s">
        <v>218</v>
      </c>
      <c r="AU328" s="239" t="s">
        <v>82</v>
      </c>
      <c r="AV328" s="13" t="s">
        <v>82</v>
      </c>
      <c r="AW328" s="13" t="s">
        <v>33</v>
      </c>
      <c r="AX328" s="13" t="s">
        <v>73</v>
      </c>
      <c r="AY328" s="239" t="s">
        <v>206</v>
      </c>
    </row>
    <row r="329" spans="1:51" s="14" customFormat="1" ht="12">
      <c r="A329" s="14"/>
      <c r="B329" s="240"/>
      <c r="C329" s="241"/>
      <c r="D329" s="230" t="s">
        <v>218</v>
      </c>
      <c r="E329" s="242" t="s">
        <v>19</v>
      </c>
      <c r="F329" s="243" t="s">
        <v>220</v>
      </c>
      <c r="G329" s="241"/>
      <c r="H329" s="244">
        <v>38.578</v>
      </c>
      <c r="I329" s="245"/>
      <c r="J329" s="241"/>
      <c r="K329" s="241"/>
      <c r="L329" s="246"/>
      <c r="M329" s="247"/>
      <c r="N329" s="248"/>
      <c r="O329" s="248"/>
      <c r="P329" s="248"/>
      <c r="Q329" s="248"/>
      <c r="R329" s="248"/>
      <c r="S329" s="248"/>
      <c r="T329" s="249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0" t="s">
        <v>218</v>
      </c>
      <c r="AU329" s="250" t="s">
        <v>82</v>
      </c>
      <c r="AV329" s="14" t="s">
        <v>112</v>
      </c>
      <c r="AW329" s="14" t="s">
        <v>33</v>
      </c>
      <c r="AX329" s="14" t="s">
        <v>34</v>
      </c>
      <c r="AY329" s="250" t="s">
        <v>206</v>
      </c>
    </row>
    <row r="330" spans="1:65" s="2" customFormat="1" ht="16.5" customHeight="1">
      <c r="A330" s="40"/>
      <c r="B330" s="41"/>
      <c r="C330" s="215" t="s">
        <v>485</v>
      </c>
      <c r="D330" s="215" t="s">
        <v>208</v>
      </c>
      <c r="E330" s="216" t="s">
        <v>486</v>
      </c>
      <c r="F330" s="217" t="s">
        <v>487</v>
      </c>
      <c r="G330" s="218" t="s">
        <v>211</v>
      </c>
      <c r="H330" s="219">
        <v>18.179</v>
      </c>
      <c r="I330" s="220"/>
      <c r="J330" s="221">
        <f>ROUND(I330*H330,2)</f>
        <v>0</v>
      </c>
      <c r="K330" s="217" t="s">
        <v>212</v>
      </c>
      <c r="L330" s="46"/>
      <c r="M330" s="222" t="s">
        <v>19</v>
      </c>
      <c r="N330" s="223" t="s">
        <v>44</v>
      </c>
      <c r="O330" s="86"/>
      <c r="P330" s="224">
        <f>O330*H330</f>
        <v>0</v>
      </c>
      <c r="Q330" s="224">
        <v>0.00269</v>
      </c>
      <c r="R330" s="224">
        <f>Q330*H330</f>
        <v>0.048901509999999995</v>
      </c>
      <c r="S330" s="224">
        <v>0</v>
      </c>
      <c r="T330" s="225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26" t="s">
        <v>112</v>
      </c>
      <c r="AT330" s="226" t="s">
        <v>208</v>
      </c>
      <c r="AU330" s="226" t="s">
        <v>82</v>
      </c>
      <c r="AY330" s="19" t="s">
        <v>206</v>
      </c>
      <c r="BE330" s="227">
        <f>IF(N330="základní",J330,0)</f>
        <v>0</v>
      </c>
      <c r="BF330" s="227">
        <f>IF(N330="snížená",J330,0)</f>
        <v>0</v>
      </c>
      <c r="BG330" s="227">
        <f>IF(N330="zákl. přenesená",J330,0)</f>
        <v>0</v>
      </c>
      <c r="BH330" s="227">
        <f>IF(N330="sníž. přenesená",J330,0)</f>
        <v>0</v>
      </c>
      <c r="BI330" s="227">
        <f>IF(N330="nulová",J330,0)</f>
        <v>0</v>
      </c>
      <c r="BJ330" s="19" t="s">
        <v>34</v>
      </c>
      <c r="BK330" s="227">
        <f>ROUND(I330*H330,2)</f>
        <v>0</v>
      </c>
      <c r="BL330" s="19" t="s">
        <v>112</v>
      </c>
      <c r="BM330" s="226" t="s">
        <v>488</v>
      </c>
    </row>
    <row r="331" spans="1:51" s="13" customFormat="1" ht="12">
      <c r="A331" s="13"/>
      <c r="B331" s="228"/>
      <c r="C331" s="229"/>
      <c r="D331" s="230" t="s">
        <v>218</v>
      </c>
      <c r="E331" s="231" t="s">
        <v>19</v>
      </c>
      <c r="F331" s="232" t="s">
        <v>489</v>
      </c>
      <c r="G331" s="229"/>
      <c r="H331" s="233">
        <v>18.179</v>
      </c>
      <c r="I331" s="234"/>
      <c r="J331" s="229"/>
      <c r="K331" s="229"/>
      <c r="L331" s="235"/>
      <c r="M331" s="236"/>
      <c r="N331" s="237"/>
      <c r="O331" s="237"/>
      <c r="P331" s="237"/>
      <c r="Q331" s="237"/>
      <c r="R331" s="237"/>
      <c r="S331" s="237"/>
      <c r="T331" s="238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9" t="s">
        <v>218</v>
      </c>
      <c r="AU331" s="239" t="s">
        <v>82</v>
      </c>
      <c r="AV331" s="13" t="s">
        <v>82</v>
      </c>
      <c r="AW331" s="13" t="s">
        <v>33</v>
      </c>
      <c r="AX331" s="13" t="s">
        <v>73</v>
      </c>
      <c r="AY331" s="239" t="s">
        <v>206</v>
      </c>
    </row>
    <row r="332" spans="1:51" s="14" customFormat="1" ht="12">
      <c r="A332" s="14"/>
      <c r="B332" s="240"/>
      <c r="C332" s="241"/>
      <c r="D332" s="230" t="s">
        <v>218</v>
      </c>
      <c r="E332" s="242" t="s">
        <v>19</v>
      </c>
      <c r="F332" s="243" t="s">
        <v>220</v>
      </c>
      <c r="G332" s="241"/>
      <c r="H332" s="244">
        <v>18.179</v>
      </c>
      <c r="I332" s="245"/>
      <c r="J332" s="241"/>
      <c r="K332" s="241"/>
      <c r="L332" s="246"/>
      <c r="M332" s="247"/>
      <c r="N332" s="248"/>
      <c r="O332" s="248"/>
      <c r="P332" s="248"/>
      <c r="Q332" s="248"/>
      <c r="R332" s="248"/>
      <c r="S332" s="248"/>
      <c r="T332" s="249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0" t="s">
        <v>218</v>
      </c>
      <c r="AU332" s="250" t="s">
        <v>82</v>
      </c>
      <c r="AV332" s="14" t="s">
        <v>112</v>
      </c>
      <c r="AW332" s="14" t="s">
        <v>33</v>
      </c>
      <c r="AX332" s="14" t="s">
        <v>34</v>
      </c>
      <c r="AY332" s="250" t="s">
        <v>206</v>
      </c>
    </row>
    <row r="333" spans="1:65" s="2" customFormat="1" ht="16.5" customHeight="1">
      <c r="A333" s="40"/>
      <c r="B333" s="41"/>
      <c r="C333" s="215" t="s">
        <v>490</v>
      </c>
      <c r="D333" s="215" t="s">
        <v>208</v>
      </c>
      <c r="E333" s="216" t="s">
        <v>491</v>
      </c>
      <c r="F333" s="217" t="s">
        <v>492</v>
      </c>
      <c r="G333" s="218" t="s">
        <v>211</v>
      </c>
      <c r="H333" s="219">
        <v>18.179</v>
      </c>
      <c r="I333" s="220"/>
      <c r="J333" s="221">
        <f>ROUND(I333*H333,2)</f>
        <v>0</v>
      </c>
      <c r="K333" s="217" t="s">
        <v>212</v>
      </c>
      <c r="L333" s="46"/>
      <c r="M333" s="222" t="s">
        <v>19</v>
      </c>
      <c r="N333" s="223" t="s">
        <v>44</v>
      </c>
      <c r="O333" s="86"/>
      <c r="P333" s="224">
        <f>O333*H333</f>
        <v>0</v>
      </c>
      <c r="Q333" s="224">
        <v>0</v>
      </c>
      <c r="R333" s="224">
        <f>Q333*H333</f>
        <v>0</v>
      </c>
      <c r="S333" s="224">
        <v>0</v>
      </c>
      <c r="T333" s="225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26" t="s">
        <v>112</v>
      </c>
      <c r="AT333" s="226" t="s">
        <v>208</v>
      </c>
      <c r="AU333" s="226" t="s">
        <v>82</v>
      </c>
      <c r="AY333" s="19" t="s">
        <v>206</v>
      </c>
      <c r="BE333" s="227">
        <f>IF(N333="základní",J333,0)</f>
        <v>0</v>
      </c>
      <c r="BF333" s="227">
        <f>IF(N333="snížená",J333,0)</f>
        <v>0</v>
      </c>
      <c r="BG333" s="227">
        <f>IF(N333="zákl. přenesená",J333,0)</f>
        <v>0</v>
      </c>
      <c r="BH333" s="227">
        <f>IF(N333="sníž. přenesená",J333,0)</f>
        <v>0</v>
      </c>
      <c r="BI333" s="227">
        <f>IF(N333="nulová",J333,0)</f>
        <v>0</v>
      </c>
      <c r="BJ333" s="19" t="s">
        <v>34</v>
      </c>
      <c r="BK333" s="227">
        <f>ROUND(I333*H333,2)</f>
        <v>0</v>
      </c>
      <c r="BL333" s="19" t="s">
        <v>112</v>
      </c>
      <c r="BM333" s="226" t="s">
        <v>493</v>
      </c>
    </row>
    <row r="334" spans="1:65" s="2" customFormat="1" ht="12">
      <c r="A334" s="40"/>
      <c r="B334" s="41"/>
      <c r="C334" s="215" t="s">
        <v>494</v>
      </c>
      <c r="D334" s="215" t="s">
        <v>208</v>
      </c>
      <c r="E334" s="216" t="s">
        <v>495</v>
      </c>
      <c r="F334" s="217" t="s">
        <v>496</v>
      </c>
      <c r="G334" s="218" t="s">
        <v>258</v>
      </c>
      <c r="H334" s="219">
        <v>2.396</v>
      </c>
      <c r="I334" s="220"/>
      <c r="J334" s="221">
        <f>ROUND(I334*H334,2)</f>
        <v>0</v>
      </c>
      <c r="K334" s="217" t="s">
        <v>212</v>
      </c>
      <c r="L334" s="46"/>
      <c r="M334" s="222" t="s">
        <v>19</v>
      </c>
      <c r="N334" s="223" t="s">
        <v>44</v>
      </c>
      <c r="O334" s="86"/>
      <c r="P334" s="224">
        <f>O334*H334</f>
        <v>0</v>
      </c>
      <c r="Q334" s="224">
        <v>1.06017</v>
      </c>
      <c r="R334" s="224">
        <f>Q334*H334</f>
        <v>2.54016732</v>
      </c>
      <c r="S334" s="224">
        <v>0</v>
      </c>
      <c r="T334" s="225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26" t="s">
        <v>112</v>
      </c>
      <c r="AT334" s="226" t="s">
        <v>208</v>
      </c>
      <c r="AU334" s="226" t="s">
        <v>82</v>
      </c>
      <c r="AY334" s="19" t="s">
        <v>206</v>
      </c>
      <c r="BE334" s="227">
        <f>IF(N334="základní",J334,0)</f>
        <v>0</v>
      </c>
      <c r="BF334" s="227">
        <f>IF(N334="snížená",J334,0)</f>
        <v>0</v>
      </c>
      <c r="BG334" s="227">
        <f>IF(N334="zákl. přenesená",J334,0)</f>
        <v>0</v>
      </c>
      <c r="BH334" s="227">
        <f>IF(N334="sníž. přenesená",J334,0)</f>
        <v>0</v>
      </c>
      <c r="BI334" s="227">
        <f>IF(N334="nulová",J334,0)</f>
        <v>0</v>
      </c>
      <c r="BJ334" s="19" t="s">
        <v>34</v>
      </c>
      <c r="BK334" s="227">
        <f>ROUND(I334*H334,2)</f>
        <v>0</v>
      </c>
      <c r="BL334" s="19" t="s">
        <v>112</v>
      </c>
      <c r="BM334" s="226" t="s">
        <v>497</v>
      </c>
    </row>
    <row r="335" spans="1:65" s="2" customFormat="1" ht="12">
      <c r="A335" s="40"/>
      <c r="B335" s="41"/>
      <c r="C335" s="215" t="s">
        <v>498</v>
      </c>
      <c r="D335" s="215" t="s">
        <v>208</v>
      </c>
      <c r="E335" s="216" t="s">
        <v>499</v>
      </c>
      <c r="F335" s="217" t="s">
        <v>500</v>
      </c>
      <c r="G335" s="218" t="s">
        <v>216</v>
      </c>
      <c r="H335" s="219">
        <v>6.525</v>
      </c>
      <c r="I335" s="220"/>
      <c r="J335" s="221">
        <f>ROUND(I335*H335,2)</f>
        <v>0</v>
      </c>
      <c r="K335" s="217" t="s">
        <v>212</v>
      </c>
      <c r="L335" s="46"/>
      <c r="M335" s="222" t="s">
        <v>19</v>
      </c>
      <c r="N335" s="223" t="s">
        <v>44</v>
      </c>
      <c r="O335" s="86"/>
      <c r="P335" s="224">
        <f>O335*H335</f>
        <v>0</v>
      </c>
      <c r="Q335" s="224">
        <v>2.25634</v>
      </c>
      <c r="R335" s="224">
        <f>Q335*H335</f>
        <v>14.7226185</v>
      </c>
      <c r="S335" s="224">
        <v>0</v>
      </c>
      <c r="T335" s="225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26" t="s">
        <v>112</v>
      </c>
      <c r="AT335" s="226" t="s">
        <v>208</v>
      </c>
      <c r="AU335" s="226" t="s">
        <v>82</v>
      </c>
      <c r="AY335" s="19" t="s">
        <v>206</v>
      </c>
      <c r="BE335" s="227">
        <f>IF(N335="základní",J335,0)</f>
        <v>0</v>
      </c>
      <c r="BF335" s="227">
        <f>IF(N335="snížená",J335,0)</f>
        <v>0</v>
      </c>
      <c r="BG335" s="227">
        <f>IF(N335="zákl. přenesená",J335,0)</f>
        <v>0</v>
      </c>
      <c r="BH335" s="227">
        <f>IF(N335="sníž. přenesená",J335,0)</f>
        <v>0</v>
      </c>
      <c r="BI335" s="227">
        <f>IF(N335="nulová",J335,0)</f>
        <v>0</v>
      </c>
      <c r="BJ335" s="19" t="s">
        <v>34</v>
      </c>
      <c r="BK335" s="227">
        <f>ROUND(I335*H335,2)</f>
        <v>0</v>
      </c>
      <c r="BL335" s="19" t="s">
        <v>112</v>
      </c>
      <c r="BM335" s="226" t="s">
        <v>501</v>
      </c>
    </row>
    <row r="336" spans="1:51" s="13" customFormat="1" ht="12">
      <c r="A336" s="13"/>
      <c r="B336" s="228"/>
      <c r="C336" s="229"/>
      <c r="D336" s="230" t="s">
        <v>218</v>
      </c>
      <c r="E336" s="231" t="s">
        <v>19</v>
      </c>
      <c r="F336" s="232" t="s">
        <v>502</v>
      </c>
      <c r="G336" s="229"/>
      <c r="H336" s="233">
        <v>6.525</v>
      </c>
      <c r="I336" s="234"/>
      <c r="J336" s="229"/>
      <c r="K336" s="229"/>
      <c r="L336" s="235"/>
      <c r="M336" s="236"/>
      <c r="N336" s="237"/>
      <c r="O336" s="237"/>
      <c r="P336" s="237"/>
      <c r="Q336" s="237"/>
      <c r="R336" s="237"/>
      <c r="S336" s="237"/>
      <c r="T336" s="238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9" t="s">
        <v>218</v>
      </c>
      <c r="AU336" s="239" t="s">
        <v>82</v>
      </c>
      <c r="AV336" s="13" t="s">
        <v>82</v>
      </c>
      <c r="AW336" s="13" t="s">
        <v>33</v>
      </c>
      <c r="AX336" s="13" t="s">
        <v>73</v>
      </c>
      <c r="AY336" s="239" t="s">
        <v>206</v>
      </c>
    </row>
    <row r="337" spans="1:51" s="14" customFormat="1" ht="12">
      <c r="A337" s="14"/>
      <c r="B337" s="240"/>
      <c r="C337" s="241"/>
      <c r="D337" s="230" t="s">
        <v>218</v>
      </c>
      <c r="E337" s="242" t="s">
        <v>19</v>
      </c>
      <c r="F337" s="243" t="s">
        <v>220</v>
      </c>
      <c r="G337" s="241"/>
      <c r="H337" s="244">
        <v>6.525</v>
      </c>
      <c r="I337" s="245"/>
      <c r="J337" s="241"/>
      <c r="K337" s="241"/>
      <c r="L337" s="246"/>
      <c r="M337" s="247"/>
      <c r="N337" s="248"/>
      <c r="O337" s="248"/>
      <c r="P337" s="248"/>
      <c r="Q337" s="248"/>
      <c r="R337" s="248"/>
      <c r="S337" s="248"/>
      <c r="T337" s="249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0" t="s">
        <v>218</v>
      </c>
      <c r="AU337" s="250" t="s">
        <v>82</v>
      </c>
      <c r="AV337" s="14" t="s">
        <v>112</v>
      </c>
      <c r="AW337" s="14" t="s">
        <v>33</v>
      </c>
      <c r="AX337" s="14" t="s">
        <v>34</v>
      </c>
      <c r="AY337" s="250" t="s">
        <v>206</v>
      </c>
    </row>
    <row r="338" spans="1:65" s="2" customFormat="1" ht="16.5" customHeight="1">
      <c r="A338" s="40"/>
      <c r="B338" s="41"/>
      <c r="C338" s="215" t="s">
        <v>503</v>
      </c>
      <c r="D338" s="215" t="s">
        <v>208</v>
      </c>
      <c r="E338" s="216" t="s">
        <v>504</v>
      </c>
      <c r="F338" s="217" t="s">
        <v>505</v>
      </c>
      <c r="G338" s="218" t="s">
        <v>211</v>
      </c>
      <c r="H338" s="219">
        <v>24.784</v>
      </c>
      <c r="I338" s="220"/>
      <c r="J338" s="221">
        <f>ROUND(I338*H338,2)</f>
        <v>0</v>
      </c>
      <c r="K338" s="217" t="s">
        <v>212</v>
      </c>
      <c r="L338" s="46"/>
      <c r="M338" s="222" t="s">
        <v>19</v>
      </c>
      <c r="N338" s="223" t="s">
        <v>44</v>
      </c>
      <c r="O338" s="86"/>
      <c r="P338" s="224">
        <f>O338*H338</f>
        <v>0</v>
      </c>
      <c r="Q338" s="224">
        <v>0.00264</v>
      </c>
      <c r="R338" s="224">
        <f>Q338*H338</f>
        <v>0.06542976</v>
      </c>
      <c r="S338" s="224">
        <v>0</v>
      </c>
      <c r="T338" s="225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26" t="s">
        <v>112</v>
      </c>
      <c r="AT338" s="226" t="s">
        <v>208</v>
      </c>
      <c r="AU338" s="226" t="s">
        <v>82</v>
      </c>
      <c r="AY338" s="19" t="s">
        <v>206</v>
      </c>
      <c r="BE338" s="227">
        <f>IF(N338="základní",J338,0)</f>
        <v>0</v>
      </c>
      <c r="BF338" s="227">
        <f>IF(N338="snížená",J338,0)</f>
        <v>0</v>
      </c>
      <c r="BG338" s="227">
        <f>IF(N338="zákl. přenesená",J338,0)</f>
        <v>0</v>
      </c>
      <c r="BH338" s="227">
        <f>IF(N338="sníž. přenesená",J338,0)</f>
        <v>0</v>
      </c>
      <c r="BI338" s="227">
        <f>IF(N338="nulová",J338,0)</f>
        <v>0</v>
      </c>
      <c r="BJ338" s="19" t="s">
        <v>34</v>
      </c>
      <c r="BK338" s="227">
        <f>ROUND(I338*H338,2)</f>
        <v>0</v>
      </c>
      <c r="BL338" s="19" t="s">
        <v>112</v>
      </c>
      <c r="BM338" s="226" t="s">
        <v>506</v>
      </c>
    </row>
    <row r="339" spans="1:51" s="13" customFormat="1" ht="12">
      <c r="A339" s="13"/>
      <c r="B339" s="228"/>
      <c r="C339" s="229"/>
      <c r="D339" s="230" t="s">
        <v>218</v>
      </c>
      <c r="E339" s="231" t="s">
        <v>19</v>
      </c>
      <c r="F339" s="232" t="s">
        <v>507</v>
      </c>
      <c r="G339" s="229"/>
      <c r="H339" s="233">
        <v>24.784</v>
      </c>
      <c r="I339" s="234"/>
      <c r="J339" s="229"/>
      <c r="K339" s="229"/>
      <c r="L339" s="235"/>
      <c r="M339" s="236"/>
      <c r="N339" s="237"/>
      <c r="O339" s="237"/>
      <c r="P339" s="237"/>
      <c r="Q339" s="237"/>
      <c r="R339" s="237"/>
      <c r="S339" s="237"/>
      <c r="T339" s="238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9" t="s">
        <v>218</v>
      </c>
      <c r="AU339" s="239" t="s">
        <v>82</v>
      </c>
      <c r="AV339" s="13" t="s">
        <v>82</v>
      </c>
      <c r="AW339" s="13" t="s">
        <v>33</v>
      </c>
      <c r="AX339" s="13" t="s">
        <v>73</v>
      </c>
      <c r="AY339" s="239" t="s">
        <v>206</v>
      </c>
    </row>
    <row r="340" spans="1:51" s="14" customFormat="1" ht="12">
      <c r="A340" s="14"/>
      <c r="B340" s="240"/>
      <c r="C340" s="241"/>
      <c r="D340" s="230" t="s">
        <v>218</v>
      </c>
      <c r="E340" s="242" t="s">
        <v>19</v>
      </c>
      <c r="F340" s="243" t="s">
        <v>220</v>
      </c>
      <c r="G340" s="241"/>
      <c r="H340" s="244">
        <v>24.784</v>
      </c>
      <c r="I340" s="245"/>
      <c r="J340" s="241"/>
      <c r="K340" s="241"/>
      <c r="L340" s="246"/>
      <c r="M340" s="247"/>
      <c r="N340" s="248"/>
      <c r="O340" s="248"/>
      <c r="P340" s="248"/>
      <c r="Q340" s="248"/>
      <c r="R340" s="248"/>
      <c r="S340" s="248"/>
      <c r="T340" s="249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0" t="s">
        <v>218</v>
      </c>
      <c r="AU340" s="250" t="s">
        <v>82</v>
      </c>
      <c r="AV340" s="14" t="s">
        <v>112</v>
      </c>
      <c r="AW340" s="14" t="s">
        <v>33</v>
      </c>
      <c r="AX340" s="14" t="s">
        <v>34</v>
      </c>
      <c r="AY340" s="250" t="s">
        <v>206</v>
      </c>
    </row>
    <row r="341" spans="1:65" s="2" customFormat="1" ht="16.5" customHeight="1">
      <c r="A341" s="40"/>
      <c r="B341" s="41"/>
      <c r="C341" s="215" t="s">
        <v>508</v>
      </c>
      <c r="D341" s="215" t="s">
        <v>208</v>
      </c>
      <c r="E341" s="216" t="s">
        <v>509</v>
      </c>
      <c r="F341" s="217" t="s">
        <v>510</v>
      </c>
      <c r="G341" s="218" t="s">
        <v>211</v>
      </c>
      <c r="H341" s="219">
        <v>24.784</v>
      </c>
      <c r="I341" s="220"/>
      <c r="J341" s="221">
        <f>ROUND(I341*H341,2)</f>
        <v>0</v>
      </c>
      <c r="K341" s="217" t="s">
        <v>212</v>
      </c>
      <c r="L341" s="46"/>
      <c r="M341" s="222" t="s">
        <v>19</v>
      </c>
      <c r="N341" s="223" t="s">
        <v>44</v>
      </c>
      <c r="O341" s="86"/>
      <c r="P341" s="224">
        <f>O341*H341</f>
        <v>0</v>
      </c>
      <c r="Q341" s="224">
        <v>0</v>
      </c>
      <c r="R341" s="224">
        <f>Q341*H341</f>
        <v>0</v>
      </c>
      <c r="S341" s="224">
        <v>0</v>
      </c>
      <c r="T341" s="225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26" t="s">
        <v>112</v>
      </c>
      <c r="AT341" s="226" t="s">
        <v>208</v>
      </c>
      <c r="AU341" s="226" t="s">
        <v>82</v>
      </c>
      <c r="AY341" s="19" t="s">
        <v>206</v>
      </c>
      <c r="BE341" s="227">
        <f>IF(N341="základní",J341,0)</f>
        <v>0</v>
      </c>
      <c r="BF341" s="227">
        <f>IF(N341="snížená",J341,0)</f>
        <v>0</v>
      </c>
      <c r="BG341" s="227">
        <f>IF(N341="zákl. přenesená",J341,0)</f>
        <v>0</v>
      </c>
      <c r="BH341" s="227">
        <f>IF(N341="sníž. přenesená",J341,0)</f>
        <v>0</v>
      </c>
      <c r="BI341" s="227">
        <f>IF(N341="nulová",J341,0)</f>
        <v>0</v>
      </c>
      <c r="BJ341" s="19" t="s">
        <v>34</v>
      </c>
      <c r="BK341" s="227">
        <f>ROUND(I341*H341,2)</f>
        <v>0</v>
      </c>
      <c r="BL341" s="19" t="s">
        <v>112</v>
      </c>
      <c r="BM341" s="226" t="s">
        <v>511</v>
      </c>
    </row>
    <row r="342" spans="1:65" s="2" customFormat="1" ht="12">
      <c r="A342" s="40"/>
      <c r="B342" s="41"/>
      <c r="C342" s="215" t="s">
        <v>512</v>
      </c>
      <c r="D342" s="215" t="s">
        <v>208</v>
      </c>
      <c r="E342" s="216" t="s">
        <v>513</v>
      </c>
      <c r="F342" s="217" t="s">
        <v>514</v>
      </c>
      <c r="G342" s="218" t="s">
        <v>211</v>
      </c>
      <c r="H342" s="219">
        <v>15.48</v>
      </c>
      <c r="I342" s="220"/>
      <c r="J342" s="221">
        <f>ROUND(I342*H342,2)</f>
        <v>0</v>
      </c>
      <c r="K342" s="217" t="s">
        <v>212</v>
      </c>
      <c r="L342" s="46"/>
      <c r="M342" s="222" t="s">
        <v>19</v>
      </c>
      <c r="N342" s="223" t="s">
        <v>44</v>
      </c>
      <c r="O342" s="86"/>
      <c r="P342" s="224">
        <f>O342*H342</f>
        <v>0</v>
      </c>
      <c r="Q342" s="224">
        <v>0.36277</v>
      </c>
      <c r="R342" s="224">
        <f>Q342*H342</f>
        <v>5.6156796</v>
      </c>
      <c r="S342" s="224">
        <v>0</v>
      </c>
      <c r="T342" s="225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26" t="s">
        <v>112</v>
      </c>
      <c r="AT342" s="226" t="s">
        <v>208</v>
      </c>
      <c r="AU342" s="226" t="s">
        <v>82</v>
      </c>
      <c r="AY342" s="19" t="s">
        <v>206</v>
      </c>
      <c r="BE342" s="227">
        <f>IF(N342="základní",J342,0)</f>
        <v>0</v>
      </c>
      <c r="BF342" s="227">
        <f>IF(N342="snížená",J342,0)</f>
        <v>0</v>
      </c>
      <c r="BG342" s="227">
        <f>IF(N342="zákl. přenesená",J342,0)</f>
        <v>0</v>
      </c>
      <c r="BH342" s="227">
        <f>IF(N342="sníž. přenesená",J342,0)</f>
        <v>0</v>
      </c>
      <c r="BI342" s="227">
        <f>IF(N342="nulová",J342,0)</f>
        <v>0</v>
      </c>
      <c r="BJ342" s="19" t="s">
        <v>34</v>
      </c>
      <c r="BK342" s="227">
        <f>ROUND(I342*H342,2)</f>
        <v>0</v>
      </c>
      <c r="BL342" s="19" t="s">
        <v>112</v>
      </c>
      <c r="BM342" s="226" t="s">
        <v>515</v>
      </c>
    </row>
    <row r="343" spans="1:51" s="15" customFormat="1" ht="12">
      <c r="A343" s="15"/>
      <c r="B343" s="251"/>
      <c r="C343" s="252"/>
      <c r="D343" s="230" t="s">
        <v>218</v>
      </c>
      <c r="E343" s="253" t="s">
        <v>19</v>
      </c>
      <c r="F343" s="254" t="s">
        <v>516</v>
      </c>
      <c r="G343" s="252"/>
      <c r="H343" s="253" t="s">
        <v>19</v>
      </c>
      <c r="I343" s="255"/>
      <c r="J343" s="252"/>
      <c r="K343" s="252"/>
      <c r="L343" s="256"/>
      <c r="M343" s="257"/>
      <c r="N343" s="258"/>
      <c r="O343" s="258"/>
      <c r="P343" s="258"/>
      <c r="Q343" s="258"/>
      <c r="R343" s="258"/>
      <c r="S343" s="258"/>
      <c r="T343" s="259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60" t="s">
        <v>218</v>
      </c>
      <c r="AU343" s="260" t="s">
        <v>82</v>
      </c>
      <c r="AV343" s="15" t="s">
        <v>34</v>
      </c>
      <c r="AW343" s="15" t="s">
        <v>33</v>
      </c>
      <c r="AX343" s="15" t="s">
        <v>73</v>
      </c>
      <c r="AY343" s="260" t="s">
        <v>206</v>
      </c>
    </row>
    <row r="344" spans="1:51" s="13" customFormat="1" ht="12">
      <c r="A344" s="13"/>
      <c r="B344" s="228"/>
      <c r="C344" s="229"/>
      <c r="D344" s="230" t="s">
        <v>218</v>
      </c>
      <c r="E344" s="231" t="s">
        <v>19</v>
      </c>
      <c r="F344" s="232" t="s">
        <v>517</v>
      </c>
      <c r="G344" s="229"/>
      <c r="H344" s="233">
        <v>15.48</v>
      </c>
      <c r="I344" s="234"/>
      <c r="J344" s="229"/>
      <c r="K344" s="229"/>
      <c r="L344" s="235"/>
      <c r="M344" s="236"/>
      <c r="N344" s="237"/>
      <c r="O344" s="237"/>
      <c r="P344" s="237"/>
      <c r="Q344" s="237"/>
      <c r="R344" s="237"/>
      <c r="S344" s="237"/>
      <c r="T344" s="238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9" t="s">
        <v>218</v>
      </c>
      <c r="AU344" s="239" t="s">
        <v>82</v>
      </c>
      <c r="AV344" s="13" t="s">
        <v>82</v>
      </c>
      <c r="AW344" s="13" t="s">
        <v>33</v>
      </c>
      <c r="AX344" s="13" t="s">
        <v>73</v>
      </c>
      <c r="AY344" s="239" t="s">
        <v>206</v>
      </c>
    </row>
    <row r="345" spans="1:51" s="14" customFormat="1" ht="12">
      <c r="A345" s="14"/>
      <c r="B345" s="240"/>
      <c r="C345" s="241"/>
      <c r="D345" s="230" t="s">
        <v>218</v>
      </c>
      <c r="E345" s="242" t="s">
        <v>19</v>
      </c>
      <c r="F345" s="243" t="s">
        <v>220</v>
      </c>
      <c r="G345" s="241"/>
      <c r="H345" s="244">
        <v>15.48</v>
      </c>
      <c r="I345" s="245"/>
      <c r="J345" s="241"/>
      <c r="K345" s="241"/>
      <c r="L345" s="246"/>
      <c r="M345" s="247"/>
      <c r="N345" s="248"/>
      <c r="O345" s="248"/>
      <c r="P345" s="248"/>
      <c r="Q345" s="248"/>
      <c r="R345" s="248"/>
      <c r="S345" s="248"/>
      <c r="T345" s="249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0" t="s">
        <v>218</v>
      </c>
      <c r="AU345" s="250" t="s">
        <v>82</v>
      </c>
      <c r="AV345" s="14" t="s">
        <v>112</v>
      </c>
      <c r="AW345" s="14" t="s">
        <v>33</v>
      </c>
      <c r="AX345" s="14" t="s">
        <v>34</v>
      </c>
      <c r="AY345" s="250" t="s">
        <v>206</v>
      </c>
    </row>
    <row r="346" spans="1:65" s="2" customFormat="1" ht="44.25" customHeight="1">
      <c r="A346" s="40"/>
      <c r="B346" s="41"/>
      <c r="C346" s="215" t="s">
        <v>518</v>
      </c>
      <c r="D346" s="215" t="s">
        <v>208</v>
      </c>
      <c r="E346" s="216" t="s">
        <v>519</v>
      </c>
      <c r="F346" s="217" t="s">
        <v>520</v>
      </c>
      <c r="G346" s="218" t="s">
        <v>211</v>
      </c>
      <c r="H346" s="219">
        <v>15.48</v>
      </c>
      <c r="I346" s="220"/>
      <c r="J346" s="221">
        <f>ROUND(I346*H346,2)</f>
        <v>0</v>
      </c>
      <c r="K346" s="217" t="s">
        <v>212</v>
      </c>
      <c r="L346" s="46"/>
      <c r="M346" s="222" t="s">
        <v>19</v>
      </c>
      <c r="N346" s="223" t="s">
        <v>44</v>
      </c>
      <c r="O346" s="86"/>
      <c r="P346" s="224">
        <f>O346*H346</f>
        <v>0</v>
      </c>
      <c r="Q346" s="224">
        <v>0.71546</v>
      </c>
      <c r="R346" s="224">
        <f>Q346*H346</f>
        <v>11.0753208</v>
      </c>
      <c r="S346" s="224">
        <v>0</v>
      </c>
      <c r="T346" s="225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26" t="s">
        <v>112</v>
      </c>
      <c r="AT346" s="226" t="s">
        <v>208</v>
      </c>
      <c r="AU346" s="226" t="s">
        <v>82</v>
      </c>
      <c r="AY346" s="19" t="s">
        <v>206</v>
      </c>
      <c r="BE346" s="227">
        <f>IF(N346="základní",J346,0)</f>
        <v>0</v>
      </c>
      <c r="BF346" s="227">
        <f>IF(N346="snížená",J346,0)</f>
        <v>0</v>
      </c>
      <c r="BG346" s="227">
        <f>IF(N346="zákl. přenesená",J346,0)</f>
        <v>0</v>
      </c>
      <c r="BH346" s="227">
        <f>IF(N346="sníž. přenesená",J346,0)</f>
        <v>0</v>
      </c>
      <c r="BI346" s="227">
        <f>IF(N346="nulová",J346,0)</f>
        <v>0</v>
      </c>
      <c r="BJ346" s="19" t="s">
        <v>34</v>
      </c>
      <c r="BK346" s="227">
        <f>ROUND(I346*H346,2)</f>
        <v>0</v>
      </c>
      <c r="BL346" s="19" t="s">
        <v>112</v>
      </c>
      <c r="BM346" s="226" t="s">
        <v>521</v>
      </c>
    </row>
    <row r="347" spans="1:51" s="15" customFormat="1" ht="12">
      <c r="A347" s="15"/>
      <c r="B347" s="251"/>
      <c r="C347" s="252"/>
      <c r="D347" s="230" t="s">
        <v>218</v>
      </c>
      <c r="E347" s="253" t="s">
        <v>19</v>
      </c>
      <c r="F347" s="254" t="s">
        <v>516</v>
      </c>
      <c r="G347" s="252"/>
      <c r="H347" s="253" t="s">
        <v>19</v>
      </c>
      <c r="I347" s="255"/>
      <c r="J347" s="252"/>
      <c r="K347" s="252"/>
      <c r="L347" s="256"/>
      <c r="M347" s="257"/>
      <c r="N347" s="258"/>
      <c r="O347" s="258"/>
      <c r="P347" s="258"/>
      <c r="Q347" s="258"/>
      <c r="R347" s="258"/>
      <c r="S347" s="258"/>
      <c r="T347" s="259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60" t="s">
        <v>218</v>
      </c>
      <c r="AU347" s="260" t="s">
        <v>82</v>
      </c>
      <c r="AV347" s="15" t="s">
        <v>34</v>
      </c>
      <c r="AW347" s="15" t="s">
        <v>33</v>
      </c>
      <c r="AX347" s="15" t="s">
        <v>73</v>
      </c>
      <c r="AY347" s="260" t="s">
        <v>206</v>
      </c>
    </row>
    <row r="348" spans="1:51" s="13" customFormat="1" ht="12">
      <c r="A348" s="13"/>
      <c r="B348" s="228"/>
      <c r="C348" s="229"/>
      <c r="D348" s="230" t="s">
        <v>218</v>
      </c>
      <c r="E348" s="231" t="s">
        <v>19</v>
      </c>
      <c r="F348" s="232" t="s">
        <v>517</v>
      </c>
      <c r="G348" s="229"/>
      <c r="H348" s="233">
        <v>15.48</v>
      </c>
      <c r="I348" s="234"/>
      <c r="J348" s="229"/>
      <c r="K348" s="229"/>
      <c r="L348" s="235"/>
      <c r="M348" s="236"/>
      <c r="N348" s="237"/>
      <c r="O348" s="237"/>
      <c r="P348" s="237"/>
      <c r="Q348" s="237"/>
      <c r="R348" s="237"/>
      <c r="S348" s="237"/>
      <c r="T348" s="238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9" t="s">
        <v>218</v>
      </c>
      <c r="AU348" s="239" t="s">
        <v>82</v>
      </c>
      <c r="AV348" s="13" t="s">
        <v>82</v>
      </c>
      <c r="AW348" s="13" t="s">
        <v>33</v>
      </c>
      <c r="AX348" s="13" t="s">
        <v>73</v>
      </c>
      <c r="AY348" s="239" t="s">
        <v>206</v>
      </c>
    </row>
    <row r="349" spans="1:51" s="14" customFormat="1" ht="12">
      <c r="A349" s="14"/>
      <c r="B349" s="240"/>
      <c r="C349" s="241"/>
      <c r="D349" s="230" t="s">
        <v>218</v>
      </c>
      <c r="E349" s="242" t="s">
        <v>19</v>
      </c>
      <c r="F349" s="243" t="s">
        <v>220</v>
      </c>
      <c r="G349" s="241"/>
      <c r="H349" s="244">
        <v>15.48</v>
      </c>
      <c r="I349" s="245"/>
      <c r="J349" s="241"/>
      <c r="K349" s="241"/>
      <c r="L349" s="246"/>
      <c r="M349" s="247"/>
      <c r="N349" s="248"/>
      <c r="O349" s="248"/>
      <c r="P349" s="248"/>
      <c r="Q349" s="248"/>
      <c r="R349" s="248"/>
      <c r="S349" s="248"/>
      <c r="T349" s="249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0" t="s">
        <v>218</v>
      </c>
      <c r="AU349" s="250" t="s">
        <v>82</v>
      </c>
      <c r="AV349" s="14" t="s">
        <v>112</v>
      </c>
      <c r="AW349" s="14" t="s">
        <v>33</v>
      </c>
      <c r="AX349" s="14" t="s">
        <v>34</v>
      </c>
      <c r="AY349" s="250" t="s">
        <v>206</v>
      </c>
    </row>
    <row r="350" spans="1:65" s="2" customFormat="1" ht="55.5" customHeight="1">
      <c r="A350" s="40"/>
      <c r="B350" s="41"/>
      <c r="C350" s="215" t="s">
        <v>522</v>
      </c>
      <c r="D350" s="215" t="s">
        <v>208</v>
      </c>
      <c r="E350" s="216" t="s">
        <v>523</v>
      </c>
      <c r="F350" s="217" t="s">
        <v>524</v>
      </c>
      <c r="G350" s="218" t="s">
        <v>258</v>
      </c>
      <c r="H350" s="219">
        <v>0.077</v>
      </c>
      <c r="I350" s="220"/>
      <c r="J350" s="221">
        <f>ROUND(I350*H350,2)</f>
        <v>0</v>
      </c>
      <c r="K350" s="217" t="s">
        <v>212</v>
      </c>
      <c r="L350" s="46"/>
      <c r="M350" s="222" t="s">
        <v>19</v>
      </c>
      <c r="N350" s="223" t="s">
        <v>44</v>
      </c>
      <c r="O350" s="86"/>
      <c r="P350" s="224">
        <f>O350*H350</f>
        <v>0</v>
      </c>
      <c r="Q350" s="224">
        <v>1.05871</v>
      </c>
      <c r="R350" s="224">
        <f>Q350*H350</f>
        <v>0.08152067</v>
      </c>
      <c r="S350" s="224">
        <v>0</v>
      </c>
      <c r="T350" s="225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26" t="s">
        <v>112</v>
      </c>
      <c r="AT350" s="226" t="s">
        <v>208</v>
      </c>
      <c r="AU350" s="226" t="s">
        <v>82</v>
      </c>
      <c r="AY350" s="19" t="s">
        <v>206</v>
      </c>
      <c r="BE350" s="227">
        <f>IF(N350="základní",J350,0)</f>
        <v>0</v>
      </c>
      <c r="BF350" s="227">
        <f>IF(N350="snížená",J350,0)</f>
        <v>0</v>
      </c>
      <c r="BG350" s="227">
        <f>IF(N350="zákl. přenesená",J350,0)</f>
        <v>0</v>
      </c>
      <c r="BH350" s="227">
        <f>IF(N350="sníž. přenesená",J350,0)</f>
        <v>0</v>
      </c>
      <c r="BI350" s="227">
        <f>IF(N350="nulová",J350,0)</f>
        <v>0</v>
      </c>
      <c r="BJ350" s="19" t="s">
        <v>34</v>
      </c>
      <c r="BK350" s="227">
        <f>ROUND(I350*H350,2)</f>
        <v>0</v>
      </c>
      <c r="BL350" s="19" t="s">
        <v>112</v>
      </c>
      <c r="BM350" s="226" t="s">
        <v>525</v>
      </c>
    </row>
    <row r="351" spans="1:51" s="15" customFormat="1" ht="12">
      <c r="A351" s="15"/>
      <c r="B351" s="251"/>
      <c r="C351" s="252"/>
      <c r="D351" s="230" t="s">
        <v>218</v>
      </c>
      <c r="E351" s="253" t="s">
        <v>19</v>
      </c>
      <c r="F351" s="254" t="s">
        <v>516</v>
      </c>
      <c r="G351" s="252"/>
      <c r="H351" s="253" t="s">
        <v>19</v>
      </c>
      <c r="I351" s="255"/>
      <c r="J351" s="252"/>
      <c r="K351" s="252"/>
      <c r="L351" s="256"/>
      <c r="M351" s="257"/>
      <c r="N351" s="258"/>
      <c r="O351" s="258"/>
      <c r="P351" s="258"/>
      <c r="Q351" s="258"/>
      <c r="R351" s="258"/>
      <c r="S351" s="258"/>
      <c r="T351" s="259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60" t="s">
        <v>218</v>
      </c>
      <c r="AU351" s="260" t="s">
        <v>82</v>
      </c>
      <c r="AV351" s="15" t="s">
        <v>34</v>
      </c>
      <c r="AW351" s="15" t="s">
        <v>33</v>
      </c>
      <c r="AX351" s="15" t="s">
        <v>73</v>
      </c>
      <c r="AY351" s="260" t="s">
        <v>206</v>
      </c>
    </row>
    <row r="352" spans="1:51" s="13" customFormat="1" ht="12">
      <c r="A352" s="13"/>
      <c r="B352" s="228"/>
      <c r="C352" s="229"/>
      <c r="D352" s="230" t="s">
        <v>218</v>
      </c>
      <c r="E352" s="231" t="s">
        <v>19</v>
      </c>
      <c r="F352" s="232" t="s">
        <v>526</v>
      </c>
      <c r="G352" s="229"/>
      <c r="H352" s="233">
        <v>0.077</v>
      </c>
      <c r="I352" s="234"/>
      <c r="J352" s="229"/>
      <c r="K352" s="229"/>
      <c r="L352" s="235"/>
      <c r="M352" s="236"/>
      <c r="N352" s="237"/>
      <c r="O352" s="237"/>
      <c r="P352" s="237"/>
      <c r="Q352" s="237"/>
      <c r="R352" s="237"/>
      <c r="S352" s="237"/>
      <c r="T352" s="238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9" t="s">
        <v>218</v>
      </c>
      <c r="AU352" s="239" t="s">
        <v>82</v>
      </c>
      <c r="AV352" s="13" t="s">
        <v>82</v>
      </c>
      <c r="AW352" s="13" t="s">
        <v>33</v>
      </c>
      <c r="AX352" s="13" t="s">
        <v>73</v>
      </c>
      <c r="AY352" s="239" t="s">
        <v>206</v>
      </c>
    </row>
    <row r="353" spans="1:51" s="14" customFormat="1" ht="12">
      <c r="A353" s="14"/>
      <c r="B353" s="240"/>
      <c r="C353" s="241"/>
      <c r="D353" s="230" t="s">
        <v>218</v>
      </c>
      <c r="E353" s="242" t="s">
        <v>19</v>
      </c>
      <c r="F353" s="243" t="s">
        <v>220</v>
      </c>
      <c r="G353" s="241"/>
      <c r="H353" s="244">
        <v>0.077</v>
      </c>
      <c r="I353" s="245"/>
      <c r="J353" s="241"/>
      <c r="K353" s="241"/>
      <c r="L353" s="246"/>
      <c r="M353" s="247"/>
      <c r="N353" s="248"/>
      <c r="O353" s="248"/>
      <c r="P353" s="248"/>
      <c r="Q353" s="248"/>
      <c r="R353" s="248"/>
      <c r="S353" s="248"/>
      <c r="T353" s="249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0" t="s">
        <v>218</v>
      </c>
      <c r="AU353" s="250" t="s">
        <v>82</v>
      </c>
      <c r="AV353" s="14" t="s">
        <v>112</v>
      </c>
      <c r="AW353" s="14" t="s">
        <v>33</v>
      </c>
      <c r="AX353" s="14" t="s">
        <v>34</v>
      </c>
      <c r="AY353" s="250" t="s">
        <v>206</v>
      </c>
    </row>
    <row r="354" spans="1:63" s="12" customFormat="1" ht="22.8" customHeight="1">
      <c r="A354" s="12"/>
      <c r="B354" s="199"/>
      <c r="C354" s="200"/>
      <c r="D354" s="201" t="s">
        <v>72</v>
      </c>
      <c r="E354" s="213" t="s">
        <v>93</v>
      </c>
      <c r="F354" s="213" t="s">
        <v>527</v>
      </c>
      <c r="G354" s="200"/>
      <c r="H354" s="200"/>
      <c r="I354" s="203"/>
      <c r="J354" s="214">
        <f>BK354</f>
        <v>0</v>
      </c>
      <c r="K354" s="200"/>
      <c r="L354" s="205"/>
      <c r="M354" s="206"/>
      <c r="N354" s="207"/>
      <c r="O354" s="207"/>
      <c r="P354" s="208">
        <f>SUM(P355:P650)</f>
        <v>0</v>
      </c>
      <c r="Q354" s="207"/>
      <c r="R354" s="208">
        <f>SUM(R355:R650)</f>
        <v>1183.16808153</v>
      </c>
      <c r="S354" s="207"/>
      <c r="T354" s="209">
        <f>SUM(T355:T650)</f>
        <v>0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210" t="s">
        <v>34</v>
      </c>
      <c r="AT354" s="211" t="s">
        <v>72</v>
      </c>
      <c r="AU354" s="211" t="s">
        <v>34</v>
      </c>
      <c r="AY354" s="210" t="s">
        <v>206</v>
      </c>
      <c r="BK354" s="212">
        <f>SUM(BK355:BK650)</f>
        <v>0</v>
      </c>
    </row>
    <row r="355" spans="1:65" s="2" customFormat="1" ht="12">
      <c r="A355" s="40"/>
      <c r="B355" s="41"/>
      <c r="C355" s="215" t="s">
        <v>528</v>
      </c>
      <c r="D355" s="215" t="s">
        <v>208</v>
      </c>
      <c r="E355" s="216" t="s">
        <v>529</v>
      </c>
      <c r="F355" s="217" t="s">
        <v>530</v>
      </c>
      <c r="G355" s="218" t="s">
        <v>211</v>
      </c>
      <c r="H355" s="219">
        <v>29.484</v>
      </c>
      <c r="I355" s="220"/>
      <c r="J355" s="221">
        <f>ROUND(I355*H355,2)</f>
        <v>0</v>
      </c>
      <c r="K355" s="217" t="s">
        <v>212</v>
      </c>
      <c r="L355" s="46"/>
      <c r="M355" s="222" t="s">
        <v>19</v>
      </c>
      <c r="N355" s="223" t="s">
        <v>44</v>
      </c>
      <c r="O355" s="86"/>
      <c r="P355" s="224">
        <f>O355*H355</f>
        <v>0</v>
      </c>
      <c r="Q355" s="224">
        <v>0.3484</v>
      </c>
      <c r="R355" s="224">
        <f>Q355*H355</f>
        <v>10.2722256</v>
      </c>
      <c r="S355" s="224">
        <v>0</v>
      </c>
      <c r="T355" s="225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26" t="s">
        <v>112</v>
      </c>
      <c r="AT355" s="226" t="s">
        <v>208</v>
      </c>
      <c r="AU355" s="226" t="s">
        <v>82</v>
      </c>
      <c r="AY355" s="19" t="s">
        <v>206</v>
      </c>
      <c r="BE355" s="227">
        <f>IF(N355="základní",J355,0)</f>
        <v>0</v>
      </c>
      <c r="BF355" s="227">
        <f>IF(N355="snížená",J355,0)</f>
        <v>0</v>
      </c>
      <c r="BG355" s="227">
        <f>IF(N355="zákl. přenesená",J355,0)</f>
        <v>0</v>
      </c>
      <c r="BH355" s="227">
        <f>IF(N355="sníž. přenesená",J355,0)</f>
        <v>0</v>
      </c>
      <c r="BI355" s="227">
        <f>IF(N355="nulová",J355,0)</f>
        <v>0</v>
      </c>
      <c r="BJ355" s="19" t="s">
        <v>34</v>
      </c>
      <c r="BK355" s="227">
        <f>ROUND(I355*H355,2)</f>
        <v>0</v>
      </c>
      <c r="BL355" s="19" t="s">
        <v>112</v>
      </c>
      <c r="BM355" s="226" t="s">
        <v>531</v>
      </c>
    </row>
    <row r="356" spans="1:51" s="15" customFormat="1" ht="12">
      <c r="A356" s="15"/>
      <c r="B356" s="251"/>
      <c r="C356" s="252"/>
      <c r="D356" s="230" t="s">
        <v>218</v>
      </c>
      <c r="E356" s="253" t="s">
        <v>19</v>
      </c>
      <c r="F356" s="254" t="s">
        <v>532</v>
      </c>
      <c r="G356" s="252"/>
      <c r="H356" s="253" t="s">
        <v>19</v>
      </c>
      <c r="I356" s="255"/>
      <c r="J356" s="252"/>
      <c r="K356" s="252"/>
      <c r="L356" s="256"/>
      <c r="M356" s="257"/>
      <c r="N356" s="258"/>
      <c r="O356" s="258"/>
      <c r="P356" s="258"/>
      <c r="Q356" s="258"/>
      <c r="R356" s="258"/>
      <c r="S356" s="258"/>
      <c r="T356" s="259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60" t="s">
        <v>218</v>
      </c>
      <c r="AU356" s="260" t="s">
        <v>82</v>
      </c>
      <c r="AV356" s="15" t="s">
        <v>34</v>
      </c>
      <c r="AW356" s="15" t="s">
        <v>33</v>
      </c>
      <c r="AX356" s="15" t="s">
        <v>73</v>
      </c>
      <c r="AY356" s="260" t="s">
        <v>206</v>
      </c>
    </row>
    <row r="357" spans="1:51" s="13" customFormat="1" ht="12">
      <c r="A357" s="13"/>
      <c r="B357" s="228"/>
      <c r="C357" s="229"/>
      <c r="D357" s="230" t="s">
        <v>218</v>
      </c>
      <c r="E357" s="231" t="s">
        <v>19</v>
      </c>
      <c r="F357" s="232" t="s">
        <v>533</v>
      </c>
      <c r="G357" s="229"/>
      <c r="H357" s="233">
        <v>19.188</v>
      </c>
      <c r="I357" s="234"/>
      <c r="J357" s="229"/>
      <c r="K357" s="229"/>
      <c r="L357" s="235"/>
      <c r="M357" s="236"/>
      <c r="N357" s="237"/>
      <c r="O357" s="237"/>
      <c r="P357" s="237"/>
      <c r="Q357" s="237"/>
      <c r="R357" s="237"/>
      <c r="S357" s="237"/>
      <c r="T357" s="238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9" t="s">
        <v>218</v>
      </c>
      <c r="AU357" s="239" t="s">
        <v>82</v>
      </c>
      <c r="AV357" s="13" t="s">
        <v>82</v>
      </c>
      <c r="AW357" s="13" t="s">
        <v>33</v>
      </c>
      <c r="AX357" s="13" t="s">
        <v>73</v>
      </c>
      <c r="AY357" s="239" t="s">
        <v>206</v>
      </c>
    </row>
    <row r="358" spans="1:51" s="13" customFormat="1" ht="12">
      <c r="A358" s="13"/>
      <c r="B358" s="228"/>
      <c r="C358" s="229"/>
      <c r="D358" s="230" t="s">
        <v>218</v>
      </c>
      <c r="E358" s="231" t="s">
        <v>19</v>
      </c>
      <c r="F358" s="232" t="s">
        <v>534</v>
      </c>
      <c r="G358" s="229"/>
      <c r="H358" s="233">
        <v>10.296</v>
      </c>
      <c r="I358" s="234"/>
      <c r="J358" s="229"/>
      <c r="K358" s="229"/>
      <c r="L358" s="235"/>
      <c r="M358" s="236"/>
      <c r="N358" s="237"/>
      <c r="O358" s="237"/>
      <c r="P358" s="237"/>
      <c r="Q358" s="237"/>
      <c r="R358" s="237"/>
      <c r="S358" s="237"/>
      <c r="T358" s="238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9" t="s">
        <v>218</v>
      </c>
      <c r="AU358" s="239" t="s">
        <v>82</v>
      </c>
      <c r="AV358" s="13" t="s">
        <v>82</v>
      </c>
      <c r="AW358" s="13" t="s">
        <v>33</v>
      </c>
      <c r="AX358" s="13" t="s">
        <v>73</v>
      </c>
      <c r="AY358" s="239" t="s">
        <v>206</v>
      </c>
    </row>
    <row r="359" spans="1:51" s="14" customFormat="1" ht="12">
      <c r="A359" s="14"/>
      <c r="B359" s="240"/>
      <c r="C359" s="241"/>
      <c r="D359" s="230" t="s">
        <v>218</v>
      </c>
      <c r="E359" s="242" t="s">
        <v>19</v>
      </c>
      <c r="F359" s="243" t="s">
        <v>220</v>
      </c>
      <c r="G359" s="241"/>
      <c r="H359" s="244">
        <v>29.484</v>
      </c>
      <c r="I359" s="245"/>
      <c r="J359" s="241"/>
      <c r="K359" s="241"/>
      <c r="L359" s="246"/>
      <c r="M359" s="247"/>
      <c r="N359" s="248"/>
      <c r="O359" s="248"/>
      <c r="P359" s="248"/>
      <c r="Q359" s="248"/>
      <c r="R359" s="248"/>
      <c r="S359" s="248"/>
      <c r="T359" s="249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50" t="s">
        <v>218</v>
      </c>
      <c r="AU359" s="250" t="s">
        <v>82</v>
      </c>
      <c r="AV359" s="14" t="s">
        <v>112</v>
      </c>
      <c r="AW359" s="14" t="s">
        <v>33</v>
      </c>
      <c r="AX359" s="14" t="s">
        <v>34</v>
      </c>
      <c r="AY359" s="250" t="s">
        <v>206</v>
      </c>
    </row>
    <row r="360" spans="1:65" s="2" customFormat="1" ht="12">
      <c r="A360" s="40"/>
      <c r="B360" s="41"/>
      <c r="C360" s="215" t="s">
        <v>535</v>
      </c>
      <c r="D360" s="215" t="s">
        <v>208</v>
      </c>
      <c r="E360" s="216" t="s">
        <v>536</v>
      </c>
      <c r="F360" s="217" t="s">
        <v>537</v>
      </c>
      <c r="G360" s="218" t="s">
        <v>211</v>
      </c>
      <c r="H360" s="219">
        <v>457.84</v>
      </c>
      <c r="I360" s="220"/>
      <c r="J360" s="221">
        <f>ROUND(I360*H360,2)</f>
        <v>0</v>
      </c>
      <c r="K360" s="217" t="s">
        <v>212</v>
      </c>
      <c r="L360" s="46"/>
      <c r="M360" s="222" t="s">
        <v>19</v>
      </c>
      <c r="N360" s="223" t="s">
        <v>44</v>
      </c>
      <c r="O360" s="86"/>
      <c r="P360" s="224">
        <f>O360*H360</f>
        <v>0</v>
      </c>
      <c r="Q360" s="224">
        <v>0.25933</v>
      </c>
      <c r="R360" s="224">
        <f>Q360*H360</f>
        <v>118.7316472</v>
      </c>
      <c r="S360" s="224">
        <v>0</v>
      </c>
      <c r="T360" s="225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26" t="s">
        <v>112</v>
      </c>
      <c r="AT360" s="226" t="s">
        <v>208</v>
      </c>
      <c r="AU360" s="226" t="s">
        <v>82</v>
      </c>
      <c r="AY360" s="19" t="s">
        <v>206</v>
      </c>
      <c r="BE360" s="227">
        <f>IF(N360="základní",J360,0)</f>
        <v>0</v>
      </c>
      <c r="BF360" s="227">
        <f>IF(N360="snížená",J360,0)</f>
        <v>0</v>
      </c>
      <c r="BG360" s="227">
        <f>IF(N360="zákl. přenesená",J360,0)</f>
        <v>0</v>
      </c>
      <c r="BH360" s="227">
        <f>IF(N360="sníž. přenesená",J360,0)</f>
        <v>0</v>
      </c>
      <c r="BI360" s="227">
        <f>IF(N360="nulová",J360,0)</f>
        <v>0</v>
      </c>
      <c r="BJ360" s="19" t="s">
        <v>34</v>
      </c>
      <c r="BK360" s="227">
        <f>ROUND(I360*H360,2)</f>
        <v>0</v>
      </c>
      <c r="BL360" s="19" t="s">
        <v>112</v>
      </c>
      <c r="BM360" s="226" t="s">
        <v>538</v>
      </c>
    </row>
    <row r="361" spans="1:51" s="15" customFormat="1" ht="12">
      <c r="A361" s="15"/>
      <c r="B361" s="251"/>
      <c r="C361" s="252"/>
      <c r="D361" s="230" t="s">
        <v>218</v>
      </c>
      <c r="E361" s="253" t="s">
        <v>19</v>
      </c>
      <c r="F361" s="254" t="s">
        <v>539</v>
      </c>
      <c r="G361" s="252"/>
      <c r="H361" s="253" t="s">
        <v>19</v>
      </c>
      <c r="I361" s="255"/>
      <c r="J361" s="252"/>
      <c r="K361" s="252"/>
      <c r="L361" s="256"/>
      <c r="M361" s="257"/>
      <c r="N361" s="258"/>
      <c r="O361" s="258"/>
      <c r="P361" s="258"/>
      <c r="Q361" s="258"/>
      <c r="R361" s="258"/>
      <c r="S361" s="258"/>
      <c r="T361" s="259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60" t="s">
        <v>218</v>
      </c>
      <c r="AU361" s="260" t="s">
        <v>82</v>
      </c>
      <c r="AV361" s="15" t="s">
        <v>34</v>
      </c>
      <c r="AW361" s="15" t="s">
        <v>33</v>
      </c>
      <c r="AX361" s="15" t="s">
        <v>73</v>
      </c>
      <c r="AY361" s="260" t="s">
        <v>206</v>
      </c>
    </row>
    <row r="362" spans="1:51" s="13" customFormat="1" ht="12">
      <c r="A362" s="13"/>
      <c r="B362" s="228"/>
      <c r="C362" s="229"/>
      <c r="D362" s="230" t="s">
        <v>218</v>
      </c>
      <c r="E362" s="231" t="s">
        <v>19</v>
      </c>
      <c r="F362" s="232" t="s">
        <v>540</v>
      </c>
      <c r="G362" s="229"/>
      <c r="H362" s="233">
        <v>232.7</v>
      </c>
      <c r="I362" s="234"/>
      <c r="J362" s="229"/>
      <c r="K362" s="229"/>
      <c r="L362" s="235"/>
      <c r="M362" s="236"/>
      <c r="N362" s="237"/>
      <c r="O362" s="237"/>
      <c r="P362" s="237"/>
      <c r="Q362" s="237"/>
      <c r="R362" s="237"/>
      <c r="S362" s="237"/>
      <c r="T362" s="238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9" t="s">
        <v>218</v>
      </c>
      <c r="AU362" s="239" t="s">
        <v>82</v>
      </c>
      <c r="AV362" s="13" t="s">
        <v>82</v>
      </c>
      <c r="AW362" s="13" t="s">
        <v>33</v>
      </c>
      <c r="AX362" s="13" t="s">
        <v>73</v>
      </c>
      <c r="AY362" s="239" t="s">
        <v>206</v>
      </c>
    </row>
    <row r="363" spans="1:51" s="13" customFormat="1" ht="12">
      <c r="A363" s="13"/>
      <c r="B363" s="228"/>
      <c r="C363" s="229"/>
      <c r="D363" s="230" t="s">
        <v>218</v>
      </c>
      <c r="E363" s="231" t="s">
        <v>19</v>
      </c>
      <c r="F363" s="232" t="s">
        <v>541</v>
      </c>
      <c r="G363" s="229"/>
      <c r="H363" s="233">
        <v>-12.985</v>
      </c>
      <c r="I363" s="234"/>
      <c r="J363" s="229"/>
      <c r="K363" s="229"/>
      <c r="L363" s="235"/>
      <c r="M363" s="236"/>
      <c r="N363" s="237"/>
      <c r="O363" s="237"/>
      <c r="P363" s="237"/>
      <c r="Q363" s="237"/>
      <c r="R363" s="237"/>
      <c r="S363" s="237"/>
      <c r="T363" s="238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9" t="s">
        <v>218</v>
      </c>
      <c r="AU363" s="239" t="s">
        <v>82</v>
      </c>
      <c r="AV363" s="13" t="s">
        <v>82</v>
      </c>
      <c r="AW363" s="13" t="s">
        <v>33</v>
      </c>
      <c r="AX363" s="13" t="s">
        <v>73</v>
      </c>
      <c r="AY363" s="239" t="s">
        <v>206</v>
      </c>
    </row>
    <row r="364" spans="1:51" s="13" customFormat="1" ht="12">
      <c r="A364" s="13"/>
      <c r="B364" s="228"/>
      <c r="C364" s="229"/>
      <c r="D364" s="230" t="s">
        <v>218</v>
      </c>
      <c r="E364" s="231" t="s">
        <v>19</v>
      </c>
      <c r="F364" s="232" t="s">
        <v>542</v>
      </c>
      <c r="G364" s="229"/>
      <c r="H364" s="233">
        <v>-30.023</v>
      </c>
      <c r="I364" s="234"/>
      <c r="J364" s="229"/>
      <c r="K364" s="229"/>
      <c r="L364" s="235"/>
      <c r="M364" s="236"/>
      <c r="N364" s="237"/>
      <c r="O364" s="237"/>
      <c r="P364" s="237"/>
      <c r="Q364" s="237"/>
      <c r="R364" s="237"/>
      <c r="S364" s="237"/>
      <c r="T364" s="238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9" t="s">
        <v>218</v>
      </c>
      <c r="AU364" s="239" t="s">
        <v>82</v>
      </c>
      <c r="AV364" s="13" t="s">
        <v>82</v>
      </c>
      <c r="AW364" s="13" t="s">
        <v>33</v>
      </c>
      <c r="AX364" s="13" t="s">
        <v>73</v>
      </c>
      <c r="AY364" s="239" t="s">
        <v>206</v>
      </c>
    </row>
    <row r="365" spans="1:51" s="13" customFormat="1" ht="12">
      <c r="A365" s="13"/>
      <c r="B365" s="228"/>
      <c r="C365" s="229"/>
      <c r="D365" s="230" t="s">
        <v>218</v>
      </c>
      <c r="E365" s="231" t="s">
        <v>19</v>
      </c>
      <c r="F365" s="232" t="s">
        <v>543</v>
      </c>
      <c r="G365" s="229"/>
      <c r="H365" s="233">
        <v>13</v>
      </c>
      <c r="I365" s="234"/>
      <c r="J365" s="229"/>
      <c r="K365" s="229"/>
      <c r="L365" s="235"/>
      <c r="M365" s="236"/>
      <c r="N365" s="237"/>
      <c r="O365" s="237"/>
      <c r="P365" s="237"/>
      <c r="Q365" s="237"/>
      <c r="R365" s="237"/>
      <c r="S365" s="237"/>
      <c r="T365" s="238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9" t="s">
        <v>218</v>
      </c>
      <c r="AU365" s="239" t="s">
        <v>82</v>
      </c>
      <c r="AV365" s="13" t="s">
        <v>82</v>
      </c>
      <c r="AW365" s="13" t="s">
        <v>33</v>
      </c>
      <c r="AX365" s="13" t="s">
        <v>73</v>
      </c>
      <c r="AY365" s="239" t="s">
        <v>206</v>
      </c>
    </row>
    <row r="366" spans="1:51" s="15" customFormat="1" ht="12">
      <c r="A366" s="15"/>
      <c r="B366" s="251"/>
      <c r="C366" s="252"/>
      <c r="D366" s="230" t="s">
        <v>218</v>
      </c>
      <c r="E366" s="253" t="s">
        <v>19</v>
      </c>
      <c r="F366" s="254" t="s">
        <v>544</v>
      </c>
      <c r="G366" s="252"/>
      <c r="H366" s="253" t="s">
        <v>19</v>
      </c>
      <c r="I366" s="255"/>
      <c r="J366" s="252"/>
      <c r="K366" s="252"/>
      <c r="L366" s="256"/>
      <c r="M366" s="257"/>
      <c r="N366" s="258"/>
      <c r="O366" s="258"/>
      <c r="P366" s="258"/>
      <c r="Q366" s="258"/>
      <c r="R366" s="258"/>
      <c r="S366" s="258"/>
      <c r="T366" s="259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60" t="s">
        <v>218</v>
      </c>
      <c r="AU366" s="260" t="s">
        <v>82</v>
      </c>
      <c r="AV366" s="15" t="s">
        <v>34</v>
      </c>
      <c r="AW366" s="15" t="s">
        <v>33</v>
      </c>
      <c r="AX366" s="15" t="s">
        <v>73</v>
      </c>
      <c r="AY366" s="260" t="s">
        <v>206</v>
      </c>
    </row>
    <row r="367" spans="1:51" s="13" customFormat="1" ht="12">
      <c r="A367" s="13"/>
      <c r="B367" s="228"/>
      <c r="C367" s="229"/>
      <c r="D367" s="230" t="s">
        <v>218</v>
      </c>
      <c r="E367" s="231" t="s">
        <v>19</v>
      </c>
      <c r="F367" s="232" t="s">
        <v>545</v>
      </c>
      <c r="G367" s="229"/>
      <c r="H367" s="233">
        <v>232.47</v>
      </c>
      <c r="I367" s="234"/>
      <c r="J367" s="229"/>
      <c r="K367" s="229"/>
      <c r="L367" s="235"/>
      <c r="M367" s="236"/>
      <c r="N367" s="237"/>
      <c r="O367" s="237"/>
      <c r="P367" s="237"/>
      <c r="Q367" s="237"/>
      <c r="R367" s="237"/>
      <c r="S367" s="237"/>
      <c r="T367" s="238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9" t="s">
        <v>218</v>
      </c>
      <c r="AU367" s="239" t="s">
        <v>82</v>
      </c>
      <c r="AV367" s="13" t="s">
        <v>82</v>
      </c>
      <c r="AW367" s="13" t="s">
        <v>33</v>
      </c>
      <c r="AX367" s="13" t="s">
        <v>73</v>
      </c>
      <c r="AY367" s="239" t="s">
        <v>206</v>
      </c>
    </row>
    <row r="368" spans="1:51" s="13" customFormat="1" ht="12">
      <c r="A368" s="13"/>
      <c r="B368" s="228"/>
      <c r="C368" s="229"/>
      <c r="D368" s="230" t="s">
        <v>218</v>
      </c>
      <c r="E368" s="231" t="s">
        <v>19</v>
      </c>
      <c r="F368" s="232" t="s">
        <v>546</v>
      </c>
      <c r="G368" s="229"/>
      <c r="H368" s="233">
        <v>-37.046</v>
      </c>
      <c r="I368" s="234"/>
      <c r="J368" s="229"/>
      <c r="K368" s="229"/>
      <c r="L368" s="235"/>
      <c r="M368" s="236"/>
      <c r="N368" s="237"/>
      <c r="O368" s="237"/>
      <c r="P368" s="237"/>
      <c r="Q368" s="237"/>
      <c r="R368" s="237"/>
      <c r="S368" s="237"/>
      <c r="T368" s="238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9" t="s">
        <v>218</v>
      </c>
      <c r="AU368" s="239" t="s">
        <v>82</v>
      </c>
      <c r="AV368" s="13" t="s">
        <v>82</v>
      </c>
      <c r="AW368" s="13" t="s">
        <v>33</v>
      </c>
      <c r="AX368" s="13" t="s">
        <v>73</v>
      </c>
      <c r="AY368" s="239" t="s">
        <v>206</v>
      </c>
    </row>
    <row r="369" spans="1:51" s="13" customFormat="1" ht="12">
      <c r="A369" s="13"/>
      <c r="B369" s="228"/>
      <c r="C369" s="229"/>
      <c r="D369" s="230" t="s">
        <v>218</v>
      </c>
      <c r="E369" s="231" t="s">
        <v>19</v>
      </c>
      <c r="F369" s="232" t="s">
        <v>547</v>
      </c>
      <c r="G369" s="229"/>
      <c r="H369" s="233">
        <v>-24.248</v>
      </c>
      <c r="I369" s="234"/>
      <c r="J369" s="229"/>
      <c r="K369" s="229"/>
      <c r="L369" s="235"/>
      <c r="M369" s="236"/>
      <c r="N369" s="237"/>
      <c r="O369" s="237"/>
      <c r="P369" s="237"/>
      <c r="Q369" s="237"/>
      <c r="R369" s="237"/>
      <c r="S369" s="237"/>
      <c r="T369" s="238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9" t="s">
        <v>218</v>
      </c>
      <c r="AU369" s="239" t="s">
        <v>82</v>
      </c>
      <c r="AV369" s="13" t="s">
        <v>82</v>
      </c>
      <c r="AW369" s="13" t="s">
        <v>33</v>
      </c>
      <c r="AX369" s="13" t="s">
        <v>73</v>
      </c>
      <c r="AY369" s="239" t="s">
        <v>206</v>
      </c>
    </row>
    <row r="370" spans="1:51" s="13" customFormat="1" ht="12">
      <c r="A370" s="13"/>
      <c r="B370" s="228"/>
      <c r="C370" s="229"/>
      <c r="D370" s="230" t="s">
        <v>218</v>
      </c>
      <c r="E370" s="231" t="s">
        <v>19</v>
      </c>
      <c r="F370" s="232" t="s">
        <v>543</v>
      </c>
      <c r="G370" s="229"/>
      <c r="H370" s="233">
        <v>13</v>
      </c>
      <c r="I370" s="234"/>
      <c r="J370" s="229"/>
      <c r="K370" s="229"/>
      <c r="L370" s="235"/>
      <c r="M370" s="236"/>
      <c r="N370" s="237"/>
      <c r="O370" s="237"/>
      <c r="P370" s="237"/>
      <c r="Q370" s="237"/>
      <c r="R370" s="237"/>
      <c r="S370" s="237"/>
      <c r="T370" s="238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9" t="s">
        <v>218</v>
      </c>
      <c r="AU370" s="239" t="s">
        <v>82</v>
      </c>
      <c r="AV370" s="13" t="s">
        <v>82</v>
      </c>
      <c r="AW370" s="13" t="s">
        <v>33</v>
      </c>
      <c r="AX370" s="13" t="s">
        <v>73</v>
      </c>
      <c r="AY370" s="239" t="s">
        <v>206</v>
      </c>
    </row>
    <row r="371" spans="1:51" s="15" customFormat="1" ht="12">
      <c r="A371" s="15"/>
      <c r="B371" s="251"/>
      <c r="C371" s="252"/>
      <c r="D371" s="230" t="s">
        <v>218</v>
      </c>
      <c r="E371" s="253" t="s">
        <v>19</v>
      </c>
      <c r="F371" s="254" t="s">
        <v>548</v>
      </c>
      <c r="G371" s="252"/>
      <c r="H371" s="253" t="s">
        <v>19</v>
      </c>
      <c r="I371" s="255"/>
      <c r="J371" s="252"/>
      <c r="K371" s="252"/>
      <c r="L371" s="256"/>
      <c r="M371" s="257"/>
      <c r="N371" s="258"/>
      <c r="O371" s="258"/>
      <c r="P371" s="258"/>
      <c r="Q371" s="258"/>
      <c r="R371" s="258"/>
      <c r="S371" s="258"/>
      <c r="T371" s="259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60" t="s">
        <v>218</v>
      </c>
      <c r="AU371" s="260" t="s">
        <v>82</v>
      </c>
      <c r="AV371" s="15" t="s">
        <v>34</v>
      </c>
      <c r="AW371" s="15" t="s">
        <v>33</v>
      </c>
      <c r="AX371" s="15" t="s">
        <v>73</v>
      </c>
      <c r="AY371" s="260" t="s">
        <v>206</v>
      </c>
    </row>
    <row r="372" spans="1:51" s="13" customFormat="1" ht="12">
      <c r="A372" s="13"/>
      <c r="B372" s="228"/>
      <c r="C372" s="229"/>
      <c r="D372" s="230" t="s">
        <v>218</v>
      </c>
      <c r="E372" s="231" t="s">
        <v>19</v>
      </c>
      <c r="F372" s="232" t="s">
        <v>549</v>
      </c>
      <c r="G372" s="229"/>
      <c r="H372" s="233">
        <v>7.3</v>
      </c>
      <c r="I372" s="234"/>
      <c r="J372" s="229"/>
      <c r="K372" s="229"/>
      <c r="L372" s="235"/>
      <c r="M372" s="236"/>
      <c r="N372" s="237"/>
      <c r="O372" s="237"/>
      <c r="P372" s="237"/>
      <c r="Q372" s="237"/>
      <c r="R372" s="237"/>
      <c r="S372" s="237"/>
      <c r="T372" s="238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9" t="s">
        <v>218</v>
      </c>
      <c r="AU372" s="239" t="s">
        <v>82</v>
      </c>
      <c r="AV372" s="13" t="s">
        <v>82</v>
      </c>
      <c r="AW372" s="13" t="s">
        <v>33</v>
      </c>
      <c r="AX372" s="13" t="s">
        <v>73</v>
      </c>
      <c r="AY372" s="239" t="s">
        <v>206</v>
      </c>
    </row>
    <row r="373" spans="1:51" s="15" customFormat="1" ht="12">
      <c r="A373" s="15"/>
      <c r="B373" s="251"/>
      <c r="C373" s="252"/>
      <c r="D373" s="230" t="s">
        <v>218</v>
      </c>
      <c r="E373" s="253" t="s">
        <v>19</v>
      </c>
      <c r="F373" s="254" t="s">
        <v>550</v>
      </c>
      <c r="G373" s="252"/>
      <c r="H373" s="253" t="s">
        <v>19</v>
      </c>
      <c r="I373" s="255"/>
      <c r="J373" s="252"/>
      <c r="K373" s="252"/>
      <c r="L373" s="256"/>
      <c r="M373" s="257"/>
      <c r="N373" s="258"/>
      <c r="O373" s="258"/>
      <c r="P373" s="258"/>
      <c r="Q373" s="258"/>
      <c r="R373" s="258"/>
      <c r="S373" s="258"/>
      <c r="T373" s="259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T373" s="260" t="s">
        <v>218</v>
      </c>
      <c r="AU373" s="260" t="s">
        <v>82</v>
      </c>
      <c r="AV373" s="15" t="s">
        <v>34</v>
      </c>
      <c r="AW373" s="15" t="s">
        <v>33</v>
      </c>
      <c r="AX373" s="15" t="s">
        <v>73</v>
      </c>
      <c r="AY373" s="260" t="s">
        <v>206</v>
      </c>
    </row>
    <row r="374" spans="1:51" s="13" customFormat="1" ht="12">
      <c r="A374" s="13"/>
      <c r="B374" s="228"/>
      <c r="C374" s="229"/>
      <c r="D374" s="230" t="s">
        <v>218</v>
      </c>
      <c r="E374" s="231" t="s">
        <v>19</v>
      </c>
      <c r="F374" s="232" t="s">
        <v>551</v>
      </c>
      <c r="G374" s="229"/>
      <c r="H374" s="233">
        <v>63.672</v>
      </c>
      <c r="I374" s="234"/>
      <c r="J374" s="229"/>
      <c r="K374" s="229"/>
      <c r="L374" s="235"/>
      <c r="M374" s="236"/>
      <c r="N374" s="237"/>
      <c r="O374" s="237"/>
      <c r="P374" s="237"/>
      <c r="Q374" s="237"/>
      <c r="R374" s="237"/>
      <c r="S374" s="237"/>
      <c r="T374" s="238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9" t="s">
        <v>218</v>
      </c>
      <c r="AU374" s="239" t="s">
        <v>82</v>
      </c>
      <c r="AV374" s="13" t="s">
        <v>82</v>
      </c>
      <c r="AW374" s="13" t="s">
        <v>33</v>
      </c>
      <c r="AX374" s="13" t="s">
        <v>73</v>
      </c>
      <c r="AY374" s="239" t="s">
        <v>206</v>
      </c>
    </row>
    <row r="375" spans="1:51" s="14" customFormat="1" ht="12">
      <c r="A375" s="14"/>
      <c r="B375" s="240"/>
      <c r="C375" s="241"/>
      <c r="D375" s="230" t="s">
        <v>218</v>
      </c>
      <c r="E375" s="242" t="s">
        <v>19</v>
      </c>
      <c r="F375" s="243" t="s">
        <v>220</v>
      </c>
      <c r="G375" s="241"/>
      <c r="H375" s="244">
        <v>457.84</v>
      </c>
      <c r="I375" s="245"/>
      <c r="J375" s="241"/>
      <c r="K375" s="241"/>
      <c r="L375" s="246"/>
      <c r="M375" s="247"/>
      <c r="N375" s="248"/>
      <c r="O375" s="248"/>
      <c r="P375" s="248"/>
      <c r="Q375" s="248"/>
      <c r="R375" s="248"/>
      <c r="S375" s="248"/>
      <c r="T375" s="249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0" t="s">
        <v>218</v>
      </c>
      <c r="AU375" s="250" t="s">
        <v>82</v>
      </c>
      <c r="AV375" s="14" t="s">
        <v>112</v>
      </c>
      <c r="AW375" s="14" t="s">
        <v>33</v>
      </c>
      <c r="AX375" s="14" t="s">
        <v>34</v>
      </c>
      <c r="AY375" s="250" t="s">
        <v>206</v>
      </c>
    </row>
    <row r="376" spans="1:65" s="2" customFormat="1" ht="12">
      <c r="A376" s="40"/>
      <c r="B376" s="41"/>
      <c r="C376" s="215" t="s">
        <v>552</v>
      </c>
      <c r="D376" s="215" t="s">
        <v>208</v>
      </c>
      <c r="E376" s="216" t="s">
        <v>553</v>
      </c>
      <c r="F376" s="217" t="s">
        <v>554</v>
      </c>
      <c r="G376" s="218" t="s">
        <v>386</v>
      </c>
      <c r="H376" s="219">
        <v>10</v>
      </c>
      <c r="I376" s="220"/>
      <c r="J376" s="221">
        <f>ROUND(I376*H376,2)</f>
        <v>0</v>
      </c>
      <c r="K376" s="217" t="s">
        <v>212</v>
      </c>
      <c r="L376" s="46"/>
      <c r="M376" s="222" t="s">
        <v>19</v>
      </c>
      <c r="N376" s="223" t="s">
        <v>44</v>
      </c>
      <c r="O376" s="86"/>
      <c r="P376" s="224">
        <f>O376*H376</f>
        <v>0</v>
      </c>
      <c r="Q376" s="224">
        <v>0.02693</v>
      </c>
      <c r="R376" s="224">
        <f>Q376*H376</f>
        <v>0.2693</v>
      </c>
      <c r="S376" s="224">
        <v>0</v>
      </c>
      <c r="T376" s="225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26" t="s">
        <v>112</v>
      </c>
      <c r="AT376" s="226" t="s">
        <v>208</v>
      </c>
      <c r="AU376" s="226" t="s">
        <v>82</v>
      </c>
      <c r="AY376" s="19" t="s">
        <v>206</v>
      </c>
      <c r="BE376" s="227">
        <f>IF(N376="základní",J376,0)</f>
        <v>0</v>
      </c>
      <c r="BF376" s="227">
        <f>IF(N376="snížená",J376,0)</f>
        <v>0</v>
      </c>
      <c r="BG376" s="227">
        <f>IF(N376="zákl. přenesená",J376,0)</f>
        <v>0</v>
      </c>
      <c r="BH376" s="227">
        <f>IF(N376="sníž. přenesená",J376,0)</f>
        <v>0</v>
      </c>
      <c r="BI376" s="227">
        <f>IF(N376="nulová",J376,0)</f>
        <v>0</v>
      </c>
      <c r="BJ376" s="19" t="s">
        <v>34</v>
      </c>
      <c r="BK376" s="227">
        <f>ROUND(I376*H376,2)</f>
        <v>0</v>
      </c>
      <c r="BL376" s="19" t="s">
        <v>112</v>
      </c>
      <c r="BM376" s="226" t="s">
        <v>555</v>
      </c>
    </row>
    <row r="377" spans="1:51" s="15" customFormat="1" ht="12">
      <c r="A377" s="15"/>
      <c r="B377" s="251"/>
      <c r="C377" s="252"/>
      <c r="D377" s="230" t="s">
        <v>218</v>
      </c>
      <c r="E377" s="253" t="s">
        <v>19</v>
      </c>
      <c r="F377" s="254" t="s">
        <v>539</v>
      </c>
      <c r="G377" s="252"/>
      <c r="H377" s="253" t="s">
        <v>19</v>
      </c>
      <c r="I377" s="255"/>
      <c r="J377" s="252"/>
      <c r="K377" s="252"/>
      <c r="L377" s="256"/>
      <c r="M377" s="257"/>
      <c r="N377" s="258"/>
      <c r="O377" s="258"/>
      <c r="P377" s="258"/>
      <c r="Q377" s="258"/>
      <c r="R377" s="258"/>
      <c r="S377" s="258"/>
      <c r="T377" s="259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60" t="s">
        <v>218</v>
      </c>
      <c r="AU377" s="260" t="s">
        <v>82</v>
      </c>
      <c r="AV377" s="15" t="s">
        <v>34</v>
      </c>
      <c r="AW377" s="15" t="s">
        <v>33</v>
      </c>
      <c r="AX377" s="15" t="s">
        <v>73</v>
      </c>
      <c r="AY377" s="260" t="s">
        <v>206</v>
      </c>
    </row>
    <row r="378" spans="1:51" s="13" customFormat="1" ht="12">
      <c r="A378" s="13"/>
      <c r="B378" s="228"/>
      <c r="C378" s="229"/>
      <c r="D378" s="230" t="s">
        <v>218</v>
      </c>
      <c r="E378" s="231" t="s">
        <v>19</v>
      </c>
      <c r="F378" s="232" t="s">
        <v>251</v>
      </c>
      <c r="G378" s="229"/>
      <c r="H378" s="233">
        <v>9</v>
      </c>
      <c r="I378" s="234"/>
      <c r="J378" s="229"/>
      <c r="K378" s="229"/>
      <c r="L378" s="235"/>
      <c r="M378" s="236"/>
      <c r="N378" s="237"/>
      <c r="O378" s="237"/>
      <c r="P378" s="237"/>
      <c r="Q378" s="237"/>
      <c r="R378" s="237"/>
      <c r="S378" s="237"/>
      <c r="T378" s="238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9" t="s">
        <v>218</v>
      </c>
      <c r="AU378" s="239" t="s">
        <v>82</v>
      </c>
      <c r="AV378" s="13" t="s">
        <v>82</v>
      </c>
      <c r="AW378" s="13" t="s">
        <v>33</v>
      </c>
      <c r="AX378" s="13" t="s">
        <v>73</v>
      </c>
      <c r="AY378" s="239" t="s">
        <v>206</v>
      </c>
    </row>
    <row r="379" spans="1:51" s="15" customFormat="1" ht="12">
      <c r="A379" s="15"/>
      <c r="B379" s="251"/>
      <c r="C379" s="252"/>
      <c r="D379" s="230" t="s">
        <v>218</v>
      </c>
      <c r="E379" s="253" t="s">
        <v>19</v>
      </c>
      <c r="F379" s="254" t="s">
        <v>544</v>
      </c>
      <c r="G379" s="252"/>
      <c r="H379" s="253" t="s">
        <v>19</v>
      </c>
      <c r="I379" s="255"/>
      <c r="J379" s="252"/>
      <c r="K379" s="252"/>
      <c r="L379" s="256"/>
      <c r="M379" s="257"/>
      <c r="N379" s="258"/>
      <c r="O379" s="258"/>
      <c r="P379" s="258"/>
      <c r="Q379" s="258"/>
      <c r="R379" s="258"/>
      <c r="S379" s="258"/>
      <c r="T379" s="259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T379" s="260" t="s">
        <v>218</v>
      </c>
      <c r="AU379" s="260" t="s">
        <v>82</v>
      </c>
      <c r="AV379" s="15" t="s">
        <v>34</v>
      </c>
      <c r="AW379" s="15" t="s">
        <v>33</v>
      </c>
      <c r="AX379" s="15" t="s">
        <v>73</v>
      </c>
      <c r="AY379" s="260" t="s">
        <v>206</v>
      </c>
    </row>
    <row r="380" spans="1:51" s="13" customFormat="1" ht="12">
      <c r="A380" s="13"/>
      <c r="B380" s="228"/>
      <c r="C380" s="229"/>
      <c r="D380" s="230" t="s">
        <v>218</v>
      </c>
      <c r="E380" s="231" t="s">
        <v>19</v>
      </c>
      <c r="F380" s="232" t="s">
        <v>34</v>
      </c>
      <c r="G380" s="229"/>
      <c r="H380" s="233">
        <v>1</v>
      </c>
      <c r="I380" s="234"/>
      <c r="J380" s="229"/>
      <c r="K380" s="229"/>
      <c r="L380" s="235"/>
      <c r="M380" s="236"/>
      <c r="N380" s="237"/>
      <c r="O380" s="237"/>
      <c r="P380" s="237"/>
      <c r="Q380" s="237"/>
      <c r="R380" s="237"/>
      <c r="S380" s="237"/>
      <c r="T380" s="238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9" t="s">
        <v>218</v>
      </c>
      <c r="AU380" s="239" t="s">
        <v>82</v>
      </c>
      <c r="AV380" s="13" t="s">
        <v>82</v>
      </c>
      <c r="AW380" s="13" t="s">
        <v>33</v>
      </c>
      <c r="AX380" s="13" t="s">
        <v>73</v>
      </c>
      <c r="AY380" s="239" t="s">
        <v>206</v>
      </c>
    </row>
    <row r="381" spans="1:51" s="14" customFormat="1" ht="12">
      <c r="A381" s="14"/>
      <c r="B381" s="240"/>
      <c r="C381" s="241"/>
      <c r="D381" s="230" t="s">
        <v>218</v>
      </c>
      <c r="E381" s="242" t="s">
        <v>19</v>
      </c>
      <c r="F381" s="243" t="s">
        <v>220</v>
      </c>
      <c r="G381" s="241"/>
      <c r="H381" s="244">
        <v>10</v>
      </c>
      <c r="I381" s="245"/>
      <c r="J381" s="241"/>
      <c r="K381" s="241"/>
      <c r="L381" s="246"/>
      <c r="M381" s="247"/>
      <c r="N381" s="248"/>
      <c r="O381" s="248"/>
      <c r="P381" s="248"/>
      <c r="Q381" s="248"/>
      <c r="R381" s="248"/>
      <c r="S381" s="248"/>
      <c r="T381" s="249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0" t="s">
        <v>218</v>
      </c>
      <c r="AU381" s="250" t="s">
        <v>82</v>
      </c>
      <c r="AV381" s="14" t="s">
        <v>112</v>
      </c>
      <c r="AW381" s="14" t="s">
        <v>33</v>
      </c>
      <c r="AX381" s="14" t="s">
        <v>34</v>
      </c>
      <c r="AY381" s="250" t="s">
        <v>206</v>
      </c>
    </row>
    <row r="382" spans="1:65" s="2" customFormat="1" ht="12">
      <c r="A382" s="40"/>
      <c r="B382" s="41"/>
      <c r="C382" s="215" t="s">
        <v>556</v>
      </c>
      <c r="D382" s="215" t="s">
        <v>208</v>
      </c>
      <c r="E382" s="216" t="s">
        <v>557</v>
      </c>
      <c r="F382" s="217" t="s">
        <v>558</v>
      </c>
      <c r="G382" s="218" t="s">
        <v>386</v>
      </c>
      <c r="H382" s="219">
        <v>16</v>
      </c>
      <c r="I382" s="220"/>
      <c r="J382" s="221">
        <f>ROUND(I382*H382,2)</f>
        <v>0</v>
      </c>
      <c r="K382" s="217" t="s">
        <v>212</v>
      </c>
      <c r="L382" s="46"/>
      <c r="M382" s="222" t="s">
        <v>19</v>
      </c>
      <c r="N382" s="223" t="s">
        <v>44</v>
      </c>
      <c r="O382" s="86"/>
      <c r="P382" s="224">
        <f>O382*H382</f>
        <v>0</v>
      </c>
      <c r="Q382" s="224">
        <v>0.03195</v>
      </c>
      <c r="R382" s="224">
        <f>Q382*H382</f>
        <v>0.5112</v>
      </c>
      <c r="S382" s="224">
        <v>0</v>
      </c>
      <c r="T382" s="225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26" t="s">
        <v>112</v>
      </c>
      <c r="AT382" s="226" t="s">
        <v>208</v>
      </c>
      <c r="AU382" s="226" t="s">
        <v>82</v>
      </c>
      <c r="AY382" s="19" t="s">
        <v>206</v>
      </c>
      <c r="BE382" s="227">
        <f>IF(N382="základní",J382,0)</f>
        <v>0</v>
      </c>
      <c r="BF382" s="227">
        <f>IF(N382="snížená",J382,0)</f>
        <v>0</v>
      </c>
      <c r="BG382" s="227">
        <f>IF(N382="zákl. přenesená",J382,0)</f>
        <v>0</v>
      </c>
      <c r="BH382" s="227">
        <f>IF(N382="sníž. přenesená",J382,0)</f>
        <v>0</v>
      </c>
      <c r="BI382" s="227">
        <f>IF(N382="nulová",J382,0)</f>
        <v>0</v>
      </c>
      <c r="BJ382" s="19" t="s">
        <v>34</v>
      </c>
      <c r="BK382" s="227">
        <f>ROUND(I382*H382,2)</f>
        <v>0</v>
      </c>
      <c r="BL382" s="19" t="s">
        <v>112</v>
      </c>
      <c r="BM382" s="226" t="s">
        <v>559</v>
      </c>
    </row>
    <row r="383" spans="1:51" s="15" customFormat="1" ht="12">
      <c r="A383" s="15"/>
      <c r="B383" s="251"/>
      <c r="C383" s="252"/>
      <c r="D383" s="230" t="s">
        <v>218</v>
      </c>
      <c r="E383" s="253" t="s">
        <v>19</v>
      </c>
      <c r="F383" s="254" t="s">
        <v>539</v>
      </c>
      <c r="G383" s="252"/>
      <c r="H383" s="253" t="s">
        <v>19</v>
      </c>
      <c r="I383" s="255"/>
      <c r="J383" s="252"/>
      <c r="K383" s="252"/>
      <c r="L383" s="256"/>
      <c r="M383" s="257"/>
      <c r="N383" s="258"/>
      <c r="O383" s="258"/>
      <c r="P383" s="258"/>
      <c r="Q383" s="258"/>
      <c r="R383" s="258"/>
      <c r="S383" s="258"/>
      <c r="T383" s="259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60" t="s">
        <v>218</v>
      </c>
      <c r="AU383" s="260" t="s">
        <v>82</v>
      </c>
      <c r="AV383" s="15" t="s">
        <v>34</v>
      </c>
      <c r="AW383" s="15" t="s">
        <v>33</v>
      </c>
      <c r="AX383" s="15" t="s">
        <v>73</v>
      </c>
      <c r="AY383" s="260" t="s">
        <v>206</v>
      </c>
    </row>
    <row r="384" spans="1:51" s="13" customFormat="1" ht="12">
      <c r="A384" s="13"/>
      <c r="B384" s="228"/>
      <c r="C384" s="229"/>
      <c r="D384" s="230" t="s">
        <v>218</v>
      </c>
      <c r="E384" s="231" t="s">
        <v>19</v>
      </c>
      <c r="F384" s="232" t="s">
        <v>267</v>
      </c>
      <c r="G384" s="229"/>
      <c r="H384" s="233">
        <v>12</v>
      </c>
      <c r="I384" s="234"/>
      <c r="J384" s="229"/>
      <c r="K384" s="229"/>
      <c r="L384" s="235"/>
      <c r="M384" s="236"/>
      <c r="N384" s="237"/>
      <c r="O384" s="237"/>
      <c r="P384" s="237"/>
      <c r="Q384" s="237"/>
      <c r="R384" s="237"/>
      <c r="S384" s="237"/>
      <c r="T384" s="238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9" t="s">
        <v>218</v>
      </c>
      <c r="AU384" s="239" t="s">
        <v>82</v>
      </c>
      <c r="AV384" s="13" t="s">
        <v>82</v>
      </c>
      <c r="AW384" s="13" t="s">
        <v>33</v>
      </c>
      <c r="AX384" s="13" t="s">
        <v>73</v>
      </c>
      <c r="AY384" s="239" t="s">
        <v>206</v>
      </c>
    </row>
    <row r="385" spans="1:51" s="15" customFormat="1" ht="12">
      <c r="A385" s="15"/>
      <c r="B385" s="251"/>
      <c r="C385" s="252"/>
      <c r="D385" s="230" t="s">
        <v>218</v>
      </c>
      <c r="E385" s="253" t="s">
        <v>19</v>
      </c>
      <c r="F385" s="254" t="s">
        <v>544</v>
      </c>
      <c r="G385" s="252"/>
      <c r="H385" s="253" t="s">
        <v>19</v>
      </c>
      <c r="I385" s="255"/>
      <c r="J385" s="252"/>
      <c r="K385" s="252"/>
      <c r="L385" s="256"/>
      <c r="M385" s="257"/>
      <c r="N385" s="258"/>
      <c r="O385" s="258"/>
      <c r="P385" s="258"/>
      <c r="Q385" s="258"/>
      <c r="R385" s="258"/>
      <c r="S385" s="258"/>
      <c r="T385" s="259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T385" s="260" t="s">
        <v>218</v>
      </c>
      <c r="AU385" s="260" t="s">
        <v>82</v>
      </c>
      <c r="AV385" s="15" t="s">
        <v>34</v>
      </c>
      <c r="AW385" s="15" t="s">
        <v>33</v>
      </c>
      <c r="AX385" s="15" t="s">
        <v>73</v>
      </c>
      <c r="AY385" s="260" t="s">
        <v>206</v>
      </c>
    </row>
    <row r="386" spans="1:51" s="13" customFormat="1" ht="12">
      <c r="A386" s="13"/>
      <c r="B386" s="228"/>
      <c r="C386" s="229"/>
      <c r="D386" s="230" t="s">
        <v>218</v>
      </c>
      <c r="E386" s="231" t="s">
        <v>19</v>
      </c>
      <c r="F386" s="232" t="s">
        <v>112</v>
      </c>
      <c r="G386" s="229"/>
      <c r="H386" s="233">
        <v>4</v>
      </c>
      <c r="I386" s="234"/>
      <c r="J386" s="229"/>
      <c r="K386" s="229"/>
      <c r="L386" s="235"/>
      <c r="M386" s="236"/>
      <c r="N386" s="237"/>
      <c r="O386" s="237"/>
      <c r="P386" s="237"/>
      <c r="Q386" s="237"/>
      <c r="R386" s="237"/>
      <c r="S386" s="237"/>
      <c r="T386" s="238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9" t="s">
        <v>218</v>
      </c>
      <c r="AU386" s="239" t="s">
        <v>82</v>
      </c>
      <c r="AV386" s="13" t="s">
        <v>82</v>
      </c>
      <c r="AW386" s="13" t="s">
        <v>33</v>
      </c>
      <c r="AX386" s="13" t="s">
        <v>73</v>
      </c>
      <c r="AY386" s="239" t="s">
        <v>206</v>
      </c>
    </row>
    <row r="387" spans="1:51" s="14" customFormat="1" ht="12">
      <c r="A387" s="14"/>
      <c r="B387" s="240"/>
      <c r="C387" s="241"/>
      <c r="D387" s="230" t="s">
        <v>218</v>
      </c>
      <c r="E387" s="242" t="s">
        <v>19</v>
      </c>
      <c r="F387" s="243" t="s">
        <v>220</v>
      </c>
      <c r="G387" s="241"/>
      <c r="H387" s="244">
        <v>16</v>
      </c>
      <c r="I387" s="245"/>
      <c r="J387" s="241"/>
      <c r="K387" s="241"/>
      <c r="L387" s="246"/>
      <c r="M387" s="247"/>
      <c r="N387" s="248"/>
      <c r="O387" s="248"/>
      <c r="P387" s="248"/>
      <c r="Q387" s="248"/>
      <c r="R387" s="248"/>
      <c r="S387" s="248"/>
      <c r="T387" s="249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0" t="s">
        <v>218</v>
      </c>
      <c r="AU387" s="250" t="s">
        <v>82</v>
      </c>
      <c r="AV387" s="14" t="s">
        <v>112</v>
      </c>
      <c r="AW387" s="14" t="s">
        <v>33</v>
      </c>
      <c r="AX387" s="14" t="s">
        <v>34</v>
      </c>
      <c r="AY387" s="250" t="s">
        <v>206</v>
      </c>
    </row>
    <row r="388" spans="1:65" s="2" customFormat="1" ht="12">
      <c r="A388" s="40"/>
      <c r="B388" s="41"/>
      <c r="C388" s="215" t="s">
        <v>560</v>
      </c>
      <c r="D388" s="215" t="s">
        <v>208</v>
      </c>
      <c r="E388" s="216" t="s">
        <v>561</v>
      </c>
      <c r="F388" s="217" t="s">
        <v>562</v>
      </c>
      <c r="G388" s="218" t="s">
        <v>386</v>
      </c>
      <c r="H388" s="219">
        <v>4</v>
      </c>
      <c r="I388" s="220"/>
      <c r="J388" s="221">
        <f>ROUND(I388*H388,2)</f>
        <v>0</v>
      </c>
      <c r="K388" s="217" t="s">
        <v>212</v>
      </c>
      <c r="L388" s="46"/>
      <c r="M388" s="222" t="s">
        <v>19</v>
      </c>
      <c r="N388" s="223" t="s">
        <v>44</v>
      </c>
      <c r="O388" s="86"/>
      <c r="P388" s="224">
        <f>O388*H388</f>
        <v>0</v>
      </c>
      <c r="Q388" s="224">
        <v>0.04555</v>
      </c>
      <c r="R388" s="224">
        <f>Q388*H388</f>
        <v>0.1822</v>
      </c>
      <c r="S388" s="224">
        <v>0</v>
      </c>
      <c r="T388" s="225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26" t="s">
        <v>112</v>
      </c>
      <c r="AT388" s="226" t="s">
        <v>208</v>
      </c>
      <c r="AU388" s="226" t="s">
        <v>82</v>
      </c>
      <c r="AY388" s="19" t="s">
        <v>206</v>
      </c>
      <c r="BE388" s="227">
        <f>IF(N388="základní",J388,0)</f>
        <v>0</v>
      </c>
      <c r="BF388" s="227">
        <f>IF(N388="snížená",J388,0)</f>
        <v>0</v>
      </c>
      <c r="BG388" s="227">
        <f>IF(N388="zákl. přenesená",J388,0)</f>
        <v>0</v>
      </c>
      <c r="BH388" s="227">
        <f>IF(N388="sníž. přenesená",J388,0)</f>
        <v>0</v>
      </c>
      <c r="BI388" s="227">
        <f>IF(N388="nulová",J388,0)</f>
        <v>0</v>
      </c>
      <c r="BJ388" s="19" t="s">
        <v>34</v>
      </c>
      <c r="BK388" s="227">
        <f>ROUND(I388*H388,2)</f>
        <v>0</v>
      </c>
      <c r="BL388" s="19" t="s">
        <v>112</v>
      </c>
      <c r="BM388" s="226" t="s">
        <v>563</v>
      </c>
    </row>
    <row r="389" spans="1:51" s="15" customFormat="1" ht="12">
      <c r="A389" s="15"/>
      <c r="B389" s="251"/>
      <c r="C389" s="252"/>
      <c r="D389" s="230" t="s">
        <v>218</v>
      </c>
      <c r="E389" s="253" t="s">
        <v>19</v>
      </c>
      <c r="F389" s="254" t="s">
        <v>539</v>
      </c>
      <c r="G389" s="252"/>
      <c r="H389" s="253" t="s">
        <v>19</v>
      </c>
      <c r="I389" s="255"/>
      <c r="J389" s="252"/>
      <c r="K389" s="252"/>
      <c r="L389" s="256"/>
      <c r="M389" s="257"/>
      <c r="N389" s="258"/>
      <c r="O389" s="258"/>
      <c r="P389" s="258"/>
      <c r="Q389" s="258"/>
      <c r="R389" s="258"/>
      <c r="S389" s="258"/>
      <c r="T389" s="259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60" t="s">
        <v>218</v>
      </c>
      <c r="AU389" s="260" t="s">
        <v>82</v>
      </c>
      <c r="AV389" s="15" t="s">
        <v>34</v>
      </c>
      <c r="AW389" s="15" t="s">
        <v>33</v>
      </c>
      <c r="AX389" s="15" t="s">
        <v>73</v>
      </c>
      <c r="AY389" s="260" t="s">
        <v>206</v>
      </c>
    </row>
    <row r="390" spans="1:51" s="13" customFormat="1" ht="12">
      <c r="A390" s="13"/>
      <c r="B390" s="228"/>
      <c r="C390" s="229"/>
      <c r="D390" s="230" t="s">
        <v>218</v>
      </c>
      <c r="E390" s="231" t="s">
        <v>19</v>
      </c>
      <c r="F390" s="232" t="s">
        <v>112</v>
      </c>
      <c r="G390" s="229"/>
      <c r="H390" s="233">
        <v>4</v>
      </c>
      <c r="I390" s="234"/>
      <c r="J390" s="229"/>
      <c r="K390" s="229"/>
      <c r="L390" s="235"/>
      <c r="M390" s="236"/>
      <c r="N390" s="237"/>
      <c r="O390" s="237"/>
      <c r="P390" s="237"/>
      <c r="Q390" s="237"/>
      <c r="R390" s="237"/>
      <c r="S390" s="237"/>
      <c r="T390" s="238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9" t="s">
        <v>218</v>
      </c>
      <c r="AU390" s="239" t="s">
        <v>82</v>
      </c>
      <c r="AV390" s="13" t="s">
        <v>82</v>
      </c>
      <c r="AW390" s="13" t="s">
        <v>33</v>
      </c>
      <c r="AX390" s="13" t="s">
        <v>73</v>
      </c>
      <c r="AY390" s="239" t="s">
        <v>206</v>
      </c>
    </row>
    <row r="391" spans="1:51" s="14" customFormat="1" ht="12">
      <c r="A391" s="14"/>
      <c r="B391" s="240"/>
      <c r="C391" s="241"/>
      <c r="D391" s="230" t="s">
        <v>218</v>
      </c>
      <c r="E391" s="242" t="s">
        <v>19</v>
      </c>
      <c r="F391" s="243" t="s">
        <v>220</v>
      </c>
      <c r="G391" s="241"/>
      <c r="H391" s="244">
        <v>4</v>
      </c>
      <c r="I391" s="245"/>
      <c r="J391" s="241"/>
      <c r="K391" s="241"/>
      <c r="L391" s="246"/>
      <c r="M391" s="247"/>
      <c r="N391" s="248"/>
      <c r="O391" s="248"/>
      <c r="P391" s="248"/>
      <c r="Q391" s="248"/>
      <c r="R391" s="248"/>
      <c r="S391" s="248"/>
      <c r="T391" s="249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50" t="s">
        <v>218</v>
      </c>
      <c r="AU391" s="250" t="s">
        <v>82</v>
      </c>
      <c r="AV391" s="14" t="s">
        <v>112</v>
      </c>
      <c r="AW391" s="14" t="s">
        <v>33</v>
      </c>
      <c r="AX391" s="14" t="s">
        <v>34</v>
      </c>
      <c r="AY391" s="250" t="s">
        <v>206</v>
      </c>
    </row>
    <row r="392" spans="1:65" s="2" customFormat="1" ht="12">
      <c r="A392" s="40"/>
      <c r="B392" s="41"/>
      <c r="C392" s="215" t="s">
        <v>564</v>
      </c>
      <c r="D392" s="215" t="s">
        <v>208</v>
      </c>
      <c r="E392" s="216" t="s">
        <v>565</v>
      </c>
      <c r="F392" s="217" t="s">
        <v>566</v>
      </c>
      <c r="G392" s="218" t="s">
        <v>386</v>
      </c>
      <c r="H392" s="219">
        <v>6</v>
      </c>
      <c r="I392" s="220"/>
      <c r="J392" s="221">
        <f>ROUND(I392*H392,2)</f>
        <v>0</v>
      </c>
      <c r="K392" s="217" t="s">
        <v>212</v>
      </c>
      <c r="L392" s="46"/>
      <c r="M392" s="222" t="s">
        <v>19</v>
      </c>
      <c r="N392" s="223" t="s">
        <v>44</v>
      </c>
      <c r="O392" s="86"/>
      <c r="P392" s="224">
        <f>O392*H392</f>
        <v>0</v>
      </c>
      <c r="Q392" s="224">
        <v>0.08185</v>
      </c>
      <c r="R392" s="224">
        <f>Q392*H392</f>
        <v>0.49110000000000004</v>
      </c>
      <c r="S392" s="224">
        <v>0</v>
      </c>
      <c r="T392" s="225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26" t="s">
        <v>112</v>
      </c>
      <c r="AT392" s="226" t="s">
        <v>208</v>
      </c>
      <c r="AU392" s="226" t="s">
        <v>82</v>
      </c>
      <c r="AY392" s="19" t="s">
        <v>206</v>
      </c>
      <c r="BE392" s="227">
        <f>IF(N392="základní",J392,0)</f>
        <v>0</v>
      </c>
      <c r="BF392" s="227">
        <f>IF(N392="snížená",J392,0)</f>
        <v>0</v>
      </c>
      <c r="BG392" s="227">
        <f>IF(N392="zákl. přenesená",J392,0)</f>
        <v>0</v>
      </c>
      <c r="BH392" s="227">
        <f>IF(N392="sníž. přenesená",J392,0)</f>
        <v>0</v>
      </c>
      <c r="BI392" s="227">
        <f>IF(N392="nulová",J392,0)</f>
        <v>0</v>
      </c>
      <c r="BJ392" s="19" t="s">
        <v>34</v>
      </c>
      <c r="BK392" s="227">
        <f>ROUND(I392*H392,2)</f>
        <v>0</v>
      </c>
      <c r="BL392" s="19" t="s">
        <v>112</v>
      </c>
      <c r="BM392" s="226" t="s">
        <v>567</v>
      </c>
    </row>
    <row r="393" spans="1:51" s="15" customFormat="1" ht="12">
      <c r="A393" s="15"/>
      <c r="B393" s="251"/>
      <c r="C393" s="252"/>
      <c r="D393" s="230" t="s">
        <v>218</v>
      </c>
      <c r="E393" s="253" t="s">
        <v>19</v>
      </c>
      <c r="F393" s="254" t="s">
        <v>544</v>
      </c>
      <c r="G393" s="252"/>
      <c r="H393" s="253" t="s">
        <v>19</v>
      </c>
      <c r="I393" s="255"/>
      <c r="J393" s="252"/>
      <c r="K393" s="252"/>
      <c r="L393" s="256"/>
      <c r="M393" s="257"/>
      <c r="N393" s="258"/>
      <c r="O393" s="258"/>
      <c r="P393" s="258"/>
      <c r="Q393" s="258"/>
      <c r="R393" s="258"/>
      <c r="S393" s="258"/>
      <c r="T393" s="259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60" t="s">
        <v>218</v>
      </c>
      <c r="AU393" s="260" t="s">
        <v>82</v>
      </c>
      <c r="AV393" s="15" t="s">
        <v>34</v>
      </c>
      <c r="AW393" s="15" t="s">
        <v>33</v>
      </c>
      <c r="AX393" s="15" t="s">
        <v>73</v>
      </c>
      <c r="AY393" s="260" t="s">
        <v>206</v>
      </c>
    </row>
    <row r="394" spans="1:51" s="13" customFormat="1" ht="12">
      <c r="A394" s="13"/>
      <c r="B394" s="228"/>
      <c r="C394" s="229"/>
      <c r="D394" s="230" t="s">
        <v>218</v>
      </c>
      <c r="E394" s="231" t="s">
        <v>19</v>
      </c>
      <c r="F394" s="232" t="s">
        <v>118</v>
      </c>
      <c r="G394" s="229"/>
      <c r="H394" s="233">
        <v>6</v>
      </c>
      <c r="I394" s="234"/>
      <c r="J394" s="229"/>
      <c r="K394" s="229"/>
      <c r="L394" s="235"/>
      <c r="M394" s="236"/>
      <c r="N394" s="237"/>
      <c r="O394" s="237"/>
      <c r="P394" s="237"/>
      <c r="Q394" s="237"/>
      <c r="R394" s="237"/>
      <c r="S394" s="237"/>
      <c r="T394" s="238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9" t="s">
        <v>218</v>
      </c>
      <c r="AU394" s="239" t="s">
        <v>82</v>
      </c>
      <c r="AV394" s="13" t="s">
        <v>82</v>
      </c>
      <c r="AW394" s="13" t="s">
        <v>33</v>
      </c>
      <c r="AX394" s="13" t="s">
        <v>73</v>
      </c>
      <c r="AY394" s="239" t="s">
        <v>206</v>
      </c>
    </row>
    <row r="395" spans="1:51" s="14" customFormat="1" ht="12">
      <c r="A395" s="14"/>
      <c r="B395" s="240"/>
      <c r="C395" s="241"/>
      <c r="D395" s="230" t="s">
        <v>218</v>
      </c>
      <c r="E395" s="242" t="s">
        <v>19</v>
      </c>
      <c r="F395" s="243" t="s">
        <v>220</v>
      </c>
      <c r="G395" s="241"/>
      <c r="H395" s="244">
        <v>6</v>
      </c>
      <c r="I395" s="245"/>
      <c r="J395" s="241"/>
      <c r="K395" s="241"/>
      <c r="L395" s="246"/>
      <c r="M395" s="247"/>
      <c r="N395" s="248"/>
      <c r="O395" s="248"/>
      <c r="P395" s="248"/>
      <c r="Q395" s="248"/>
      <c r="R395" s="248"/>
      <c r="S395" s="248"/>
      <c r="T395" s="249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0" t="s">
        <v>218</v>
      </c>
      <c r="AU395" s="250" t="s">
        <v>82</v>
      </c>
      <c r="AV395" s="14" t="s">
        <v>112</v>
      </c>
      <c r="AW395" s="14" t="s">
        <v>33</v>
      </c>
      <c r="AX395" s="14" t="s">
        <v>34</v>
      </c>
      <c r="AY395" s="250" t="s">
        <v>206</v>
      </c>
    </row>
    <row r="396" spans="1:65" s="2" customFormat="1" ht="12">
      <c r="A396" s="40"/>
      <c r="B396" s="41"/>
      <c r="C396" s="215" t="s">
        <v>568</v>
      </c>
      <c r="D396" s="215" t="s">
        <v>208</v>
      </c>
      <c r="E396" s="216" t="s">
        <v>569</v>
      </c>
      <c r="F396" s="217" t="s">
        <v>570</v>
      </c>
      <c r="G396" s="218" t="s">
        <v>216</v>
      </c>
      <c r="H396" s="219">
        <v>0.6</v>
      </c>
      <c r="I396" s="220"/>
      <c r="J396" s="221">
        <f>ROUND(I396*H396,2)</f>
        <v>0</v>
      </c>
      <c r="K396" s="217" t="s">
        <v>212</v>
      </c>
      <c r="L396" s="46"/>
      <c r="M396" s="222" t="s">
        <v>19</v>
      </c>
      <c r="N396" s="223" t="s">
        <v>44</v>
      </c>
      <c r="O396" s="86"/>
      <c r="P396" s="224">
        <f>O396*H396</f>
        <v>0</v>
      </c>
      <c r="Q396" s="224">
        <v>1.94302</v>
      </c>
      <c r="R396" s="224">
        <f>Q396*H396</f>
        <v>1.1658119999999998</v>
      </c>
      <c r="S396" s="224">
        <v>0</v>
      </c>
      <c r="T396" s="225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26" t="s">
        <v>112</v>
      </c>
      <c r="AT396" s="226" t="s">
        <v>208</v>
      </c>
      <c r="AU396" s="226" t="s">
        <v>82</v>
      </c>
      <c r="AY396" s="19" t="s">
        <v>206</v>
      </c>
      <c r="BE396" s="227">
        <f>IF(N396="základní",J396,0)</f>
        <v>0</v>
      </c>
      <c r="BF396" s="227">
        <f>IF(N396="snížená",J396,0)</f>
        <v>0</v>
      </c>
      <c r="BG396" s="227">
        <f>IF(N396="zákl. přenesená",J396,0)</f>
        <v>0</v>
      </c>
      <c r="BH396" s="227">
        <f>IF(N396="sníž. přenesená",J396,0)</f>
        <v>0</v>
      </c>
      <c r="BI396" s="227">
        <f>IF(N396="nulová",J396,0)</f>
        <v>0</v>
      </c>
      <c r="BJ396" s="19" t="s">
        <v>34</v>
      </c>
      <c r="BK396" s="227">
        <f>ROUND(I396*H396,2)</f>
        <v>0</v>
      </c>
      <c r="BL396" s="19" t="s">
        <v>112</v>
      </c>
      <c r="BM396" s="226" t="s">
        <v>571</v>
      </c>
    </row>
    <row r="397" spans="1:51" s="15" customFormat="1" ht="12">
      <c r="A397" s="15"/>
      <c r="B397" s="251"/>
      <c r="C397" s="252"/>
      <c r="D397" s="230" t="s">
        <v>218</v>
      </c>
      <c r="E397" s="253" t="s">
        <v>19</v>
      </c>
      <c r="F397" s="254" t="s">
        <v>572</v>
      </c>
      <c r="G397" s="252"/>
      <c r="H397" s="253" t="s">
        <v>19</v>
      </c>
      <c r="I397" s="255"/>
      <c r="J397" s="252"/>
      <c r="K397" s="252"/>
      <c r="L397" s="256"/>
      <c r="M397" s="257"/>
      <c r="N397" s="258"/>
      <c r="O397" s="258"/>
      <c r="P397" s="258"/>
      <c r="Q397" s="258"/>
      <c r="R397" s="258"/>
      <c r="S397" s="258"/>
      <c r="T397" s="259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T397" s="260" t="s">
        <v>218</v>
      </c>
      <c r="AU397" s="260" t="s">
        <v>82</v>
      </c>
      <c r="AV397" s="15" t="s">
        <v>34</v>
      </c>
      <c r="AW397" s="15" t="s">
        <v>33</v>
      </c>
      <c r="AX397" s="15" t="s">
        <v>73</v>
      </c>
      <c r="AY397" s="260" t="s">
        <v>206</v>
      </c>
    </row>
    <row r="398" spans="1:51" s="13" customFormat="1" ht="12">
      <c r="A398" s="13"/>
      <c r="B398" s="228"/>
      <c r="C398" s="229"/>
      <c r="D398" s="230" t="s">
        <v>218</v>
      </c>
      <c r="E398" s="231" t="s">
        <v>19</v>
      </c>
      <c r="F398" s="232" t="s">
        <v>573</v>
      </c>
      <c r="G398" s="229"/>
      <c r="H398" s="233">
        <v>0.225</v>
      </c>
      <c r="I398" s="234"/>
      <c r="J398" s="229"/>
      <c r="K398" s="229"/>
      <c r="L398" s="235"/>
      <c r="M398" s="236"/>
      <c r="N398" s="237"/>
      <c r="O398" s="237"/>
      <c r="P398" s="237"/>
      <c r="Q398" s="237"/>
      <c r="R398" s="237"/>
      <c r="S398" s="237"/>
      <c r="T398" s="238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9" t="s">
        <v>218</v>
      </c>
      <c r="AU398" s="239" t="s">
        <v>82</v>
      </c>
      <c r="AV398" s="13" t="s">
        <v>82</v>
      </c>
      <c r="AW398" s="13" t="s">
        <v>33</v>
      </c>
      <c r="AX398" s="13" t="s">
        <v>73</v>
      </c>
      <c r="AY398" s="239" t="s">
        <v>206</v>
      </c>
    </row>
    <row r="399" spans="1:51" s="13" customFormat="1" ht="12">
      <c r="A399" s="13"/>
      <c r="B399" s="228"/>
      <c r="C399" s="229"/>
      <c r="D399" s="230" t="s">
        <v>218</v>
      </c>
      <c r="E399" s="231" t="s">
        <v>19</v>
      </c>
      <c r="F399" s="232" t="s">
        <v>574</v>
      </c>
      <c r="G399" s="229"/>
      <c r="H399" s="233">
        <v>0.375</v>
      </c>
      <c r="I399" s="234"/>
      <c r="J399" s="229"/>
      <c r="K399" s="229"/>
      <c r="L399" s="235"/>
      <c r="M399" s="236"/>
      <c r="N399" s="237"/>
      <c r="O399" s="237"/>
      <c r="P399" s="237"/>
      <c r="Q399" s="237"/>
      <c r="R399" s="237"/>
      <c r="S399" s="237"/>
      <c r="T399" s="238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9" t="s">
        <v>218</v>
      </c>
      <c r="AU399" s="239" t="s">
        <v>82</v>
      </c>
      <c r="AV399" s="13" t="s">
        <v>82</v>
      </c>
      <c r="AW399" s="13" t="s">
        <v>33</v>
      </c>
      <c r="AX399" s="13" t="s">
        <v>73</v>
      </c>
      <c r="AY399" s="239" t="s">
        <v>206</v>
      </c>
    </row>
    <row r="400" spans="1:51" s="14" customFormat="1" ht="12">
      <c r="A400" s="14"/>
      <c r="B400" s="240"/>
      <c r="C400" s="241"/>
      <c r="D400" s="230" t="s">
        <v>218</v>
      </c>
      <c r="E400" s="242" t="s">
        <v>19</v>
      </c>
      <c r="F400" s="243" t="s">
        <v>220</v>
      </c>
      <c r="G400" s="241"/>
      <c r="H400" s="244">
        <v>0.6</v>
      </c>
      <c r="I400" s="245"/>
      <c r="J400" s="241"/>
      <c r="K400" s="241"/>
      <c r="L400" s="246"/>
      <c r="M400" s="247"/>
      <c r="N400" s="248"/>
      <c r="O400" s="248"/>
      <c r="P400" s="248"/>
      <c r="Q400" s="248"/>
      <c r="R400" s="248"/>
      <c r="S400" s="248"/>
      <c r="T400" s="249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50" t="s">
        <v>218</v>
      </c>
      <c r="AU400" s="250" t="s">
        <v>82</v>
      </c>
      <c r="AV400" s="14" t="s">
        <v>112</v>
      </c>
      <c r="AW400" s="14" t="s">
        <v>33</v>
      </c>
      <c r="AX400" s="14" t="s">
        <v>34</v>
      </c>
      <c r="AY400" s="250" t="s">
        <v>206</v>
      </c>
    </row>
    <row r="401" spans="1:65" s="2" customFormat="1" ht="12">
      <c r="A401" s="40"/>
      <c r="B401" s="41"/>
      <c r="C401" s="215" t="s">
        <v>575</v>
      </c>
      <c r="D401" s="215" t="s">
        <v>208</v>
      </c>
      <c r="E401" s="216" t="s">
        <v>576</v>
      </c>
      <c r="F401" s="217" t="s">
        <v>577</v>
      </c>
      <c r="G401" s="218" t="s">
        <v>258</v>
      </c>
      <c r="H401" s="219">
        <v>0.531</v>
      </c>
      <c r="I401" s="220"/>
      <c r="J401" s="221">
        <f>ROUND(I401*H401,2)</f>
        <v>0</v>
      </c>
      <c r="K401" s="217" t="s">
        <v>212</v>
      </c>
      <c r="L401" s="46"/>
      <c r="M401" s="222" t="s">
        <v>19</v>
      </c>
      <c r="N401" s="223" t="s">
        <v>44</v>
      </c>
      <c r="O401" s="86"/>
      <c r="P401" s="224">
        <f>O401*H401</f>
        <v>0</v>
      </c>
      <c r="Q401" s="224">
        <v>0.01954</v>
      </c>
      <c r="R401" s="224">
        <f>Q401*H401</f>
        <v>0.01037574</v>
      </c>
      <c r="S401" s="224">
        <v>0</v>
      </c>
      <c r="T401" s="225">
        <f>S401*H401</f>
        <v>0</v>
      </c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R401" s="226" t="s">
        <v>112</v>
      </c>
      <c r="AT401" s="226" t="s">
        <v>208</v>
      </c>
      <c r="AU401" s="226" t="s">
        <v>82</v>
      </c>
      <c r="AY401" s="19" t="s">
        <v>206</v>
      </c>
      <c r="BE401" s="227">
        <f>IF(N401="základní",J401,0)</f>
        <v>0</v>
      </c>
      <c r="BF401" s="227">
        <f>IF(N401="snížená",J401,0)</f>
        <v>0</v>
      </c>
      <c r="BG401" s="227">
        <f>IF(N401="zákl. přenesená",J401,0)</f>
        <v>0</v>
      </c>
      <c r="BH401" s="227">
        <f>IF(N401="sníž. přenesená",J401,0)</f>
        <v>0</v>
      </c>
      <c r="BI401" s="227">
        <f>IF(N401="nulová",J401,0)</f>
        <v>0</v>
      </c>
      <c r="BJ401" s="19" t="s">
        <v>34</v>
      </c>
      <c r="BK401" s="227">
        <f>ROUND(I401*H401,2)</f>
        <v>0</v>
      </c>
      <c r="BL401" s="19" t="s">
        <v>112</v>
      </c>
      <c r="BM401" s="226" t="s">
        <v>578</v>
      </c>
    </row>
    <row r="402" spans="1:51" s="15" customFormat="1" ht="12">
      <c r="A402" s="15"/>
      <c r="B402" s="251"/>
      <c r="C402" s="252"/>
      <c r="D402" s="230" t="s">
        <v>218</v>
      </c>
      <c r="E402" s="253" t="s">
        <v>19</v>
      </c>
      <c r="F402" s="254" t="s">
        <v>539</v>
      </c>
      <c r="G402" s="252"/>
      <c r="H402" s="253" t="s">
        <v>19</v>
      </c>
      <c r="I402" s="255"/>
      <c r="J402" s="252"/>
      <c r="K402" s="252"/>
      <c r="L402" s="256"/>
      <c r="M402" s="257"/>
      <c r="N402" s="258"/>
      <c r="O402" s="258"/>
      <c r="P402" s="258"/>
      <c r="Q402" s="258"/>
      <c r="R402" s="258"/>
      <c r="S402" s="258"/>
      <c r="T402" s="259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T402" s="260" t="s">
        <v>218</v>
      </c>
      <c r="AU402" s="260" t="s">
        <v>82</v>
      </c>
      <c r="AV402" s="15" t="s">
        <v>34</v>
      </c>
      <c r="AW402" s="15" t="s">
        <v>33</v>
      </c>
      <c r="AX402" s="15" t="s">
        <v>73</v>
      </c>
      <c r="AY402" s="260" t="s">
        <v>206</v>
      </c>
    </row>
    <row r="403" spans="1:51" s="15" customFormat="1" ht="12">
      <c r="A403" s="15"/>
      <c r="B403" s="251"/>
      <c r="C403" s="252"/>
      <c r="D403" s="230" t="s">
        <v>218</v>
      </c>
      <c r="E403" s="253" t="s">
        <v>19</v>
      </c>
      <c r="F403" s="254" t="s">
        <v>579</v>
      </c>
      <c r="G403" s="252"/>
      <c r="H403" s="253" t="s">
        <v>19</v>
      </c>
      <c r="I403" s="255"/>
      <c r="J403" s="252"/>
      <c r="K403" s="252"/>
      <c r="L403" s="256"/>
      <c r="M403" s="257"/>
      <c r="N403" s="258"/>
      <c r="O403" s="258"/>
      <c r="P403" s="258"/>
      <c r="Q403" s="258"/>
      <c r="R403" s="258"/>
      <c r="S403" s="258"/>
      <c r="T403" s="259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260" t="s">
        <v>218</v>
      </c>
      <c r="AU403" s="260" t="s">
        <v>82</v>
      </c>
      <c r="AV403" s="15" t="s">
        <v>34</v>
      </c>
      <c r="AW403" s="15" t="s">
        <v>33</v>
      </c>
      <c r="AX403" s="15" t="s">
        <v>73</v>
      </c>
      <c r="AY403" s="260" t="s">
        <v>206</v>
      </c>
    </row>
    <row r="404" spans="1:51" s="13" customFormat="1" ht="12">
      <c r="A404" s="13"/>
      <c r="B404" s="228"/>
      <c r="C404" s="229"/>
      <c r="D404" s="230" t="s">
        <v>218</v>
      </c>
      <c r="E404" s="231" t="s">
        <v>19</v>
      </c>
      <c r="F404" s="232" t="s">
        <v>580</v>
      </c>
      <c r="G404" s="229"/>
      <c r="H404" s="233">
        <v>0.415</v>
      </c>
      <c r="I404" s="234"/>
      <c r="J404" s="229"/>
      <c r="K404" s="229"/>
      <c r="L404" s="235"/>
      <c r="M404" s="236"/>
      <c r="N404" s="237"/>
      <c r="O404" s="237"/>
      <c r="P404" s="237"/>
      <c r="Q404" s="237"/>
      <c r="R404" s="237"/>
      <c r="S404" s="237"/>
      <c r="T404" s="238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9" t="s">
        <v>218</v>
      </c>
      <c r="AU404" s="239" t="s">
        <v>82</v>
      </c>
      <c r="AV404" s="13" t="s">
        <v>82</v>
      </c>
      <c r="AW404" s="13" t="s">
        <v>33</v>
      </c>
      <c r="AX404" s="13" t="s">
        <v>73</v>
      </c>
      <c r="AY404" s="239" t="s">
        <v>206</v>
      </c>
    </row>
    <row r="405" spans="1:51" s="15" customFormat="1" ht="12">
      <c r="A405" s="15"/>
      <c r="B405" s="251"/>
      <c r="C405" s="252"/>
      <c r="D405" s="230" t="s">
        <v>218</v>
      </c>
      <c r="E405" s="253" t="s">
        <v>19</v>
      </c>
      <c r="F405" s="254" t="s">
        <v>581</v>
      </c>
      <c r="G405" s="252"/>
      <c r="H405" s="253" t="s">
        <v>19</v>
      </c>
      <c r="I405" s="255"/>
      <c r="J405" s="252"/>
      <c r="K405" s="252"/>
      <c r="L405" s="256"/>
      <c r="M405" s="257"/>
      <c r="N405" s="258"/>
      <c r="O405" s="258"/>
      <c r="P405" s="258"/>
      <c r="Q405" s="258"/>
      <c r="R405" s="258"/>
      <c r="S405" s="258"/>
      <c r="T405" s="259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T405" s="260" t="s">
        <v>218</v>
      </c>
      <c r="AU405" s="260" t="s">
        <v>82</v>
      </c>
      <c r="AV405" s="15" t="s">
        <v>34</v>
      </c>
      <c r="AW405" s="15" t="s">
        <v>33</v>
      </c>
      <c r="AX405" s="15" t="s">
        <v>73</v>
      </c>
      <c r="AY405" s="260" t="s">
        <v>206</v>
      </c>
    </row>
    <row r="406" spans="1:51" s="13" customFormat="1" ht="12">
      <c r="A406" s="13"/>
      <c r="B406" s="228"/>
      <c r="C406" s="229"/>
      <c r="D406" s="230" t="s">
        <v>218</v>
      </c>
      <c r="E406" s="231" t="s">
        <v>19</v>
      </c>
      <c r="F406" s="232" t="s">
        <v>582</v>
      </c>
      <c r="G406" s="229"/>
      <c r="H406" s="233">
        <v>0.116</v>
      </c>
      <c r="I406" s="234"/>
      <c r="J406" s="229"/>
      <c r="K406" s="229"/>
      <c r="L406" s="235"/>
      <c r="M406" s="236"/>
      <c r="N406" s="237"/>
      <c r="O406" s="237"/>
      <c r="P406" s="237"/>
      <c r="Q406" s="237"/>
      <c r="R406" s="237"/>
      <c r="S406" s="237"/>
      <c r="T406" s="238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9" t="s">
        <v>218</v>
      </c>
      <c r="AU406" s="239" t="s">
        <v>82</v>
      </c>
      <c r="AV406" s="13" t="s">
        <v>82</v>
      </c>
      <c r="AW406" s="13" t="s">
        <v>33</v>
      </c>
      <c r="AX406" s="13" t="s">
        <v>73</v>
      </c>
      <c r="AY406" s="239" t="s">
        <v>206</v>
      </c>
    </row>
    <row r="407" spans="1:51" s="14" customFormat="1" ht="12">
      <c r="A407" s="14"/>
      <c r="B407" s="240"/>
      <c r="C407" s="241"/>
      <c r="D407" s="230" t="s">
        <v>218</v>
      </c>
      <c r="E407" s="242" t="s">
        <v>19</v>
      </c>
      <c r="F407" s="243" t="s">
        <v>220</v>
      </c>
      <c r="G407" s="241"/>
      <c r="H407" s="244">
        <v>0.531</v>
      </c>
      <c r="I407" s="245"/>
      <c r="J407" s="241"/>
      <c r="K407" s="241"/>
      <c r="L407" s="246"/>
      <c r="M407" s="247"/>
      <c r="N407" s="248"/>
      <c r="O407" s="248"/>
      <c r="P407" s="248"/>
      <c r="Q407" s="248"/>
      <c r="R407" s="248"/>
      <c r="S407" s="248"/>
      <c r="T407" s="249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0" t="s">
        <v>218</v>
      </c>
      <c r="AU407" s="250" t="s">
        <v>82</v>
      </c>
      <c r="AV407" s="14" t="s">
        <v>112</v>
      </c>
      <c r="AW407" s="14" t="s">
        <v>33</v>
      </c>
      <c r="AX407" s="14" t="s">
        <v>34</v>
      </c>
      <c r="AY407" s="250" t="s">
        <v>206</v>
      </c>
    </row>
    <row r="408" spans="1:65" s="2" customFormat="1" ht="12">
      <c r="A408" s="40"/>
      <c r="B408" s="41"/>
      <c r="C408" s="261" t="s">
        <v>583</v>
      </c>
      <c r="D408" s="261" t="s">
        <v>317</v>
      </c>
      <c r="E408" s="262" t="s">
        <v>584</v>
      </c>
      <c r="F408" s="263" t="s">
        <v>585</v>
      </c>
      <c r="G408" s="264" t="s">
        <v>258</v>
      </c>
      <c r="H408" s="265">
        <v>0.457</v>
      </c>
      <c r="I408" s="266"/>
      <c r="J408" s="267">
        <f>ROUND(I408*H408,2)</f>
        <v>0</v>
      </c>
      <c r="K408" s="263" t="s">
        <v>212</v>
      </c>
      <c r="L408" s="268"/>
      <c r="M408" s="269" t="s">
        <v>19</v>
      </c>
      <c r="N408" s="270" t="s">
        <v>44</v>
      </c>
      <c r="O408" s="86"/>
      <c r="P408" s="224">
        <f>O408*H408</f>
        <v>0</v>
      </c>
      <c r="Q408" s="224">
        <v>1</v>
      </c>
      <c r="R408" s="224">
        <f>Q408*H408</f>
        <v>0.457</v>
      </c>
      <c r="S408" s="224">
        <v>0</v>
      </c>
      <c r="T408" s="225">
        <f>S408*H408</f>
        <v>0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26" t="s">
        <v>247</v>
      </c>
      <c r="AT408" s="226" t="s">
        <v>317</v>
      </c>
      <c r="AU408" s="226" t="s">
        <v>82</v>
      </c>
      <c r="AY408" s="19" t="s">
        <v>206</v>
      </c>
      <c r="BE408" s="227">
        <f>IF(N408="základní",J408,0)</f>
        <v>0</v>
      </c>
      <c r="BF408" s="227">
        <f>IF(N408="snížená",J408,0)</f>
        <v>0</v>
      </c>
      <c r="BG408" s="227">
        <f>IF(N408="zákl. přenesená",J408,0)</f>
        <v>0</v>
      </c>
      <c r="BH408" s="227">
        <f>IF(N408="sníž. přenesená",J408,0)</f>
        <v>0</v>
      </c>
      <c r="BI408" s="227">
        <f>IF(N408="nulová",J408,0)</f>
        <v>0</v>
      </c>
      <c r="BJ408" s="19" t="s">
        <v>34</v>
      </c>
      <c r="BK408" s="227">
        <f>ROUND(I408*H408,2)</f>
        <v>0</v>
      </c>
      <c r="BL408" s="19" t="s">
        <v>112</v>
      </c>
      <c r="BM408" s="226" t="s">
        <v>586</v>
      </c>
    </row>
    <row r="409" spans="1:51" s="13" customFormat="1" ht="12">
      <c r="A409" s="13"/>
      <c r="B409" s="228"/>
      <c r="C409" s="229"/>
      <c r="D409" s="230" t="s">
        <v>218</v>
      </c>
      <c r="E409" s="229"/>
      <c r="F409" s="232" t="s">
        <v>587</v>
      </c>
      <c r="G409" s="229"/>
      <c r="H409" s="233">
        <v>0.457</v>
      </c>
      <c r="I409" s="234"/>
      <c r="J409" s="229"/>
      <c r="K409" s="229"/>
      <c r="L409" s="235"/>
      <c r="M409" s="236"/>
      <c r="N409" s="237"/>
      <c r="O409" s="237"/>
      <c r="P409" s="237"/>
      <c r="Q409" s="237"/>
      <c r="R409" s="237"/>
      <c r="S409" s="237"/>
      <c r="T409" s="238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9" t="s">
        <v>218</v>
      </c>
      <c r="AU409" s="239" t="s">
        <v>82</v>
      </c>
      <c r="AV409" s="13" t="s">
        <v>82</v>
      </c>
      <c r="AW409" s="13" t="s">
        <v>4</v>
      </c>
      <c r="AX409" s="13" t="s">
        <v>34</v>
      </c>
      <c r="AY409" s="239" t="s">
        <v>206</v>
      </c>
    </row>
    <row r="410" spans="1:65" s="2" customFormat="1" ht="12">
      <c r="A410" s="40"/>
      <c r="B410" s="41"/>
      <c r="C410" s="261" t="s">
        <v>588</v>
      </c>
      <c r="D410" s="261" t="s">
        <v>317</v>
      </c>
      <c r="E410" s="262" t="s">
        <v>589</v>
      </c>
      <c r="F410" s="263" t="s">
        <v>590</v>
      </c>
      <c r="G410" s="264" t="s">
        <v>258</v>
      </c>
      <c r="H410" s="265">
        <v>0.128</v>
      </c>
      <c r="I410" s="266"/>
      <c r="J410" s="267">
        <f>ROUND(I410*H410,2)</f>
        <v>0</v>
      </c>
      <c r="K410" s="263" t="s">
        <v>212</v>
      </c>
      <c r="L410" s="268"/>
      <c r="M410" s="269" t="s">
        <v>19</v>
      </c>
      <c r="N410" s="270" t="s">
        <v>44</v>
      </c>
      <c r="O410" s="86"/>
      <c r="P410" s="224">
        <f>O410*H410</f>
        <v>0</v>
      </c>
      <c r="Q410" s="224">
        <v>1</v>
      </c>
      <c r="R410" s="224">
        <f>Q410*H410</f>
        <v>0.128</v>
      </c>
      <c r="S410" s="224">
        <v>0</v>
      </c>
      <c r="T410" s="225">
        <f>S410*H410</f>
        <v>0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26" t="s">
        <v>247</v>
      </c>
      <c r="AT410" s="226" t="s">
        <v>317</v>
      </c>
      <c r="AU410" s="226" t="s">
        <v>82</v>
      </c>
      <c r="AY410" s="19" t="s">
        <v>206</v>
      </c>
      <c r="BE410" s="227">
        <f>IF(N410="základní",J410,0)</f>
        <v>0</v>
      </c>
      <c r="BF410" s="227">
        <f>IF(N410="snížená",J410,0)</f>
        <v>0</v>
      </c>
      <c r="BG410" s="227">
        <f>IF(N410="zákl. přenesená",J410,0)</f>
        <v>0</v>
      </c>
      <c r="BH410" s="227">
        <f>IF(N410="sníž. přenesená",J410,0)</f>
        <v>0</v>
      </c>
      <c r="BI410" s="227">
        <f>IF(N410="nulová",J410,0)</f>
        <v>0</v>
      </c>
      <c r="BJ410" s="19" t="s">
        <v>34</v>
      </c>
      <c r="BK410" s="227">
        <f>ROUND(I410*H410,2)</f>
        <v>0</v>
      </c>
      <c r="BL410" s="19" t="s">
        <v>112</v>
      </c>
      <c r="BM410" s="226" t="s">
        <v>591</v>
      </c>
    </row>
    <row r="411" spans="1:51" s="13" customFormat="1" ht="12">
      <c r="A411" s="13"/>
      <c r="B411" s="228"/>
      <c r="C411" s="229"/>
      <c r="D411" s="230" t="s">
        <v>218</v>
      </c>
      <c r="E411" s="229"/>
      <c r="F411" s="232" t="s">
        <v>592</v>
      </c>
      <c r="G411" s="229"/>
      <c r="H411" s="233">
        <v>0.128</v>
      </c>
      <c r="I411" s="234"/>
      <c r="J411" s="229"/>
      <c r="K411" s="229"/>
      <c r="L411" s="235"/>
      <c r="M411" s="236"/>
      <c r="N411" s="237"/>
      <c r="O411" s="237"/>
      <c r="P411" s="237"/>
      <c r="Q411" s="237"/>
      <c r="R411" s="237"/>
      <c r="S411" s="237"/>
      <c r="T411" s="238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9" t="s">
        <v>218</v>
      </c>
      <c r="AU411" s="239" t="s">
        <v>82</v>
      </c>
      <c r="AV411" s="13" t="s">
        <v>82</v>
      </c>
      <c r="AW411" s="13" t="s">
        <v>4</v>
      </c>
      <c r="AX411" s="13" t="s">
        <v>34</v>
      </c>
      <c r="AY411" s="239" t="s">
        <v>206</v>
      </c>
    </row>
    <row r="412" spans="1:65" s="2" customFormat="1" ht="33" customHeight="1">
      <c r="A412" s="40"/>
      <c r="B412" s="41"/>
      <c r="C412" s="215" t="s">
        <v>593</v>
      </c>
      <c r="D412" s="215" t="s">
        <v>208</v>
      </c>
      <c r="E412" s="216" t="s">
        <v>594</v>
      </c>
      <c r="F412" s="217" t="s">
        <v>595</v>
      </c>
      <c r="G412" s="218" t="s">
        <v>258</v>
      </c>
      <c r="H412" s="219">
        <v>0.211</v>
      </c>
      <c r="I412" s="220"/>
      <c r="J412" s="221">
        <f>ROUND(I412*H412,2)</f>
        <v>0</v>
      </c>
      <c r="K412" s="217" t="s">
        <v>212</v>
      </c>
      <c r="L412" s="46"/>
      <c r="M412" s="222" t="s">
        <v>19</v>
      </c>
      <c r="N412" s="223" t="s">
        <v>44</v>
      </c>
      <c r="O412" s="86"/>
      <c r="P412" s="224">
        <f>O412*H412</f>
        <v>0</v>
      </c>
      <c r="Q412" s="224">
        <v>1.09</v>
      </c>
      <c r="R412" s="224">
        <f>Q412*H412</f>
        <v>0.22999</v>
      </c>
      <c r="S412" s="224">
        <v>0</v>
      </c>
      <c r="T412" s="225">
        <f>S412*H412</f>
        <v>0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26" t="s">
        <v>112</v>
      </c>
      <c r="AT412" s="226" t="s">
        <v>208</v>
      </c>
      <c r="AU412" s="226" t="s">
        <v>82</v>
      </c>
      <c r="AY412" s="19" t="s">
        <v>206</v>
      </c>
      <c r="BE412" s="227">
        <f>IF(N412="základní",J412,0)</f>
        <v>0</v>
      </c>
      <c r="BF412" s="227">
        <f>IF(N412="snížená",J412,0)</f>
        <v>0</v>
      </c>
      <c r="BG412" s="227">
        <f>IF(N412="zákl. přenesená",J412,0)</f>
        <v>0</v>
      </c>
      <c r="BH412" s="227">
        <f>IF(N412="sníž. přenesená",J412,0)</f>
        <v>0</v>
      </c>
      <c r="BI412" s="227">
        <f>IF(N412="nulová",J412,0)</f>
        <v>0</v>
      </c>
      <c r="BJ412" s="19" t="s">
        <v>34</v>
      </c>
      <c r="BK412" s="227">
        <f>ROUND(I412*H412,2)</f>
        <v>0</v>
      </c>
      <c r="BL412" s="19" t="s">
        <v>112</v>
      </c>
      <c r="BM412" s="226" t="s">
        <v>596</v>
      </c>
    </row>
    <row r="413" spans="1:51" s="15" customFormat="1" ht="12">
      <c r="A413" s="15"/>
      <c r="B413" s="251"/>
      <c r="C413" s="252"/>
      <c r="D413" s="230" t="s">
        <v>218</v>
      </c>
      <c r="E413" s="253" t="s">
        <v>19</v>
      </c>
      <c r="F413" s="254" t="s">
        <v>572</v>
      </c>
      <c r="G413" s="252"/>
      <c r="H413" s="253" t="s">
        <v>19</v>
      </c>
      <c r="I413" s="255"/>
      <c r="J413" s="252"/>
      <c r="K413" s="252"/>
      <c r="L413" s="256"/>
      <c r="M413" s="257"/>
      <c r="N413" s="258"/>
      <c r="O413" s="258"/>
      <c r="P413" s="258"/>
      <c r="Q413" s="258"/>
      <c r="R413" s="258"/>
      <c r="S413" s="258"/>
      <c r="T413" s="259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T413" s="260" t="s">
        <v>218</v>
      </c>
      <c r="AU413" s="260" t="s">
        <v>82</v>
      </c>
      <c r="AV413" s="15" t="s">
        <v>34</v>
      </c>
      <c r="AW413" s="15" t="s">
        <v>33</v>
      </c>
      <c r="AX413" s="15" t="s">
        <v>73</v>
      </c>
      <c r="AY413" s="260" t="s">
        <v>206</v>
      </c>
    </row>
    <row r="414" spans="1:51" s="13" customFormat="1" ht="12">
      <c r="A414" s="13"/>
      <c r="B414" s="228"/>
      <c r="C414" s="229"/>
      <c r="D414" s="230" t="s">
        <v>218</v>
      </c>
      <c r="E414" s="231" t="s">
        <v>19</v>
      </c>
      <c r="F414" s="232" t="s">
        <v>597</v>
      </c>
      <c r="G414" s="229"/>
      <c r="H414" s="233">
        <v>0.067</v>
      </c>
      <c r="I414" s="234"/>
      <c r="J414" s="229"/>
      <c r="K414" s="229"/>
      <c r="L414" s="235"/>
      <c r="M414" s="236"/>
      <c r="N414" s="237"/>
      <c r="O414" s="237"/>
      <c r="P414" s="237"/>
      <c r="Q414" s="237"/>
      <c r="R414" s="237"/>
      <c r="S414" s="237"/>
      <c r="T414" s="238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9" t="s">
        <v>218</v>
      </c>
      <c r="AU414" s="239" t="s">
        <v>82</v>
      </c>
      <c r="AV414" s="13" t="s">
        <v>82</v>
      </c>
      <c r="AW414" s="13" t="s">
        <v>33</v>
      </c>
      <c r="AX414" s="13" t="s">
        <v>73</v>
      </c>
      <c r="AY414" s="239" t="s">
        <v>206</v>
      </c>
    </row>
    <row r="415" spans="1:51" s="13" customFormat="1" ht="12">
      <c r="A415" s="13"/>
      <c r="B415" s="228"/>
      <c r="C415" s="229"/>
      <c r="D415" s="230" t="s">
        <v>218</v>
      </c>
      <c r="E415" s="231" t="s">
        <v>19</v>
      </c>
      <c r="F415" s="232" t="s">
        <v>598</v>
      </c>
      <c r="G415" s="229"/>
      <c r="H415" s="233">
        <v>0.144</v>
      </c>
      <c r="I415" s="234"/>
      <c r="J415" s="229"/>
      <c r="K415" s="229"/>
      <c r="L415" s="235"/>
      <c r="M415" s="236"/>
      <c r="N415" s="237"/>
      <c r="O415" s="237"/>
      <c r="P415" s="237"/>
      <c r="Q415" s="237"/>
      <c r="R415" s="237"/>
      <c r="S415" s="237"/>
      <c r="T415" s="238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9" t="s">
        <v>218</v>
      </c>
      <c r="AU415" s="239" t="s">
        <v>82</v>
      </c>
      <c r="AV415" s="13" t="s">
        <v>82</v>
      </c>
      <c r="AW415" s="13" t="s">
        <v>33</v>
      </c>
      <c r="AX415" s="13" t="s">
        <v>73</v>
      </c>
      <c r="AY415" s="239" t="s">
        <v>206</v>
      </c>
    </row>
    <row r="416" spans="1:51" s="14" customFormat="1" ht="12">
      <c r="A416" s="14"/>
      <c r="B416" s="240"/>
      <c r="C416" s="241"/>
      <c r="D416" s="230" t="s">
        <v>218</v>
      </c>
      <c r="E416" s="242" t="s">
        <v>19</v>
      </c>
      <c r="F416" s="243" t="s">
        <v>220</v>
      </c>
      <c r="G416" s="241"/>
      <c r="H416" s="244">
        <v>0.211</v>
      </c>
      <c r="I416" s="245"/>
      <c r="J416" s="241"/>
      <c r="K416" s="241"/>
      <c r="L416" s="246"/>
      <c r="M416" s="247"/>
      <c r="N416" s="248"/>
      <c r="O416" s="248"/>
      <c r="P416" s="248"/>
      <c r="Q416" s="248"/>
      <c r="R416" s="248"/>
      <c r="S416" s="248"/>
      <c r="T416" s="249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50" t="s">
        <v>218</v>
      </c>
      <c r="AU416" s="250" t="s">
        <v>82</v>
      </c>
      <c r="AV416" s="14" t="s">
        <v>112</v>
      </c>
      <c r="AW416" s="14" t="s">
        <v>33</v>
      </c>
      <c r="AX416" s="14" t="s">
        <v>34</v>
      </c>
      <c r="AY416" s="250" t="s">
        <v>206</v>
      </c>
    </row>
    <row r="417" spans="1:65" s="2" customFormat="1" ht="12">
      <c r="A417" s="40"/>
      <c r="B417" s="41"/>
      <c r="C417" s="215" t="s">
        <v>599</v>
      </c>
      <c r="D417" s="215" t="s">
        <v>208</v>
      </c>
      <c r="E417" s="216" t="s">
        <v>600</v>
      </c>
      <c r="F417" s="217" t="s">
        <v>601</v>
      </c>
      <c r="G417" s="218" t="s">
        <v>386</v>
      </c>
      <c r="H417" s="219">
        <v>46</v>
      </c>
      <c r="I417" s="220"/>
      <c r="J417" s="221">
        <f>ROUND(I417*H417,2)</f>
        <v>0</v>
      </c>
      <c r="K417" s="217" t="s">
        <v>212</v>
      </c>
      <c r="L417" s="46"/>
      <c r="M417" s="222" t="s">
        <v>19</v>
      </c>
      <c r="N417" s="223" t="s">
        <v>44</v>
      </c>
      <c r="O417" s="86"/>
      <c r="P417" s="224">
        <f>O417*H417</f>
        <v>0</v>
      </c>
      <c r="Q417" s="224">
        <v>0.27583</v>
      </c>
      <c r="R417" s="224">
        <f>Q417*H417</f>
        <v>12.688180000000001</v>
      </c>
      <c r="S417" s="224">
        <v>0</v>
      </c>
      <c r="T417" s="225">
        <f>S417*H417</f>
        <v>0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26" t="s">
        <v>112</v>
      </c>
      <c r="AT417" s="226" t="s">
        <v>208</v>
      </c>
      <c r="AU417" s="226" t="s">
        <v>82</v>
      </c>
      <c r="AY417" s="19" t="s">
        <v>206</v>
      </c>
      <c r="BE417" s="227">
        <f>IF(N417="základní",J417,0)</f>
        <v>0</v>
      </c>
      <c r="BF417" s="227">
        <f>IF(N417="snížená",J417,0)</f>
        <v>0</v>
      </c>
      <c r="BG417" s="227">
        <f>IF(N417="zákl. přenesená",J417,0)</f>
        <v>0</v>
      </c>
      <c r="BH417" s="227">
        <f>IF(N417="sníž. přenesená",J417,0)</f>
        <v>0</v>
      </c>
      <c r="BI417" s="227">
        <f>IF(N417="nulová",J417,0)</f>
        <v>0</v>
      </c>
      <c r="BJ417" s="19" t="s">
        <v>34</v>
      </c>
      <c r="BK417" s="227">
        <f>ROUND(I417*H417,2)</f>
        <v>0</v>
      </c>
      <c r="BL417" s="19" t="s">
        <v>112</v>
      </c>
      <c r="BM417" s="226" t="s">
        <v>602</v>
      </c>
    </row>
    <row r="418" spans="1:51" s="15" customFormat="1" ht="12">
      <c r="A418" s="15"/>
      <c r="B418" s="251"/>
      <c r="C418" s="252"/>
      <c r="D418" s="230" t="s">
        <v>218</v>
      </c>
      <c r="E418" s="253" t="s">
        <v>19</v>
      </c>
      <c r="F418" s="254" t="s">
        <v>603</v>
      </c>
      <c r="G418" s="252"/>
      <c r="H418" s="253" t="s">
        <v>19</v>
      </c>
      <c r="I418" s="255"/>
      <c r="J418" s="252"/>
      <c r="K418" s="252"/>
      <c r="L418" s="256"/>
      <c r="M418" s="257"/>
      <c r="N418" s="258"/>
      <c r="O418" s="258"/>
      <c r="P418" s="258"/>
      <c r="Q418" s="258"/>
      <c r="R418" s="258"/>
      <c r="S418" s="258"/>
      <c r="T418" s="259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60" t="s">
        <v>218</v>
      </c>
      <c r="AU418" s="260" t="s">
        <v>82</v>
      </c>
      <c r="AV418" s="15" t="s">
        <v>34</v>
      </c>
      <c r="AW418" s="15" t="s">
        <v>33</v>
      </c>
      <c r="AX418" s="15" t="s">
        <v>73</v>
      </c>
      <c r="AY418" s="260" t="s">
        <v>206</v>
      </c>
    </row>
    <row r="419" spans="1:51" s="13" customFormat="1" ht="12">
      <c r="A419" s="13"/>
      <c r="B419" s="228"/>
      <c r="C419" s="229"/>
      <c r="D419" s="230" t="s">
        <v>218</v>
      </c>
      <c r="E419" s="231" t="s">
        <v>19</v>
      </c>
      <c r="F419" s="232" t="s">
        <v>604</v>
      </c>
      <c r="G419" s="229"/>
      <c r="H419" s="233">
        <v>20</v>
      </c>
      <c r="I419" s="234"/>
      <c r="J419" s="229"/>
      <c r="K419" s="229"/>
      <c r="L419" s="235"/>
      <c r="M419" s="236"/>
      <c r="N419" s="237"/>
      <c r="O419" s="237"/>
      <c r="P419" s="237"/>
      <c r="Q419" s="237"/>
      <c r="R419" s="237"/>
      <c r="S419" s="237"/>
      <c r="T419" s="238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9" t="s">
        <v>218</v>
      </c>
      <c r="AU419" s="239" t="s">
        <v>82</v>
      </c>
      <c r="AV419" s="13" t="s">
        <v>82</v>
      </c>
      <c r="AW419" s="13" t="s">
        <v>33</v>
      </c>
      <c r="AX419" s="13" t="s">
        <v>73</v>
      </c>
      <c r="AY419" s="239" t="s">
        <v>206</v>
      </c>
    </row>
    <row r="420" spans="1:51" s="13" customFormat="1" ht="12">
      <c r="A420" s="13"/>
      <c r="B420" s="228"/>
      <c r="C420" s="229"/>
      <c r="D420" s="230" t="s">
        <v>218</v>
      </c>
      <c r="E420" s="231" t="s">
        <v>19</v>
      </c>
      <c r="F420" s="232" t="s">
        <v>605</v>
      </c>
      <c r="G420" s="229"/>
      <c r="H420" s="233">
        <v>6</v>
      </c>
      <c r="I420" s="234"/>
      <c r="J420" s="229"/>
      <c r="K420" s="229"/>
      <c r="L420" s="235"/>
      <c r="M420" s="236"/>
      <c r="N420" s="237"/>
      <c r="O420" s="237"/>
      <c r="P420" s="237"/>
      <c r="Q420" s="237"/>
      <c r="R420" s="237"/>
      <c r="S420" s="237"/>
      <c r="T420" s="238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39" t="s">
        <v>218</v>
      </c>
      <c r="AU420" s="239" t="s">
        <v>82</v>
      </c>
      <c r="AV420" s="13" t="s">
        <v>82</v>
      </c>
      <c r="AW420" s="13" t="s">
        <v>33</v>
      </c>
      <c r="AX420" s="13" t="s">
        <v>73</v>
      </c>
      <c r="AY420" s="239" t="s">
        <v>206</v>
      </c>
    </row>
    <row r="421" spans="1:51" s="13" customFormat="1" ht="12">
      <c r="A421" s="13"/>
      <c r="B421" s="228"/>
      <c r="C421" s="229"/>
      <c r="D421" s="230" t="s">
        <v>218</v>
      </c>
      <c r="E421" s="231" t="s">
        <v>19</v>
      </c>
      <c r="F421" s="232" t="s">
        <v>606</v>
      </c>
      <c r="G421" s="229"/>
      <c r="H421" s="233">
        <v>1</v>
      </c>
      <c r="I421" s="234"/>
      <c r="J421" s="229"/>
      <c r="K421" s="229"/>
      <c r="L421" s="235"/>
      <c r="M421" s="236"/>
      <c r="N421" s="237"/>
      <c r="O421" s="237"/>
      <c r="P421" s="237"/>
      <c r="Q421" s="237"/>
      <c r="R421" s="237"/>
      <c r="S421" s="237"/>
      <c r="T421" s="238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9" t="s">
        <v>218</v>
      </c>
      <c r="AU421" s="239" t="s">
        <v>82</v>
      </c>
      <c r="AV421" s="13" t="s">
        <v>82</v>
      </c>
      <c r="AW421" s="13" t="s">
        <v>33</v>
      </c>
      <c r="AX421" s="13" t="s">
        <v>73</v>
      </c>
      <c r="AY421" s="239" t="s">
        <v>206</v>
      </c>
    </row>
    <row r="422" spans="1:51" s="13" customFormat="1" ht="12">
      <c r="A422" s="13"/>
      <c r="B422" s="228"/>
      <c r="C422" s="229"/>
      <c r="D422" s="230" t="s">
        <v>218</v>
      </c>
      <c r="E422" s="231" t="s">
        <v>19</v>
      </c>
      <c r="F422" s="232" t="s">
        <v>607</v>
      </c>
      <c r="G422" s="229"/>
      <c r="H422" s="233">
        <v>1</v>
      </c>
      <c r="I422" s="234"/>
      <c r="J422" s="229"/>
      <c r="K422" s="229"/>
      <c r="L422" s="235"/>
      <c r="M422" s="236"/>
      <c r="N422" s="237"/>
      <c r="O422" s="237"/>
      <c r="P422" s="237"/>
      <c r="Q422" s="237"/>
      <c r="R422" s="237"/>
      <c r="S422" s="237"/>
      <c r="T422" s="238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9" t="s">
        <v>218</v>
      </c>
      <c r="AU422" s="239" t="s">
        <v>82</v>
      </c>
      <c r="AV422" s="13" t="s">
        <v>82</v>
      </c>
      <c r="AW422" s="13" t="s">
        <v>33</v>
      </c>
      <c r="AX422" s="13" t="s">
        <v>73</v>
      </c>
      <c r="AY422" s="239" t="s">
        <v>206</v>
      </c>
    </row>
    <row r="423" spans="1:51" s="13" customFormat="1" ht="12">
      <c r="A423" s="13"/>
      <c r="B423" s="228"/>
      <c r="C423" s="229"/>
      <c r="D423" s="230" t="s">
        <v>218</v>
      </c>
      <c r="E423" s="231" t="s">
        <v>19</v>
      </c>
      <c r="F423" s="232" t="s">
        <v>608</v>
      </c>
      <c r="G423" s="229"/>
      <c r="H423" s="233">
        <v>2</v>
      </c>
      <c r="I423" s="234"/>
      <c r="J423" s="229"/>
      <c r="K423" s="229"/>
      <c r="L423" s="235"/>
      <c r="M423" s="236"/>
      <c r="N423" s="237"/>
      <c r="O423" s="237"/>
      <c r="P423" s="237"/>
      <c r="Q423" s="237"/>
      <c r="R423" s="237"/>
      <c r="S423" s="237"/>
      <c r="T423" s="238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9" t="s">
        <v>218</v>
      </c>
      <c r="AU423" s="239" t="s">
        <v>82</v>
      </c>
      <c r="AV423" s="13" t="s">
        <v>82</v>
      </c>
      <c r="AW423" s="13" t="s">
        <v>33</v>
      </c>
      <c r="AX423" s="13" t="s">
        <v>73</v>
      </c>
      <c r="AY423" s="239" t="s">
        <v>206</v>
      </c>
    </row>
    <row r="424" spans="1:51" s="13" customFormat="1" ht="12">
      <c r="A424" s="13"/>
      <c r="B424" s="228"/>
      <c r="C424" s="229"/>
      <c r="D424" s="230" t="s">
        <v>218</v>
      </c>
      <c r="E424" s="231" t="s">
        <v>19</v>
      </c>
      <c r="F424" s="232" t="s">
        <v>609</v>
      </c>
      <c r="G424" s="229"/>
      <c r="H424" s="233">
        <v>1</v>
      </c>
      <c r="I424" s="234"/>
      <c r="J424" s="229"/>
      <c r="K424" s="229"/>
      <c r="L424" s="235"/>
      <c r="M424" s="236"/>
      <c r="N424" s="237"/>
      <c r="O424" s="237"/>
      <c r="P424" s="237"/>
      <c r="Q424" s="237"/>
      <c r="R424" s="237"/>
      <c r="S424" s="237"/>
      <c r="T424" s="238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9" t="s">
        <v>218</v>
      </c>
      <c r="AU424" s="239" t="s">
        <v>82</v>
      </c>
      <c r="AV424" s="13" t="s">
        <v>82</v>
      </c>
      <c r="AW424" s="13" t="s">
        <v>33</v>
      </c>
      <c r="AX424" s="13" t="s">
        <v>73</v>
      </c>
      <c r="AY424" s="239" t="s">
        <v>206</v>
      </c>
    </row>
    <row r="425" spans="1:51" s="13" customFormat="1" ht="12">
      <c r="A425" s="13"/>
      <c r="B425" s="228"/>
      <c r="C425" s="229"/>
      <c r="D425" s="230" t="s">
        <v>218</v>
      </c>
      <c r="E425" s="231" t="s">
        <v>19</v>
      </c>
      <c r="F425" s="232" t="s">
        <v>610</v>
      </c>
      <c r="G425" s="229"/>
      <c r="H425" s="233">
        <v>15</v>
      </c>
      <c r="I425" s="234"/>
      <c r="J425" s="229"/>
      <c r="K425" s="229"/>
      <c r="L425" s="235"/>
      <c r="M425" s="236"/>
      <c r="N425" s="237"/>
      <c r="O425" s="237"/>
      <c r="P425" s="237"/>
      <c r="Q425" s="237"/>
      <c r="R425" s="237"/>
      <c r="S425" s="237"/>
      <c r="T425" s="238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9" t="s">
        <v>218</v>
      </c>
      <c r="AU425" s="239" t="s">
        <v>82</v>
      </c>
      <c r="AV425" s="13" t="s">
        <v>82</v>
      </c>
      <c r="AW425" s="13" t="s">
        <v>33</v>
      </c>
      <c r="AX425" s="13" t="s">
        <v>73</v>
      </c>
      <c r="AY425" s="239" t="s">
        <v>206</v>
      </c>
    </row>
    <row r="426" spans="1:51" s="14" customFormat="1" ht="12">
      <c r="A426" s="14"/>
      <c r="B426" s="240"/>
      <c r="C426" s="241"/>
      <c r="D426" s="230" t="s">
        <v>218</v>
      </c>
      <c r="E426" s="242" t="s">
        <v>19</v>
      </c>
      <c r="F426" s="243" t="s">
        <v>220</v>
      </c>
      <c r="G426" s="241"/>
      <c r="H426" s="244">
        <v>46</v>
      </c>
      <c r="I426" s="245"/>
      <c r="J426" s="241"/>
      <c r="K426" s="241"/>
      <c r="L426" s="246"/>
      <c r="M426" s="247"/>
      <c r="N426" s="248"/>
      <c r="O426" s="248"/>
      <c r="P426" s="248"/>
      <c r="Q426" s="248"/>
      <c r="R426" s="248"/>
      <c r="S426" s="248"/>
      <c r="T426" s="249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0" t="s">
        <v>218</v>
      </c>
      <c r="AU426" s="250" t="s">
        <v>82</v>
      </c>
      <c r="AV426" s="14" t="s">
        <v>112</v>
      </c>
      <c r="AW426" s="14" t="s">
        <v>33</v>
      </c>
      <c r="AX426" s="14" t="s">
        <v>34</v>
      </c>
      <c r="AY426" s="250" t="s">
        <v>206</v>
      </c>
    </row>
    <row r="427" spans="1:65" s="2" customFormat="1" ht="12">
      <c r="A427" s="40"/>
      <c r="B427" s="41"/>
      <c r="C427" s="215" t="s">
        <v>611</v>
      </c>
      <c r="D427" s="215" t="s">
        <v>208</v>
      </c>
      <c r="E427" s="216" t="s">
        <v>612</v>
      </c>
      <c r="F427" s="217" t="s">
        <v>613</v>
      </c>
      <c r="G427" s="218" t="s">
        <v>386</v>
      </c>
      <c r="H427" s="219">
        <v>32</v>
      </c>
      <c r="I427" s="220"/>
      <c r="J427" s="221">
        <f>ROUND(I427*H427,2)</f>
        <v>0</v>
      </c>
      <c r="K427" s="217" t="s">
        <v>212</v>
      </c>
      <c r="L427" s="46"/>
      <c r="M427" s="222" t="s">
        <v>19</v>
      </c>
      <c r="N427" s="223" t="s">
        <v>44</v>
      </c>
      <c r="O427" s="86"/>
      <c r="P427" s="224">
        <f>O427*H427</f>
        <v>0</v>
      </c>
      <c r="Q427" s="224">
        <v>0.35841</v>
      </c>
      <c r="R427" s="224">
        <f>Q427*H427</f>
        <v>11.46912</v>
      </c>
      <c r="S427" s="224">
        <v>0</v>
      </c>
      <c r="T427" s="225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26" t="s">
        <v>112</v>
      </c>
      <c r="AT427" s="226" t="s">
        <v>208</v>
      </c>
      <c r="AU427" s="226" t="s">
        <v>82</v>
      </c>
      <c r="AY427" s="19" t="s">
        <v>206</v>
      </c>
      <c r="BE427" s="227">
        <f>IF(N427="základní",J427,0)</f>
        <v>0</v>
      </c>
      <c r="BF427" s="227">
        <f>IF(N427="snížená",J427,0)</f>
        <v>0</v>
      </c>
      <c r="BG427" s="227">
        <f>IF(N427="zákl. přenesená",J427,0)</f>
        <v>0</v>
      </c>
      <c r="BH427" s="227">
        <f>IF(N427="sníž. přenesená",J427,0)</f>
        <v>0</v>
      </c>
      <c r="BI427" s="227">
        <f>IF(N427="nulová",J427,0)</f>
        <v>0</v>
      </c>
      <c r="BJ427" s="19" t="s">
        <v>34</v>
      </c>
      <c r="BK427" s="227">
        <f>ROUND(I427*H427,2)</f>
        <v>0</v>
      </c>
      <c r="BL427" s="19" t="s">
        <v>112</v>
      </c>
      <c r="BM427" s="226" t="s">
        <v>614</v>
      </c>
    </row>
    <row r="428" spans="1:51" s="15" customFormat="1" ht="12">
      <c r="A428" s="15"/>
      <c r="B428" s="251"/>
      <c r="C428" s="252"/>
      <c r="D428" s="230" t="s">
        <v>218</v>
      </c>
      <c r="E428" s="253" t="s">
        <v>19</v>
      </c>
      <c r="F428" s="254" t="s">
        <v>603</v>
      </c>
      <c r="G428" s="252"/>
      <c r="H428" s="253" t="s">
        <v>19</v>
      </c>
      <c r="I428" s="255"/>
      <c r="J428" s="252"/>
      <c r="K428" s="252"/>
      <c r="L428" s="256"/>
      <c r="M428" s="257"/>
      <c r="N428" s="258"/>
      <c r="O428" s="258"/>
      <c r="P428" s="258"/>
      <c r="Q428" s="258"/>
      <c r="R428" s="258"/>
      <c r="S428" s="258"/>
      <c r="T428" s="259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T428" s="260" t="s">
        <v>218</v>
      </c>
      <c r="AU428" s="260" t="s">
        <v>82</v>
      </c>
      <c r="AV428" s="15" t="s">
        <v>34</v>
      </c>
      <c r="AW428" s="15" t="s">
        <v>33</v>
      </c>
      <c r="AX428" s="15" t="s">
        <v>73</v>
      </c>
      <c r="AY428" s="260" t="s">
        <v>206</v>
      </c>
    </row>
    <row r="429" spans="1:51" s="13" customFormat="1" ht="12">
      <c r="A429" s="13"/>
      <c r="B429" s="228"/>
      <c r="C429" s="229"/>
      <c r="D429" s="230" t="s">
        <v>218</v>
      </c>
      <c r="E429" s="231" t="s">
        <v>19</v>
      </c>
      <c r="F429" s="232" t="s">
        <v>615</v>
      </c>
      <c r="G429" s="229"/>
      <c r="H429" s="233">
        <v>1</v>
      </c>
      <c r="I429" s="234"/>
      <c r="J429" s="229"/>
      <c r="K429" s="229"/>
      <c r="L429" s="235"/>
      <c r="M429" s="236"/>
      <c r="N429" s="237"/>
      <c r="O429" s="237"/>
      <c r="P429" s="237"/>
      <c r="Q429" s="237"/>
      <c r="R429" s="237"/>
      <c r="S429" s="237"/>
      <c r="T429" s="238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9" t="s">
        <v>218</v>
      </c>
      <c r="AU429" s="239" t="s">
        <v>82</v>
      </c>
      <c r="AV429" s="13" t="s">
        <v>82</v>
      </c>
      <c r="AW429" s="13" t="s">
        <v>33</v>
      </c>
      <c r="AX429" s="13" t="s">
        <v>73</v>
      </c>
      <c r="AY429" s="239" t="s">
        <v>206</v>
      </c>
    </row>
    <row r="430" spans="1:51" s="13" customFormat="1" ht="12">
      <c r="A430" s="13"/>
      <c r="B430" s="228"/>
      <c r="C430" s="229"/>
      <c r="D430" s="230" t="s">
        <v>218</v>
      </c>
      <c r="E430" s="231" t="s">
        <v>19</v>
      </c>
      <c r="F430" s="232" t="s">
        <v>616</v>
      </c>
      <c r="G430" s="229"/>
      <c r="H430" s="233">
        <v>1</v>
      </c>
      <c r="I430" s="234"/>
      <c r="J430" s="229"/>
      <c r="K430" s="229"/>
      <c r="L430" s="235"/>
      <c r="M430" s="236"/>
      <c r="N430" s="237"/>
      <c r="O430" s="237"/>
      <c r="P430" s="237"/>
      <c r="Q430" s="237"/>
      <c r="R430" s="237"/>
      <c r="S430" s="237"/>
      <c r="T430" s="238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9" t="s">
        <v>218</v>
      </c>
      <c r="AU430" s="239" t="s">
        <v>82</v>
      </c>
      <c r="AV430" s="13" t="s">
        <v>82</v>
      </c>
      <c r="AW430" s="13" t="s">
        <v>33</v>
      </c>
      <c r="AX430" s="13" t="s">
        <v>73</v>
      </c>
      <c r="AY430" s="239" t="s">
        <v>206</v>
      </c>
    </row>
    <row r="431" spans="1:51" s="13" customFormat="1" ht="12">
      <c r="A431" s="13"/>
      <c r="B431" s="228"/>
      <c r="C431" s="229"/>
      <c r="D431" s="230" t="s">
        <v>218</v>
      </c>
      <c r="E431" s="231" t="s">
        <v>19</v>
      </c>
      <c r="F431" s="232" t="s">
        <v>617</v>
      </c>
      <c r="G431" s="229"/>
      <c r="H431" s="233">
        <v>2</v>
      </c>
      <c r="I431" s="234"/>
      <c r="J431" s="229"/>
      <c r="K431" s="229"/>
      <c r="L431" s="235"/>
      <c r="M431" s="236"/>
      <c r="N431" s="237"/>
      <c r="O431" s="237"/>
      <c r="P431" s="237"/>
      <c r="Q431" s="237"/>
      <c r="R431" s="237"/>
      <c r="S431" s="237"/>
      <c r="T431" s="238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9" t="s">
        <v>218</v>
      </c>
      <c r="AU431" s="239" t="s">
        <v>82</v>
      </c>
      <c r="AV431" s="13" t="s">
        <v>82</v>
      </c>
      <c r="AW431" s="13" t="s">
        <v>33</v>
      </c>
      <c r="AX431" s="13" t="s">
        <v>73</v>
      </c>
      <c r="AY431" s="239" t="s">
        <v>206</v>
      </c>
    </row>
    <row r="432" spans="1:51" s="13" customFormat="1" ht="12">
      <c r="A432" s="13"/>
      <c r="B432" s="228"/>
      <c r="C432" s="229"/>
      <c r="D432" s="230" t="s">
        <v>218</v>
      </c>
      <c r="E432" s="231" t="s">
        <v>19</v>
      </c>
      <c r="F432" s="232" t="s">
        <v>618</v>
      </c>
      <c r="G432" s="229"/>
      <c r="H432" s="233">
        <v>3</v>
      </c>
      <c r="I432" s="234"/>
      <c r="J432" s="229"/>
      <c r="K432" s="229"/>
      <c r="L432" s="235"/>
      <c r="M432" s="236"/>
      <c r="N432" s="237"/>
      <c r="O432" s="237"/>
      <c r="P432" s="237"/>
      <c r="Q432" s="237"/>
      <c r="R432" s="237"/>
      <c r="S432" s="237"/>
      <c r="T432" s="238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9" t="s">
        <v>218</v>
      </c>
      <c r="AU432" s="239" t="s">
        <v>82</v>
      </c>
      <c r="AV432" s="13" t="s">
        <v>82</v>
      </c>
      <c r="AW432" s="13" t="s">
        <v>33</v>
      </c>
      <c r="AX432" s="13" t="s">
        <v>73</v>
      </c>
      <c r="AY432" s="239" t="s">
        <v>206</v>
      </c>
    </row>
    <row r="433" spans="1:51" s="13" customFormat="1" ht="12">
      <c r="A433" s="13"/>
      <c r="B433" s="228"/>
      <c r="C433" s="229"/>
      <c r="D433" s="230" t="s">
        <v>218</v>
      </c>
      <c r="E433" s="231" t="s">
        <v>19</v>
      </c>
      <c r="F433" s="232" t="s">
        <v>619</v>
      </c>
      <c r="G433" s="229"/>
      <c r="H433" s="233">
        <v>1</v>
      </c>
      <c r="I433" s="234"/>
      <c r="J433" s="229"/>
      <c r="K433" s="229"/>
      <c r="L433" s="235"/>
      <c r="M433" s="236"/>
      <c r="N433" s="237"/>
      <c r="O433" s="237"/>
      <c r="P433" s="237"/>
      <c r="Q433" s="237"/>
      <c r="R433" s="237"/>
      <c r="S433" s="237"/>
      <c r="T433" s="238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9" t="s">
        <v>218</v>
      </c>
      <c r="AU433" s="239" t="s">
        <v>82</v>
      </c>
      <c r="AV433" s="13" t="s">
        <v>82</v>
      </c>
      <c r="AW433" s="13" t="s">
        <v>33</v>
      </c>
      <c r="AX433" s="13" t="s">
        <v>73</v>
      </c>
      <c r="AY433" s="239" t="s">
        <v>206</v>
      </c>
    </row>
    <row r="434" spans="1:51" s="13" customFormat="1" ht="12">
      <c r="A434" s="13"/>
      <c r="B434" s="228"/>
      <c r="C434" s="229"/>
      <c r="D434" s="230" t="s">
        <v>218</v>
      </c>
      <c r="E434" s="231" t="s">
        <v>19</v>
      </c>
      <c r="F434" s="232" t="s">
        <v>620</v>
      </c>
      <c r="G434" s="229"/>
      <c r="H434" s="233">
        <v>1</v>
      </c>
      <c r="I434" s="234"/>
      <c r="J434" s="229"/>
      <c r="K434" s="229"/>
      <c r="L434" s="235"/>
      <c r="M434" s="236"/>
      <c r="N434" s="237"/>
      <c r="O434" s="237"/>
      <c r="P434" s="237"/>
      <c r="Q434" s="237"/>
      <c r="R434" s="237"/>
      <c r="S434" s="237"/>
      <c r="T434" s="238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39" t="s">
        <v>218</v>
      </c>
      <c r="AU434" s="239" t="s">
        <v>82</v>
      </c>
      <c r="AV434" s="13" t="s">
        <v>82</v>
      </c>
      <c r="AW434" s="13" t="s">
        <v>33</v>
      </c>
      <c r="AX434" s="13" t="s">
        <v>73</v>
      </c>
      <c r="AY434" s="239" t="s">
        <v>206</v>
      </c>
    </row>
    <row r="435" spans="1:51" s="13" customFormat="1" ht="12">
      <c r="A435" s="13"/>
      <c r="B435" s="228"/>
      <c r="C435" s="229"/>
      <c r="D435" s="230" t="s">
        <v>218</v>
      </c>
      <c r="E435" s="231" t="s">
        <v>19</v>
      </c>
      <c r="F435" s="232" t="s">
        <v>621</v>
      </c>
      <c r="G435" s="229"/>
      <c r="H435" s="233">
        <v>6</v>
      </c>
      <c r="I435" s="234"/>
      <c r="J435" s="229"/>
      <c r="K435" s="229"/>
      <c r="L435" s="235"/>
      <c r="M435" s="236"/>
      <c r="N435" s="237"/>
      <c r="O435" s="237"/>
      <c r="P435" s="237"/>
      <c r="Q435" s="237"/>
      <c r="R435" s="237"/>
      <c r="S435" s="237"/>
      <c r="T435" s="238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39" t="s">
        <v>218</v>
      </c>
      <c r="AU435" s="239" t="s">
        <v>82</v>
      </c>
      <c r="AV435" s="13" t="s">
        <v>82</v>
      </c>
      <c r="AW435" s="13" t="s">
        <v>33</v>
      </c>
      <c r="AX435" s="13" t="s">
        <v>73</v>
      </c>
      <c r="AY435" s="239" t="s">
        <v>206</v>
      </c>
    </row>
    <row r="436" spans="1:51" s="13" customFormat="1" ht="12">
      <c r="A436" s="13"/>
      <c r="B436" s="228"/>
      <c r="C436" s="229"/>
      <c r="D436" s="230" t="s">
        <v>218</v>
      </c>
      <c r="E436" s="231" t="s">
        <v>19</v>
      </c>
      <c r="F436" s="232" t="s">
        <v>622</v>
      </c>
      <c r="G436" s="229"/>
      <c r="H436" s="233">
        <v>3</v>
      </c>
      <c r="I436" s="234"/>
      <c r="J436" s="229"/>
      <c r="K436" s="229"/>
      <c r="L436" s="235"/>
      <c r="M436" s="236"/>
      <c r="N436" s="237"/>
      <c r="O436" s="237"/>
      <c r="P436" s="237"/>
      <c r="Q436" s="237"/>
      <c r="R436" s="237"/>
      <c r="S436" s="237"/>
      <c r="T436" s="238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39" t="s">
        <v>218</v>
      </c>
      <c r="AU436" s="239" t="s">
        <v>82</v>
      </c>
      <c r="AV436" s="13" t="s">
        <v>82</v>
      </c>
      <c r="AW436" s="13" t="s">
        <v>33</v>
      </c>
      <c r="AX436" s="13" t="s">
        <v>73</v>
      </c>
      <c r="AY436" s="239" t="s">
        <v>206</v>
      </c>
    </row>
    <row r="437" spans="1:51" s="13" customFormat="1" ht="12">
      <c r="A437" s="13"/>
      <c r="B437" s="228"/>
      <c r="C437" s="229"/>
      <c r="D437" s="230" t="s">
        <v>218</v>
      </c>
      <c r="E437" s="231" t="s">
        <v>19</v>
      </c>
      <c r="F437" s="232" t="s">
        <v>623</v>
      </c>
      <c r="G437" s="229"/>
      <c r="H437" s="233">
        <v>1</v>
      </c>
      <c r="I437" s="234"/>
      <c r="J437" s="229"/>
      <c r="K437" s="229"/>
      <c r="L437" s="235"/>
      <c r="M437" s="236"/>
      <c r="N437" s="237"/>
      <c r="O437" s="237"/>
      <c r="P437" s="237"/>
      <c r="Q437" s="237"/>
      <c r="R437" s="237"/>
      <c r="S437" s="237"/>
      <c r="T437" s="238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9" t="s">
        <v>218</v>
      </c>
      <c r="AU437" s="239" t="s">
        <v>82</v>
      </c>
      <c r="AV437" s="13" t="s">
        <v>82</v>
      </c>
      <c r="AW437" s="13" t="s">
        <v>33</v>
      </c>
      <c r="AX437" s="13" t="s">
        <v>73</v>
      </c>
      <c r="AY437" s="239" t="s">
        <v>206</v>
      </c>
    </row>
    <row r="438" spans="1:51" s="13" customFormat="1" ht="12">
      <c r="A438" s="13"/>
      <c r="B438" s="228"/>
      <c r="C438" s="229"/>
      <c r="D438" s="230" t="s">
        <v>218</v>
      </c>
      <c r="E438" s="231" t="s">
        <v>19</v>
      </c>
      <c r="F438" s="232" t="s">
        <v>624</v>
      </c>
      <c r="G438" s="229"/>
      <c r="H438" s="233">
        <v>2</v>
      </c>
      <c r="I438" s="234"/>
      <c r="J438" s="229"/>
      <c r="K438" s="229"/>
      <c r="L438" s="235"/>
      <c r="M438" s="236"/>
      <c r="N438" s="237"/>
      <c r="O438" s="237"/>
      <c r="P438" s="237"/>
      <c r="Q438" s="237"/>
      <c r="R438" s="237"/>
      <c r="S438" s="237"/>
      <c r="T438" s="238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9" t="s">
        <v>218</v>
      </c>
      <c r="AU438" s="239" t="s">
        <v>82</v>
      </c>
      <c r="AV438" s="13" t="s">
        <v>82</v>
      </c>
      <c r="AW438" s="13" t="s">
        <v>33</v>
      </c>
      <c r="AX438" s="13" t="s">
        <v>73</v>
      </c>
      <c r="AY438" s="239" t="s">
        <v>206</v>
      </c>
    </row>
    <row r="439" spans="1:51" s="13" customFormat="1" ht="12">
      <c r="A439" s="13"/>
      <c r="B439" s="228"/>
      <c r="C439" s="229"/>
      <c r="D439" s="230" t="s">
        <v>218</v>
      </c>
      <c r="E439" s="231" t="s">
        <v>19</v>
      </c>
      <c r="F439" s="232" t="s">
        <v>625</v>
      </c>
      <c r="G439" s="229"/>
      <c r="H439" s="233">
        <v>1</v>
      </c>
      <c r="I439" s="234"/>
      <c r="J439" s="229"/>
      <c r="K439" s="229"/>
      <c r="L439" s="235"/>
      <c r="M439" s="236"/>
      <c r="N439" s="237"/>
      <c r="O439" s="237"/>
      <c r="P439" s="237"/>
      <c r="Q439" s="237"/>
      <c r="R439" s="237"/>
      <c r="S439" s="237"/>
      <c r="T439" s="238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9" t="s">
        <v>218</v>
      </c>
      <c r="AU439" s="239" t="s">
        <v>82</v>
      </c>
      <c r="AV439" s="13" t="s">
        <v>82</v>
      </c>
      <c r="AW439" s="13" t="s">
        <v>33</v>
      </c>
      <c r="AX439" s="13" t="s">
        <v>73</v>
      </c>
      <c r="AY439" s="239" t="s">
        <v>206</v>
      </c>
    </row>
    <row r="440" spans="1:51" s="13" customFormat="1" ht="12">
      <c r="A440" s="13"/>
      <c r="B440" s="228"/>
      <c r="C440" s="229"/>
      <c r="D440" s="230" t="s">
        <v>218</v>
      </c>
      <c r="E440" s="231" t="s">
        <v>19</v>
      </c>
      <c r="F440" s="232" t="s">
        <v>626</v>
      </c>
      <c r="G440" s="229"/>
      <c r="H440" s="233">
        <v>1</v>
      </c>
      <c r="I440" s="234"/>
      <c r="J440" s="229"/>
      <c r="K440" s="229"/>
      <c r="L440" s="235"/>
      <c r="M440" s="236"/>
      <c r="N440" s="237"/>
      <c r="O440" s="237"/>
      <c r="P440" s="237"/>
      <c r="Q440" s="237"/>
      <c r="R440" s="237"/>
      <c r="S440" s="237"/>
      <c r="T440" s="238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9" t="s">
        <v>218</v>
      </c>
      <c r="AU440" s="239" t="s">
        <v>82</v>
      </c>
      <c r="AV440" s="13" t="s">
        <v>82</v>
      </c>
      <c r="AW440" s="13" t="s">
        <v>33</v>
      </c>
      <c r="AX440" s="13" t="s">
        <v>73</v>
      </c>
      <c r="AY440" s="239" t="s">
        <v>206</v>
      </c>
    </row>
    <row r="441" spans="1:51" s="13" customFormat="1" ht="12">
      <c r="A441" s="13"/>
      <c r="B441" s="228"/>
      <c r="C441" s="229"/>
      <c r="D441" s="230" t="s">
        <v>218</v>
      </c>
      <c r="E441" s="231" t="s">
        <v>19</v>
      </c>
      <c r="F441" s="232" t="s">
        <v>627</v>
      </c>
      <c r="G441" s="229"/>
      <c r="H441" s="233">
        <v>1</v>
      </c>
      <c r="I441" s="234"/>
      <c r="J441" s="229"/>
      <c r="K441" s="229"/>
      <c r="L441" s="235"/>
      <c r="M441" s="236"/>
      <c r="N441" s="237"/>
      <c r="O441" s="237"/>
      <c r="P441" s="237"/>
      <c r="Q441" s="237"/>
      <c r="R441" s="237"/>
      <c r="S441" s="237"/>
      <c r="T441" s="238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9" t="s">
        <v>218</v>
      </c>
      <c r="AU441" s="239" t="s">
        <v>82</v>
      </c>
      <c r="AV441" s="13" t="s">
        <v>82</v>
      </c>
      <c r="AW441" s="13" t="s">
        <v>33</v>
      </c>
      <c r="AX441" s="13" t="s">
        <v>73</v>
      </c>
      <c r="AY441" s="239" t="s">
        <v>206</v>
      </c>
    </row>
    <row r="442" spans="1:51" s="13" customFormat="1" ht="12">
      <c r="A442" s="13"/>
      <c r="B442" s="228"/>
      <c r="C442" s="229"/>
      <c r="D442" s="230" t="s">
        <v>218</v>
      </c>
      <c r="E442" s="231" t="s">
        <v>19</v>
      </c>
      <c r="F442" s="232" t="s">
        <v>628</v>
      </c>
      <c r="G442" s="229"/>
      <c r="H442" s="233">
        <v>1</v>
      </c>
      <c r="I442" s="234"/>
      <c r="J442" s="229"/>
      <c r="K442" s="229"/>
      <c r="L442" s="235"/>
      <c r="M442" s="236"/>
      <c r="N442" s="237"/>
      <c r="O442" s="237"/>
      <c r="P442" s="237"/>
      <c r="Q442" s="237"/>
      <c r="R442" s="237"/>
      <c r="S442" s="237"/>
      <c r="T442" s="238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9" t="s">
        <v>218</v>
      </c>
      <c r="AU442" s="239" t="s">
        <v>82</v>
      </c>
      <c r="AV442" s="13" t="s">
        <v>82</v>
      </c>
      <c r="AW442" s="13" t="s">
        <v>33</v>
      </c>
      <c r="AX442" s="13" t="s">
        <v>73</v>
      </c>
      <c r="AY442" s="239" t="s">
        <v>206</v>
      </c>
    </row>
    <row r="443" spans="1:51" s="13" customFormat="1" ht="12">
      <c r="A443" s="13"/>
      <c r="B443" s="228"/>
      <c r="C443" s="229"/>
      <c r="D443" s="230" t="s">
        <v>218</v>
      </c>
      <c r="E443" s="231" t="s">
        <v>19</v>
      </c>
      <c r="F443" s="232" t="s">
        <v>629</v>
      </c>
      <c r="G443" s="229"/>
      <c r="H443" s="233">
        <v>1</v>
      </c>
      <c r="I443" s="234"/>
      <c r="J443" s="229"/>
      <c r="K443" s="229"/>
      <c r="L443" s="235"/>
      <c r="M443" s="236"/>
      <c r="N443" s="237"/>
      <c r="O443" s="237"/>
      <c r="P443" s="237"/>
      <c r="Q443" s="237"/>
      <c r="R443" s="237"/>
      <c r="S443" s="237"/>
      <c r="T443" s="238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9" t="s">
        <v>218</v>
      </c>
      <c r="AU443" s="239" t="s">
        <v>82</v>
      </c>
      <c r="AV443" s="13" t="s">
        <v>82</v>
      </c>
      <c r="AW443" s="13" t="s">
        <v>33</v>
      </c>
      <c r="AX443" s="13" t="s">
        <v>73</v>
      </c>
      <c r="AY443" s="239" t="s">
        <v>206</v>
      </c>
    </row>
    <row r="444" spans="1:51" s="13" customFormat="1" ht="12">
      <c r="A444" s="13"/>
      <c r="B444" s="228"/>
      <c r="C444" s="229"/>
      <c r="D444" s="230" t="s">
        <v>218</v>
      </c>
      <c r="E444" s="231" t="s">
        <v>19</v>
      </c>
      <c r="F444" s="232" t="s">
        <v>630</v>
      </c>
      <c r="G444" s="229"/>
      <c r="H444" s="233">
        <v>1</v>
      </c>
      <c r="I444" s="234"/>
      <c r="J444" s="229"/>
      <c r="K444" s="229"/>
      <c r="L444" s="235"/>
      <c r="M444" s="236"/>
      <c r="N444" s="237"/>
      <c r="O444" s="237"/>
      <c r="P444" s="237"/>
      <c r="Q444" s="237"/>
      <c r="R444" s="237"/>
      <c r="S444" s="237"/>
      <c r="T444" s="238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9" t="s">
        <v>218</v>
      </c>
      <c r="AU444" s="239" t="s">
        <v>82</v>
      </c>
      <c r="AV444" s="13" t="s">
        <v>82</v>
      </c>
      <c r="AW444" s="13" t="s">
        <v>33</v>
      </c>
      <c r="AX444" s="13" t="s">
        <v>73</v>
      </c>
      <c r="AY444" s="239" t="s">
        <v>206</v>
      </c>
    </row>
    <row r="445" spans="1:51" s="13" customFormat="1" ht="12">
      <c r="A445" s="13"/>
      <c r="B445" s="228"/>
      <c r="C445" s="229"/>
      <c r="D445" s="230" t="s">
        <v>218</v>
      </c>
      <c r="E445" s="231" t="s">
        <v>19</v>
      </c>
      <c r="F445" s="232" t="s">
        <v>631</v>
      </c>
      <c r="G445" s="229"/>
      <c r="H445" s="233">
        <v>2</v>
      </c>
      <c r="I445" s="234"/>
      <c r="J445" s="229"/>
      <c r="K445" s="229"/>
      <c r="L445" s="235"/>
      <c r="M445" s="236"/>
      <c r="N445" s="237"/>
      <c r="O445" s="237"/>
      <c r="P445" s="237"/>
      <c r="Q445" s="237"/>
      <c r="R445" s="237"/>
      <c r="S445" s="237"/>
      <c r="T445" s="238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9" t="s">
        <v>218</v>
      </c>
      <c r="AU445" s="239" t="s">
        <v>82</v>
      </c>
      <c r="AV445" s="13" t="s">
        <v>82</v>
      </c>
      <c r="AW445" s="13" t="s">
        <v>33</v>
      </c>
      <c r="AX445" s="13" t="s">
        <v>73</v>
      </c>
      <c r="AY445" s="239" t="s">
        <v>206</v>
      </c>
    </row>
    <row r="446" spans="1:51" s="13" customFormat="1" ht="12">
      <c r="A446" s="13"/>
      <c r="B446" s="228"/>
      <c r="C446" s="229"/>
      <c r="D446" s="230" t="s">
        <v>218</v>
      </c>
      <c r="E446" s="231" t="s">
        <v>19</v>
      </c>
      <c r="F446" s="232" t="s">
        <v>632</v>
      </c>
      <c r="G446" s="229"/>
      <c r="H446" s="233">
        <v>2</v>
      </c>
      <c r="I446" s="234"/>
      <c r="J446" s="229"/>
      <c r="K446" s="229"/>
      <c r="L446" s="235"/>
      <c r="M446" s="236"/>
      <c r="N446" s="237"/>
      <c r="O446" s="237"/>
      <c r="P446" s="237"/>
      <c r="Q446" s="237"/>
      <c r="R446" s="237"/>
      <c r="S446" s="237"/>
      <c r="T446" s="238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39" t="s">
        <v>218</v>
      </c>
      <c r="AU446" s="239" t="s">
        <v>82</v>
      </c>
      <c r="AV446" s="13" t="s">
        <v>82</v>
      </c>
      <c r="AW446" s="13" t="s">
        <v>33</v>
      </c>
      <c r="AX446" s="13" t="s">
        <v>73</v>
      </c>
      <c r="AY446" s="239" t="s">
        <v>206</v>
      </c>
    </row>
    <row r="447" spans="1:51" s="13" customFormat="1" ht="12">
      <c r="A447" s="13"/>
      <c r="B447" s="228"/>
      <c r="C447" s="229"/>
      <c r="D447" s="230" t="s">
        <v>218</v>
      </c>
      <c r="E447" s="231" t="s">
        <v>19</v>
      </c>
      <c r="F447" s="232" t="s">
        <v>633</v>
      </c>
      <c r="G447" s="229"/>
      <c r="H447" s="233">
        <v>1</v>
      </c>
      <c r="I447" s="234"/>
      <c r="J447" s="229"/>
      <c r="K447" s="229"/>
      <c r="L447" s="235"/>
      <c r="M447" s="236"/>
      <c r="N447" s="237"/>
      <c r="O447" s="237"/>
      <c r="P447" s="237"/>
      <c r="Q447" s="237"/>
      <c r="R447" s="237"/>
      <c r="S447" s="237"/>
      <c r="T447" s="238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39" t="s">
        <v>218</v>
      </c>
      <c r="AU447" s="239" t="s">
        <v>82</v>
      </c>
      <c r="AV447" s="13" t="s">
        <v>82</v>
      </c>
      <c r="AW447" s="13" t="s">
        <v>33</v>
      </c>
      <c r="AX447" s="13" t="s">
        <v>73</v>
      </c>
      <c r="AY447" s="239" t="s">
        <v>206</v>
      </c>
    </row>
    <row r="448" spans="1:51" s="14" customFormat="1" ht="12">
      <c r="A448" s="14"/>
      <c r="B448" s="240"/>
      <c r="C448" s="241"/>
      <c r="D448" s="230" t="s">
        <v>218</v>
      </c>
      <c r="E448" s="242" t="s">
        <v>19</v>
      </c>
      <c r="F448" s="243" t="s">
        <v>220</v>
      </c>
      <c r="G448" s="241"/>
      <c r="H448" s="244">
        <v>32</v>
      </c>
      <c r="I448" s="245"/>
      <c r="J448" s="241"/>
      <c r="K448" s="241"/>
      <c r="L448" s="246"/>
      <c r="M448" s="247"/>
      <c r="N448" s="248"/>
      <c r="O448" s="248"/>
      <c r="P448" s="248"/>
      <c r="Q448" s="248"/>
      <c r="R448" s="248"/>
      <c r="S448" s="248"/>
      <c r="T448" s="249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50" t="s">
        <v>218</v>
      </c>
      <c r="AU448" s="250" t="s">
        <v>82</v>
      </c>
      <c r="AV448" s="14" t="s">
        <v>112</v>
      </c>
      <c r="AW448" s="14" t="s">
        <v>33</v>
      </c>
      <c r="AX448" s="14" t="s">
        <v>34</v>
      </c>
      <c r="AY448" s="250" t="s">
        <v>206</v>
      </c>
    </row>
    <row r="449" spans="1:65" s="2" customFormat="1" ht="12">
      <c r="A449" s="40"/>
      <c r="B449" s="41"/>
      <c r="C449" s="215" t="s">
        <v>634</v>
      </c>
      <c r="D449" s="215" t="s">
        <v>208</v>
      </c>
      <c r="E449" s="216" t="s">
        <v>635</v>
      </c>
      <c r="F449" s="217" t="s">
        <v>636</v>
      </c>
      <c r="G449" s="218" t="s">
        <v>386</v>
      </c>
      <c r="H449" s="219">
        <v>3</v>
      </c>
      <c r="I449" s="220"/>
      <c r="J449" s="221">
        <f>ROUND(I449*H449,2)</f>
        <v>0</v>
      </c>
      <c r="K449" s="217" t="s">
        <v>212</v>
      </c>
      <c r="L449" s="46"/>
      <c r="M449" s="222" t="s">
        <v>19</v>
      </c>
      <c r="N449" s="223" t="s">
        <v>44</v>
      </c>
      <c r="O449" s="86"/>
      <c r="P449" s="224">
        <f>O449*H449</f>
        <v>0</v>
      </c>
      <c r="Q449" s="224">
        <v>0.38594</v>
      </c>
      <c r="R449" s="224">
        <f>Q449*H449</f>
        <v>1.15782</v>
      </c>
      <c r="S449" s="224">
        <v>0</v>
      </c>
      <c r="T449" s="225">
        <f>S449*H449</f>
        <v>0</v>
      </c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R449" s="226" t="s">
        <v>112</v>
      </c>
      <c r="AT449" s="226" t="s">
        <v>208</v>
      </c>
      <c r="AU449" s="226" t="s">
        <v>82</v>
      </c>
      <c r="AY449" s="19" t="s">
        <v>206</v>
      </c>
      <c r="BE449" s="227">
        <f>IF(N449="základní",J449,0)</f>
        <v>0</v>
      </c>
      <c r="BF449" s="227">
        <f>IF(N449="snížená",J449,0)</f>
        <v>0</v>
      </c>
      <c r="BG449" s="227">
        <f>IF(N449="zákl. přenesená",J449,0)</f>
        <v>0</v>
      </c>
      <c r="BH449" s="227">
        <f>IF(N449="sníž. přenesená",J449,0)</f>
        <v>0</v>
      </c>
      <c r="BI449" s="227">
        <f>IF(N449="nulová",J449,0)</f>
        <v>0</v>
      </c>
      <c r="BJ449" s="19" t="s">
        <v>34</v>
      </c>
      <c r="BK449" s="227">
        <f>ROUND(I449*H449,2)</f>
        <v>0</v>
      </c>
      <c r="BL449" s="19" t="s">
        <v>112</v>
      </c>
      <c r="BM449" s="226" t="s">
        <v>637</v>
      </c>
    </row>
    <row r="450" spans="1:51" s="15" customFormat="1" ht="12">
      <c r="A450" s="15"/>
      <c r="B450" s="251"/>
      <c r="C450" s="252"/>
      <c r="D450" s="230" t="s">
        <v>218</v>
      </c>
      <c r="E450" s="253" t="s">
        <v>19</v>
      </c>
      <c r="F450" s="254" t="s">
        <v>603</v>
      </c>
      <c r="G450" s="252"/>
      <c r="H450" s="253" t="s">
        <v>19</v>
      </c>
      <c r="I450" s="255"/>
      <c r="J450" s="252"/>
      <c r="K450" s="252"/>
      <c r="L450" s="256"/>
      <c r="M450" s="257"/>
      <c r="N450" s="258"/>
      <c r="O450" s="258"/>
      <c r="P450" s="258"/>
      <c r="Q450" s="258"/>
      <c r="R450" s="258"/>
      <c r="S450" s="258"/>
      <c r="T450" s="259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T450" s="260" t="s">
        <v>218</v>
      </c>
      <c r="AU450" s="260" t="s">
        <v>82</v>
      </c>
      <c r="AV450" s="15" t="s">
        <v>34</v>
      </c>
      <c r="AW450" s="15" t="s">
        <v>33</v>
      </c>
      <c r="AX450" s="15" t="s">
        <v>73</v>
      </c>
      <c r="AY450" s="260" t="s">
        <v>206</v>
      </c>
    </row>
    <row r="451" spans="1:51" s="13" customFormat="1" ht="12">
      <c r="A451" s="13"/>
      <c r="B451" s="228"/>
      <c r="C451" s="229"/>
      <c r="D451" s="230" t="s">
        <v>218</v>
      </c>
      <c r="E451" s="231" t="s">
        <v>19</v>
      </c>
      <c r="F451" s="232" t="s">
        <v>638</v>
      </c>
      <c r="G451" s="229"/>
      <c r="H451" s="233">
        <v>1</v>
      </c>
      <c r="I451" s="234"/>
      <c r="J451" s="229"/>
      <c r="K451" s="229"/>
      <c r="L451" s="235"/>
      <c r="M451" s="236"/>
      <c r="N451" s="237"/>
      <c r="O451" s="237"/>
      <c r="P451" s="237"/>
      <c r="Q451" s="237"/>
      <c r="R451" s="237"/>
      <c r="S451" s="237"/>
      <c r="T451" s="238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9" t="s">
        <v>218</v>
      </c>
      <c r="AU451" s="239" t="s">
        <v>82</v>
      </c>
      <c r="AV451" s="13" t="s">
        <v>82</v>
      </c>
      <c r="AW451" s="13" t="s">
        <v>33</v>
      </c>
      <c r="AX451" s="13" t="s">
        <v>73</v>
      </c>
      <c r="AY451" s="239" t="s">
        <v>206</v>
      </c>
    </row>
    <row r="452" spans="1:51" s="13" customFormat="1" ht="12">
      <c r="A452" s="13"/>
      <c r="B452" s="228"/>
      <c r="C452" s="229"/>
      <c r="D452" s="230" t="s">
        <v>218</v>
      </c>
      <c r="E452" s="231" t="s">
        <v>19</v>
      </c>
      <c r="F452" s="232" t="s">
        <v>639</v>
      </c>
      <c r="G452" s="229"/>
      <c r="H452" s="233">
        <v>1</v>
      </c>
      <c r="I452" s="234"/>
      <c r="J452" s="229"/>
      <c r="K452" s="229"/>
      <c r="L452" s="235"/>
      <c r="M452" s="236"/>
      <c r="N452" s="237"/>
      <c r="O452" s="237"/>
      <c r="P452" s="237"/>
      <c r="Q452" s="237"/>
      <c r="R452" s="237"/>
      <c r="S452" s="237"/>
      <c r="T452" s="238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39" t="s">
        <v>218</v>
      </c>
      <c r="AU452" s="239" t="s">
        <v>82</v>
      </c>
      <c r="AV452" s="13" t="s">
        <v>82</v>
      </c>
      <c r="AW452" s="13" t="s">
        <v>33</v>
      </c>
      <c r="AX452" s="13" t="s">
        <v>73</v>
      </c>
      <c r="AY452" s="239" t="s">
        <v>206</v>
      </c>
    </row>
    <row r="453" spans="1:51" s="13" customFormat="1" ht="12">
      <c r="A453" s="13"/>
      <c r="B453" s="228"/>
      <c r="C453" s="229"/>
      <c r="D453" s="230" t="s">
        <v>218</v>
      </c>
      <c r="E453" s="231" t="s">
        <v>19</v>
      </c>
      <c r="F453" s="232" t="s">
        <v>640</v>
      </c>
      <c r="G453" s="229"/>
      <c r="H453" s="233">
        <v>1</v>
      </c>
      <c r="I453" s="234"/>
      <c r="J453" s="229"/>
      <c r="K453" s="229"/>
      <c r="L453" s="235"/>
      <c r="M453" s="236"/>
      <c r="N453" s="237"/>
      <c r="O453" s="237"/>
      <c r="P453" s="237"/>
      <c r="Q453" s="237"/>
      <c r="R453" s="237"/>
      <c r="S453" s="237"/>
      <c r="T453" s="238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9" t="s">
        <v>218</v>
      </c>
      <c r="AU453" s="239" t="s">
        <v>82</v>
      </c>
      <c r="AV453" s="13" t="s">
        <v>82</v>
      </c>
      <c r="AW453" s="13" t="s">
        <v>33</v>
      </c>
      <c r="AX453" s="13" t="s">
        <v>73</v>
      </c>
      <c r="AY453" s="239" t="s">
        <v>206</v>
      </c>
    </row>
    <row r="454" spans="1:51" s="14" customFormat="1" ht="12">
      <c r="A454" s="14"/>
      <c r="B454" s="240"/>
      <c r="C454" s="241"/>
      <c r="D454" s="230" t="s">
        <v>218</v>
      </c>
      <c r="E454" s="242" t="s">
        <v>19</v>
      </c>
      <c r="F454" s="243" t="s">
        <v>220</v>
      </c>
      <c r="G454" s="241"/>
      <c r="H454" s="244">
        <v>3</v>
      </c>
      <c r="I454" s="245"/>
      <c r="J454" s="241"/>
      <c r="K454" s="241"/>
      <c r="L454" s="246"/>
      <c r="M454" s="247"/>
      <c r="N454" s="248"/>
      <c r="O454" s="248"/>
      <c r="P454" s="248"/>
      <c r="Q454" s="248"/>
      <c r="R454" s="248"/>
      <c r="S454" s="248"/>
      <c r="T454" s="249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0" t="s">
        <v>218</v>
      </c>
      <c r="AU454" s="250" t="s">
        <v>82</v>
      </c>
      <c r="AV454" s="14" t="s">
        <v>112</v>
      </c>
      <c r="AW454" s="14" t="s">
        <v>33</v>
      </c>
      <c r="AX454" s="14" t="s">
        <v>34</v>
      </c>
      <c r="AY454" s="250" t="s">
        <v>206</v>
      </c>
    </row>
    <row r="455" spans="1:65" s="2" customFormat="1" ht="21.75" customHeight="1">
      <c r="A455" s="40"/>
      <c r="B455" s="41"/>
      <c r="C455" s="261" t="s">
        <v>641</v>
      </c>
      <c r="D455" s="261" t="s">
        <v>317</v>
      </c>
      <c r="E455" s="262" t="s">
        <v>642</v>
      </c>
      <c r="F455" s="263" t="s">
        <v>643</v>
      </c>
      <c r="G455" s="264" t="s">
        <v>270</v>
      </c>
      <c r="H455" s="265">
        <v>311.85</v>
      </c>
      <c r="I455" s="266"/>
      <c r="J455" s="267">
        <f>ROUND(I455*H455,2)</f>
        <v>0</v>
      </c>
      <c r="K455" s="263" t="s">
        <v>19</v>
      </c>
      <c r="L455" s="268"/>
      <c r="M455" s="269" t="s">
        <v>19</v>
      </c>
      <c r="N455" s="270" t="s">
        <v>44</v>
      </c>
      <c r="O455" s="86"/>
      <c r="P455" s="224">
        <f>O455*H455</f>
        <v>0</v>
      </c>
      <c r="Q455" s="224">
        <v>0.75</v>
      </c>
      <c r="R455" s="224">
        <f>Q455*H455</f>
        <v>233.88750000000002</v>
      </c>
      <c r="S455" s="224">
        <v>0</v>
      </c>
      <c r="T455" s="225">
        <f>S455*H455</f>
        <v>0</v>
      </c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R455" s="226" t="s">
        <v>247</v>
      </c>
      <c r="AT455" s="226" t="s">
        <v>317</v>
      </c>
      <c r="AU455" s="226" t="s">
        <v>82</v>
      </c>
      <c r="AY455" s="19" t="s">
        <v>206</v>
      </c>
      <c r="BE455" s="227">
        <f>IF(N455="základní",J455,0)</f>
        <v>0</v>
      </c>
      <c r="BF455" s="227">
        <f>IF(N455="snížená",J455,0)</f>
        <v>0</v>
      </c>
      <c r="BG455" s="227">
        <f>IF(N455="zákl. přenesená",J455,0)</f>
        <v>0</v>
      </c>
      <c r="BH455" s="227">
        <f>IF(N455="sníž. přenesená",J455,0)</f>
        <v>0</v>
      </c>
      <c r="BI455" s="227">
        <f>IF(N455="nulová",J455,0)</f>
        <v>0</v>
      </c>
      <c r="BJ455" s="19" t="s">
        <v>34</v>
      </c>
      <c r="BK455" s="227">
        <f>ROUND(I455*H455,2)</f>
        <v>0</v>
      </c>
      <c r="BL455" s="19" t="s">
        <v>112</v>
      </c>
      <c r="BM455" s="226" t="s">
        <v>644</v>
      </c>
    </row>
    <row r="456" spans="1:51" s="15" customFormat="1" ht="12">
      <c r="A456" s="15"/>
      <c r="B456" s="251"/>
      <c r="C456" s="252"/>
      <c r="D456" s="230" t="s">
        <v>218</v>
      </c>
      <c r="E456" s="253" t="s">
        <v>19</v>
      </c>
      <c r="F456" s="254" t="s">
        <v>645</v>
      </c>
      <c r="G456" s="252"/>
      <c r="H456" s="253" t="s">
        <v>19</v>
      </c>
      <c r="I456" s="255"/>
      <c r="J456" s="252"/>
      <c r="K456" s="252"/>
      <c r="L456" s="256"/>
      <c r="M456" s="257"/>
      <c r="N456" s="258"/>
      <c r="O456" s="258"/>
      <c r="P456" s="258"/>
      <c r="Q456" s="258"/>
      <c r="R456" s="258"/>
      <c r="S456" s="258"/>
      <c r="T456" s="259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T456" s="260" t="s">
        <v>218</v>
      </c>
      <c r="AU456" s="260" t="s">
        <v>82</v>
      </c>
      <c r="AV456" s="15" t="s">
        <v>34</v>
      </c>
      <c r="AW456" s="15" t="s">
        <v>33</v>
      </c>
      <c r="AX456" s="15" t="s">
        <v>73</v>
      </c>
      <c r="AY456" s="260" t="s">
        <v>206</v>
      </c>
    </row>
    <row r="457" spans="1:51" s="13" customFormat="1" ht="12">
      <c r="A457" s="13"/>
      <c r="B457" s="228"/>
      <c r="C457" s="229"/>
      <c r="D457" s="230" t="s">
        <v>218</v>
      </c>
      <c r="E457" s="231" t="s">
        <v>19</v>
      </c>
      <c r="F457" s="232" t="s">
        <v>646</v>
      </c>
      <c r="G457" s="229"/>
      <c r="H457" s="233">
        <v>311.85</v>
      </c>
      <c r="I457" s="234"/>
      <c r="J457" s="229"/>
      <c r="K457" s="229"/>
      <c r="L457" s="235"/>
      <c r="M457" s="236"/>
      <c r="N457" s="237"/>
      <c r="O457" s="237"/>
      <c r="P457" s="237"/>
      <c r="Q457" s="237"/>
      <c r="R457" s="237"/>
      <c r="S457" s="237"/>
      <c r="T457" s="238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39" t="s">
        <v>218</v>
      </c>
      <c r="AU457" s="239" t="s">
        <v>82</v>
      </c>
      <c r="AV457" s="13" t="s">
        <v>82</v>
      </c>
      <c r="AW457" s="13" t="s">
        <v>33</v>
      </c>
      <c r="AX457" s="13" t="s">
        <v>73</v>
      </c>
      <c r="AY457" s="239" t="s">
        <v>206</v>
      </c>
    </row>
    <row r="458" spans="1:51" s="14" customFormat="1" ht="12">
      <c r="A458" s="14"/>
      <c r="B458" s="240"/>
      <c r="C458" s="241"/>
      <c r="D458" s="230" t="s">
        <v>218</v>
      </c>
      <c r="E458" s="242" t="s">
        <v>19</v>
      </c>
      <c r="F458" s="243" t="s">
        <v>220</v>
      </c>
      <c r="G458" s="241"/>
      <c r="H458" s="244">
        <v>311.85</v>
      </c>
      <c r="I458" s="245"/>
      <c r="J458" s="241"/>
      <c r="K458" s="241"/>
      <c r="L458" s="246"/>
      <c r="M458" s="247"/>
      <c r="N458" s="248"/>
      <c r="O458" s="248"/>
      <c r="P458" s="248"/>
      <c r="Q458" s="248"/>
      <c r="R458" s="248"/>
      <c r="S458" s="248"/>
      <c r="T458" s="249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50" t="s">
        <v>218</v>
      </c>
      <c r="AU458" s="250" t="s">
        <v>82</v>
      </c>
      <c r="AV458" s="14" t="s">
        <v>112</v>
      </c>
      <c r="AW458" s="14" t="s">
        <v>33</v>
      </c>
      <c r="AX458" s="14" t="s">
        <v>34</v>
      </c>
      <c r="AY458" s="250" t="s">
        <v>206</v>
      </c>
    </row>
    <row r="459" spans="1:65" s="2" customFormat="1" ht="21.75" customHeight="1">
      <c r="A459" s="40"/>
      <c r="B459" s="41"/>
      <c r="C459" s="261" t="s">
        <v>647</v>
      </c>
      <c r="D459" s="261" t="s">
        <v>317</v>
      </c>
      <c r="E459" s="262" t="s">
        <v>648</v>
      </c>
      <c r="F459" s="263" t="s">
        <v>649</v>
      </c>
      <c r="G459" s="264" t="s">
        <v>270</v>
      </c>
      <c r="H459" s="265">
        <v>128.46</v>
      </c>
      <c r="I459" s="266"/>
      <c r="J459" s="267">
        <f>ROUND(I459*H459,2)</f>
        <v>0</v>
      </c>
      <c r="K459" s="263" t="s">
        <v>19</v>
      </c>
      <c r="L459" s="268"/>
      <c r="M459" s="269" t="s">
        <v>19</v>
      </c>
      <c r="N459" s="270" t="s">
        <v>44</v>
      </c>
      <c r="O459" s="86"/>
      <c r="P459" s="224">
        <f>O459*H459</f>
        <v>0</v>
      </c>
      <c r="Q459" s="224">
        <v>0.625</v>
      </c>
      <c r="R459" s="224">
        <f>Q459*H459</f>
        <v>80.28750000000001</v>
      </c>
      <c r="S459" s="224">
        <v>0</v>
      </c>
      <c r="T459" s="225">
        <f>S459*H459</f>
        <v>0</v>
      </c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R459" s="226" t="s">
        <v>247</v>
      </c>
      <c r="AT459" s="226" t="s">
        <v>317</v>
      </c>
      <c r="AU459" s="226" t="s">
        <v>82</v>
      </c>
      <c r="AY459" s="19" t="s">
        <v>206</v>
      </c>
      <c r="BE459" s="227">
        <f>IF(N459="základní",J459,0)</f>
        <v>0</v>
      </c>
      <c r="BF459" s="227">
        <f>IF(N459="snížená",J459,0)</f>
        <v>0</v>
      </c>
      <c r="BG459" s="227">
        <f>IF(N459="zákl. přenesená",J459,0)</f>
        <v>0</v>
      </c>
      <c r="BH459" s="227">
        <f>IF(N459="sníž. přenesená",J459,0)</f>
        <v>0</v>
      </c>
      <c r="BI459" s="227">
        <f>IF(N459="nulová",J459,0)</f>
        <v>0</v>
      </c>
      <c r="BJ459" s="19" t="s">
        <v>34</v>
      </c>
      <c r="BK459" s="227">
        <f>ROUND(I459*H459,2)</f>
        <v>0</v>
      </c>
      <c r="BL459" s="19" t="s">
        <v>112</v>
      </c>
      <c r="BM459" s="226" t="s">
        <v>650</v>
      </c>
    </row>
    <row r="460" spans="1:51" s="15" customFormat="1" ht="12">
      <c r="A460" s="15"/>
      <c r="B460" s="251"/>
      <c r="C460" s="252"/>
      <c r="D460" s="230" t="s">
        <v>218</v>
      </c>
      <c r="E460" s="253" t="s">
        <v>19</v>
      </c>
      <c r="F460" s="254" t="s">
        <v>651</v>
      </c>
      <c r="G460" s="252"/>
      <c r="H460" s="253" t="s">
        <v>19</v>
      </c>
      <c r="I460" s="255"/>
      <c r="J460" s="252"/>
      <c r="K460" s="252"/>
      <c r="L460" s="256"/>
      <c r="M460" s="257"/>
      <c r="N460" s="258"/>
      <c r="O460" s="258"/>
      <c r="P460" s="258"/>
      <c r="Q460" s="258"/>
      <c r="R460" s="258"/>
      <c r="S460" s="258"/>
      <c r="T460" s="259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T460" s="260" t="s">
        <v>218</v>
      </c>
      <c r="AU460" s="260" t="s">
        <v>82</v>
      </c>
      <c r="AV460" s="15" t="s">
        <v>34</v>
      </c>
      <c r="AW460" s="15" t="s">
        <v>33</v>
      </c>
      <c r="AX460" s="15" t="s">
        <v>73</v>
      </c>
      <c r="AY460" s="260" t="s">
        <v>206</v>
      </c>
    </row>
    <row r="461" spans="1:51" s="13" customFormat="1" ht="12">
      <c r="A461" s="13"/>
      <c r="B461" s="228"/>
      <c r="C461" s="229"/>
      <c r="D461" s="230" t="s">
        <v>218</v>
      </c>
      <c r="E461" s="231" t="s">
        <v>19</v>
      </c>
      <c r="F461" s="232" t="s">
        <v>652</v>
      </c>
      <c r="G461" s="229"/>
      <c r="H461" s="233">
        <v>128.46</v>
      </c>
      <c r="I461" s="234"/>
      <c r="J461" s="229"/>
      <c r="K461" s="229"/>
      <c r="L461" s="235"/>
      <c r="M461" s="236"/>
      <c r="N461" s="237"/>
      <c r="O461" s="237"/>
      <c r="P461" s="237"/>
      <c r="Q461" s="237"/>
      <c r="R461" s="237"/>
      <c r="S461" s="237"/>
      <c r="T461" s="238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9" t="s">
        <v>218</v>
      </c>
      <c r="AU461" s="239" t="s">
        <v>82</v>
      </c>
      <c r="AV461" s="13" t="s">
        <v>82</v>
      </c>
      <c r="AW461" s="13" t="s">
        <v>33</v>
      </c>
      <c r="AX461" s="13" t="s">
        <v>73</v>
      </c>
      <c r="AY461" s="239" t="s">
        <v>206</v>
      </c>
    </row>
    <row r="462" spans="1:51" s="14" customFormat="1" ht="12">
      <c r="A462" s="14"/>
      <c r="B462" s="240"/>
      <c r="C462" s="241"/>
      <c r="D462" s="230" t="s">
        <v>218</v>
      </c>
      <c r="E462" s="242" t="s">
        <v>19</v>
      </c>
      <c r="F462" s="243" t="s">
        <v>220</v>
      </c>
      <c r="G462" s="241"/>
      <c r="H462" s="244">
        <v>128.46</v>
      </c>
      <c r="I462" s="245"/>
      <c r="J462" s="241"/>
      <c r="K462" s="241"/>
      <c r="L462" s="246"/>
      <c r="M462" s="247"/>
      <c r="N462" s="248"/>
      <c r="O462" s="248"/>
      <c r="P462" s="248"/>
      <c r="Q462" s="248"/>
      <c r="R462" s="248"/>
      <c r="S462" s="248"/>
      <c r="T462" s="249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50" t="s">
        <v>218</v>
      </c>
      <c r="AU462" s="250" t="s">
        <v>82</v>
      </c>
      <c r="AV462" s="14" t="s">
        <v>112</v>
      </c>
      <c r="AW462" s="14" t="s">
        <v>33</v>
      </c>
      <c r="AX462" s="14" t="s">
        <v>34</v>
      </c>
      <c r="AY462" s="250" t="s">
        <v>206</v>
      </c>
    </row>
    <row r="463" spans="1:65" s="2" customFormat="1" ht="21.75" customHeight="1">
      <c r="A463" s="40"/>
      <c r="B463" s="41"/>
      <c r="C463" s="261" t="s">
        <v>653</v>
      </c>
      <c r="D463" s="261" t="s">
        <v>317</v>
      </c>
      <c r="E463" s="262" t="s">
        <v>654</v>
      </c>
      <c r="F463" s="263" t="s">
        <v>655</v>
      </c>
      <c r="G463" s="264" t="s">
        <v>270</v>
      </c>
      <c r="H463" s="265">
        <v>151.62</v>
      </c>
      <c r="I463" s="266"/>
      <c r="J463" s="267">
        <f>ROUND(I463*H463,2)</f>
        <v>0</v>
      </c>
      <c r="K463" s="263" t="s">
        <v>19</v>
      </c>
      <c r="L463" s="268"/>
      <c r="M463" s="269" t="s">
        <v>19</v>
      </c>
      <c r="N463" s="270" t="s">
        <v>44</v>
      </c>
      <c r="O463" s="86"/>
      <c r="P463" s="224">
        <f>O463*H463</f>
        <v>0</v>
      </c>
      <c r="Q463" s="224">
        <v>0.4</v>
      </c>
      <c r="R463" s="224">
        <f>Q463*H463</f>
        <v>60.648</v>
      </c>
      <c r="S463" s="224">
        <v>0</v>
      </c>
      <c r="T463" s="225">
        <f>S463*H463</f>
        <v>0</v>
      </c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R463" s="226" t="s">
        <v>247</v>
      </c>
      <c r="AT463" s="226" t="s">
        <v>317</v>
      </c>
      <c r="AU463" s="226" t="s">
        <v>82</v>
      </c>
      <c r="AY463" s="19" t="s">
        <v>206</v>
      </c>
      <c r="BE463" s="227">
        <f>IF(N463="základní",J463,0)</f>
        <v>0</v>
      </c>
      <c r="BF463" s="227">
        <f>IF(N463="snížená",J463,0)</f>
        <v>0</v>
      </c>
      <c r="BG463" s="227">
        <f>IF(N463="zákl. přenesená",J463,0)</f>
        <v>0</v>
      </c>
      <c r="BH463" s="227">
        <f>IF(N463="sníž. přenesená",J463,0)</f>
        <v>0</v>
      </c>
      <c r="BI463" s="227">
        <f>IF(N463="nulová",J463,0)</f>
        <v>0</v>
      </c>
      <c r="BJ463" s="19" t="s">
        <v>34</v>
      </c>
      <c r="BK463" s="227">
        <f>ROUND(I463*H463,2)</f>
        <v>0</v>
      </c>
      <c r="BL463" s="19" t="s">
        <v>112</v>
      </c>
      <c r="BM463" s="226" t="s">
        <v>656</v>
      </c>
    </row>
    <row r="464" spans="1:51" s="15" customFormat="1" ht="12">
      <c r="A464" s="15"/>
      <c r="B464" s="251"/>
      <c r="C464" s="252"/>
      <c r="D464" s="230" t="s">
        <v>218</v>
      </c>
      <c r="E464" s="253" t="s">
        <v>19</v>
      </c>
      <c r="F464" s="254" t="s">
        <v>657</v>
      </c>
      <c r="G464" s="252"/>
      <c r="H464" s="253" t="s">
        <v>19</v>
      </c>
      <c r="I464" s="255"/>
      <c r="J464" s="252"/>
      <c r="K464" s="252"/>
      <c r="L464" s="256"/>
      <c r="M464" s="257"/>
      <c r="N464" s="258"/>
      <c r="O464" s="258"/>
      <c r="P464" s="258"/>
      <c r="Q464" s="258"/>
      <c r="R464" s="258"/>
      <c r="S464" s="258"/>
      <c r="T464" s="259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T464" s="260" t="s">
        <v>218</v>
      </c>
      <c r="AU464" s="260" t="s">
        <v>82</v>
      </c>
      <c r="AV464" s="15" t="s">
        <v>34</v>
      </c>
      <c r="AW464" s="15" t="s">
        <v>33</v>
      </c>
      <c r="AX464" s="15" t="s">
        <v>73</v>
      </c>
      <c r="AY464" s="260" t="s">
        <v>206</v>
      </c>
    </row>
    <row r="465" spans="1:51" s="13" customFormat="1" ht="12">
      <c r="A465" s="13"/>
      <c r="B465" s="228"/>
      <c r="C465" s="229"/>
      <c r="D465" s="230" t="s">
        <v>218</v>
      </c>
      <c r="E465" s="231" t="s">
        <v>19</v>
      </c>
      <c r="F465" s="232" t="s">
        <v>658</v>
      </c>
      <c r="G465" s="229"/>
      <c r="H465" s="233">
        <v>151.62</v>
      </c>
      <c r="I465" s="234"/>
      <c r="J465" s="229"/>
      <c r="K465" s="229"/>
      <c r="L465" s="235"/>
      <c r="M465" s="236"/>
      <c r="N465" s="237"/>
      <c r="O465" s="237"/>
      <c r="P465" s="237"/>
      <c r="Q465" s="237"/>
      <c r="R465" s="237"/>
      <c r="S465" s="237"/>
      <c r="T465" s="238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39" t="s">
        <v>218</v>
      </c>
      <c r="AU465" s="239" t="s">
        <v>82</v>
      </c>
      <c r="AV465" s="13" t="s">
        <v>82</v>
      </c>
      <c r="AW465" s="13" t="s">
        <v>33</v>
      </c>
      <c r="AX465" s="13" t="s">
        <v>73</v>
      </c>
      <c r="AY465" s="239" t="s">
        <v>206</v>
      </c>
    </row>
    <row r="466" spans="1:51" s="14" customFormat="1" ht="12">
      <c r="A466" s="14"/>
      <c r="B466" s="240"/>
      <c r="C466" s="241"/>
      <c r="D466" s="230" t="s">
        <v>218</v>
      </c>
      <c r="E466" s="242" t="s">
        <v>19</v>
      </c>
      <c r="F466" s="243" t="s">
        <v>220</v>
      </c>
      <c r="G466" s="241"/>
      <c r="H466" s="244">
        <v>151.62</v>
      </c>
      <c r="I466" s="245"/>
      <c r="J466" s="241"/>
      <c r="K466" s="241"/>
      <c r="L466" s="246"/>
      <c r="M466" s="247"/>
      <c r="N466" s="248"/>
      <c r="O466" s="248"/>
      <c r="P466" s="248"/>
      <c r="Q466" s="248"/>
      <c r="R466" s="248"/>
      <c r="S466" s="248"/>
      <c r="T466" s="249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50" t="s">
        <v>218</v>
      </c>
      <c r="AU466" s="250" t="s">
        <v>82</v>
      </c>
      <c r="AV466" s="14" t="s">
        <v>112</v>
      </c>
      <c r="AW466" s="14" t="s">
        <v>33</v>
      </c>
      <c r="AX466" s="14" t="s">
        <v>34</v>
      </c>
      <c r="AY466" s="250" t="s">
        <v>206</v>
      </c>
    </row>
    <row r="467" spans="1:65" s="2" customFormat="1" ht="21.75" customHeight="1">
      <c r="A467" s="40"/>
      <c r="B467" s="41"/>
      <c r="C467" s="261" t="s">
        <v>659</v>
      </c>
      <c r="D467" s="261" t="s">
        <v>317</v>
      </c>
      <c r="E467" s="262" t="s">
        <v>660</v>
      </c>
      <c r="F467" s="263" t="s">
        <v>661</v>
      </c>
      <c r="G467" s="264" t="s">
        <v>270</v>
      </c>
      <c r="H467" s="265">
        <v>4.15</v>
      </c>
      <c r="I467" s="266"/>
      <c r="J467" s="267">
        <f>ROUND(I467*H467,2)</f>
        <v>0</v>
      </c>
      <c r="K467" s="263" t="s">
        <v>19</v>
      </c>
      <c r="L467" s="268"/>
      <c r="M467" s="269" t="s">
        <v>19</v>
      </c>
      <c r="N467" s="270" t="s">
        <v>44</v>
      </c>
      <c r="O467" s="86"/>
      <c r="P467" s="224">
        <f>O467*H467</f>
        <v>0</v>
      </c>
      <c r="Q467" s="224">
        <v>0.225</v>
      </c>
      <c r="R467" s="224">
        <f>Q467*H467</f>
        <v>0.9337500000000001</v>
      </c>
      <c r="S467" s="224">
        <v>0</v>
      </c>
      <c r="T467" s="225">
        <f>S467*H467</f>
        <v>0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26" t="s">
        <v>247</v>
      </c>
      <c r="AT467" s="226" t="s">
        <v>317</v>
      </c>
      <c r="AU467" s="226" t="s">
        <v>82</v>
      </c>
      <c r="AY467" s="19" t="s">
        <v>206</v>
      </c>
      <c r="BE467" s="227">
        <f>IF(N467="základní",J467,0)</f>
        <v>0</v>
      </c>
      <c r="BF467" s="227">
        <f>IF(N467="snížená",J467,0)</f>
        <v>0</v>
      </c>
      <c r="BG467" s="227">
        <f>IF(N467="zákl. přenesená",J467,0)</f>
        <v>0</v>
      </c>
      <c r="BH467" s="227">
        <f>IF(N467="sníž. přenesená",J467,0)</f>
        <v>0</v>
      </c>
      <c r="BI467" s="227">
        <f>IF(N467="nulová",J467,0)</f>
        <v>0</v>
      </c>
      <c r="BJ467" s="19" t="s">
        <v>34</v>
      </c>
      <c r="BK467" s="227">
        <f>ROUND(I467*H467,2)</f>
        <v>0</v>
      </c>
      <c r="BL467" s="19" t="s">
        <v>112</v>
      </c>
      <c r="BM467" s="226" t="s">
        <v>662</v>
      </c>
    </row>
    <row r="468" spans="1:51" s="15" customFormat="1" ht="12">
      <c r="A468" s="15"/>
      <c r="B468" s="251"/>
      <c r="C468" s="252"/>
      <c r="D468" s="230" t="s">
        <v>218</v>
      </c>
      <c r="E468" s="253" t="s">
        <v>19</v>
      </c>
      <c r="F468" s="254" t="s">
        <v>663</v>
      </c>
      <c r="G468" s="252"/>
      <c r="H468" s="253" t="s">
        <v>19</v>
      </c>
      <c r="I468" s="255"/>
      <c r="J468" s="252"/>
      <c r="K468" s="252"/>
      <c r="L468" s="256"/>
      <c r="M468" s="257"/>
      <c r="N468" s="258"/>
      <c r="O468" s="258"/>
      <c r="P468" s="258"/>
      <c r="Q468" s="258"/>
      <c r="R468" s="258"/>
      <c r="S468" s="258"/>
      <c r="T468" s="259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T468" s="260" t="s">
        <v>218</v>
      </c>
      <c r="AU468" s="260" t="s">
        <v>82</v>
      </c>
      <c r="AV468" s="15" t="s">
        <v>34</v>
      </c>
      <c r="AW468" s="15" t="s">
        <v>33</v>
      </c>
      <c r="AX468" s="15" t="s">
        <v>73</v>
      </c>
      <c r="AY468" s="260" t="s">
        <v>206</v>
      </c>
    </row>
    <row r="469" spans="1:51" s="13" customFormat="1" ht="12">
      <c r="A469" s="13"/>
      <c r="B469" s="228"/>
      <c r="C469" s="229"/>
      <c r="D469" s="230" t="s">
        <v>218</v>
      </c>
      <c r="E469" s="231" t="s">
        <v>19</v>
      </c>
      <c r="F469" s="232" t="s">
        <v>664</v>
      </c>
      <c r="G469" s="229"/>
      <c r="H469" s="233">
        <v>4.15</v>
      </c>
      <c r="I469" s="234"/>
      <c r="J469" s="229"/>
      <c r="K469" s="229"/>
      <c r="L469" s="235"/>
      <c r="M469" s="236"/>
      <c r="N469" s="237"/>
      <c r="O469" s="237"/>
      <c r="P469" s="237"/>
      <c r="Q469" s="237"/>
      <c r="R469" s="237"/>
      <c r="S469" s="237"/>
      <c r="T469" s="238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39" t="s">
        <v>218</v>
      </c>
      <c r="AU469" s="239" t="s">
        <v>82</v>
      </c>
      <c r="AV469" s="13" t="s">
        <v>82</v>
      </c>
      <c r="AW469" s="13" t="s">
        <v>33</v>
      </c>
      <c r="AX469" s="13" t="s">
        <v>73</v>
      </c>
      <c r="AY469" s="239" t="s">
        <v>206</v>
      </c>
    </row>
    <row r="470" spans="1:51" s="14" customFormat="1" ht="12">
      <c r="A470" s="14"/>
      <c r="B470" s="240"/>
      <c r="C470" s="241"/>
      <c r="D470" s="230" t="s">
        <v>218</v>
      </c>
      <c r="E470" s="242" t="s">
        <v>19</v>
      </c>
      <c r="F470" s="243" t="s">
        <v>220</v>
      </c>
      <c r="G470" s="241"/>
      <c r="H470" s="244">
        <v>4.15</v>
      </c>
      <c r="I470" s="245"/>
      <c r="J470" s="241"/>
      <c r="K470" s="241"/>
      <c r="L470" s="246"/>
      <c r="M470" s="247"/>
      <c r="N470" s="248"/>
      <c r="O470" s="248"/>
      <c r="P470" s="248"/>
      <c r="Q470" s="248"/>
      <c r="R470" s="248"/>
      <c r="S470" s="248"/>
      <c r="T470" s="249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50" t="s">
        <v>218</v>
      </c>
      <c r="AU470" s="250" t="s">
        <v>82</v>
      </c>
      <c r="AV470" s="14" t="s">
        <v>112</v>
      </c>
      <c r="AW470" s="14" t="s">
        <v>33</v>
      </c>
      <c r="AX470" s="14" t="s">
        <v>34</v>
      </c>
      <c r="AY470" s="250" t="s">
        <v>206</v>
      </c>
    </row>
    <row r="471" spans="1:65" s="2" customFormat="1" ht="21.75" customHeight="1">
      <c r="A471" s="40"/>
      <c r="B471" s="41"/>
      <c r="C471" s="261" t="s">
        <v>665</v>
      </c>
      <c r="D471" s="261" t="s">
        <v>317</v>
      </c>
      <c r="E471" s="262" t="s">
        <v>666</v>
      </c>
      <c r="F471" s="263" t="s">
        <v>667</v>
      </c>
      <c r="G471" s="264" t="s">
        <v>270</v>
      </c>
      <c r="H471" s="265">
        <v>43.725</v>
      </c>
      <c r="I471" s="266"/>
      <c r="J471" s="267">
        <f>ROUND(I471*H471,2)</f>
        <v>0</v>
      </c>
      <c r="K471" s="263" t="s">
        <v>19</v>
      </c>
      <c r="L471" s="268"/>
      <c r="M471" s="269" t="s">
        <v>19</v>
      </c>
      <c r="N471" s="270" t="s">
        <v>44</v>
      </c>
      <c r="O471" s="86"/>
      <c r="P471" s="224">
        <f>O471*H471</f>
        <v>0</v>
      </c>
      <c r="Q471" s="224">
        <v>0.4</v>
      </c>
      <c r="R471" s="224">
        <f>Q471*H471</f>
        <v>17.490000000000002</v>
      </c>
      <c r="S471" s="224">
        <v>0</v>
      </c>
      <c r="T471" s="225">
        <f>S471*H471</f>
        <v>0</v>
      </c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R471" s="226" t="s">
        <v>247</v>
      </c>
      <c r="AT471" s="226" t="s">
        <v>317</v>
      </c>
      <c r="AU471" s="226" t="s">
        <v>82</v>
      </c>
      <c r="AY471" s="19" t="s">
        <v>206</v>
      </c>
      <c r="BE471" s="227">
        <f>IF(N471="základní",J471,0)</f>
        <v>0</v>
      </c>
      <c r="BF471" s="227">
        <f>IF(N471="snížená",J471,0)</f>
        <v>0</v>
      </c>
      <c r="BG471" s="227">
        <f>IF(N471="zákl. přenesená",J471,0)</f>
        <v>0</v>
      </c>
      <c r="BH471" s="227">
        <f>IF(N471="sníž. přenesená",J471,0)</f>
        <v>0</v>
      </c>
      <c r="BI471" s="227">
        <f>IF(N471="nulová",J471,0)</f>
        <v>0</v>
      </c>
      <c r="BJ471" s="19" t="s">
        <v>34</v>
      </c>
      <c r="BK471" s="227">
        <f>ROUND(I471*H471,2)</f>
        <v>0</v>
      </c>
      <c r="BL471" s="19" t="s">
        <v>112</v>
      </c>
      <c r="BM471" s="226" t="s">
        <v>668</v>
      </c>
    </row>
    <row r="472" spans="1:51" s="15" customFormat="1" ht="12">
      <c r="A472" s="15"/>
      <c r="B472" s="251"/>
      <c r="C472" s="252"/>
      <c r="D472" s="230" t="s">
        <v>218</v>
      </c>
      <c r="E472" s="253" t="s">
        <v>19</v>
      </c>
      <c r="F472" s="254" t="s">
        <v>669</v>
      </c>
      <c r="G472" s="252"/>
      <c r="H472" s="253" t="s">
        <v>19</v>
      </c>
      <c r="I472" s="255"/>
      <c r="J472" s="252"/>
      <c r="K472" s="252"/>
      <c r="L472" s="256"/>
      <c r="M472" s="257"/>
      <c r="N472" s="258"/>
      <c r="O472" s="258"/>
      <c r="P472" s="258"/>
      <c r="Q472" s="258"/>
      <c r="R472" s="258"/>
      <c r="S472" s="258"/>
      <c r="T472" s="259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T472" s="260" t="s">
        <v>218</v>
      </c>
      <c r="AU472" s="260" t="s">
        <v>82</v>
      </c>
      <c r="AV472" s="15" t="s">
        <v>34</v>
      </c>
      <c r="AW472" s="15" t="s">
        <v>33</v>
      </c>
      <c r="AX472" s="15" t="s">
        <v>73</v>
      </c>
      <c r="AY472" s="260" t="s">
        <v>206</v>
      </c>
    </row>
    <row r="473" spans="1:51" s="13" customFormat="1" ht="12">
      <c r="A473" s="13"/>
      <c r="B473" s="228"/>
      <c r="C473" s="229"/>
      <c r="D473" s="230" t="s">
        <v>218</v>
      </c>
      <c r="E473" s="231" t="s">
        <v>19</v>
      </c>
      <c r="F473" s="232" t="s">
        <v>670</v>
      </c>
      <c r="G473" s="229"/>
      <c r="H473" s="233">
        <v>43.725</v>
      </c>
      <c r="I473" s="234"/>
      <c r="J473" s="229"/>
      <c r="K473" s="229"/>
      <c r="L473" s="235"/>
      <c r="M473" s="236"/>
      <c r="N473" s="237"/>
      <c r="O473" s="237"/>
      <c r="P473" s="237"/>
      <c r="Q473" s="237"/>
      <c r="R473" s="237"/>
      <c r="S473" s="237"/>
      <c r="T473" s="238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39" t="s">
        <v>218</v>
      </c>
      <c r="AU473" s="239" t="s">
        <v>82</v>
      </c>
      <c r="AV473" s="13" t="s">
        <v>82</v>
      </c>
      <c r="AW473" s="13" t="s">
        <v>33</v>
      </c>
      <c r="AX473" s="13" t="s">
        <v>73</v>
      </c>
      <c r="AY473" s="239" t="s">
        <v>206</v>
      </c>
    </row>
    <row r="474" spans="1:51" s="14" customFormat="1" ht="12">
      <c r="A474" s="14"/>
      <c r="B474" s="240"/>
      <c r="C474" s="241"/>
      <c r="D474" s="230" t="s">
        <v>218</v>
      </c>
      <c r="E474" s="242" t="s">
        <v>19</v>
      </c>
      <c r="F474" s="243" t="s">
        <v>220</v>
      </c>
      <c r="G474" s="241"/>
      <c r="H474" s="244">
        <v>43.725</v>
      </c>
      <c r="I474" s="245"/>
      <c r="J474" s="241"/>
      <c r="K474" s="241"/>
      <c r="L474" s="246"/>
      <c r="M474" s="247"/>
      <c r="N474" s="248"/>
      <c r="O474" s="248"/>
      <c r="P474" s="248"/>
      <c r="Q474" s="248"/>
      <c r="R474" s="248"/>
      <c r="S474" s="248"/>
      <c r="T474" s="249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50" t="s">
        <v>218</v>
      </c>
      <c r="AU474" s="250" t="s">
        <v>82</v>
      </c>
      <c r="AV474" s="14" t="s">
        <v>112</v>
      </c>
      <c r="AW474" s="14" t="s">
        <v>33</v>
      </c>
      <c r="AX474" s="14" t="s">
        <v>34</v>
      </c>
      <c r="AY474" s="250" t="s">
        <v>206</v>
      </c>
    </row>
    <row r="475" spans="1:65" s="2" customFormat="1" ht="12">
      <c r="A475" s="40"/>
      <c r="B475" s="41"/>
      <c r="C475" s="215" t="s">
        <v>671</v>
      </c>
      <c r="D475" s="215" t="s">
        <v>208</v>
      </c>
      <c r="E475" s="216" t="s">
        <v>672</v>
      </c>
      <c r="F475" s="217" t="s">
        <v>673</v>
      </c>
      <c r="G475" s="218" t="s">
        <v>386</v>
      </c>
      <c r="H475" s="219">
        <v>94</v>
      </c>
      <c r="I475" s="220"/>
      <c r="J475" s="221">
        <f>ROUND(I475*H475,2)</f>
        <v>0</v>
      </c>
      <c r="K475" s="217" t="s">
        <v>212</v>
      </c>
      <c r="L475" s="46"/>
      <c r="M475" s="222" t="s">
        <v>19</v>
      </c>
      <c r="N475" s="223" t="s">
        <v>44</v>
      </c>
      <c r="O475" s="86"/>
      <c r="P475" s="224">
        <f>O475*H475</f>
        <v>0</v>
      </c>
      <c r="Q475" s="224">
        <v>0.10275</v>
      </c>
      <c r="R475" s="224">
        <f>Q475*H475</f>
        <v>9.6585</v>
      </c>
      <c r="S475" s="224">
        <v>0</v>
      </c>
      <c r="T475" s="225">
        <f>S475*H475</f>
        <v>0</v>
      </c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R475" s="226" t="s">
        <v>112</v>
      </c>
      <c r="AT475" s="226" t="s">
        <v>208</v>
      </c>
      <c r="AU475" s="226" t="s">
        <v>82</v>
      </c>
      <c r="AY475" s="19" t="s">
        <v>206</v>
      </c>
      <c r="BE475" s="227">
        <f>IF(N475="základní",J475,0)</f>
        <v>0</v>
      </c>
      <c r="BF475" s="227">
        <f>IF(N475="snížená",J475,0)</f>
        <v>0</v>
      </c>
      <c r="BG475" s="227">
        <f>IF(N475="zákl. přenesená",J475,0)</f>
        <v>0</v>
      </c>
      <c r="BH475" s="227">
        <f>IF(N475="sníž. přenesená",J475,0)</f>
        <v>0</v>
      </c>
      <c r="BI475" s="227">
        <f>IF(N475="nulová",J475,0)</f>
        <v>0</v>
      </c>
      <c r="BJ475" s="19" t="s">
        <v>34</v>
      </c>
      <c r="BK475" s="227">
        <f>ROUND(I475*H475,2)</f>
        <v>0</v>
      </c>
      <c r="BL475" s="19" t="s">
        <v>112</v>
      </c>
      <c r="BM475" s="226" t="s">
        <v>674</v>
      </c>
    </row>
    <row r="476" spans="1:51" s="15" customFormat="1" ht="12">
      <c r="A476" s="15"/>
      <c r="B476" s="251"/>
      <c r="C476" s="252"/>
      <c r="D476" s="230" t="s">
        <v>218</v>
      </c>
      <c r="E476" s="253" t="s">
        <v>19</v>
      </c>
      <c r="F476" s="254" t="s">
        <v>603</v>
      </c>
      <c r="G476" s="252"/>
      <c r="H476" s="253" t="s">
        <v>19</v>
      </c>
      <c r="I476" s="255"/>
      <c r="J476" s="252"/>
      <c r="K476" s="252"/>
      <c r="L476" s="256"/>
      <c r="M476" s="257"/>
      <c r="N476" s="258"/>
      <c r="O476" s="258"/>
      <c r="P476" s="258"/>
      <c r="Q476" s="258"/>
      <c r="R476" s="258"/>
      <c r="S476" s="258"/>
      <c r="T476" s="259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T476" s="260" t="s">
        <v>218</v>
      </c>
      <c r="AU476" s="260" t="s">
        <v>82</v>
      </c>
      <c r="AV476" s="15" t="s">
        <v>34</v>
      </c>
      <c r="AW476" s="15" t="s">
        <v>33</v>
      </c>
      <c r="AX476" s="15" t="s">
        <v>73</v>
      </c>
      <c r="AY476" s="260" t="s">
        <v>206</v>
      </c>
    </row>
    <row r="477" spans="1:51" s="13" customFormat="1" ht="12">
      <c r="A477" s="13"/>
      <c r="B477" s="228"/>
      <c r="C477" s="229"/>
      <c r="D477" s="230" t="s">
        <v>218</v>
      </c>
      <c r="E477" s="231" t="s">
        <v>19</v>
      </c>
      <c r="F477" s="232" t="s">
        <v>675</v>
      </c>
      <c r="G477" s="229"/>
      <c r="H477" s="233">
        <v>5</v>
      </c>
      <c r="I477" s="234"/>
      <c r="J477" s="229"/>
      <c r="K477" s="229"/>
      <c r="L477" s="235"/>
      <c r="M477" s="236"/>
      <c r="N477" s="237"/>
      <c r="O477" s="237"/>
      <c r="P477" s="237"/>
      <c r="Q477" s="237"/>
      <c r="R477" s="237"/>
      <c r="S477" s="237"/>
      <c r="T477" s="238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39" t="s">
        <v>218</v>
      </c>
      <c r="AU477" s="239" t="s">
        <v>82</v>
      </c>
      <c r="AV477" s="13" t="s">
        <v>82</v>
      </c>
      <c r="AW477" s="13" t="s">
        <v>33</v>
      </c>
      <c r="AX477" s="13" t="s">
        <v>73</v>
      </c>
      <c r="AY477" s="239" t="s">
        <v>206</v>
      </c>
    </row>
    <row r="478" spans="1:51" s="13" customFormat="1" ht="12">
      <c r="A478" s="13"/>
      <c r="B478" s="228"/>
      <c r="C478" s="229"/>
      <c r="D478" s="230" t="s">
        <v>218</v>
      </c>
      <c r="E478" s="231" t="s">
        <v>19</v>
      </c>
      <c r="F478" s="232" t="s">
        <v>676</v>
      </c>
      <c r="G478" s="229"/>
      <c r="H478" s="233">
        <v>1</v>
      </c>
      <c r="I478" s="234"/>
      <c r="J478" s="229"/>
      <c r="K478" s="229"/>
      <c r="L478" s="235"/>
      <c r="M478" s="236"/>
      <c r="N478" s="237"/>
      <c r="O478" s="237"/>
      <c r="P478" s="237"/>
      <c r="Q478" s="237"/>
      <c r="R478" s="237"/>
      <c r="S478" s="237"/>
      <c r="T478" s="238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39" t="s">
        <v>218</v>
      </c>
      <c r="AU478" s="239" t="s">
        <v>82</v>
      </c>
      <c r="AV478" s="13" t="s">
        <v>82</v>
      </c>
      <c r="AW478" s="13" t="s">
        <v>33</v>
      </c>
      <c r="AX478" s="13" t="s">
        <v>73</v>
      </c>
      <c r="AY478" s="239" t="s">
        <v>206</v>
      </c>
    </row>
    <row r="479" spans="1:51" s="13" customFormat="1" ht="12">
      <c r="A479" s="13"/>
      <c r="B479" s="228"/>
      <c r="C479" s="229"/>
      <c r="D479" s="230" t="s">
        <v>218</v>
      </c>
      <c r="E479" s="231" t="s">
        <v>19</v>
      </c>
      <c r="F479" s="232" t="s">
        <v>677</v>
      </c>
      <c r="G479" s="229"/>
      <c r="H479" s="233">
        <v>1</v>
      </c>
      <c r="I479" s="234"/>
      <c r="J479" s="229"/>
      <c r="K479" s="229"/>
      <c r="L479" s="235"/>
      <c r="M479" s="236"/>
      <c r="N479" s="237"/>
      <c r="O479" s="237"/>
      <c r="P479" s="237"/>
      <c r="Q479" s="237"/>
      <c r="R479" s="237"/>
      <c r="S479" s="237"/>
      <c r="T479" s="238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39" t="s">
        <v>218</v>
      </c>
      <c r="AU479" s="239" t="s">
        <v>82</v>
      </c>
      <c r="AV479" s="13" t="s">
        <v>82</v>
      </c>
      <c r="AW479" s="13" t="s">
        <v>33</v>
      </c>
      <c r="AX479" s="13" t="s">
        <v>73</v>
      </c>
      <c r="AY479" s="239" t="s">
        <v>206</v>
      </c>
    </row>
    <row r="480" spans="1:51" s="13" customFormat="1" ht="12">
      <c r="A480" s="13"/>
      <c r="B480" s="228"/>
      <c r="C480" s="229"/>
      <c r="D480" s="230" t="s">
        <v>218</v>
      </c>
      <c r="E480" s="231" t="s">
        <v>19</v>
      </c>
      <c r="F480" s="232" t="s">
        <v>678</v>
      </c>
      <c r="G480" s="229"/>
      <c r="H480" s="233">
        <v>1</v>
      </c>
      <c r="I480" s="234"/>
      <c r="J480" s="229"/>
      <c r="K480" s="229"/>
      <c r="L480" s="235"/>
      <c r="M480" s="236"/>
      <c r="N480" s="237"/>
      <c r="O480" s="237"/>
      <c r="P480" s="237"/>
      <c r="Q480" s="237"/>
      <c r="R480" s="237"/>
      <c r="S480" s="237"/>
      <c r="T480" s="238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39" t="s">
        <v>218</v>
      </c>
      <c r="AU480" s="239" t="s">
        <v>82</v>
      </c>
      <c r="AV480" s="13" t="s">
        <v>82</v>
      </c>
      <c r="AW480" s="13" t="s">
        <v>33</v>
      </c>
      <c r="AX480" s="13" t="s">
        <v>73</v>
      </c>
      <c r="AY480" s="239" t="s">
        <v>206</v>
      </c>
    </row>
    <row r="481" spans="1:51" s="13" customFormat="1" ht="12">
      <c r="A481" s="13"/>
      <c r="B481" s="228"/>
      <c r="C481" s="229"/>
      <c r="D481" s="230" t="s">
        <v>218</v>
      </c>
      <c r="E481" s="231" t="s">
        <v>19</v>
      </c>
      <c r="F481" s="232" t="s">
        <v>679</v>
      </c>
      <c r="G481" s="229"/>
      <c r="H481" s="233">
        <v>2</v>
      </c>
      <c r="I481" s="234"/>
      <c r="J481" s="229"/>
      <c r="K481" s="229"/>
      <c r="L481" s="235"/>
      <c r="M481" s="236"/>
      <c r="N481" s="237"/>
      <c r="O481" s="237"/>
      <c r="P481" s="237"/>
      <c r="Q481" s="237"/>
      <c r="R481" s="237"/>
      <c r="S481" s="237"/>
      <c r="T481" s="238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39" t="s">
        <v>218</v>
      </c>
      <c r="AU481" s="239" t="s">
        <v>82</v>
      </c>
      <c r="AV481" s="13" t="s">
        <v>82</v>
      </c>
      <c r="AW481" s="13" t="s">
        <v>33</v>
      </c>
      <c r="AX481" s="13" t="s">
        <v>73</v>
      </c>
      <c r="AY481" s="239" t="s">
        <v>206</v>
      </c>
    </row>
    <row r="482" spans="1:51" s="13" customFormat="1" ht="12">
      <c r="A482" s="13"/>
      <c r="B482" s="228"/>
      <c r="C482" s="229"/>
      <c r="D482" s="230" t="s">
        <v>218</v>
      </c>
      <c r="E482" s="231" t="s">
        <v>19</v>
      </c>
      <c r="F482" s="232" t="s">
        <v>680</v>
      </c>
      <c r="G482" s="229"/>
      <c r="H482" s="233">
        <v>2</v>
      </c>
      <c r="I482" s="234"/>
      <c r="J482" s="229"/>
      <c r="K482" s="229"/>
      <c r="L482" s="235"/>
      <c r="M482" s="236"/>
      <c r="N482" s="237"/>
      <c r="O482" s="237"/>
      <c r="P482" s="237"/>
      <c r="Q482" s="237"/>
      <c r="R482" s="237"/>
      <c r="S482" s="237"/>
      <c r="T482" s="238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39" t="s">
        <v>218</v>
      </c>
      <c r="AU482" s="239" t="s">
        <v>82</v>
      </c>
      <c r="AV482" s="13" t="s">
        <v>82</v>
      </c>
      <c r="AW482" s="13" t="s">
        <v>33</v>
      </c>
      <c r="AX482" s="13" t="s">
        <v>73</v>
      </c>
      <c r="AY482" s="239" t="s">
        <v>206</v>
      </c>
    </row>
    <row r="483" spans="1:51" s="13" customFormat="1" ht="12">
      <c r="A483" s="13"/>
      <c r="B483" s="228"/>
      <c r="C483" s="229"/>
      <c r="D483" s="230" t="s">
        <v>218</v>
      </c>
      <c r="E483" s="231" t="s">
        <v>19</v>
      </c>
      <c r="F483" s="232" t="s">
        <v>681</v>
      </c>
      <c r="G483" s="229"/>
      <c r="H483" s="233">
        <v>2</v>
      </c>
      <c r="I483" s="234"/>
      <c r="J483" s="229"/>
      <c r="K483" s="229"/>
      <c r="L483" s="235"/>
      <c r="M483" s="236"/>
      <c r="N483" s="237"/>
      <c r="O483" s="237"/>
      <c r="P483" s="237"/>
      <c r="Q483" s="237"/>
      <c r="R483" s="237"/>
      <c r="S483" s="237"/>
      <c r="T483" s="238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39" t="s">
        <v>218</v>
      </c>
      <c r="AU483" s="239" t="s">
        <v>82</v>
      </c>
      <c r="AV483" s="13" t="s">
        <v>82</v>
      </c>
      <c r="AW483" s="13" t="s">
        <v>33</v>
      </c>
      <c r="AX483" s="13" t="s">
        <v>73</v>
      </c>
      <c r="AY483" s="239" t="s">
        <v>206</v>
      </c>
    </row>
    <row r="484" spans="1:51" s="13" customFormat="1" ht="12">
      <c r="A484" s="13"/>
      <c r="B484" s="228"/>
      <c r="C484" s="229"/>
      <c r="D484" s="230" t="s">
        <v>218</v>
      </c>
      <c r="E484" s="231" t="s">
        <v>19</v>
      </c>
      <c r="F484" s="232" t="s">
        <v>682</v>
      </c>
      <c r="G484" s="229"/>
      <c r="H484" s="233">
        <v>1</v>
      </c>
      <c r="I484" s="234"/>
      <c r="J484" s="229"/>
      <c r="K484" s="229"/>
      <c r="L484" s="235"/>
      <c r="M484" s="236"/>
      <c r="N484" s="237"/>
      <c r="O484" s="237"/>
      <c r="P484" s="237"/>
      <c r="Q484" s="237"/>
      <c r="R484" s="237"/>
      <c r="S484" s="237"/>
      <c r="T484" s="238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39" t="s">
        <v>218</v>
      </c>
      <c r="AU484" s="239" t="s">
        <v>82</v>
      </c>
      <c r="AV484" s="13" t="s">
        <v>82</v>
      </c>
      <c r="AW484" s="13" t="s">
        <v>33</v>
      </c>
      <c r="AX484" s="13" t="s">
        <v>73</v>
      </c>
      <c r="AY484" s="239" t="s">
        <v>206</v>
      </c>
    </row>
    <row r="485" spans="1:51" s="13" customFormat="1" ht="12">
      <c r="A485" s="13"/>
      <c r="B485" s="228"/>
      <c r="C485" s="229"/>
      <c r="D485" s="230" t="s">
        <v>218</v>
      </c>
      <c r="E485" s="231" t="s">
        <v>19</v>
      </c>
      <c r="F485" s="232" t="s">
        <v>683</v>
      </c>
      <c r="G485" s="229"/>
      <c r="H485" s="233">
        <v>1</v>
      </c>
      <c r="I485" s="234"/>
      <c r="J485" s="229"/>
      <c r="K485" s="229"/>
      <c r="L485" s="235"/>
      <c r="M485" s="236"/>
      <c r="N485" s="237"/>
      <c r="O485" s="237"/>
      <c r="P485" s="237"/>
      <c r="Q485" s="237"/>
      <c r="R485" s="237"/>
      <c r="S485" s="237"/>
      <c r="T485" s="238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39" t="s">
        <v>218</v>
      </c>
      <c r="AU485" s="239" t="s">
        <v>82</v>
      </c>
      <c r="AV485" s="13" t="s">
        <v>82</v>
      </c>
      <c r="AW485" s="13" t="s">
        <v>33</v>
      </c>
      <c r="AX485" s="13" t="s">
        <v>73</v>
      </c>
      <c r="AY485" s="239" t="s">
        <v>206</v>
      </c>
    </row>
    <row r="486" spans="1:51" s="13" customFormat="1" ht="12">
      <c r="A486" s="13"/>
      <c r="B486" s="228"/>
      <c r="C486" s="229"/>
      <c r="D486" s="230" t="s">
        <v>218</v>
      </c>
      <c r="E486" s="231" t="s">
        <v>19</v>
      </c>
      <c r="F486" s="232" t="s">
        <v>684</v>
      </c>
      <c r="G486" s="229"/>
      <c r="H486" s="233">
        <v>1</v>
      </c>
      <c r="I486" s="234"/>
      <c r="J486" s="229"/>
      <c r="K486" s="229"/>
      <c r="L486" s="235"/>
      <c r="M486" s="236"/>
      <c r="N486" s="237"/>
      <c r="O486" s="237"/>
      <c r="P486" s="237"/>
      <c r="Q486" s="237"/>
      <c r="R486" s="237"/>
      <c r="S486" s="237"/>
      <c r="T486" s="238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39" t="s">
        <v>218</v>
      </c>
      <c r="AU486" s="239" t="s">
        <v>82</v>
      </c>
      <c r="AV486" s="13" t="s">
        <v>82</v>
      </c>
      <c r="AW486" s="13" t="s">
        <v>33</v>
      </c>
      <c r="AX486" s="13" t="s">
        <v>73</v>
      </c>
      <c r="AY486" s="239" t="s">
        <v>206</v>
      </c>
    </row>
    <row r="487" spans="1:51" s="13" customFormat="1" ht="12">
      <c r="A487" s="13"/>
      <c r="B487" s="228"/>
      <c r="C487" s="229"/>
      <c r="D487" s="230" t="s">
        <v>218</v>
      </c>
      <c r="E487" s="231" t="s">
        <v>19</v>
      </c>
      <c r="F487" s="232" t="s">
        <v>685</v>
      </c>
      <c r="G487" s="229"/>
      <c r="H487" s="233">
        <v>20</v>
      </c>
      <c r="I487" s="234"/>
      <c r="J487" s="229"/>
      <c r="K487" s="229"/>
      <c r="L487" s="235"/>
      <c r="M487" s="236"/>
      <c r="N487" s="237"/>
      <c r="O487" s="237"/>
      <c r="P487" s="237"/>
      <c r="Q487" s="237"/>
      <c r="R487" s="237"/>
      <c r="S487" s="237"/>
      <c r="T487" s="238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39" t="s">
        <v>218</v>
      </c>
      <c r="AU487" s="239" t="s">
        <v>82</v>
      </c>
      <c r="AV487" s="13" t="s">
        <v>82</v>
      </c>
      <c r="AW487" s="13" t="s">
        <v>33</v>
      </c>
      <c r="AX487" s="13" t="s">
        <v>73</v>
      </c>
      <c r="AY487" s="239" t="s">
        <v>206</v>
      </c>
    </row>
    <row r="488" spans="1:51" s="13" customFormat="1" ht="12">
      <c r="A488" s="13"/>
      <c r="B488" s="228"/>
      <c r="C488" s="229"/>
      <c r="D488" s="230" t="s">
        <v>218</v>
      </c>
      <c r="E488" s="231" t="s">
        <v>19</v>
      </c>
      <c r="F488" s="232" t="s">
        <v>686</v>
      </c>
      <c r="G488" s="229"/>
      <c r="H488" s="233">
        <v>6</v>
      </c>
      <c r="I488" s="234"/>
      <c r="J488" s="229"/>
      <c r="K488" s="229"/>
      <c r="L488" s="235"/>
      <c r="M488" s="236"/>
      <c r="N488" s="237"/>
      <c r="O488" s="237"/>
      <c r="P488" s="237"/>
      <c r="Q488" s="237"/>
      <c r="R488" s="237"/>
      <c r="S488" s="237"/>
      <c r="T488" s="238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39" t="s">
        <v>218</v>
      </c>
      <c r="AU488" s="239" t="s">
        <v>82</v>
      </c>
      <c r="AV488" s="13" t="s">
        <v>82</v>
      </c>
      <c r="AW488" s="13" t="s">
        <v>33</v>
      </c>
      <c r="AX488" s="13" t="s">
        <v>73</v>
      </c>
      <c r="AY488" s="239" t="s">
        <v>206</v>
      </c>
    </row>
    <row r="489" spans="1:51" s="13" customFormat="1" ht="12">
      <c r="A489" s="13"/>
      <c r="B489" s="228"/>
      <c r="C489" s="229"/>
      <c r="D489" s="230" t="s">
        <v>218</v>
      </c>
      <c r="E489" s="231" t="s">
        <v>19</v>
      </c>
      <c r="F489" s="232" t="s">
        <v>687</v>
      </c>
      <c r="G489" s="229"/>
      <c r="H489" s="233">
        <v>4</v>
      </c>
      <c r="I489" s="234"/>
      <c r="J489" s="229"/>
      <c r="K489" s="229"/>
      <c r="L489" s="235"/>
      <c r="M489" s="236"/>
      <c r="N489" s="237"/>
      <c r="O489" s="237"/>
      <c r="P489" s="237"/>
      <c r="Q489" s="237"/>
      <c r="R489" s="237"/>
      <c r="S489" s="237"/>
      <c r="T489" s="238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39" t="s">
        <v>218</v>
      </c>
      <c r="AU489" s="239" t="s">
        <v>82</v>
      </c>
      <c r="AV489" s="13" t="s">
        <v>82</v>
      </c>
      <c r="AW489" s="13" t="s">
        <v>33</v>
      </c>
      <c r="AX489" s="13" t="s">
        <v>73</v>
      </c>
      <c r="AY489" s="239" t="s">
        <v>206</v>
      </c>
    </row>
    <row r="490" spans="1:51" s="13" customFormat="1" ht="12">
      <c r="A490" s="13"/>
      <c r="B490" s="228"/>
      <c r="C490" s="229"/>
      <c r="D490" s="230" t="s">
        <v>218</v>
      </c>
      <c r="E490" s="231" t="s">
        <v>19</v>
      </c>
      <c r="F490" s="232" t="s">
        <v>688</v>
      </c>
      <c r="G490" s="229"/>
      <c r="H490" s="233">
        <v>1</v>
      </c>
      <c r="I490" s="234"/>
      <c r="J490" s="229"/>
      <c r="K490" s="229"/>
      <c r="L490" s="235"/>
      <c r="M490" s="236"/>
      <c r="N490" s="237"/>
      <c r="O490" s="237"/>
      <c r="P490" s="237"/>
      <c r="Q490" s="237"/>
      <c r="R490" s="237"/>
      <c r="S490" s="237"/>
      <c r="T490" s="238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39" t="s">
        <v>218</v>
      </c>
      <c r="AU490" s="239" t="s">
        <v>82</v>
      </c>
      <c r="AV490" s="13" t="s">
        <v>82</v>
      </c>
      <c r="AW490" s="13" t="s">
        <v>33</v>
      </c>
      <c r="AX490" s="13" t="s">
        <v>73</v>
      </c>
      <c r="AY490" s="239" t="s">
        <v>206</v>
      </c>
    </row>
    <row r="491" spans="1:51" s="13" customFormat="1" ht="12">
      <c r="A491" s="13"/>
      <c r="B491" s="228"/>
      <c r="C491" s="229"/>
      <c r="D491" s="230" t="s">
        <v>218</v>
      </c>
      <c r="E491" s="231" t="s">
        <v>19</v>
      </c>
      <c r="F491" s="232" t="s">
        <v>689</v>
      </c>
      <c r="G491" s="229"/>
      <c r="H491" s="233">
        <v>1</v>
      </c>
      <c r="I491" s="234"/>
      <c r="J491" s="229"/>
      <c r="K491" s="229"/>
      <c r="L491" s="235"/>
      <c r="M491" s="236"/>
      <c r="N491" s="237"/>
      <c r="O491" s="237"/>
      <c r="P491" s="237"/>
      <c r="Q491" s="237"/>
      <c r="R491" s="237"/>
      <c r="S491" s="237"/>
      <c r="T491" s="238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39" t="s">
        <v>218</v>
      </c>
      <c r="AU491" s="239" t="s">
        <v>82</v>
      </c>
      <c r="AV491" s="13" t="s">
        <v>82</v>
      </c>
      <c r="AW491" s="13" t="s">
        <v>33</v>
      </c>
      <c r="AX491" s="13" t="s">
        <v>73</v>
      </c>
      <c r="AY491" s="239" t="s">
        <v>206</v>
      </c>
    </row>
    <row r="492" spans="1:51" s="13" customFormat="1" ht="12">
      <c r="A492" s="13"/>
      <c r="B492" s="228"/>
      <c r="C492" s="229"/>
      <c r="D492" s="230" t="s">
        <v>218</v>
      </c>
      <c r="E492" s="231" t="s">
        <v>19</v>
      </c>
      <c r="F492" s="232" t="s">
        <v>690</v>
      </c>
      <c r="G492" s="229"/>
      <c r="H492" s="233">
        <v>2</v>
      </c>
      <c r="I492" s="234"/>
      <c r="J492" s="229"/>
      <c r="K492" s="229"/>
      <c r="L492" s="235"/>
      <c r="M492" s="236"/>
      <c r="N492" s="237"/>
      <c r="O492" s="237"/>
      <c r="P492" s="237"/>
      <c r="Q492" s="237"/>
      <c r="R492" s="237"/>
      <c r="S492" s="237"/>
      <c r="T492" s="238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39" t="s">
        <v>218</v>
      </c>
      <c r="AU492" s="239" t="s">
        <v>82</v>
      </c>
      <c r="AV492" s="13" t="s">
        <v>82</v>
      </c>
      <c r="AW492" s="13" t="s">
        <v>33</v>
      </c>
      <c r="AX492" s="13" t="s">
        <v>73</v>
      </c>
      <c r="AY492" s="239" t="s">
        <v>206</v>
      </c>
    </row>
    <row r="493" spans="1:51" s="13" customFormat="1" ht="12">
      <c r="A493" s="13"/>
      <c r="B493" s="228"/>
      <c r="C493" s="229"/>
      <c r="D493" s="230" t="s">
        <v>218</v>
      </c>
      <c r="E493" s="231" t="s">
        <v>19</v>
      </c>
      <c r="F493" s="232" t="s">
        <v>691</v>
      </c>
      <c r="G493" s="229"/>
      <c r="H493" s="233">
        <v>6</v>
      </c>
      <c r="I493" s="234"/>
      <c r="J493" s="229"/>
      <c r="K493" s="229"/>
      <c r="L493" s="235"/>
      <c r="M493" s="236"/>
      <c r="N493" s="237"/>
      <c r="O493" s="237"/>
      <c r="P493" s="237"/>
      <c r="Q493" s="237"/>
      <c r="R493" s="237"/>
      <c r="S493" s="237"/>
      <c r="T493" s="238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39" t="s">
        <v>218</v>
      </c>
      <c r="AU493" s="239" t="s">
        <v>82</v>
      </c>
      <c r="AV493" s="13" t="s">
        <v>82</v>
      </c>
      <c r="AW493" s="13" t="s">
        <v>33</v>
      </c>
      <c r="AX493" s="13" t="s">
        <v>73</v>
      </c>
      <c r="AY493" s="239" t="s">
        <v>206</v>
      </c>
    </row>
    <row r="494" spans="1:51" s="13" customFormat="1" ht="12">
      <c r="A494" s="13"/>
      <c r="B494" s="228"/>
      <c r="C494" s="229"/>
      <c r="D494" s="230" t="s">
        <v>218</v>
      </c>
      <c r="E494" s="231" t="s">
        <v>19</v>
      </c>
      <c r="F494" s="232" t="s">
        <v>692</v>
      </c>
      <c r="G494" s="229"/>
      <c r="H494" s="233">
        <v>8</v>
      </c>
      <c r="I494" s="234"/>
      <c r="J494" s="229"/>
      <c r="K494" s="229"/>
      <c r="L494" s="235"/>
      <c r="M494" s="236"/>
      <c r="N494" s="237"/>
      <c r="O494" s="237"/>
      <c r="P494" s="237"/>
      <c r="Q494" s="237"/>
      <c r="R494" s="237"/>
      <c r="S494" s="237"/>
      <c r="T494" s="238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39" t="s">
        <v>218</v>
      </c>
      <c r="AU494" s="239" t="s">
        <v>82</v>
      </c>
      <c r="AV494" s="13" t="s">
        <v>82</v>
      </c>
      <c r="AW494" s="13" t="s">
        <v>33</v>
      </c>
      <c r="AX494" s="13" t="s">
        <v>73</v>
      </c>
      <c r="AY494" s="239" t="s">
        <v>206</v>
      </c>
    </row>
    <row r="495" spans="1:51" s="13" customFormat="1" ht="12">
      <c r="A495" s="13"/>
      <c r="B495" s="228"/>
      <c r="C495" s="229"/>
      <c r="D495" s="230" t="s">
        <v>218</v>
      </c>
      <c r="E495" s="231" t="s">
        <v>19</v>
      </c>
      <c r="F495" s="232" t="s">
        <v>693</v>
      </c>
      <c r="G495" s="229"/>
      <c r="H495" s="233">
        <v>2</v>
      </c>
      <c r="I495" s="234"/>
      <c r="J495" s="229"/>
      <c r="K495" s="229"/>
      <c r="L495" s="235"/>
      <c r="M495" s="236"/>
      <c r="N495" s="237"/>
      <c r="O495" s="237"/>
      <c r="P495" s="237"/>
      <c r="Q495" s="237"/>
      <c r="R495" s="237"/>
      <c r="S495" s="237"/>
      <c r="T495" s="238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39" t="s">
        <v>218</v>
      </c>
      <c r="AU495" s="239" t="s">
        <v>82</v>
      </c>
      <c r="AV495" s="13" t="s">
        <v>82</v>
      </c>
      <c r="AW495" s="13" t="s">
        <v>33</v>
      </c>
      <c r="AX495" s="13" t="s">
        <v>73</v>
      </c>
      <c r="AY495" s="239" t="s">
        <v>206</v>
      </c>
    </row>
    <row r="496" spans="1:51" s="13" customFormat="1" ht="12">
      <c r="A496" s="13"/>
      <c r="B496" s="228"/>
      <c r="C496" s="229"/>
      <c r="D496" s="230" t="s">
        <v>218</v>
      </c>
      <c r="E496" s="231" t="s">
        <v>19</v>
      </c>
      <c r="F496" s="232" t="s">
        <v>694</v>
      </c>
      <c r="G496" s="229"/>
      <c r="H496" s="233">
        <v>1</v>
      </c>
      <c r="I496" s="234"/>
      <c r="J496" s="229"/>
      <c r="K496" s="229"/>
      <c r="L496" s="235"/>
      <c r="M496" s="236"/>
      <c r="N496" s="237"/>
      <c r="O496" s="237"/>
      <c r="P496" s="237"/>
      <c r="Q496" s="237"/>
      <c r="R496" s="237"/>
      <c r="S496" s="237"/>
      <c r="T496" s="238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39" t="s">
        <v>218</v>
      </c>
      <c r="AU496" s="239" t="s">
        <v>82</v>
      </c>
      <c r="AV496" s="13" t="s">
        <v>82</v>
      </c>
      <c r="AW496" s="13" t="s">
        <v>33</v>
      </c>
      <c r="AX496" s="13" t="s">
        <v>73</v>
      </c>
      <c r="AY496" s="239" t="s">
        <v>206</v>
      </c>
    </row>
    <row r="497" spans="1:51" s="13" customFormat="1" ht="12">
      <c r="A497" s="13"/>
      <c r="B497" s="228"/>
      <c r="C497" s="229"/>
      <c r="D497" s="230" t="s">
        <v>218</v>
      </c>
      <c r="E497" s="231" t="s">
        <v>19</v>
      </c>
      <c r="F497" s="232" t="s">
        <v>695</v>
      </c>
      <c r="G497" s="229"/>
      <c r="H497" s="233">
        <v>1</v>
      </c>
      <c r="I497" s="234"/>
      <c r="J497" s="229"/>
      <c r="K497" s="229"/>
      <c r="L497" s="235"/>
      <c r="M497" s="236"/>
      <c r="N497" s="237"/>
      <c r="O497" s="237"/>
      <c r="P497" s="237"/>
      <c r="Q497" s="237"/>
      <c r="R497" s="237"/>
      <c r="S497" s="237"/>
      <c r="T497" s="238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39" t="s">
        <v>218</v>
      </c>
      <c r="AU497" s="239" t="s">
        <v>82</v>
      </c>
      <c r="AV497" s="13" t="s">
        <v>82</v>
      </c>
      <c r="AW497" s="13" t="s">
        <v>33</v>
      </c>
      <c r="AX497" s="13" t="s">
        <v>73</v>
      </c>
      <c r="AY497" s="239" t="s">
        <v>206</v>
      </c>
    </row>
    <row r="498" spans="1:51" s="13" customFormat="1" ht="12">
      <c r="A498" s="13"/>
      <c r="B498" s="228"/>
      <c r="C498" s="229"/>
      <c r="D498" s="230" t="s">
        <v>218</v>
      </c>
      <c r="E498" s="231" t="s">
        <v>19</v>
      </c>
      <c r="F498" s="232" t="s">
        <v>696</v>
      </c>
      <c r="G498" s="229"/>
      <c r="H498" s="233">
        <v>2</v>
      </c>
      <c r="I498" s="234"/>
      <c r="J498" s="229"/>
      <c r="K498" s="229"/>
      <c r="L498" s="235"/>
      <c r="M498" s="236"/>
      <c r="N498" s="237"/>
      <c r="O498" s="237"/>
      <c r="P498" s="237"/>
      <c r="Q498" s="237"/>
      <c r="R498" s="237"/>
      <c r="S498" s="237"/>
      <c r="T498" s="238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39" t="s">
        <v>218</v>
      </c>
      <c r="AU498" s="239" t="s">
        <v>82</v>
      </c>
      <c r="AV498" s="13" t="s">
        <v>82</v>
      </c>
      <c r="AW498" s="13" t="s">
        <v>33</v>
      </c>
      <c r="AX498" s="13" t="s">
        <v>73</v>
      </c>
      <c r="AY498" s="239" t="s">
        <v>206</v>
      </c>
    </row>
    <row r="499" spans="1:51" s="13" customFormat="1" ht="12">
      <c r="A499" s="13"/>
      <c r="B499" s="228"/>
      <c r="C499" s="229"/>
      <c r="D499" s="230" t="s">
        <v>218</v>
      </c>
      <c r="E499" s="231" t="s">
        <v>19</v>
      </c>
      <c r="F499" s="232" t="s">
        <v>697</v>
      </c>
      <c r="G499" s="229"/>
      <c r="H499" s="233">
        <v>1</v>
      </c>
      <c r="I499" s="234"/>
      <c r="J499" s="229"/>
      <c r="K499" s="229"/>
      <c r="L499" s="235"/>
      <c r="M499" s="236"/>
      <c r="N499" s="237"/>
      <c r="O499" s="237"/>
      <c r="P499" s="237"/>
      <c r="Q499" s="237"/>
      <c r="R499" s="237"/>
      <c r="S499" s="237"/>
      <c r="T499" s="238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39" t="s">
        <v>218</v>
      </c>
      <c r="AU499" s="239" t="s">
        <v>82</v>
      </c>
      <c r="AV499" s="13" t="s">
        <v>82</v>
      </c>
      <c r="AW499" s="13" t="s">
        <v>33</v>
      </c>
      <c r="AX499" s="13" t="s">
        <v>73</v>
      </c>
      <c r="AY499" s="239" t="s">
        <v>206</v>
      </c>
    </row>
    <row r="500" spans="1:51" s="13" customFormat="1" ht="12">
      <c r="A500" s="13"/>
      <c r="B500" s="228"/>
      <c r="C500" s="229"/>
      <c r="D500" s="230" t="s">
        <v>218</v>
      </c>
      <c r="E500" s="231" t="s">
        <v>19</v>
      </c>
      <c r="F500" s="232" t="s">
        <v>698</v>
      </c>
      <c r="G500" s="229"/>
      <c r="H500" s="233">
        <v>1</v>
      </c>
      <c r="I500" s="234"/>
      <c r="J500" s="229"/>
      <c r="K500" s="229"/>
      <c r="L500" s="235"/>
      <c r="M500" s="236"/>
      <c r="N500" s="237"/>
      <c r="O500" s="237"/>
      <c r="P500" s="237"/>
      <c r="Q500" s="237"/>
      <c r="R500" s="237"/>
      <c r="S500" s="237"/>
      <c r="T500" s="238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39" t="s">
        <v>218</v>
      </c>
      <c r="AU500" s="239" t="s">
        <v>82</v>
      </c>
      <c r="AV500" s="13" t="s">
        <v>82</v>
      </c>
      <c r="AW500" s="13" t="s">
        <v>33</v>
      </c>
      <c r="AX500" s="13" t="s">
        <v>73</v>
      </c>
      <c r="AY500" s="239" t="s">
        <v>206</v>
      </c>
    </row>
    <row r="501" spans="1:51" s="13" customFormat="1" ht="12">
      <c r="A501" s="13"/>
      <c r="B501" s="228"/>
      <c r="C501" s="229"/>
      <c r="D501" s="230" t="s">
        <v>218</v>
      </c>
      <c r="E501" s="231" t="s">
        <v>19</v>
      </c>
      <c r="F501" s="232" t="s">
        <v>699</v>
      </c>
      <c r="G501" s="229"/>
      <c r="H501" s="233">
        <v>1</v>
      </c>
      <c r="I501" s="234"/>
      <c r="J501" s="229"/>
      <c r="K501" s="229"/>
      <c r="L501" s="235"/>
      <c r="M501" s="236"/>
      <c r="N501" s="237"/>
      <c r="O501" s="237"/>
      <c r="P501" s="237"/>
      <c r="Q501" s="237"/>
      <c r="R501" s="237"/>
      <c r="S501" s="237"/>
      <c r="T501" s="238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39" t="s">
        <v>218</v>
      </c>
      <c r="AU501" s="239" t="s">
        <v>82</v>
      </c>
      <c r="AV501" s="13" t="s">
        <v>82</v>
      </c>
      <c r="AW501" s="13" t="s">
        <v>33</v>
      </c>
      <c r="AX501" s="13" t="s">
        <v>73</v>
      </c>
      <c r="AY501" s="239" t="s">
        <v>206</v>
      </c>
    </row>
    <row r="502" spans="1:51" s="13" customFormat="1" ht="12">
      <c r="A502" s="13"/>
      <c r="B502" s="228"/>
      <c r="C502" s="229"/>
      <c r="D502" s="230" t="s">
        <v>218</v>
      </c>
      <c r="E502" s="231" t="s">
        <v>19</v>
      </c>
      <c r="F502" s="232" t="s">
        <v>700</v>
      </c>
      <c r="G502" s="229"/>
      <c r="H502" s="233">
        <v>4</v>
      </c>
      <c r="I502" s="234"/>
      <c r="J502" s="229"/>
      <c r="K502" s="229"/>
      <c r="L502" s="235"/>
      <c r="M502" s="236"/>
      <c r="N502" s="237"/>
      <c r="O502" s="237"/>
      <c r="P502" s="237"/>
      <c r="Q502" s="237"/>
      <c r="R502" s="237"/>
      <c r="S502" s="237"/>
      <c r="T502" s="238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39" t="s">
        <v>218</v>
      </c>
      <c r="AU502" s="239" t="s">
        <v>82</v>
      </c>
      <c r="AV502" s="13" t="s">
        <v>82</v>
      </c>
      <c r="AW502" s="13" t="s">
        <v>33</v>
      </c>
      <c r="AX502" s="13" t="s">
        <v>73</v>
      </c>
      <c r="AY502" s="239" t="s">
        <v>206</v>
      </c>
    </row>
    <row r="503" spans="1:51" s="13" customFormat="1" ht="12">
      <c r="A503" s="13"/>
      <c r="B503" s="228"/>
      <c r="C503" s="229"/>
      <c r="D503" s="230" t="s">
        <v>218</v>
      </c>
      <c r="E503" s="231" t="s">
        <v>19</v>
      </c>
      <c r="F503" s="232" t="s">
        <v>701</v>
      </c>
      <c r="G503" s="229"/>
      <c r="H503" s="233">
        <v>2</v>
      </c>
      <c r="I503" s="234"/>
      <c r="J503" s="229"/>
      <c r="K503" s="229"/>
      <c r="L503" s="235"/>
      <c r="M503" s="236"/>
      <c r="N503" s="237"/>
      <c r="O503" s="237"/>
      <c r="P503" s="237"/>
      <c r="Q503" s="237"/>
      <c r="R503" s="237"/>
      <c r="S503" s="237"/>
      <c r="T503" s="238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39" t="s">
        <v>218</v>
      </c>
      <c r="AU503" s="239" t="s">
        <v>82</v>
      </c>
      <c r="AV503" s="13" t="s">
        <v>82</v>
      </c>
      <c r="AW503" s="13" t="s">
        <v>33</v>
      </c>
      <c r="AX503" s="13" t="s">
        <v>73</v>
      </c>
      <c r="AY503" s="239" t="s">
        <v>206</v>
      </c>
    </row>
    <row r="504" spans="1:51" s="13" customFormat="1" ht="12">
      <c r="A504" s="13"/>
      <c r="B504" s="228"/>
      <c r="C504" s="229"/>
      <c r="D504" s="230" t="s">
        <v>218</v>
      </c>
      <c r="E504" s="231" t="s">
        <v>19</v>
      </c>
      <c r="F504" s="232" t="s">
        <v>702</v>
      </c>
      <c r="G504" s="229"/>
      <c r="H504" s="233">
        <v>4</v>
      </c>
      <c r="I504" s="234"/>
      <c r="J504" s="229"/>
      <c r="K504" s="229"/>
      <c r="L504" s="235"/>
      <c r="M504" s="236"/>
      <c r="N504" s="237"/>
      <c r="O504" s="237"/>
      <c r="P504" s="237"/>
      <c r="Q504" s="237"/>
      <c r="R504" s="237"/>
      <c r="S504" s="237"/>
      <c r="T504" s="238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39" t="s">
        <v>218</v>
      </c>
      <c r="AU504" s="239" t="s">
        <v>82</v>
      </c>
      <c r="AV504" s="13" t="s">
        <v>82</v>
      </c>
      <c r="AW504" s="13" t="s">
        <v>33</v>
      </c>
      <c r="AX504" s="13" t="s">
        <v>73</v>
      </c>
      <c r="AY504" s="239" t="s">
        <v>206</v>
      </c>
    </row>
    <row r="505" spans="1:51" s="13" customFormat="1" ht="12">
      <c r="A505" s="13"/>
      <c r="B505" s="228"/>
      <c r="C505" s="229"/>
      <c r="D505" s="230" t="s">
        <v>218</v>
      </c>
      <c r="E505" s="231" t="s">
        <v>19</v>
      </c>
      <c r="F505" s="232" t="s">
        <v>703</v>
      </c>
      <c r="G505" s="229"/>
      <c r="H505" s="233">
        <v>2</v>
      </c>
      <c r="I505" s="234"/>
      <c r="J505" s="229"/>
      <c r="K505" s="229"/>
      <c r="L505" s="235"/>
      <c r="M505" s="236"/>
      <c r="N505" s="237"/>
      <c r="O505" s="237"/>
      <c r="P505" s="237"/>
      <c r="Q505" s="237"/>
      <c r="R505" s="237"/>
      <c r="S505" s="237"/>
      <c r="T505" s="238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39" t="s">
        <v>218</v>
      </c>
      <c r="AU505" s="239" t="s">
        <v>82</v>
      </c>
      <c r="AV505" s="13" t="s">
        <v>82</v>
      </c>
      <c r="AW505" s="13" t="s">
        <v>33</v>
      </c>
      <c r="AX505" s="13" t="s">
        <v>73</v>
      </c>
      <c r="AY505" s="239" t="s">
        <v>206</v>
      </c>
    </row>
    <row r="506" spans="1:51" s="13" customFormat="1" ht="12">
      <c r="A506" s="13"/>
      <c r="B506" s="228"/>
      <c r="C506" s="229"/>
      <c r="D506" s="230" t="s">
        <v>218</v>
      </c>
      <c r="E506" s="231" t="s">
        <v>19</v>
      </c>
      <c r="F506" s="232" t="s">
        <v>704</v>
      </c>
      <c r="G506" s="229"/>
      <c r="H506" s="233">
        <v>1</v>
      </c>
      <c r="I506" s="234"/>
      <c r="J506" s="229"/>
      <c r="K506" s="229"/>
      <c r="L506" s="235"/>
      <c r="M506" s="236"/>
      <c r="N506" s="237"/>
      <c r="O506" s="237"/>
      <c r="P506" s="237"/>
      <c r="Q506" s="237"/>
      <c r="R506" s="237"/>
      <c r="S506" s="237"/>
      <c r="T506" s="238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39" t="s">
        <v>218</v>
      </c>
      <c r="AU506" s="239" t="s">
        <v>82</v>
      </c>
      <c r="AV506" s="13" t="s">
        <v>82</v>
      </c>
      <c r="AW506" s="13" t="s">
        <v>33</v>
      </c>
      <c r="AX506" s="13" t="s">
        <v>73</v>
      </c>
      <c r="AY506" s="239" t="s">
        <v>206</v>
      </c>
    </row>
    <row r="507" spans="1:51" s="13" customFormat="1" ht="12">
      <c r="A507" s="13"/>
      <c r="B507" s="228"/>
      <c r="C507" s="229"/>
      <c r="D507" s="230" t="s">
        <v>218</v>
      </c>
      <c r="E507" s="231" t="s">
        <v>19</v>
      </c>
      <c r="F507" s="232" t="s">
        <v>705</v>
      </c>
      <c r="G507" s="229"/>
      <c r="H507" s="233">
        <v>1</v>
      </c>
      <c r="I507" s="234"/>
      <c r="J507" s="229"/>
      <c r="K507" s="229"/>
      <c r="L507" s="235"/>
      <c r="M507" s="236"/>
      <c r="N507" s="237"/>
      <c r="O507" s="237"/>
      <c r="P507" s="237"/>
      <c r="Q507" s="237"/>
      <c r="R507" s="237"/>
      <c r="S507" s="237"/>
      <c r="T507" s="238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39" t="s">
        <v>218</v>
      </c>
      <c r="AU507" s="239" t="s">
        <v>82</v>
      </c>
      <c r="AV507" s="13" t="s">
        <v>82</v>
      </c>
      <c r="AW507" s="13" t="s">
        <v>33</v>
      </c>
      <c r="AX507" s="13" t="s">
        <v>73</v>
      </c>
      <c r="AY507" s="239" t="s">
        <v>206</v>
      </c>
    </row>
    <row r="508" spans="1:51" s="13" customFormat="1" ht="12">
      <c r="A508" s="13"/>
      <c r="B508" s="228"/>
      <c r="C508" s="229"/>
      <c r="D508" s="230" t="s">
        <v>218</v>
      </c>
      <c r="E508" s="231" t="s">
        <v>19</v>
      </c>
      <c r="F508" s="232" t="s">
        <v>706</v>
      </c>
      <c r="G508" s="229"/>
      <c r="H508" s="233">
        <v>2</v>
      </c>
      <c r="I508" s="234"/>
      <c r="J508" s="229"/>
      <c r="K508" s="229"/>
      <c r="L508" s="235"/>
      <c r="M508" s="236"/>
      <c r="N508" s="237"/>
      <c r="O508" s="237"/>
      <c r="P508" s="237"/>
      <c r="Q508" s="237"/>
      <c r="R508" s="237"/>
      <c r="S508" s="237"/>
      <c r="T508" s="238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39" t="s">
        <v>218</v>
      </c>
      <c r="AU508" s="239" t="s">
        <v>82</v>
      </c>
      <c r="AV508" s="13" t="s">
        <v>82</v>
      </c>
      <c r="AW508" s="13" t="s">
        <v>33</v>
      </c>
      <c r="AX508" s="13" t="s">
        <v>73</v>
      </c>
      <c r="AY508" s="239" t="s">
        <v>206</v>
      </c>
    </row>
    <row r="509" spans="1:51" s="13" customFormat="1" ht="12">
      <c r="A509" s="13"/>
      <c r="B509" s="228"/>
      <c r="C509" s="229"/>
      <c r="D509" s="230" t="s">
        <v>218</v>
      </c>
      <c r="E509" s="231" t="s">
        <v>19</v>
      </c>
      <c r="F509" s="232" t="s">
        <v>707</v>
      </c>
      <c r="G509" s="229"/>
      <c r="H509" s="233">
        <v>1</v>
      </c>
      <c r="I509" s="234"/>
      <c r="J509" s="229"/>
      <c r="K509" s="229"/>
      <c r="L509" s="235"/>
      <c r="M509" s="236"/>
      <c r="N509" s="237"/>
      <c r="O509" s="237"/>
      <c r="P509" s="237"/>
      <c r="Q509" s="237"/>
      <c r="R509" s="237"/>
      <c r="S509" s="237"/>
      <c r="T509" s="238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39" t="s">
        <v>218</v>
      </c>
      <c r="AU509" s="239" t="s">
        <v>82</v>
      </c>
      <c r="AV509" s="13" t="s">
        <v>82</v>
      </c>
      <c r="AW509" s="13" t="s">
        <v>33</v>
      </c>
      <c r="AX509" s="13" t="s">
        <v>73</v>
      </c>
      <c r="AY509" s="239" t="s">
        <v>206</v>
      </c>
    </row>
    <row r="510" spans="1:51" s="13" customFormat="1" ht="12">
      <c r="A510" s="13"/>
      <c r="B510" s="228"/>
      <c r="C510" s="229"/>
      <c r="D510" s="230" t="s">
        <v>218</v>
      </c>
      <c r="E510" s="231" t="s">
        <v>19</v>
      </c>
      <c r="F510" s="232" t="s">
        <v>708</v>
      </c>
      <c r="G510" s="229"/>
      <c r="H510" s="233">
        <v>1</v>
      </c>
      <c r="I510" s="234"/>
      <c r="J510" s="229"/>
      <c r="K510" s="229"/>
      <c r="L510" s="235"/>
      <c r="M510" s="236"/>
      <c r="N510" s="237"/>
      <c r="O510" s="237"/>
      <c r="P510" s="237"/>
      <c r="Q510" s="237"/>
      <c r="R510" s="237"/>
      <c r="S510" s="237"/>
      <c r="T510" s="238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39" t="s">
        <v>218</v>
      </c>
      <c r="AU510" s="239" t="s">
        <v>82</v>
      </c>
      <c r="AV510" s="13" t="s">
        <v>82</v>
      </c>
      <c r="AW510" s="13" t="s">
        <v>33</v>
      </c>
      <c r="AX510" s="13" t="s">
        <v>73</v>
      </c>
      <c r="AY510" s="239" t="s">
        <v>206</v>
      </c>
    </row>
    <row r="511" spans="1:51" s="13" customFormat="1" ht="12">
      <c r="A511" s="13"/>
      <c r="B511" s="228"/>
      <c r="C511" s="229"/>
      <c r="D511" s="230" t="s">
        <v>218</v>
      </c>
      <c r="E511" s="231" t="s">
        <v>19</v>
      </c>
      <c r="F511" s="232" t="s">
        <v>709</v>
      </c>
      <c r="G511" s="229"/>
      <c r="H511" s="233">
        <v>2</v>
      </c>
      <c r="I511" s="234"/>
      <c r="J511" s="229"/>
      <c r="K511" s="229"/>
      <c r="L511" s="235"/>
      <c r="M511" s="236"/>
      <c r="N511" s="237"/>
      <c r="O511" s="237"/>
      <c r="P511" s="237"/>
      <c r="Q511" s="237"/>
      <c r="R511" s="237"/>
      <c r="S511" s="237"/>
      <c r="T511" s="238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39" t="s">
        <v>218</v>
      </c>
      <c r="AU511" s="239" t="s">
        <v>82</v>
      </c>
      <c r="AV511" s="13" t="s">
        <v>82</v>
      </c>
      <c r="AW511" s="13" t="s">
        <v>33</v>
      </c>
      <c r="AX511" s="13" t="s">
        <v>73</v>
      </c>
      <c r="AY511" s="239" t="s">
        <v>206</v>
      </c>
    </row>
    <row r="512" spans="1:51" s="14" customFormat="1" ht="12">
      <c r="A512" s="14"/>
      <c r="B512" s="240"/>
      <c r="C512" s="241"/>
      <c r="D512" s="230" t="s">
        <v>218</v>
      </c>
      <c r="E512" s="242" t="s">
        <v>19</v>
      </c>
      <c r="F512" s="243" t="s">
        <v>220</v>
      </c>
      <c r="G512" s="241"/>
      <c r="H512" s="244">
        <v>94</v>
      </c>
      <c r="I512" s="245"/>
      <c r="J512" s="241"/>
      <c r="K512" s="241"/>
      <c r="L512" s="246"/>
      <c r="M512" s="247"/>
      <c r="N512" s="248"/>
      <c r="O512" s="248"/>
      <c r="P512" s="248"/>
      <c r="Q512" s="248"/>
      <c r="R512" s="248"/>
      <c r="S512" s="248"/>
      <c r="T512" s="249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50" t="s">
        <v>218</v>
      </c>
      <c r="AU512" s="250" t="s">
        <v>82</v>
      </c>
      <c r="AV512" s="14" t="s">
        <v>112</v>
      </c>
      <c r="AW512" s="14" t="s">
        <v>33</v>
      </c>
      <c r="AX512" s="14" t="s">
        <v>34</v>
      </c>
      <c r="AY512" s="250" t="s">
        <v>206</v>
      </c>
    </row>
    <row r="513" spans="1:65" s="2" customFormat="1" ht="21.75" customHeight="1">
      <c r="A513" s="40"/>
      <c r="B513" s="41"/>
      <c r="C513" s="261" t="s">
        <v>710</v>
      </c>
      <c r="D513" s="261" t="s">
        <v>317</v>
      </c>
      <c r="E513" s="262" t="s">
        <v>711</v>
      </c>
      <c r="F513" s="263" t="s">
        <v>712</v>
      </c>
      <c r="G513" s="264" t="s">
        <v>211</v>
      </c>
      <c r="H513" s="265">
        <v>291.37</v>
      </c>
      <c r="I513" s="266"/>
      <c r="J513" s="267">
        <f>ROUND(I513*H513,2)</f>
        <v>0</v>
      </c>
      <c r="K513" s="263" t="s">
        <v>19</v>
      </c>
      <c r="L513" s="268"/>
      <c r="M513" s="269" t="s">
        <v>19</v>
      </c>
      <c r="N513" s="270" t="s">
        <v>44</v>
      </c>
      <c r="O513" s="86"/>
      <c r="P513" s="224">
        <f>O513*H513</f>
        <v>0</v>
      </c>
      <c r="Q513" s="224">
        <v>0.3</v>
      </c>
      <c r="R513" s="224">
        <f>Q513*H513</f>
        <v>87.411</v>
      </c>
      <c r="S513" s="224">
        <v>0</v>
      </c>
      <c r="T513" s="225">
        <f>S513*H513</f>
        <v>0</v>
      </c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R513" s="226" t="s">
        <v>247</v>
      </c>
      <c r="AT513" s="226" t="s">
        <v>317</v>
      </c>
      <c r="AU513" s="226" t="s">
        <v>82</v>
      </c>
      <c r="AY513" s="19" t="s">
        <v>206</v>
      </c>
      <c r="BE513" s="227">
        <f>IF(N513="základní",J513,0)</f>
        <v>0</v>
      </c>
      <c r="BF513" s="227">
        <f>IF(N513="snížená",J513,0)</f>
        <v>0</v>
      </c>
      <c r="BG513" s="227">
        <f>IF(N513="zákl. přenesená",J513,0)</f>
        <v>0</v>
      </c>
      <c r="BH513" s="227">
        <f>IF(N513="sníž. přenesená",J513,0)</f>
        <v>0</v>
      </c>
      <c r="BI513" s="227">
        <f>IF(N513="nulová",J513,0)</f>
        <v>0</v>
      </c>
      <c r="BJ513" s="19" t="s">
        <v>34</v>
      </c>
      <c r="BK513" s="227">
        <f>ROUND(I513*H513,2)</f>
        <v>0</v>
      </c>
      <c r="BL513" s="19" t="s">
        <v>112</v>
      </c>
      <c r="BM513" s="226" t="s">
        <v>713</v>
      </c>
    </row>
    <row r="514" spans="1:51" s="13" customFormat="1" ht="12">
      <c r="A514" s="13"/>
      <c r="B514" s="228"/>
      <c r="C514" s="229"/>
      <c r="D514" s="230" t="s">
        <v>218</v>
      </c>
      <c r="E514" s="231" t="s">
        <v>19</v>
      </c>
      <c r="F514" s="232" t="s">
        <v>714</v>
      </c>
      <c r="G514" s="229"/>
      <c r="H514" s="233">
        <v>5.4</v>
      </c>
      <c r="I514" s="234"/>
      <c r="J514" s="229"/>
      <c r="K514" s="229"/>
      <c r="L514" s="235"/>
      <c r="M514" s="236"/>
      <c r="N514" s="237"/>
      <c r="O514" s="237"/>
      <c r="P514" s="237"/>
      <c r="Q514" s="237"/>
      <c r="R514" s="237"/>
      <c r="S514" s="237"/>
      <c r="T514" s="238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39" t="s">
        <v>218</v>
      </c>
      <c r="AU514" s="239" t="s">
        <v>82</v>
      </c>
      <c r="AV514" s="13" t="s">
        <v>82</v>
      </c>
      <c r="AW514" s="13" t="s">
        <v>33</v>
      </c>
      <c r="AX514" s="13" t="s">
        <v>73</v>
      </c>
      <c r="AY514" s="239" t="s">
        <v>206</v>
      </c>
    </row>
    <row r="515" spans="1:51" s="13" customFormat="1" ht="12">
      <c r="A515" s="13"/>
      <c r="B515" s="228"/>
      <c r="C515" s="229"/>
      <c r="D515" s="230" t="s">
        <v>218</v>
      </c>
      <c r="E515" s="231" t="s">
        <v>19</v>
      </c>
      <c r="F515" s="232" t="s">
        <v>715</v>
      </c>
      <c r="G515" s="229"/>
      <c r="H515" s="233">
        <v>2.828</v>
      </c>
      <c r="I515" s="234"/>
      <c r="J515" s="229"/>
      <c r="K515" s="229"/>
      <c r="L515" s="235"/>
      <c r="M515" s="236"/>
      <c r="N515" s="237"/>
      <c r="O515" s="237"/>
      <c r="P515" s="237"/>
      <c r="Q515" s="237"/>
      <c r="R515" s="237"/>
      <c r="S515" s="237"/>
      <c r="T515" s="238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39" t="s">
        <v>218</v>
      </c>
      <c r="AU515" s="239" t="s">
        <v>82</v>
      </c>
      <c r="AV515" s="13" t="s">
        <v>82</v>
      </c>
      <c r="AW515" s="13" t="s">
        <v>33</v>
      </c>
      <c r="AX515" s="13" t="s">
        <v>73</v>
      </c>
      <c r="AY515" s="239" t="s">
        <v>206</v>
      </c>
    </row>
    <row r="516" spans="1:51" s="13" customFormat="1" ht="12">
      <c r="A516" s="13"/>
      <c r="B516" s="228"/>
      <c r="C516" s="229"/>
      <c r="D516" s="230" t="s">
        <v>218</v>
      </c>
      <c r="E516" s="231" t="s">
        <v>19</v>
      </c>
      <c r="F516" s="232" t="s">
        <v>716</v>
      </c>
      <c r="G516" s="229"/>
      <c r="H516" s="233">
        <v>4.005</v>
      </c>
      <c r="I516" s="234"/>
      <c r="J516" s="229"/>
      <c r="K516" s="229"/>
      <c r="L516" s="235"/>
      <c r="M516" s="236"/>
      <c r="N516" s="237"/>
      <c r="O516" s="237"/>
      <c r="P516" s="237"/>
      <c r="Q516" s="237"/>
      <c r="R516" s="237"/>
      <c r="S516" s="237"/>
      <c r="T516" s="238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39" t="s">
        <v>218</v>
      </c>
      <c r="AU516" s="239" t="s">
        <v>82</v>
      </c>
      <c r="AV516" s="13" t="s">
        <v>82</v>
      </c>
      <c r="AW516" s="13" t="s">
        <v>33</v>
      </c>
      <c r="AX516" s="13" t="s">
        <v>73</v>
      </c>
      <c r="AY516" s="239" t="s">
        <v>206</v>
      </c>
    </row>
    <row r="517" spans="1:51" s="13" customFormat="1" ht="12">
      <c r="A517" s="13"/>
      <c r="B517" s="228"/>
      <c r="C517" s="229"/>
      <c r="D517" s="230" t="s">
        <v>218</v>
      </c>
      <c r="E517" s="231" t="s">
        <v>19</v>
      </c>
      <c r="F517" s="232" t="s">
        <v>717</v>
      </c>
      <c r="G517" s="229"/>
      <c r="H517" s="233">
        <v>0.75</v>
      </c>
      <c r="I517" s="234"/>
      <c r="J517" s="229"/>
      <c r="K517" s="229"/>
      <c r="L517" s="235"/>
      <c r="M517" s="236"/>
      <c r="N517" s="237"/>
      <c r="O517" s="237"/>
      <c r="P517" s="237"/>
      <c r="Q517" s="237"/>
      <c r="R517" s="237"/>
      <c r="S517" s="237"/>
      <c r="T517" s="238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39" t="s">
        <v>218</v>
      </c>
      <c r="AU517" s="239" t="s">
        <v>82</v>
      </c>
      <c r="AV517" s="13" t="s">
        <v>82</v>
      </c>
      <c r="AW517" s="13" t="s">
        <v>33</v>
      </c>
      <c r="AX517" s="13" t="s">
        <v>73</v>
      </c>
      <c r="AY517" s="239" t="s">
        <v>206</v>
      </c>
    </row>
    <row r="518" spans="1:51" s="13" customFormat="1" ht="12">
      <c r="A518" s="13"/>
      <c r="B518" s="228"/>
      <c r="C518" s="229"/>
      <c r="D518" s="230" t="s">
        <v>218</v>
      </c>
      <c r="E518" s="231" t="s">
        <v>19</v>
      </c>
      <c r="F518" s="232" t="s">
        <v>718</v>
      </c>
      <c r="G518" s="229"/>
      <c r="H518" s="233">
        <v>3.9</v>
      </c>
      <c r="I518" s="234"/>
      <c r="J518" s="229"/>
      <c r="K518" s="229"/>
      <c r="L518" s="235"/>
      <c r="M518" s="236"/>
      <c r="N518" s="237"/>
      <c r="O518" s="237"/>
      <c r="P518" s="237"/>
      <c r="Q518" s="237"/>
      <c r="R518" s="237"/>
      <c r="S518" s="237"/>
      <c r="T518" s="238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39" t="s">
        <v>218</v>
      </c>
      <c r="AU518" s="239" t="s">
        <v>82</v>
      </c>
      <c r="AV518" s="13" t="s">
        <v>82</v>
      </c>
      <c r="AW518" s="13" t="s">
        <v>33</v>
      </c>
      <c r="AX518" s="13" t="s">
        <v>73</v>
      </c>
      <c r="AY518" s="239" t="s">
        <v>206</v>
      </c>
    </row>
    <row r="519" spans="1:51" s="13" customFormat="1" ht="12">
      <c r="A519" s="13"/>
      <c r="B519" s="228"/>
      <c r="C519" s="229"/>
      <c r="D519" s="230" t="s">
        <v>218</v>
      </c>
      <c r="E519" s="231" t="s">
        <v>19</v>
      </c>
      <c r="F519" s="232" t="s">
        <v>719</v>
      </c>
      <c r="G519" s="229"/>
      <c r="H519" s="233">
        <v>4.65</v>
      </c>
      <c r="I519" s="234"/>
      <c r="J519" s="229"/>
      <c r="K519" s="229"/>
      <c r="L519" s="235"/>
      <c r="M519" s="236"/>
      <c r="N519" s="237"/>
      <c r="O519" s="237"/>
      <c r="P519" s="237"/>
      <c r="Q519" s="237"/>
      <c r="R519" s="237"/>
      <c r="S519" s="237"/>
      <c r="T519" s="238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39" t="s">
        <v>218</v>
      </c>
      <c r="AU519" s="239" t="s">
        <v>82</v>
      </c>
      <c r="AV519" s="13" t="s">
        <v>82</v>
      </c>
      <c r="AW519" s="13" t="s">
        <v>33</v>
      </c>
      <c r="AX519" s="13" t="s">
        <v>73</v>
      </c>
      <c r="AY519" s="239" t="s">
        <v>206</v>
      </c>
    </row>
    <row r="520" spans="1:51" s="13" customFormat="1" ht="12">
      <c r="A520" s="13"/>
      <c r="B520" s="228"/>
      <c r="C520" s="229"/>
      <c r="D520" s="230" t="s">
        <v>218</v>
      </c>
      <c r="E520" s="231" t="s">
        <v>19</v>
      </c>
      <c r="F520" s="232" t="s">
        <v>720</v>
      </c>
      <c r="G520" s="229"/>
      <c r="H520" s="233">
        <v>6.6</v>
      </c>
      <c r="I520" s="234"/>
      <c r="J520" s="229"/>
      <c r="K520" s="229"/>
      <c r="L520" s="235"/>
      <c r="M520" s="236"/>
      <c r="N520" s="237"/>
      <c r="O520" s="237"/>
      <c r="P520" s="237"/>
      <c r="Q520" s="237"/>
      <c r="R520" s="237"/>
      <c r="S520" s="237"/>
      <c r="T520" s="238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39" t="s">
        <v>218</v>
      </c>
      <c r="AU520" s="239" t="s">
        <v>82</v>
      </c>
      <c r="AV520" s="13" t="s">
        <v>82</v>
      </c>
      <c r="AW520" s="13" t="s">
        <v>33</v>
      </c>
      <c r="AX520" s="13" t="s">
        <v>73</v>
      </c>
      <c r="AY520" s="239" t="s">
        <v>206</v>
      </c>
    </row>
    <row r="521" spans="1:51" s="13" customFormat="1" ht="12">
      <c r="A521" s="13"/>
      <c r="B521" s="228"/>
      <c r="C521" s="229"/>
      <c r="D521" s="230" t="s">
        <v>218</v>
      </c>
      <c r="E521" s="231" t="s">
        <v>19</v>
      </c>
      <c r="F521" s="232" t="s">
        <v>721</v>
      </c>
      <c r="G521" s="229"/>
      <c r="H521" s="233">
        <v>6.75</v>
      </c>
      <c r="I521" s="234"/>
      <c r="J521" s="229"/>
      <c r="K521" s="229"/>
      <c r="L521" s="235"/>
      <c r="M521" s="236"/>
      <c r="N521" s="237"/>
      <c r="O521" s="237"/>
      <c r="P521" s="237"/>
      <c r="Q521" s="237"/>
      <c r="R521" s="237"/>
      <c r="S521" s="237"/>
      <c r="T521" s="238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39" t="s">
        <v>218</v>
      </c>
      <c r="AU521" s="239" t="s">
        <v>82</v>
      </c>
      <c r="AV521" s="13" t="s">
        <v>82</v>
      </c>
      <c r="AW521" s="13" t="s">
        <v>33</v>
      </c>
      <c r="AX521" s="13" t="s">
        <v>73</v>
      </c>
      <c r="AY521" s="239" t="s">
        <v>206</v>
      </c>
    </row>
    <row r="522" spans="1:51" s="13" customFormat="1" ht="12">
      <c r="A522" s="13"/>
      <c r="B522" s="228"/>
      <c r="C522" s="229"/>
      <c r="D522" s="230" t="s">
        <v>218</v>
      </c>
      <c r="E522" s="231" t="s">
        <v>19</v>
      </c>
      <c r="F522" s="232" t="s">
        <v>722</v>
      </c>
      <c r="G522" s="229"/>
      <c r="H522" s="233">
        <v>6.75</v>
      </c>
      <c r="I522" s="234"/>
      <c r="J522" s="229"/>
      <c r="K522" s="229"/>
      <c r="L522" s="235"/>
      <c r="M522" s="236"/>
      <c r="N522" s="237"/>
      <c r="O522" s="237"/>
      <c r="P522" s="237"/>
      <c r="Q522" s="237"/>
      <c r="R522" s="237"/>
      <c r="S522" s="237"/>
      <c r="T522" s="238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39" t="s">
        <v>218</v>
      </c>
      <c r="AU522" s="239" t="s">
        <v>82</v>
      </c>
      <c r="AV522" s="13" t="s">
        <v>82</v>
      </c>
      <c r="AW522" s="13" t="s">
        <v>33</v>
      </c>
      <c r="AX522" s="13" t="s">
        <v>73</v>
      </c>
      <c r="AY522" s="239" t="s">
        <v>206</v>
      </c>
    </row>
    <row r="523" spans="1:51" s="13" customFormat="1" ht="12">
      <c r="A523" s="13"/>
      <c r="B523" s="228"/>
      <c r="C523" s="229"/>
      <c r="D523" s="230" t="s">
        <v>218</v>
      </c>
      <c r="E523" s="231" t="s">
        <v>19</v>
      </c>
      <c r="F523" s="232" t="s">
        <v>723</v>
      </c>
      <c r="G523" s="229"/>
      <c r="H523" s="233">
        <v>6.75</v>
      </c>
      <c r="I523" s="234"/>
      <c r="J523" s="229"/>
      <c r="K523" s="229"/>
      <c r="L523" s="235"/>
      <c r="M523" s="236"/>
      <c r="N523" s="237"/>
      <c r="O523" s="237"/>
      <c r="P523" s="237"/>
      <c r="Q523" s="237"/>
      <c r="R523" s="237"/>
      <c r="S523" s="237"/>
      <c r="T523" s="238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39" t="s">
        <v>218</v>
      </c>
      <c r="AU523" s="239" t="s">
        <v>82</v>
      </c>
      <c r="AV523" s="13" t="s">
        <v>82</v>
      </c>
      <c r="AW523" s="13" t="s">
        <v>33</v>
      </c>
      <c r="AX523" s="13" t="s">
        <v>73</v>
      </c>
      <c r="AY523" s="239" t="s">
        <v>206</v>
      </c>
    </row>
    <row r="524" spans="1:51" s="13" customFormat="1" ht="12">
      <c r="A524" s="13"/>
      <c r="B524" s="228"/>
      <c r="C524" s="229"/>
      <c r="D524" s="230" t="s">
        <v>218</v>
      </c>
      <c r="E524" s="231" t="s">
        <v>19</v>
      </c>
      <c r="F524" s="232" t="s">
        <v>724</v>
      </c>
      <c r="G524" s="229"/>
      <c r="H524" s="233">
        <v>76.5</v>
      </c>
      <c r="I524" s="234"/>
      <c r="J524" s="229"/>
      <c r="K524" s="229"/>
      <c r="L524" s="235"/>
      <c r="M524" s="236"/>
      <c r="N524" s="237"/>
      <c r="O524" s="237"/>
      <c r="P524" s="237"/>
      <c r="Q524" s="237"/>
      <c r="R524" s="237"/>
      <c r="S524" s="237"/>
      <c r="T524" s="238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39" t="s">
        <v>218</v>
      </c>
      <c r="AU524" s="239" t="s">
        <v>82</v>
      </c>
      <c r="AV524" s="13" t="s">
        <v>82</v>
      </c>
      <c r="AW524" s="13" t="s">
        <v>33</v>
      </c>
      <c r="AX524" s="13" t="s">
        <v>73</v>
      </c>
      <c r="AY524" s="239" t="s">
        <v>206</v>
      </c>
    </row>
    <row r="525" spans="1:51" s="13" customFormat="1" ht="12">
      <c r="A525" s="13"/>
      <c r="B525" s="228"/>
      <c r="C525" s="229"/>
      <c r="D525" s="230" t="s">
        <v>218</v>
      </c>
      <c r="E525" s="231" t="s">
        <v>19</v>
      </c>
      <c r="F525" s="232" t="s">
        <v>725</v>
      </c>
      <c r="G525" s="229"/>
      <c r="H525" s="233">
        <v>24.225</v>
      </c>
      <c r="I525" s="234"/>
      <c r="J525" s="229"/>
      <c r="K525" s="229"/>
      <c r="L525" s="235"/>
      <c r="M525" s="236"/>
      <c r="N525" s="237"/>
      <c r="O525" s="237"/>
      <c r="P525" s="237"/>
      <c r="Q525" s="237"/>
      <c r="R525" s="237"/>
      <c r="S525" s="237"/>
      <c r="T525" s="238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39" t="s">
        <v>218</v>
      </c>
      <c r="AU525" s="239" t="s">
        <v>82</v>
      </c>
      <c r="AV525" s="13" t="s">
        <v>82</v>
      </c>
      <c r="AW525" s="13" t="s">
        <v>33</v>
      </c>
      <c r="AX525" s="13" t="s">
        <v>73</v>
      </c>
      <c r="AY525" s="239" t="s">
        <v>206</v>
      </c>
    </row>
    <row r="526" spans="1:51" s="13" customFormat="1" ht="12">
      <c r="A526" s="13"/>
      <c r="B526" s="228"/>
      <c r="C526" s="229"/>
      <c r="D526" s="230" t="s">
        <v>218</v>
      </c>
      <c r="E526" s="231" t="s">
        <v>19</v>
      </c>
      <c r="F526" s="232" t="s">
        <v>726</v>
      </c>
      <c r="G526" s="229"/>
      <c r="H526" s="233">
        <v>15.028</v>
      </c>
      <c r="I526" s="234"/>
      <c r="J526" s="229"/>
      <c r="K526" s="229"/>
      <c r="L526" s="235"/>
      <c r="M526" s="236"/>
      <c r="N526" s="237"/>
      <c r="O526" s="237"/>
      <c r="P526" s="237"/>
      <c r="Q526" s="237"/>
      <c r="R526" s="237"/>
      <c r="S526" s="237"/>
      <c r="T526" s="238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39" t="s">
        <v>218</v>
      </c>
      <c r="AU526" s="239" t="s">
        <v>82</v>
      </c>
      <c r="AV526" s="13" t="s">
        <v>82</v>
      </c>
      <c r="AW526" s="13" t="s">
        <v>33</v>
      </c>
      <c r="AX526" s="13" t="s">
        <v>73</v>
      </c>
      <c r="AY526" s="239" t="s">
        <v>206</v>
      </c>
    </row>
    <row r="527" spans="1:51" s="13" customFormat="1" ht="12">
      <c r="A527" s="13"/>
      <c r="B527" s="228"/>
      <c r="C527" s="229"/>
      <c r="D527" s="230" t="s">
        <v>218</v>
      </c>
      <c r="E527" s="231" t="s">
        <v>19</v>
      </c>
      <c r="F527" s="232" t="s">
        <v>727</v>
      </c>
      <c r="G527" s="229"/>
      <c r="H527" s="233">
        <v>4.505</v>
      </c>
      <c r="I527" s="234"/>
      <c r="J527" s="229"/>
      <c r="K527" s="229"/>
      <c r="L527" s="235"/>
      <c r="M527" s="236"/>
      <c r="N527" s="237"/>
      <c r="O527" s="237"/>
      <c r="P527" s="237"/>
      <c r="Q527" s="237"/>
      <c r="R527" s="237"/>
      <c r="S527" s="237"/>
      <c r="T527" s="238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39" t="s">
        <v>218</v>
      </c>
      <c r="AU527" s="239" t="s">
        <v>82</v>
      </c>
      <c r="AV527" s="13" t="s">
        <v>82</v>
      </c>
      <c r="AW527" s="13" t="s">
        <v>33</v>
      </c>
      <c r="AX527" s="13" t="s">
        <v>73</v>
      </c>
      <c r="AY527" s="239" t="s">
        <v>206</v>
      </c>
    </row>
    <row r="528" spans="1:51" s="13" customFormat="1" ht="12">
      <c r="A528" s="13"/>
      <c r="B528" s="228"/>
      <c r="C528" s="229"/>
      <c r="D528" s="230" t="s">
        <v>218</v>
      </c>
      <c r="E528" s="231" t="s">
        <v>19</v>
      </c>
      <c r="F528" s="232" t="s">
        <v>728</v>
      </c>
      <c r="G528" s="229"/>
      <c r="H528" s="233">
        <v>0.612</v>
      </c>
      <c r="I528" s="234"/>
      <c r="J528" s="229"/>
      <c r="K528" s="229"/>
      <c r="L528" s="235"/>
      <c r="M528" s="236"/>
      <c r="N528" s="237"/>
      <c r="O528" s="237"/>
      <c r="P528" s="237"/>
      <c r="Q528" s="237"/>
      <c r="R528" s="237"/>
      <c r="S528" s="237"/>
      <c r="T528" s="238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39" t="s">
        <v>218</v>
      </c>
      <c r="AU528" s="239" t="s">
        <v>82</v>
      </c>
      <c r="AV528" s="13" t="s">
        <v>82</v>
      </c>
      <c r="AW528" s="13" t="s">
        <v>33</v>
      </c>
      <c r="AX528" s="13" t="s">
        <v>73</v>
      </c>
      <c r="AY528" s="239" t="s">
        <v>206</v>
      </c>
    </row>
    <row r="529" spans="1:51" s="13" customFormat="1" ht="12">
      <c r="A529" s="13"/>
      <c r="B529" s="228"/>
      <c r="C529" s="229"/>
      <c r="D529" s="230" t="s">
        <v>218</v>
      </c>
      <c r="E529" s="231" t="s">
        <v>19</v>
      </c>
      <c r="F529" s="232" t="s">
        <v>729</v>
      </c>
      <c r="G529" s="229"/>
      <c r="H529" s="233">
        <v>7.65</v>
      </c>
      <c r="I529" s="234"/>
      <c r="J529" s="229"/>
      <c r="K529" s="229"/>
      <c r="L529" s="235"/>
      <c r="M529" s="236"/>
      <c r="N529" s="237"/>
      <c r="O529" s="237"/>
      <c r="P529" s="237"/>
      <c r="Q529" s="237"/>
      <c r="R529" s="237"/>
      <c r="S529" s="237"/>
      <c r="T529" s="238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39" t="s">
        <v>218</v>
      </c>
      <c r="AU529" s="239" t="s">
        <v>82</v>
      </c>
      <c r="AV529" s="13" t="s">
        <v>82</v>
      </c>
      <c r="AW529" s="13" t="s">
        <v>33</v>
      </c>
      <c r="AX529" s="13" t="s">
        <v>73</v>
      </c>
      <c r="AY529" s="239" t="s">
        <v>206</v>
      </c>
    </row>
    <row r="530" spans="1:51" s="13" customFormat="1" ht="12">
      <c r="A530" s="13"/>
      <c r="B530" s="228"/>
      <c r="C530" s="229"/>
      <c r="D530" s="230" t="s">
        <v>218</v>
      </c>
      <c r="E530" s="231" t="s">
        <v>19</v>
      </c>
      <c r="F530" s="232" t="s">
        <v>730</v>
      </c>
      <c r="G530" s="229"/>
      <c r="H530" s="233">
        <v>18.9</v>
      </c>
      <c r="I530" s="234"/>
      <c r="J530" s="229"/>
      <c r="K530" s="229"/>
      <c r="L530" s="235"/>
      <c r="M530" s="236"/>
      <c r="N530" s="237"/>
      <c r="O530" s="237"/>
      <c r="P530" s="237"/>
      <c r="Q530" s="237"/>
      <c r="R530" s="237"/>
      <c r="S530" s="237"/>
      <c r="T530" s="238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39" t="s">
        <v>218</v>
      </c>
      <c r="AU530" s="239" t="s">
        <v>82</v>
      </c>
      <c r="AV530" s="13" t="s">
        <v>82</v>
      </c>
      <c r="AW530" s="13" t="s">
        <v>33</v>
      </c>
      <c r="AX530" s="13" t="s">
        <v>73</v>
      </c>
      <c r="AY530" s="239" t="s">
        <v>206</v>
      </c>
    </row>
    <row r="531" spans="1:51" s="13" customFormat="1" ht="12">
      <c r="A531" s="13"/>
      <c r="B531" s="228"/>
      <c r="C531" s="229"/>
      <c r="D531" s="230" t="s">
        <v>218</v>
      </c>
      <c r="E531" s="231" t="s">
        <v>19</v>
      </c>
      <c r="F531" s="232" t="s">
        <v>731</v>
      </c>
      <c r="G531" s="229"/>
      <c r="H531" s="233">
        <v>26.6</v>
      </c>
      <c r="I531" s="234"/>
      <c r="J531" s="229"/>
      <c r="K531" s="229"/>
      <c r="L531" s="235"/>
      <c r="M531" s="236"/>
      <c r="N531" s="237"/>
      <c r="O531" s="237"/>
      <c r="P531" s="237"/>
      <c r="Q531" s="237"/>
      <c r="R531" s="237"/>
      <c r="S531" s="237"/>
      <c r="T531" s="238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39" t="s">
        <v>218</v>
      </c>
      <c r="AU531" s="239" t="s">
        <v>82</v>
      </c>
      <c r="AV531" s="13" t="s">
        <v>82</v>
      </c>
      <c r="AW531" s="13" t="s">
        <v>33</v>
      </c>
      <c r="AX531" s="13" t="s">
        <v>73</v>
      </c>
      <c r="AY531" s="239" t="s">
        <v>206</v>
      </c>
    </row>
    <row r="532" spans="1:51" s="13" customFormat="1" ht="12">
      <c r="A532" s="13"/>
      <c r="B532" s="228"/>
      <c r="C532" s="229"/>
      <c r="D532" s="230" t="s">
        <v>218</v>
      </c>
      <c r="E532" s="231" t="s">
        <v>19</v>
      </c>
      <c r="F532" s="232" t="s">
        <v>732</v>
      </c>
      <c r="G532" s="229"/>
      <c r="H532" s="233">
        <v>6.188</v>
      </c>
      <c r="I532" s="234"/>
      <c r="J532" s="229"/>
      <c r="K532" s="229"/>
      <c r="L532" s="235"/>
      <c r="M532" s="236"/>
      <c r="N532" s="237"/>
      <c r="O532" s="237"/>
      <c r="P532" s="237"/>
      <c r="Q532" s="237"/>
      <c r="R532" s="237"/>
      <c r="S532" s="237"/>
      <c r="T532" s="238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39" t="s">
        <v>218</v>
      </c>
      <c r="AU532" s="239" t="s">
        <v>82</v>
      </c>
      <c r="AV532" s="13" t="s">
        <v>82</v>
      </c>
      <c r="AW532" s="13" t="s">
        <v>33</v>
      </c>
      <c r="AX532" s="13" t="s">
        <v>73</v>
      </c>
      <c r="AY532" s="239" t="s">
        <v>206</v>
      </c>
    </row>
    <row r="533" spans="1:51" s="13" customFormat="1" ht="12">
      <c r="A533" s="13"/>
      <c r="B533" s="228"/>
      <c r="C533" s="229"/>
      <c r="D533" s="230" t="s">
        <v>218</v>
      </c>
      <c r="E533" s="231" t="s">
        <v>19</v>
      </c>
      <c r="F533" s="232" t="s">
        <v>733</v>
      </c>
      <c r="G533" s="229"/>
      <c r="H533" s="233">
        <v>3.71</v>
      </c>
      <c r="I533" s="234"/>
      <c r="J533" s="229"/>
      <c r="K533" s="229"/>
      <c r="L533" s="235"/>
      <c r="M533" s="236"/>
      <c r="N533" s="237"/>
      <c r="O533" s="237"/>
      <c r="P533" s="237"/>
      <c r="Q533" s="237"/>
      <c r="R533" s="237"/>
      <c r="S533" s="237"/>
      <c r="T533" s="238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39" t="s">
        <v>218</v>
      </c>
      <c r="AU533" s="239" t="s">
        <v>82</v>
      </c>
      <c r="AV533" s="13" t="s">
        <v>82</v>
      </c>
      <c r="AW533" s="13" t="s">
        <v>33</v>
      </c>
      <c r="AX533" s="13" t="s">
        <v>73</v>
      </c>
      <c r="AY533" s="239" t="s">
        <v>206</v>
      </c>
    </row>
    <row r="534" spans="1:51" s="13" customFormat="1" ht="12">
      <c r="A534" s="13"/>
      <c r="B534" s="228"/>
      <c r="C534" s="229"/>
      <c r="D534" s="230" t="s">
        <v>218</v>
      </c>
      <c r="E534" s="231" t="s">
        <v>19</v>
      </c>
      <c r="F534" s="232" t="s">
        <v>734</v>
      </c>
      <c r="G534" s="229"/>
      <c r="H534" s="233">
        <v>0.504</v>
      </c>
      <c r="I534" s="234"/>
      <c r="J534" s="229"/>
      <c r="K534" s="229"/>
      <c r="L534" s="235"/>
      <c r="M534" s="236"/>
      <c r="N534" s="237"/>
      <c r="O534" s="237"/>
      <c r="P534" s="237"/>
      <c r="Q534" s="237"/>
      <c r="R534" s="237"/>
      <c r="S534" s="237"/>
      <c r="T534" s="238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39" t="s">
        <v>218</v>
      </c>
      <c r="AU534" s="239" t="s">
        <v>82</v>
      </c>
      <c r="AV534" s="13" t="s">
        <v>82</v>
      </c>
      <c r="AW534" s="13" t="s">
        <v>33</v>
      </c>
      <c r="AX534" s="13" t="s">
        <v>73</v>
      </c>
      <c r="AY534" s="239" t="s">
        <v>206</v>
      </c>
    </row>
    <row r="535" spans="1:51" s="13" customFormat="1" ht="12">
      <c r="A535" s="13"/>
      <c r="B535" s="228"/>
      <c r="C535" s="229"/>
      <c r="D535" s="230" t="s">
        <v>218</v>
      </c>
      <c r="E535" s="231" t="s">
        <v>19</v>
      </c>
      <c r="F535" s="232" t="s">
        <v>735</v>
      </c>
      <c r="G535" s="229"/>
      <c r="H535" s="233">
        <v>1.792</v>
      </c>
      <c r="I535" s="234"/>
      <c r="J535" s="229"/>
      <c r="K535" s="229"/>
      <c r="L535" s="235"/>
      <c r="M535" s="236"/>
      <c r="N535" s="237"/>
      <c r="O535" s="237"/>
      <c r="P535" s="237"/>
      <c r="Q535" s="237"/>
      <c r="R535" s="237"/>
      <c r="S535" s="237"/>
      <c r="T535" s="238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39" t="s">
        <v>218</v>
      </c>
      <c r="AU535" s="239" t="s">
        <v>82</v>
      </c>
      <c r="AV535" s="13" t="s">
        <v>82</v>
      </c>
      <c r="AW535" s="13" t="s">
        <v>33</v>
      </c>
      <c r="AX535" s="13" t="s">
        <v>73</v>
      </c>
      <c r="AY535" s="239" t="s">
        <v>206</v>
      </c>
    </row>
    <row r="536" spans="1:51" s="13" customFormat="1" ht="12">
      <c r="A536" s="13"/>
      <c r="B536" s="228"/>
      <c r="C536" s="229"/>
      <c r="D536" s="230" t="s">
        <v>218</v>
      </c>
      <c r="E536" s="231" t="s">
        <v>19</v>
      </c>
      <c r="F536" s="232" t="s">
        <v>736</v>
      </c>
      <c r="G536" s="229"/>
      <c r="H536" s="233">
        <v>1.512</v>
      </c>
      <c r="I536" s="234"/>
      <c r="J536" s="229"/>
      <c r="K536" s="229"/>
      <c r="L536" s="235"/>
      <c r="M536" s="236"/>
      <c r="N536" s="237"/>
      <c r="O536" s="237"/>
      <c r="P536" s="237"/>
      <c r="Q536" s="237"/>
      <c r="R536" s="237"/>
      <c r="S536" s="237"/>
      <c r="T536" s="238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39" t="s">
        <v>218</v>
      </c>
      <c r="AU536" s="239" t="s">
        <v>82</v>
      </c>
      <c r="AV536" s="13" t="s">
        <v>82</v>
      </c>
      <c r="AW536" s="13" t="s">
        <v>33</v>
      </c>
      <c r="AX536" s="13" t="s">
        <v>73</v>
      </c>
      <c r="AY536" s="239" t="s">
        <v>206</v>
      </c>
    </row>
    <row r="537" spans="1:51" s="13" customFormat="1" ht="12">
      <c r="A537" s="13"/>
      <c r="B537" s="228"/>
      <c r="C537" s="229"/>
      <c r="D537" s="230" t="s">
        <v>218</v>
      </c>
      <c r="E537" s="231" t="s">
        <v>19</v>
      </c>
      <c r="F537" s="232" t="s">
        <v>737</v>
      </c>
      <c r="G537" s="229"/>
      <c r="H537" s="233">
        <v>0.406</v>
      </c>
      <c r="I537" s="234"/>
      <c r="J537" s="229"/>
      <c r="K537" s="229"/>
      <c r="L537" s="235"/>
      <c r="M537" s="236"/>
      <c r="N537" s="237"/>
      <c r="O537" s="237"/>
      <c r="P537" s="237"/>
      <c r="Q537" s="237"/>
      <c r="R537" s="237"/>
      <c r="S537" s="237"/>
      <c r="T537" s="238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39" t="s">
        <v>218</v>
      </c>
      <c r="AU537" s="239" t="s">
        <v>82</v>
      </c>
      <c r="AV537" s="13" t="s">
        <v>82</v>
      </c>
      <c r="AW537" s="13" t="s">
        <v>33</v>
      </c>
      <c r="AX537" s="13" t="s">
        <v>73</v>
      </c>
      <c r="AY537" s="239" t="s">
        <v>206</v>
      </c>
    </row>
    <row r="538" spans="1:51" s="13" customFormat="1" ht="12">
      <c r="A538" s="13"/>
      <c r="B538" s="228"/>
      <c r="C538" s="229"/>
      <c r="D538" s="230" t="s">
        <v>218</v>
      </c>
      <c r="E538" s="231" t="s">
        <v>19</v>
      </c>
      <c r="F538" s="232" t="s">
        <v>738</v>
      </c>
      <c r="G538" s="229"/>
      <c r="H538" s="233">
        <v>0.336</v>
      </c>
      <c r="I538" s="234"/>
      <c r="J538" s="229"/>
      <c r="K538" s="229"/>
      <c r="L538" s="235"/>
      <c r="M538" s="236"/>
      <c r="N538" s="237"/>
      <c r="O538" s="237"/>
      <c r="P538" s="237"/>
      <c r="Q538" s="237"/>
      <c r="R538" s="237"/>
      <c r="S538" s="237"/>
      <c r="T538" s="238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39" t="s">
        <v>218</v>
      </c>
      <c r="AU538" s="239" t="s">
        <v>82</v>
      </c>
      <c r="AV538" s="13" t="s">
        <v>82</v>
      </c>
      <c r="AW538" s="13" t="s">
        <v>33</v>
      </c>
      <c r="AX538" s="13" t="s">
        <v>73</v>
      </c>
      <c r="AY538" s="239" t="s">
        <v>206</v>
      </c>
    </row>
    <row r="539" spans="1:51" s="13" customFormat="1" ht="12">
      <c r="A539" s="13"/>
      <c r="B539" s="228"/>
      <c r="C539" s="229"/>
      <c r="D539" s="230" t="s">
        <v>218</v>
      </c>
      <c r="E539" s="231" t="s">
        <v>19</v>
      </c>
      <c r="F539" s="232" t="s">
        <v>739</v>
      </c>
      <c r="G539" s="229"/>
      <c r="H539" s="233">
        <v>18.9</v>
      </c>
      <c r="I539" s="234"/>
      <c r="J539" s="229"/>
      <c r="K539" s="229"/>
      <c r="L539" s="235"/>
      <c r="M539" s="236"/>
      <c r="N539" s="237"/>
      <c r="O539" s="237"/>
      <c r="P539" s="237"/>
      <c r="Q539" s="237"/>
      <c r="R539" s="237"/>
      <c r="S539" s="237"/>
      <c r="T539" s="238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39" t="s">
        <v>218</v>
      </c>
      <c r="AU539" s="239" t="s">
        <v>82</v>
      </c>
      <c r="AV539" s="13" t="s">
        <v>82</v>
      </c>
      <c r="AW539" s="13" t="s">
        <v>33</v>
      </c>
      <c r="AX539" s="13" t="s">
        <v>73</v>
      </c>
      <c r="AY539" s="239" t="s">
        <v>206</v>
      </c>
    </row>
    <row r="540" spans="1:51" s="13" customFormat="1" ht="12">
      <c r="A540" s="13"/>
      <c r="B540" s="228"/>
      <c r="C540" s="229"/>
      <c r="D540" s="230" t="s">
        <v>218</v>
      </c>
      <c r="E540" s="231" t="s">
        <v>19</v>
      </c>
      <c r="F540" s="232" t="s">
        <v>740</v>
      </c>
      <c r="G540" s="229"/>
      <c r="H540" s="233">
        <v>9.282</v>
      </c>
      <c r="I540" s="234"/>
      <c r="J540" s="229"/>
      <c r="K540" s="229"/>
      <c r="L540" s="235"/>
      <c r="M540" s="236"/>
      <c r="N540" s="237"/>
      <c r="O540" s="237"/>
      <c r="P540" s="237"/>
      <c r="Q540" s="237"/>
      <c r="R540" s="237"/>
      <c r="S540" s="237"/>
      <c r="T540" s="238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39" t="s">
        <v>218</v>
      </c>
      <c r="AU540" s="239" t="s">
        <v>82</v>
      </c>
      <c r="AV540" s="13" t="s">
        <v>82</v>
      </c>
      <c r="AW540" s="13" t="s">
        <v>33</v>
      </c>
      <c r="AX540" s="13" t="s">
        <v>73</v>
      </c>
      <c r="AY540" s="239" t="s">
        <v>206</v>
      </c>
    </row>
    <row r="541" spans="1:51" s="13" customFormat="1" ht="12">
      <c r="A541" s="13"/>
      <c r="B541" s="228"/>
      <c r="C541" s="229"/>
      <c r="D541" s="230" t="s">
        <v>218</v>
      </c>
      <c r="E541" s="231" t="s">
        <v>19</v>
      </c>
      <c r="F541" s="232" t="s">
        <v>741</v>
      </c>
      <c r="G541" s="229"/>
      <c r="H541" s="233">
        <v>12.33</v>
      </c>
      <c r="I541" s="234"/>
      <c r="J541" s="229"/>
      <c r="K541" s="229"/>
      <c r="L541" s="235"/>
      <c r="M541" s="236"/>
      <c r="N541" s="237"/>
      <c r="O541" s="237"/>
      <c r="P541" s="237"/>
      <c r="Q541" s="237"/>
      <c r="R541" s="237"/>
      <c r="S541" s="237"/>
      <c r="T541" s="238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39" t="s">
        <v>218</v>
      </c>
      <c r="AU541" s="239" t="s">
        <v>82</v>
      </c>
      <c r="AV541" s="13" t="s">
        <v>82</v>
      </c>
      <c r="AW541" s="13" t="s">
        <v>33</v>
      </c>
      <c r="AX541" s="13" t="s">
        <v>73</v>
      </c>
      <c r="AY541" s="239" t="s">
        <v>206</v>
      </c>
    </row>
    <row r="542" spans="1:51" s="13" customFormat="1" ht="12">
      <c r="A542" s="13"/>
      <c r="B542" s="228"/>
      <c r="C542" s="229"/>
      <c r="D542" s="230" t="s">
        <v>218</v>
      </c>
      <c r="E542" s="231" t="s">
        <v>19</v>
      </c>
      <c r="F542" s="232" t="s">
        <v>742</v>
      </c>
      <c r="G542" s="229"/>
      <c r="H542" s="233">
        <v>6.055</v>
      </c>
      <c r="I542" s="234"/>
      <c r="J542" s="229"/>
      <c r="K542" s="229"/>
      <c r="L542" s="235"/>
      <c r="M542" s="236"/>
      <c r="N542" s="237"/>
      <c r="O542" s="237"/>
      <c r="P542" s="237"/>
      <c r="Q542" s="237"/>
      <c r="R542" s="237"/>
      <c r="S542" s="237"/>
      <c r="T542" s="238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39" t="s">
        <v>218</v>
      </c>
      <c r="AU542" s="239" t="s">
        <v>82</v>
      </c>
      <c r="AV542" s="13" t="s">
        <v>82</v>
      </c>
      <c r="AW542" s="13" t="s">
        <v>33</v>
      </c>
      <c r="AX542" s="13" t="s">
        <v>73</v>
      </c>
      <c r="AY542" s="239" t="s">
        <v>206</v>
      </c>
    </row>
    <row r="543" spans="1:51" s="13" customFormat="1" ht="12">
      <c r="A543" s="13"/>
      <c r="B543" s="228"/>
      <c r="C543" s="229"/>
      <c r="D543" s="230" t="s">
        <v>218</v>
      </c>
      <c r="E543" s="231" t="s">
        <v>19</v>
      </c>
      <c r="F543" s="232" t="s">
        <v>743</v>
      </c>
      <c r="G543" s="229"/>
      <c r="H543" s="233">
        <v>3.784</v>
      </c>
      <c r="I543" s="234"/>
      <c r="J543" s="229"/>
      <c r="K543" s="229"/>
      <c r="L543" s="235"/>
      <c r="M543" s="236"/>
      <c r="N543" s="237"/>
      <c r="O543" s="237"/>
      <c r="P543" s="237"/>
      <c r="Q543" s="237"/>
      <c r="R543" s="237"/>
      <c r="S543" s="237"/>
      <c r="T543" s="238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39" t="s">
        <v>218</v>
      </c>
      <c r="AU543" s="239" t="s">
        <v>82</v>
      </c>
      <c r="AV543" s="13" t="s">
        <v>82</v>
      </c>
      <c r="AW543" s="13" t="s">
        <v>33</v>
      </c>
      <c r="AX543" s="13" t="s">
        <v>73</v>
      </c>
      <c r="AY543" s="239" t="s">
        <v>206</v>
      </c>
    </row>
    <row r="544" spans="1:51" s="13" customFormat="1" ht="12">
      <c r="A544" s="13"/>
      <c r="B544" s="228"/>
      <c r="C544" s="229"/>
      <c r="D544" s="230" t="s">
        <v>218</v>
      </c>
      <c r="E544" s="231" t="s">
        <v>19</v>
      </c>
      <c r="F544" s="232" t="s">
        <v>744</v>
      </c>
      <c r="G544" s="229"/>
      <c r="H544" s="233">
        <v>4.168</v>
      </c>
      <c r="I544" s="234"/>
      <c r="J544" s="229"/>
      <c r="K544" s="229"/>
      <c r="L544" s="235"/>
      <c r="M544" s="236"/>
      <c r="N544" s="237"/>
      <c r="O544" s="237"/>
      <c r="P544" s="237"/>
      <c r="Q544" s="237"/>
      <c r="R544" s="237"/>
      <c r="S544" s="237"/>
      <c r="T544" s="238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39" t="s">
        <v>218</v>
      </c>
      <c r="AU544" s="239" t="s">
        <v>82</v>
      </c>
      <c r="AV544" s="13" t="s">
        <v>82</v>
      </c>
      <c r="AW544" s="13" t="s">
        <v>33</v>
      </c>
      <c r="AX544" s="13" t="s">
        <v>73</v>
      </c>
      <c r="AY544" s="239" t="s">
        <v>206</v>
      </c>
    </row>
    <row r="545" spans="1:51" s="14" customFormat="1" ht="12">
      <c r="A545" s="14"/>
      <c r="B545" s="240"/>
      <c r="C545" s="241"/>
      <c r="D545" s="230" t="s">
        <v>218</v>
      </c>
      <c r="E545" s="242" t="s">
        <v>19</v>
      </c>
      <c r="F545" s="243" t="s">
        <v>220</v>
      </c>
      <c r="G545" s="241"/>
      <c r="H545" s="244">
        <v>291.37</v>
      </c>
      <c r="I545" s="245"/>
      <c r="J545" s="241"/>
      <c r="K545" s="241"/>
      <c r="L545" s="246"/>
      <c r="M545" s="247"/>
      <c r="N545" s="248"/>
      <c r="O545" s="248"/>
      <c r="P545" s="248"/>
      <c r="Q545" s="248"/>
      <c r="R545" s="248"/>
      <c r="S545" s="248"/>
      <c r="T545" s="249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50" t="s">
        <v>218</v>
      </c>
      <c r="AU545" s="250" t="s">
        <v>82</v>
      </c>
      <c r="AV545" s="14" t="s">
        <v>112</v>
      </c>
      <c r="AW545" s="14" t="s">
        <v>33</v>
      </c>
      <c r="AX545" s="14" t="s">
        <v>34</v>
      </c>
      <c r="AY545" s="250" t="s">
        <v>206</v>
      </c>
    </row>
    <row r="546" spans="1:65" s="2" customFormat="1" ht="21.75" customHeight="1">
      <c r="A546" s="40"/>
      <c r="B546" s="41"/>
      <c r="C546" s="261" t="s">
        <v>745</v>
      </c>
      <c r="D546" s="261" t="s">
        <v>317</v>
      </c>
      <c r="E546" s="262" t="s">
        <v>746</v>
      </c>
      <c r="F546" s="263" t="s">
        <v>747</v>
      </c>
      <c r="G546" s="264" t="s">
        <v>211</v>
      </c>
      <c r="H546" s="265">
        <v>14.204</v>
      </c>
      <c r="I546" s="266"/>
      <c r="J546" s="267">
        <f>ROUND(I546*H546,2)</f>
        <v>0</v>
      </c>
      <c r="K546" s="263" t="s">
        <v>19</v>
      </c>
      <c r="L546" s="268"/>
      <c r="M546" s="269" t="s">
        <v>19</v>
      </c>
      <c r="N546" s="270" t="s">
        <v>44</v>
      </c>
      <c r="O546" s="86"/>
      <c r="P546" s="224">
        <f>O546*H546</f>
        <v>0</v>
      </c>
      <c r="Q546" s="224">
        <v>0.5</v>
      </c>
      <c r="R546" s="224">
        <f>Q546*H546</f>
        <v>7.102</v>
      </c>
      <c r="S546" s="224">
        <v>0</v>
      </c>
      <c r="T546" s="225">
        <f>S546*H546</f>
        <v>0</v>
      </c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R546" s="226" t="s">
        <v>247</v>
      </c>
      <c r="AT546" s="226" t="s">
        <v>317</v>
      </c>
      <c r="AU546" s="226" t="s">
        <v>82</v>
      </c>
      <c r="AY546" s="19" t="s">
        <v>206</v>
      </c>
      <c r="BE546" s="227">
        <f>IF(N546="základní",J546,0)</f>
        <v>0</v>
      </c>
      <c r="BF546" s="227">
        <f>IF(N546="snížená",J546,0)</f>
        <v>0</v>
      </c>
      <c r="BG546" s="227">
        <f>IF(N546="zákl. přenesená",J546,0)</f>
        <v>0</v>
      </c>
      <c r="BH546" s="227">
        <f>IF(N546="sníž. přenesená",J546,0)</f>
        <v>0</v>
      </c>
      <c r="BI546" s="227">
        <f>IF(N546="nulová",J546,0)</f>
        <v>0</v>
      </c>
      <c r="BJ546" s="19" t="s">
        <v>34</v>
      </c>
      <c r="BK546" s="227">
        <f>ROUND(I546*H546,2)</f>
        <v>0</v>
      </c>
      <c r="BL546" s="19" t="s">
        <v>112</v>
      </c>
      <c r="BM546" s="226" t="s">
        <v>748</v>
      </c>
    </row>
    <row r="547" spans="1:51" s="13" customFormat="1" ht="12">
      <c r="A547" s="13"/>
      <c r="B547" s="228"/>
      <c r="C547" s="229"/>
      <c r="D547" s="230" t="s">
        <v>218</v>
      </c>
      <c r="E547" s="231" t="s">
        <v>19</v>
      </c>
      <c r="F547" s="232" t="s">
        <v>749</v>
      </c>
      <c r="G547" s="229"/>
      <c r="H547" s="233">
        <v>4.128</v>
      </c>
      <c r="I547" s="234"/>
      <c r="J547" s="229"/>
      <c r="K547" s="229"/>
      <c r="L547" s="235"/>
      <c r="M547" s="236"/>
      <c r="N547" s="237"/>
      <c r="O547" s="237"/>
      <c r="P547" s="237"/>
      <c r="Q547" s="237"/>
      <c r="R547" s="237"/>
      <c r="S547" s="237"/>
      <c r="T547" s="238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39" t="s">
        <v>218</v>
      </c>
      <c r="AU547" s="239" t="s">
        <v>82</v>
      </c>
      <c r="AV547" s="13" t="s">
        <v>82</v>
      </c>
      <c r="AW547" s="13" t="s">
        <v>33</v>
      </c>
      <c r="AX547" s="13" t="s">
        <v>73</v>
      </c>
      <c r="AY547" s="239" t="s">
        <v>206</v>
      </c>
    </row>
    <row r="548" spans="1:51" s="13" customFormat="1" ht="12">
      <c r="A548" s="13"/>
      <c r="B548" s="228"/>
      <c r="C548" s="229"/>
      <c r="D548" s="230" t="s">
        <v>218</v>
      </c>
      <c r="E548" s="231" t="s">
        <v>19</v>
      </c>
      <c r="F548" s="232" t="s">
        <v>750</v>
      </c>
      <c r="G548" s="229"/>
      <c r="H548" s="233">
        <v>1.892</v>
      </c>
      <c r="I548" s="234"/>
      <c r="J548" s="229"/>
      <c r="K548" s="229"/>
      <c r="L548" s="235"/>
      <c r="M548" s="236"/>
      <c r="N548" s="237"/>
      <c r="O548" s="237"/>
      <c r="P548" s="237"/>
      <c r="Q548" s="237"/>
      <c r="R548" s="237"/>
      <c r="S548" s="237"/>
      <c r="T548" s="238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39" t="s">
        <v>218</v>
      </c>
      <c r="AU548" s="239" t="s">
        <v>82</v>
      </c>
      <c r="AV548" s="13" t="s">
        <v>82</v>
      </c>
      <c r="AW548" s="13" t="s">
        <v>33</v>
      </c>
      <c r="AX548" s="13" t="s">
        <v>73</v>
      </c>
      <c r="AY548" s="239" t="s">
        <v>206</v>
      </c>
    </row>
    <row r="549" spans="1:51" s="13" customFormat="1" ht="12">
      <c r="A549" s="13"/>
      <c r="B549" s="228"/>
      <c r="C549" s="229"/>
      <c r="D549" s="230" t="s">
        <v>218</v>
      </c>
      <c r="E549" s="231" t="s">
        <v>19</v>
      </c>
      <c r="F549" s="232" t="s">
        <v>751</v>
      </c>
      <c r="G549" s="229"/>
      <c r="H549" s="233">
        <v>1.188</v>
      </c>
      <c r="I549" s="234"/>
      <c r="J549" s="229"/>
      <c r="K549" s="229"/>
      <c r="L549" s="235"/>
      <c r="M549" s="236"/>
      <c r="N549" s="237"/>
      <c r="O549" s="237"/>
      <c r="P549" s="237"/>
      <c r="Q549" s="237"/>
      <c r="R549" s="237"/>
      <c r="S549" s="237"/>
      <c r="T549" s="238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39" t="s">
        <v>218</v>
      </c>
      <c r="AU549" s="239" t="s">
        <v>82</v>
      </c>
      <c r="AV549" s="13" t="s">
        <v>82</v>
      </c>
      <c r="AW549" s="13" t="s">
        <v>33</v>
      </c>
      <c r="AX549" s="13" t="s">
        <v>73</v>
      </c>
      <c r="AY549" s="239" t="s">
        <v>206</v>
      </c>
    </row>
    <row r="550" spans="1:51" s="13" customFormat="1" ht="12">
      <c r="A550" s="13"/>
      <c r="B550" s="228"/>
      <c r="C550" s="229"/>
      <c r="D550" s="230" t="s">
        <v>218</v>
      </c>
      <c r="E550" s="231" t="s">
        <v>19</v>
      </c>
      <c r="F550" s="232" t="s">
        <v>752</v>
      </c>
      <c r="G550" s="229"/>
      <c r="H550" s="233">
        <v>6.996</v>
      </c>
      <c r="I550" s="234"/>
      <c r="J550" s="229"/>
      <c r="K550" s="229"/>
      <c r="L550" s="235"/>
      <c r="M550" s="236"/>
      <c r="N550" s="237"/>
      <c r="O550" s="237"/>
      <c r="P550" s="237"/>
      <c r="Q550" s="237"/>
      <c r="R550" s="237"/>
      <c r="S550" s="237"/>
      <c r="T550" s="238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39" t="s">
        <v>218</v>
      </c>
      <c r="AU550" s="239" t="s">
        <v>82</v>
      </c>
      <c r="AV550" s="13" t="s">
        <v>82</v>
      </c>
      <c r="AW550" s="13" t="s">
        <v>33</v>
      </c>
      <c r="AX550" s="13" t="s">
        <v>73</v>
      </c>
      <c r="AY550" s="239" t="s">
        <v>206</v>
      </c>
    </row>
    <row r="551" spans="1:51" s="14" customFormat="1" ht="12">
      <c r="A551" s="14"/>
      <c r="B551" s="240"/>
      <c r="C551" s="241"/>
      <c r="D551" s="230" t="s">
        <v>218</v>
      </c>
      <c r="E551" s="242" t="s">
        <v>19</v>
      </c>
      <c r="F551" s="243" t="s">
        <v>220</v>
      </c>
      <c r="G551" s="241"/>
      <c r="H551" s="244">
        <v>14.204</v>
      </c>
      <c r="I551" s="245"/>
      <c r="J551" s="241"/>
      <c r="K551" s="241"/>
      <c r="L551" s="246"/>
      <c r="M551" s="247"/>
      <c r="N551" s="248"/>
      <c r="O551" s="248"/>
      <c r="P551" s="248"/>
      <c r="Q551" s="248"/>
      <c r="R551" s="248"/>
      <c r="S551" s="248"/>
      <c r="T551" s="249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50" t="s">
        <v>218</v>
      </c>
      <c r="AU551" s="250" t="s">
        <v>82</v>
      </c>
      <c r="AV551" s="14" t="s">
        <v>112</v>
      </c>
      <c r="AW551" s="14" t="s">
        <v>33</v>
      </c>
      <c r="AX551" s="14" t="s">
        <v>34</v>
      </c>
      <c r="AY551" s="250" t="s">
        <v>206</v>
      </c>
    </row>
    <row r="552" spans="1:65" s="2" customFormat="1" ht="12">
      <c r="A552" s="40"/>
      <c r="B552" s="41"/>
      <c r="C552" s="215" t="s">
        <v>753</v>
      </c>
      <c r="D552" s="215" t="s">
        <v>208</v>
      </c>
      <c r="E552" s="216" t="s">
        <v>754</v>
      </c>
      <c r="F552" s="217" t="s">
        <v>755</v>
      </c>
      <c r="G552" s="218" t="s">
        <v>386</v>
      </c>
      <c r="H552" s="219">
        <v>191</v>
      </c>
      <c r="I552" s="220"/>
      <c r="J552" s="221">
        <f>ROUND(I552*H552,2)</f>
        <v>0</v>
      </c>
      <c r="K552" s="217" t="s">
        <v>212</v>
      </c>
      <c r="L552" s="46"/>
      <c r="M552" s="222" t="s">
        <v>19</v>
      </c>
      <c r="N552" s="223" t="s">
        <v>44</v>
      </c>
      <c r="O552" s="86"/>
      <c r="P552" s="224">
        <f>O552*H552</f>
        <v>0</v>
      </c>
      <c r="Q552" s="224">
        <v>0.12859</v>
      </c>
      <c r="R552" s="224">
        <f>Q552*H552</f>
        <v>24.56069</v>
      </c>
      <c r="S552" s="224">
        <v>0</v>
      </c>
      <c r="T552" s="225">
        <f>S552*H552</f>
        <v>0</v>
      </c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R552" s="226" t="s">
        <v>112</v>
      </c>
      <c r="AT552" s="226" t="s">
        <v>208</v>
      </c>
      <c r="AU552" s="226" t="s">
        <v>82</v>
      </c>
      <c r="AY552" s="19" t="s">
        <v>206</v>
      </c>
      <c r="BE552" s="227">
        <f>IF(N552="základní",J552,0)</f>
        <v>0</v>
      </c>
      <c r="BF552" s="227">
        <f>IF(N552="snížená",J552,0)</f>
        <v>0</v>
      </c>
      <c r="BG552" s="227">
        <f>IF(N552="zákl. přenesená",J552,0)</f>
        <v>0</v>
      </c>
      <c r="BH552" s="227">
        <f>IF(N552="sníž. přenesená",J552,0)</f>
        <v>0</v>
      </c>
      <c r="BI552" s="227">
        <f>IF(N552="nulová",J552,0)</f>
        <v>0</v>
      </c>
      <c r="BJ552" s="19" t="s">
        <v>34</v>
      </c>
      <c r="BK552" s="227">
        <f>ROUND(I552*H552,2)</f>
        <v>0</v>
      </c>
      <c r="BL552" s="19" t="s">
        <v>112</v>
      </c>
      <c r="BM552" s="226" t="s">
        <v>756</v>
      </c>
    </row>
    <row r="553" spans="1:51" s="15" customFormat="1" ht="12">
      <c r="A553" s="15"/>
      <c r="B553" s="251"/>
      <c r="C553" s="252"/>
      <c r="D553" s="230" t="s">
        <v>218</v>
      </c>
      <c r="E553" s="253" t="s">
        <v>19</v>
      </c>
      <c r="F553" s="254" t="s">
        <v>603</v>
      </c>
      <c r="G553" s="252"/>
      <c r="H553" s="253" t="s">
        <v>19</v>
      </c>
      <c r="I553" s="255"/>
      <c r="J553" s="252"/>
      <c r="K553" s="252"/>
      <c r="L553" s="256"/>
      <c r="M553" s="257"/>
      <c r="N553" s="258"/>
      <c r="O553" s="258"/>
      <c r="P553" s="258"/>
      <c r="Q553" s="258"/>
      <c r="R553" s="258"/>
      <c r="S553" s="258"/>
      <c r="T553" s="259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T553" s="260" t="s">
        <v>218</v>
      </c>
      <c r="AU553" s="260" t="s">
        <v>82</v>
      </c>
      <c r="AV553" s="15" t="s">
        <v>34</v>
      </c>
      <c r="AW553" s="15" t="s">
        <v>33</v>
      </c>
      <c r="AX553" s="15" t="s">
        <v>73</v>
      </c>
      <c r="AY553" s="260" t="s">
        <v>206</v>
      </c>
    </row>
    <row r="554" spans="1:51" s="13" customFormat="1" ht="12">
      <c r="A554" s="13"/>
      <c r="B554" s="228"/>
      <c r="C554" s="229"/>
      <c r="D554" s="230" t="s">
        <v>218</v>
      </c>
      <c r="E554" s="231" t="s">
        <v>19</v>
      </c>
      <c r="F554" s="232" t="s">
        <v>757</v>
      </c>
      <c r="G554" s="229"/>
      <c r="H554" s="233">
        <v>100</v>
      </c>
      <c r="I554" s="234"/>
      <c r="J554" s="229"/>
      <c r="K554" s="229"/>
      <c r="L554" s="235"/>
      <c r="M554" s="236"/>
      <c r="N554" s="237"/>
      <c r="O554" s="237"/>
      <c r="P554" s="237"/>
      <c r="Q554" s="237"/>
      <c r="R554" s="237"/>
      <c r="S554" s="237"/>
      <c r="T554" s="238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39" t="s">
        <v>218</v>
      </c>
      <c r="AU554" s="239" t="s">
        <v>82</v>
      </c>
      <c r="AV554" s="13" t="s">
        <v>82</v>
      </c>
      <c r="AW554" s="13" t="s">
        <v>33</v>
      </c>
      <c r="AX554" s="13" t="s">
        <v>73</v>
      </c>
      <c r="AY554" s="239" t="s">
        <v>206</v>
      </c>
    </row>
    <row r="555" spans="1:51" s="13" customFormat="1" ht="12">
      <c r="A555" s="13"/>
      <c r="B555" s="228"/>
      <c r="C555" s="229"/>
      <c r="D555" s="230" t="s">
        <v>218</v>
      </c>
      <c r="E555" s="231" t="s">
        <v>19</v>
      </c>
      <c r="F555" s="232" t="s">
        <v>758</v>
      </c>
      <c r="G555" s="229"/>
      <c r="H555" s="233">
        <v>25</v>
      </c>
      <c r="I555" s="234"/>
      <c r="J555" s="229"/>
      <c r="K555" s="229"/>
      <c r="L555" s="235"/>
      <c r="M555" s="236"/>
      <c r="N555" s="237"/>
      <c r="O555" s="237"/>
      <c r="P555" s="237"/>
      <c r="Q555" s="237"/>
      <c r="R555" s="237"/>
      <c r="S555" s="237"/>
      <c r="T555" s="238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39" t="s">
        <v>218</v>
      </c>
      <c r="AU555" s="239" t="s">
        <v>82</v>
      </c>
      <c r="AV555" s="13" t="s">
        <v>82</v>
      </c>
      <c r="AW555" s="13" t="s">
        <v>33</v>
      </c>
      <c r="AX555" s="13" t="s">
        <v>73</v>
      </c>
      <c r="AY555" s="239" t="s">
        <v>206</v>
      </c>
    </row>
    <row r="556" spans="1:51" s="13" customFormat="1" ht="12">
      <c r="A556" s="13"/>
      <c r="B556" s="228"/>
      <c r="C556" s="229"/>
      <c r="D556" s="230" t="s">
        <v>218</v>
      </c>
      <c r="E556" s="231" t="s">
        <v>19</v>
      </c>
      <c r="F556" s="232" t="s">
        <v>759</v>
      </c>
      <c r="G556" s="229"/>
      <c r="H556" s="233">
        <v>10</v>
      </c>
      <c r="I556" s="234"/>
      <c r="J556" s="229"/>
      <c r="K556" s="229"/>
      <c r="L556" s="235"/>
      <c r="M556" s="236"/>
      <c r="N556" s="237"/>
      <c r="O556" s="237"/>
      <c r="P556" s="237"/>
      <c r="Q556" s="237"/>
      <c r="R556" s="237"/>
      <c r="S556" s="237"/>
      <c r="T556" s="238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39" t="s">
        <v>218</v>
      </c>
      <c r="AU556" s="239" t="s">
        <v>82</v>
      </c>
      <c r="AV556" s="13" t="s">
        <v>82</v>
      </c>
      <c r="AW556" s="13" t="s">
        <v>33</v>
      </c>
      <c r="AX556" s="13" t="s">
        <v>73</v>
      </c>
      <c r="AY556" s="239" t="s">
        <v>206</v>
      </c>
    </row>
    <row r="557" spans="1:51" s="13" customFormat="1" ht="12">
      <c r="A557" s="13"/>
      <c r="B557" s="228"/>
      <c r="C557" s="229"/>
      <c r="D557" s="230" t="s">
        <v>218</v>
      </c>
      <c r="E557" s="231" t="s">
        <v>19</v>
      </c>
      <c r="F557" s="232" t="s">
        <v>760</v>
      </c>
      <c r="G557" s="229"/>
      <c r="H557" s="233">
        <v>5</v>
      </c>
      <c r="I557" s="234"/>
      <c r="J557" s="229"/>
      <c r="K557" s="229"/>
      <c r="L557" s="235"/>
      <c r="M557" s="236"/>
      <c r="N557" s="237"/>
      <c r="O557" s="237"/>
      <c r="P557" s="237"/>
      <c r="Q557" s="237"/>
      <c r="R557" s="237"/>
      <c r="S557" s="237"/>
      <c r="T557" s="238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39" t="s">
        <v>218</v>
      </c>
      <c r="AU557" s="239" t="s">
        <v>82</v>
      </c>
      <c r="AV557" s="13" t="s">
        <v>82</v>
      </c>
      <c r="AW557" s="13" t="s">
        <v>33</v>
      </c>
      <c r="AX557" s="13" t="s">
        <v>73</v>
      </c>
      <c r="AY557" s="239" t="s">
        <v>206</v>
      </c>
    </row>
    <row r="558" spans="1:51" s="13" customFormat="1" ht="12">
      <c r="A558" s="13"/>
      <c r="B558" s="228"/>
      <c r="C558" s="229"/>
      <c r="D558" s="230" t="s">
        <v>218</v>
      </c>
      <c r="E558" s="231" t="s">
        <v>19</v>
      </c>
      <c r="F558" s="232" t="s">
        <v>761</v>
      </c>
      <c r="G558" s="229"/>
      <c r="H558" s="233">
        <v>2</v>
      </c>
      <c r="I558" s="234"/>
      <c r="J558" s="229"/>
      <c r="K558" s="229"/>
      <c r="L558" s="235"/>
      <c r="M558" s="236"/>
      <c r="N558" s="237"/>
      <c r="O558" s="237"/>
      <c r="P558" s="237"/>
      <c r="Q558" s="237"/>
      <c r="R558" s="237"/>
      <c r="S558" s="237"/>
      <c r="T558" s="238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39" t="s">
        <v>218</v>
      </c>
      <c r="AU558" s="239" t="s">
        <v>82</v>
      </c>
      <c r="AV558" s="13" t="s">
        <v>82</v>
      </c>
      <c r="AW558" s="13" t="s">
        <v>33</v>
      </c>
      <c r="AX558" s="13" t="s">
        <v>73</v>
      </c>
      <c r="AY558" s="239" t="s">
        <v>206</v>
      </c>
    </row>
    <row r="559" spans="1:51" s="13" customFormat="1" ht="12">
      <c r="A559" s="13"/>
      <c r="B559" s="228"/>
      <c r="C559" s="229"/>
      <c r="D559" s="230" t="s">
        <v>218</v>
      </c>
      <c r="E559" s="231" t="s">
        <v>19</v>
      </c>
      <c r="F559" s="232" t="s">
        <v>762</v>
      </c>
      <c r="G559" s="229"/>
      <c r="H559" s="233">
        <v>2</v>
      </c>
      <c r="I559" s="234"/>
      <c r="J559" s="229"/>
      <c r="K559" s="229"/>
      <c r="L559" s="235"/>
      <c r="M559" s="236"/>
      <c r="N559" s="237"/>
      <c r="O559" s="237"/>
      <c r="P559" s="237"/>
      <c r="Q559" s="237"/>
      <c r="R559" s="237"/>
      <c r="S559" s="237"/>
      <c r="T559" s="238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39" t="s">
        <v>218</v>
      </c>
      <c r="AU559" s="239" t="s">
        <v>82</v>
      </c>
      <c r="AV559" s="13" t="s">
        <v>82</v>
      </c>
      <c r="AW559" s="13" t="s">
        <v>33</v>
      </c>
      <c r="AX559" s="13" t="s">
        <v>73</v>
      </c>
      <c r="AY559" s="239" t="s">
        <v>206</v>
      </c>
    </row>
    <row r="560" spans="1:51" s="13" customFormat="1" ht="12">
      <c r="A560" s="13"/>
      <c r="B560" s="228"/>
      <c r="C560" s="229"/>
      <c r="D560" s="230" t="s">
        <v>218</v>
      </c>
      <c r="E560" s="231" t="s">
        <v>19</v>
      </c>
      <c r="F560" s="232" t="s">
        <v>763</v>
      </c>
      <c r="G560" s="229"/>
      <c r="H560" s="233">
        <v>2</v>
      </c>
      <c r="I560" s="234"/>
      <c r="J560" s="229"/>
      <c r="K560" s="229"/>
      <c r="L560" s="235"/>
      <c r="M560" s="236"/>
      <c r="N560" s="237"/>
      <c r="O560" s="237"/>
      <c r="P560" s="237"/>
      <c r="Q560" s="237"/>
      <c r="R560" s="237"/>
      <c r="S560" s="237"/>
      <c r="T560" s="238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39" t="s">
        <v>218</v>
      </c>
      <c r="AU560" s="239" t="s">
        <v>82</v>
      </c>
      <c r="AV560" s="13" t="s">
        <v>82</v>
      </c>
      <c r="AW560" s="13" t="s">
        <v>33</v>
      </c>
      <c r="AX560" s="13" t="s">
        <v>73</v>
      </c>
      <c r="AY560" s="239" t="s">
        <v>206</v>
      </c>
    </row>
    <row r="561" spans="1:51" s="13" customFormat="1" ht="12">
      <c r="A561" s="13"/>
      <c r="B561" s="228"/>
      <c r="C561" s="229"/>
      <c r="D561" s="230" t="s">
        <v>218</v>
      </c>
      <c r="E561" s="231" t="s">
        <v>19</v>
      </c>
      <c r="F561" s="232" t="s">
        <v>764</v>
      </c>
      <c r="G561" s="229"/>
      <c r="H561" s="233">
        <v>1</v>
      </c>
      <c r="I561" s="234"/>
      <c r="J561" s="229"/>
      <c r="K561" s="229"/>
      <c r="L561" s="235"/>
      <c r="M561" s="236"/>
      <c r="N561" s="237"/>
      <c r="O561" s="237"/>
      <c r="P561" s="237"/>
      <c r="Q561" s="237"/>
      <c r="R561" s="237"/>
      <c r="S561" s="237"/>
      <c r="T561" s="238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39" t="s">
        <v>218</v>
      </c>
      <c r="AU561" s="239" t="s">
        <v>82</v>
      </c>
      <c r="AV561" s="13" t="s">
        <v>82</v>
      </c>
      <c r="AW561" s="13" t="s">
        <v>33</v>
      </c>
      <c r="AX561" s="13" t="s">
        <v>73</v>
      </c>
      <c r="AY561" s="239" t="s">
        <v>206</v>
      </c>
    </row>
    <row r="562" spans="1:51" s="13" customFormat="1" ht="12">
      <c r="A562" s="13"/>
      <c r="B562" s="228"/>
      <c r="C562" s="229"/>
      <c r="D562" s="230" t="s">
        <v>218</v>
      </c>
      <c r="E562" s="231" t="s">
        <v>19</v>
      </c>
      <c r="F562" s="232" t="s">
        <v>765</v>
      </c>
      <c r="G562" s="229"/>
      <c r="H562" s="233">
        <v>1</v>
      </c>
      <c r="I562" s="234"/>
      <c r="J562" s="229"/>
      <c r="K562" s="229"/>
      <c r="L562" s="235"/>
      <c r="M562" s="236"/>
      <c r="N562" s="237"/>
      <c r="O562" s="237"/>
      <c r="P562" s="237"/>
      <c r="Q562" s="237"/>
      <c r="R562" s="237"/>
      <c r="S562" s="237"/>
      <c r="T562" s="238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39" t="s">
        <v>218</v>
      </c>
      <c r="AU562" s="239" t="s">
        <v>82</v>
      </c>
      <c r="AV562" s="13" t="s">
        <v>82</v>
      </c>
      <c r="AW562" s="13" t="s">
        <v>33</v>
      </c>
      <c r="AX562" s="13" t="s">
        <v>73</v>
      </c>
      <c r="AY562" s="239" t="s">
        <v>206</v>
      </c>
    </row>
    <row r="563" spans="1:51" s="13" customFormat="1" ht="12">
      <c r="A563" s="13"/>
      <c r="B563" s="228"/>
      <c r="C563" s="229"/>
      <c r="D563" s="230" t="s">
        <v>218</v>
      </c>
      <c r="E563" s="231" t="s">
        <v>19</v>
      </c>
      <c r="F563" s="232" t="s">
        <v>766</v>
      </c>
      <c r="G563" s="229"/>
      <c r="H563" s="233">
        <v>1</v>
      </c>
      <c r="I563" s="234"/>
      <c r="J563" s="229"/>
      <c r="K563" s="229"/>
      <c r="L563" s="235"/>
      <c r="M563" s="236"/>
      <c r="N563" s="237"/>
      <c r="O563" s="237"/>
      <c r="P563" s="237"/>
      <c r="Q563" s="237"/>
      <c r="R563" s="237"/>
      <c r="S563" s="237"/>
      <c r="T563" s="238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39" t="s">
        <v>218</v>
      </c>
      <c r="AU563" s="239" t="s">
        <v>82</v>
      </c>
      <c r="AV563" s="13" t="s">
        <v>82</v>
      </c>
      <c r="AW563" s="13" t="s">
        <v>33</v>
      </c>
      <c r="AX563" s="13" t="s">
        <v>73</v>
      </c>
      <c r="AY563" s="239" t="s">
        <v>206</v>
      </c>
    </row>
    <row r="564" spans="1:51" s="13" customFormat="1" ht="12">
      <c r="A564" s="13"/>
      <c r="B564" s="228"/>
      <c r="C564" s="229"/>
      <c r="D564" s="230" t="s">
        <v>218</v>
      </c>
      <c r="E564" s="231" t="s">
        <v>19</v>
      </c>
      <c r="F564" s="232" t="s">
        <v>767</v>
      </c>
      <c r="G564" s="229"/>
      <c r="H564" s="233">
        <v>1</v>
      </c>
      <c r="I564" s="234"/>
      <c r="J564" s="229"/>
      <c r="K564" s="229"/>
      <c r="L564" s="235"/>
      <c r="M564" s="236"/>
      <c r="N564" s="237"/>
      <c r="O564" s="237"/>
      <c r="P564" s="237"/>
      <c r="Q564" s="237"/>
      <c r="R564" s="237"/>
      <c r="S564" s="237"/>
      <c r="T564" s="238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39" t="s">
        <v>218</v>
      </c>
      <c r="AU564" s="239" t="s">
        <v>82</v>
      </c>
      <c r="AV564" s="13" t="s">
        <v>82</v>
      </c>
      <c r="AW564" s="13" t="s">
        <v>33</v>
      </c>
      <c r="AX564" s="13" t="s">
        <v>73</v>
      </c>
      <c r="AY564" s="239" t="s">
        <v>206</v>
      </c>
    </row>
    <row r="565" spans="1:51" s="13" customFormat="1" ht="12">
      <c r="A565" s="13"/>
      <c r="B565" s="228"/>
      <c r="C565" s="229"/>
      <c r="D565" s="230" t="s">
        <v>218</v>
      </c>
      <c r="E565" s="231" t="s">
        <v>19</v>
      </c>
      <c r="F565" s="232" t="s">
        <v>768</v>
      </c>
      <c r="G565" s="229"/>
      <c r="H565" s="233">
        <v>2</v>
      </c>
      <c r="I565" s="234"/>
      <c r="J565" s="229"/>
      <c r="K565" s="229"/>
      <c r="L565" s="235"/>
      <c r="M565" s="236"/>
      <c r="N565" s="237"/>
      <c r="O565" s="237"/>
      <c r="P565" s="237"/>
      <c r="Q565" s="237"/>
      <c r="R565" s="237"/>
      <c r="S565" s="237"/>
      <c r="T565" s="238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39" t="s">
        <v>218</v>
      </c>
      <c r="AU565" s="239" t="s">
        <v>82</v>
      </c>
      <c r="AV565" s="13" t="s">
        <v>82</v>
      </c>
      <c r="AW565" s="13" t="s">
        <v>33</v>
      </c>
      <c r="AX565" s="13" t="s">
        <v>73</v>
      </c>
      <c r="AY565" s="239" t="s">
        <v>206</v>
      </c>
    </row>
    <row r="566" spans="1:51" s="13" customFormat="1" ht="12">
      <c r="A566" s="13"/>
      <c r="B566" s="228"/>
      <c r="C566" s="229"/>
      <c r="D566" s="230" t="s">
        <v>218</v>
      </c>
      <c r="E566" s="231" t="s">
        <v>19</v>
      </c>
      <c r="F566" s="232" t="s">
        <v>769</v>
      </c>
      <c r="G566" s="229"/>
      <c r="H566" s="233">
        <v>20</v>
      </c>
      <c r="I566" s="234"/>
      <c r="J566" s="229"/>
      <c r="K566" s="229"/>
      <c r="L566" s="235"/>
      <c r="M566" s="236"/>
      <c r="N566" s="237"/>
      <c r="O566" s="237"/>
      <c r="P566" s="237"/>
      <c r="Q566" s="237"/>
      <c r="R566" s="237"/>
      <c r="S566" s="237"/>
      <c r="T566" s="238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39" t="s">
        <v>218</v>
      </c>
      <c r="AU566" s="239" t="s">
        <v>82</v>
      </c>
      <c r="AV566" s="13" t="s">
        <v>82</v>
      </c>
      <c r="AW566" s="13" t="s">
        <v>33</v>
      </c>
      <c r="AX566" s="13" t="s">
        <v>73</v>
      </c>
      <c r="AY566" s="239" t="s">
        <v>206</v>
      </c>
    </row>
    <row r="567" spans="1:51" s="13" customFormat="1" ht="12">
      <c r="A567" s="13"/>
      <c r="B567" s="228"/>
      <c r="C567" s="229"/>
      <c r="D567" s="230" t="s">
        <v>218</v>
      </c>
      <c r="E567" s="231" t="s">
        <v>19</v>
      </c>
      <c r="F567" s="232" t="s">
        <v>770</v>
      </c>
      <c r="G567" s="229"/>
      <c r="H567" s="233">
        <v>4</v>
      </c>
      <c r="I567" s="234"/>
      <c r="J567" s="229"/>
      <c r="K567" s="229"/>
      <c r="L567" s="235"/>
      <c r="M567" s="236"/>
      <c r="N567" s="237"/>
      <c r="O567" s="237"/>
      <c r="P567" s="237"/>
      <c r="Q567" s="237"/>
      <c r="R567" s="237"/>
      <c r="S567" s="237"/>
      <c r="T567" s="238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39" t="s">
        <v>218</v>
      </c>
      <c r="AU567" s="239" t="s">
        <v>82</v>
      </c>
      <c r="AV567" s="13" t="s">
        <v>82</v>
      </c>
      <c r="AW567" s="13" t="s">
        <v>33</v>
      </c>
      <c r="AX567" s="13" t="s">
        <v>73</v>
      </c>
      <c r="AY567" s="239" t="s">
        <v>206</v>
      </c>
    </row>
    <row r="568" spans="1:51" s="13" customFormat="1" ht="12">
      <c r="A568" s="13"/>
      <c r="B568" s="228"/>
      <c r="C568" s="229"/>
      <c r="D568" s="230" t="s">
        <v>218</v>
      </c>
      <c r="E568" s="231" t="s">
        <v>19</v>
      </c>
      <c r="F568" s="232" t="s">
        <v>771</v>
      </c>
      <c r="G568" s="229"/>
      <c r="H568" s="233">
        <v>2</v>
      </c>
      <c r="I568" s="234"/>
      <c r="J568" s="229"/>
      <c r="K568" s="229"/>
      <c r="L568" s="235"/>
      <c r="M568" s="236"/>
      <c r="N568" s="237"/>
      <c r="O568" s="237"/>
      <c r="P568" s="237"/>
      <c r="Q568" s="237"/>
      <c r="R568" s="237"/>
      <c r="S568" s="237"/>
      <c r="T568" s="238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39" t="s">
        <v>218</v>
      </c>
      <c r="AU568" s="239" t="s">
        <v>82</v>
      </c>
      <c r="AV568" s="13" t="s">
        <v>82</v>
      </c>
      <c r="AW568" s="13" t="s">
        <v>33</v>
      </c>
      <c r="AX568" s="13" t="s">
        <v>73</v>
      </c>
      <c r="AY568" s="239" t="s">
        <v>206</v>
      </c>
    </row>
    <row r="569" spans="1:51" s="13" customFormat="1" ht="12">
      <c r="A569" s="13"/>
      <c r="B569" s="228"/>
      <c r="C569" s="229"/>
      <c r="D569" s="230" t="s">
        <v>218</v>
      </c>
      <c r="E569" s="231" t="s">
        <v>19</v>
      </c>
      <c r="F569" s="232" t="s">
        <v>772</v>
      </c>
      <c r="G569" s="229"/>
      <c r="H569" s="233">
        <v>2</v>
      </c>
      <c r="I569" s="234"/>
      <c r="J569" s="229"/>
      <c r="K569" s="229"/>
      <c r="L569" s="235"/>
      <c r="M569" s="236"/>
      <c r="N569" s="237"/>
      <c r="O569" s="237"/>
      <c r="P569" s="237"/>
      <c r="Q569" s="237"/>
      <c r="R569" s="237"/>
      <c r="S569" s="237"/>
      <c r="T569" s="238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39" t="s">
        <v>218</v>
      </c>
      <c r="AU569" s="239" t="s">
        <v>82</v>
      </c>
      <c r="AV569" s="13" t="s">
        <v>82</v>
      </c>
      <c r="AW569" s="13" t="s">
        <v>33</v>
      </c>
      <c r="AX569" s="13" t="s">
        <v>73</v>
      </c>
      <c r="AY569" s="239" t="s">
        <v>206</v>
      </c>
    </row>
    <row r="570" spans="1:51" s="13" customFormat="1" ht="12">
      <c r="A570" s="13"/>
      <c r="B570" s="228"/>
      <c r="C570" s="229"/>
      <c r="D570" s="230" t="s">
        <v>218</v>
      </c>
      <c r="E570" s="231" t="s">
        <v>19</v>
      </c>
      <c r="F570" s="232" t="s">
        <v>773</v>
      </c>
      <c r="G570" s="229"/>
      <c r="H570" s="233">
        <v>2</v>
      </c>
      <c r="I570" s="234"/>
      <c r="J570" s="229"/>
      <c r="K570" s="229"/>
      <c r="L570" s="235"/>
      <c r="M570" s="236"/>
      <c r="N570" s="237"/>
      <c r="O570" s="237"/>
      <c r="P570" s="237"/>
      <c r="Q570" s="237"/>
      <c r="R570" s="237"/>
      <c r="S570" s="237"/>
      <c r="T570" s="238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39" t="s">
        <v>218</v>
      </c>
      <c r="AU570" s="239" t="s">
        <v>82</v>
      </c>
      <c r="AV570" s="13" t="s">
        <v>82</v>
      </c>
      <c r="AW570" s="13" t="s">
        <v>33</v>
      </c>
      <c r="AX570" s="13" t="s">
        <v>73</v>
      </c>
      <c r="AY570" s="239" t="s">
        <v>206</v>
      </c>
    </row>
    <row r="571" spans="1:51" s="13" customFormat="1" ht="12">
      <c r="A571" s="13"/>
      <c r="B571" s="228"/>
      <c r="C571" s="229"/>
      <c r="D571" s="230" t="s">
        <v>218</v>
      </c>
      <c r="E571" s="231" t="s">
        <v>19</v>
      </c>
      <c r="F571" s="232" t="s">
        <v>774</v>
      </c>
      <c r="G571" s="229"/>
      <c r="H571" s="233">
        <v>1</v>
      </c>
      <c r="I571" s="234"/>
      <c r="J571" s="229"/>
      <c r="K571" s="229"/>
      <c r="L571" s="235"/>
      <c r="M571" s="236"/>
      <c r="N571" s="237"/>
      <c r="O571" s="237"/>
      <c r="P571" s="237"/>
      <c r="Q571" s="237"/>
      <c r="R571" s="237"/>
      <c r="S571" s="237"/>
      <c r="T571" s="238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39" t="s">
        <v>218</v>
      </c>
      <c r="AU571" s="239" t="s">
        <v>82</v>
      </c>
      <c r="AV571" s="13" t="s">
        <v>82</v>
      </c>
      <c r="AW571" s="13" t="s">
        <v>33</v>
      </c>
      <c r="AX571" s="13" t="s">
        <v>73</v>
      </c>
      <c r="AY571" s="239" t="s">
        <v>206</v>
      </c>
    </row>
    <row r="572" spans="1:51" s="13" customFormat="1" ht="12">
      <c r="A572" s="13"/>
      <c r="B572" s="228"/>
      <c r="C572" s="229"/>
      <c r="D572" s="230" t="s">
        <v>218</v>
      </c>
      <c r="E572" s="231" t="s">
        <v>19</v>
      </c>
      <c r="F572" s="232" t="s">
        <v>775</v>
      </c>
      <c r="G572" s="229"/>
      <c r="H572" s="233">
        <v>1</v>
      </c>
      <c r="I572" s="234"/>
      <c r="J572" s="229"/>
      <c r="K572" s="229"/>
      <c r="L572" s="235"/>
      <c r="M572" s="236"/>
      <c r="N572" s="237"/>
      <c r="O572" s="237"/>
      <c r="P572" s="237"/>
      <c r="Q572" s="237"/>
      <c r="R572" s="237"/>
      <c r="S572" s="237"/>
      <c r="T572" s="238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39" t="s">
        <v>218</v>
      </c>
      <c r="AU572" s="239" t="s">
        <v>82</v>
      </c>
      <c r="AV572" s="13" t="s">
        <v>82</v>
      </c>
      <c r="AW572" s="13" t="s">
        <v>33</v>
      </c>
      <c r="AX572" s="13" t="s">
        <v>73</v>
      </c>
      <c r="AY572" s="239" t="s">
        <v>206</v>
      </c>
    </row>
    <row r="573" spans="1:51" s="13" customFormat="1" ht="12">
      <c r="A573" s="13"/>
      <c r="B573" s="228"/>
      <c r="C573" s="229"/>
      <c r="D573" s="230" t="s">
        <v>218</v>
      </c>
      <c r="E573" s="231" t="s">
        <v>19</v>
      </c>
      <c r="F573" s="232" t="s">
        <v>776</v>
      </c>
      <c r="G573" s="229"/>
      <c r="H573" s="233">
        <v>2</v>
      </c>
      <c r="I573" s="234"/>
      <c r="J573" s="229"/>
      <c r="K573" s="229"/>
      <c r="L573" s="235"/>
      <c r="M573" s="236"/>
      <c r="N573" s="237"/>
      <c r="O573" s="237"/>
      <c r="P573" s="237"/>
      <c r="Q573" s="237"/>
      <c r="R573" s="237"/>
      <c r="S573" s="237"/>
      <c r="T573" s="238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39" t="s">
        <v>218</v>
      </c>
      <c r="AU573" s="239" t="s">
        <v>82</v>
      </c>
      <c r="AV573" s="13" t="s">
        <v>82</v>
      </c>
      <c r="AW573" s="13" t="s">
        <v>33</v>
      </c>
      <c r="AX573" s="13" t="s">
        <v>73</v>
      </c>
      <c r="AY573" s="239" t="s">
        <v>206</v>
      </c>
    </row>
    <row r="574" spans="1:51" s="13" customFormat="1" ht="12">
      <c r="A574" s="13"/>
      <c r="B574" s="228"/>
      <c r="C574" s="229"/>
      <c r="D574" s="230" t="s">
        <v>218</v>
      </c>
      <c r="E574" s="231" t="s">
        <v>19</v>
      </c>
      <c r="F574" s="232" t="s">
        <v>777</v>
      </c>
      <c r="G574" s="229"/>
      <c r="H574" s="233">
        <v>1</v>
      </c>
      <c r="I574" s="234"/>
      <c r="J574" s="229"/>
      <c r="K574" s="229"/>
      <c r="L574" s="235"/>
      <c r="M574" s="236"/>
      <c r="N574" s="237"/>
      <c r="O574" s="237"/>
      <c r="P574" s="237"/>
      <c r="Q574" s="237"/>
      <c r="R574" s="237"/>
      <c r="S574" s="237"/>
      <c r="T574" s="238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39" t="s">
        <v>218</v>
      </c>
      <c r="AU574" s="239" t="s">
        <v>82</v>
      </c>
      <c r="AV574" s="13" t="s">
        <v>82</v>
      </c>
      <c r="AW574" s="13" t="s">
        <v>33</v>
      </c>
      <c r="AX574" s="13" t="s">
        <v>73</v>
      </c>
      <c r="AY574" s="239" t="s">
        <v>206</v>
      </c>
    </row>
    <row r="575" spans="1:51" s="13" customFormat="1" ht="12">
      <c r="A575" s="13"/>
      <c r="B575" s="228"/>
      <c r="C575" s="229"/>
      <c r="D575" s="230" t="s">
        <v>218</v>
      </c>
      <c r="E575" s="231" t="s">
        <v>19</v>
      </c>
      <c r="F575" s="232" t="s">
        <v>778</v>
      </c>
      <c r="G575" s="229"/>
      <c r="H575" s="233">
        <v>1</v>
      </c>
      <c r="I575" s="234"/>
      <c r="J575" s="229"/>
      <c r="K575" s="229"/>
      <c r="L575" s="235"/>
      <c r="M575" s="236"/>
      <c r="N575" s="237"/>
      <c r="O575" s="237"/>
      <c r="P575" s="237"/>
      <c r="Q575" s="237"/>
      <c r="R575" s="237"/>
      <c r="S575" s="237"/>
      <c r="T575" s="238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39" t="s">
        <v>218</v>
      </c>
      <c r="AU575" s="239" t="s">
        <v>82</v>
      </c>
      <c r="AV575" s="13" t="s">
        <v>82</v>
      </c>
      <c r="AW575" s="13" t="s">
        <v>33</v>
      </c>
      <c r="AX575" s="13" t="s">
        <v>73</v>
      </c>
      <c r="AY575" s="239" t="s">
        <v>206</v>
      </c>
    </row>
    <row r="576" spans="1:51" s="13" customFormat="1" ht="12">
      <c r="A576" s="13"/>
      <c r="B576" s="228"/>
      <c r="C576" s="229"/>
      <c r="D576" s="230" t="s">
        <v>218</v>
      </c>
      <c r="E576" s="231" t="s">
        <v>19</v>
      </c>
      <c r="F576" s="232" t="s">
        <v>779</v>
      </c>
      <c r="G576" s="229"/>
      <c r="H576" s="233">
        <v>1</v>
      </c>
      <c r="I576" s="234"/>
      <c r="J576" s="229"/>
      <c r="K576" s="229"/>
      <c r="L576" s="235"/>
      <c r="M576" s="236"/>
      <c r="N576" s="237"/>
      <c r="O576" s="237"/>
      <c r="P576" s="237"/>
      <c r="Q576" s="237"/>
      <c r="R576" s="237"/>
      <c r="S576" s="237"/>
      <c r="T576" s="238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39" t="s">
        <v>218</v>
      </c>
      <c r="AU576" s="239" t="s">
        <v>82</v>
      </c>
      <c r="AV576" s="13" t="s">
        <v>82</v>
      </c>
      <c r="AW576" s="13" t="s">
        <v>33</v>
      </c>
      <c r="AX576" s="13" t="s">
        <v>73</v>
      </c>
      <c r="AY576" s="239" t="s">
        <v>206</v>
      </c>
    </row>
    <row r="577" spans="1:51" s="13" customFormat="1" ht="12">
      <c r="A577" s="13"/>
      <c r="B577" s="228"/>
      <c r="C577" s="229"/>
      <c r="D577" s="230" t="s">
        <v>218</v>
      </c>
      <c r="E577" s="231" t="s">
        <v>19</v>
      </c>
      <c r="F577" s="232" t="s">
        <v>780</v>
      </c>
      <c r="G577" s="229"/>
      <c r="H577" s="233">
        <v>1</v>
      </c>
      <c r="I577" s="234"/>
      <c r="J577" s="229"/>
      <c r="K577" s="229"/>
      <c r="L577" s="235"/>
      <c r="M577" s="236"/>
      <c r="N577" s="237"/>
      <c r="O577" s="237"/>
      <c r="P577" s="237"/>
      <c r="Q577" s="237"/>
      <c r="R577" s="237"/>
      <c r="S577" s="237"/>
      <c r="T577" s="238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39" t="s">
        <v>218</v>
      </c>
      <c r="AU577" s="239" t="s">
        <v>82</v>
      </c>
      <c r="AV577" s="13" t="s">
        <v>82</v>
      </c>
      <c r="AW577" s="13" t="s">
        <v>33</v>
      </c>
      <c r="AX577" s="13" t="s">
        <v>73</v>
      </c>
      <c r="AY577" s="239" t="s">
        <v>206</v>
      </c>
    </row>
    <row r="578" spans="1:51" s="13" customFormat="1" ht="12">
      <c r="A578" s="13"/>
      <c r="B578" s="228"/>
      <c r="C578" s="229"/>
      <c r="D578" s="230" t="s">
        <v>218</v>
      </c>
      <c r="E578" s="231" t="s">
        <v>19</v>
      </c>
      <c r="F578" s="232" t="s">
        <v>781</v>
      </c>
      <c r="G578" s="229"/>
      <c r="H578" s="233">
        <v>1</v>
      </c>
      <c r="I578" s="234"/>
      <c r="J578" s="229"/>
      <c r="K578" s="229"/>
      <c r="L578" s="235"/>
      <c r="M578" s="236"/>
      <c r="N578" s="237"/>
      <c r="O578" s="237"/>
      <c r="P578" s="237"/>
      <c r="Q578" s="237"/>
      <c r="R578" s="237"/>
      <c r="S578" s="237"/>
      <c r="T578" s="238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39" t="s">
        <v>218</v>
      </c>
      <c r="AU578" s="239" t="s">
        <v>82</v>
      </c>
      <c r="AV578" s="13" t="s">
        <v>82</v>
      </c>
      <c r="AW578" s="13" t="s">
        <v>33</v>
      </c>
      <c r="AX578" s="13" t="s">
        <v>73</v>
      </c>
      <c r="AY578" s="239" t="s">
        <v>206</v>
      </c>
    </row>
    <row r="579" spans="1:51" s="14" customFormat="1" ht="12">
      <c r="A579" s="14"/>
      <c r="B579" s="240"/>
      <c r="C579" s="241"/>
      <c r="D579" s="230" t="s">
        <v>218</v>
      </c>
      <c r="E579" s="242" t="s">
        <v>19</v>
      </c>
      <c r="F579" s="243" t="s">
        <v>220</v>
      </c>
      <c r="G579" s="241"/>
      <c r="H579" s="244">
        <v>191</v>
      </c>
      <c r="I579" s="245"/>
      <c r="J579" s="241"/>
      <c r="K579" s="241"/>
      <c r="L579" s="246"/>
      <c r="M579" s="247"/>
      <c r="N579" s="248"/>
      <c r="O579" s="248"/>
      <c r="P579" s="248"/>
      <c r="Q579" s="248"/>
      <c r="R579" s="248"/>
      <c r="S579" s="248"/>
      <c r="T579" s="249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50" t="s">
        <v>218</v>
      </c>
      <c r="AU579" s="250" t="s">
        <v>82</v>
      </c>
      <c r="AV579" s="14" t="s">
        <v>112</v>
      </c>
      <c r="AW579" s="14" t="s">
        <v>33</v>
      </c>
      <c r="AX579" s="14" t="s">
        <v>34</v>
      </c>
      <c r="AY579" s="250" t="s">
        <v>206</v>
      </c>
    </row>
    <row r="580" spans="1:65" s="2" customFormat="1" ht="21.75" customHeight="1">
      <c r="A580" s="40"/>
      <c r="B580" s="41"/>
      <c r="C580" s="261" t="s">
        <v>782</v>
      </c>
      <c r="D580" s="261" t="s">
        <v>317</v>
      </c>
      <c r="E580" s="262" t="s">
        <v>711</v>
      </c>
      <c r="F580" s="263" t="s">
        <v>712</v>
      </c>
      <c r="G580" s="264" t="s">
        <v>211</v>
      </c>
      <c r="H580" s="265">
        <v>1390.476</v>
      </c>
      <c r="I580" s="266"/>
      <c r="J580" s="267">
        <f>ROUND(I580*H580,2)</f>
        <v>0</v>
      </c>
      <c r="K580" s="263" t="s">
        <v>19</v>
      </c>
      <c r="L580" s="268"/>
      <c r="M580" s="269" t="s">
        <v>19</v>
      </c>
      <c r="N580" s="270" t="s">
        <v>44</v>
      </c>
      <c r="O580" s="86"/>
      <c r="P580" s="224">
        <f>O580*H580</f>
        <v>0</v>
      </c>
      <c r="Q580" s="224">
        <v>0.3</v>
      </c>
      <c r="R580" s="224">
        <f>Q580*H580</f>
        <v>417.1428</v>
      </c>
      <c r="S580" s="224">
        <v>0</v>
      </c>
      <c r="T580" s="225">
        <f>S580*H580</f>
        <v>0</v>
      </c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R580" s="226" t="s">
        <v>247</v>
      </c>
      <c r="AT580" s="226" t="s">
        <v>317</v>
      </c>
      <c r="AU580" s="226" t="s">
        <v>82</v>
      </c>
      <c r="AY580" s="19" t="s">
        <v>206</v>
      </c>
      <c r="BE580" s="227">
        <f>IF(N580="základní",J580,0)</f>
        <v>0</v>
      </c>
      <c r="BF580" s="227">
        <f>IF(N580="snížená",J580,0)</f>
        <v>0</v>
      </c>
      <c r="BG580" s="227">
        <f>IF(N580="zákl. přenesená",J580,0)</f>
        <v>0</v>
      </c>
      <c r="BH580" s="227">
        <f>IF(N580="sníž. přenesená",J580,0)</f>
        <v>0</v>
      </c>
      <c r="BI580" s="227">
        <f>IF(N580="nulová",J580,0)</f>
        <v>0</v>
      </c>
      <c r="BJ580" s="19" t="s">
        <v>34</v>
      </c>
      <c r="BK580" s="227">
        <f>ROUND(I580*H580,2)</f>
        <v>0</v>
      </c>
      <c r="BL580" s="19" t="s">
        <v>112</v>
      </c>
      <c r="BM580" s="226" t="s">
        <v>783</v>
      </c>
    </row>
    <row r="581" spans="1:51" s="13" customFormat="1" ht="12">
      <c r="A581" s="13"/>
      <c r="B581" s="228"/>
      <c r="C581" s="229"/>
      <c r="D581" s="230" t="s">
        <v>218</v>
      </c>
      <c r="E581" s="231" t="s">
        <v>19</v>
      </c>
      <c r="F581" s="232" t="s">
        <v>784</v>
      </c>
      <c r="G581" s="229"/>
      <c r="H581" s="233">
        <v>675</v>
      </c>
      <c r="I581" s="234"/>
      <c r="J581" s="229"/>
      <c r="K581" s="229"/>
      <c r="L581" s="235"/>
      <c r="M581" s="236"/>
      <c r="N581" s="237"/>
      <c r="O581" s="237"/>
      <c r="P581" s="237"/>
      <c r="Q581" s="237"/>
      <c r="R581" s="237"/>
      <c r="S581" s="237"/>
      <c r="T581" s="238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39" t="s">
        <v>218</v>
      </c>
      <c r="AU581" s="239" t="s">
        <v>82</v>
      </c>
      <c r="AV581" s="13" t="s">
        <v>82</v>
      </c>
      <c r="AW581" s="13" t="s">
        <v>33</v>
      </c>
      <c r="AX581" s="13" t="s">
        <v>73</v>
      </c>
      <c r="AY581" s="239" t="s">
        <v>206</v>
      </c>
    </row>
    <row r="582" spans="1:51" s="13" customFormat="1" ht="12">
      <c r="A582" s="13"/>
      <c r="B582" s="228"/>
      <c r="C582" s="229"/>
      <c r="D582" s="230" t="s">
        <v>218</v>
      </c>
      <c r="E582" s="231" t="s">
        <v>19</v>
      </c>
      <c r="F582" s="232" t="s">
        <v>785</v>
      </c>
      <c r="G582" s="229"/>
      <c r="H582" s="233">
        <v>178.125</v>
      </c>
      <c r="I582" s="234"/>
      <c r="J582" s="229"/>
      <c r="K582" s="229"/>
      <c r="L582" s="235"/>
      <c r="M582" s="236"/>
      <c r="N582" s="237"/>
      <c r="O582" s="237"/>
      <c r="P582" s="237"/>
      <c r="Q582" s="237"/>
      <c r="R582" s="237"/>
      <c r="S582" s="237"/>
      <c r="T582" s="238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39" t="s">
        <v>218</v>
      </c>
      <c r="AU582" s="239" t="s">
        <v>82</v>
      </c>
      <c r="AV582" s="13" t="s">
        <v>82</v>
      </c>
      <c r="AW582" s="13" t="s">
        <v>33</v>
      </c>
      <c r="AX582" s="13" t="s">
        <v>73</v>
      </c>
      <c r="AY582" s="239" t="s">
        <v>206</v>
      </c>
    </row>
    <row r="583" spans="1:51" s="13" customFormat="1" ht="12">
      <c r="A583" s="13"/>
      <c r="B583" s="228"/>
      <c r="C583" s="229"/>
      <c r="D583" s="230" t="s">
        <v>218</v>
      </c>
      <c r="E583" s="231" t="s">
        <v>19</v>
      </c>
      <c r="F583" s="232" t="s">
        <v>786</v>
      </c>
      <c r="G583" s="229"/>
      <c r="H583" s="233">
        <v>69</v>
      </c>
      <c r="I583" s="234"/>
      <c r="J583" s="229"/>
      <c r="K583" s="229"/>
      <c r="L583" s="235"/>
      <c r="M583" s="236"/>
      <c r="N583" s="237"/>
      <c r="O583" s="237"/>
      <c r="P583" s="237"/>
      <c r="Q583" s="237"/>
      <c r="R583" s="237"/>
      <c r="S583" s="237"/>
      <c r="T583" s="238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39" t="s">
        <v>218</v>
      </c>
      <c r="AU583" s="239" t="s">
        <v>82</v>
      </c>
      <c r="AV583" s="13" t="s">
        <v>82</v>
      </c>
      <c r="AW583" s="13" t="s">
        <v>33</v>
      </c>
      <c r="AX583" s="13" t="s">
        <v>73</v>
      </c>
      <c r="AY583" s="239" t="s">
        <v>206</v>
      </c>
    </row>
    <row r="584" spans="1:51" s="13" customFormat="1" ht="12">
      <c r="A584" s="13"/>
      <c r="B584" s="228"/>
      <c r="C584" s="229"/>
      <c r="D584" s="230" t="s">
        <v>218</v>
      </c>
      <c r="E584" s="231" t="s">
        <v>19</v>
      </c>
      <c r="F584" s="232" t="s">
        <v>787</v>
      </c>
      <c r="G584" s="229"/>
      <c r="H584" s="233">
        <v>39.75</v>
      </c>
      <c r="I584" s="234"/>
      <c r="J584" s="229"/>
      <c r="K584" s="229"/>
      <c r="L584" s="235"/>
      <c r="M584" s="236"/>
      <c r="N584" s="237"/>
      <c r="O584" s="237"/>
      <c r="P584" s="237"/>
      <c r="Q584" s="237"/>
      <c r="R584" s="237"/>
      <c r="S584" s="237"/>
      <c r="T584" s="238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39" t="s">
        <v>218</v>
      </c>
      <c r="AU584" s="239" t="s">
        <v>82</v>
      </c>
      <c r="AV584" s="13" t="s">
        <v>82</v>
      </c>
      <c r="AW584" s="13" t="s">
        <v>33</v>
      </c>
      <c r="AX584" s="13" t="s">
        <v>73</v>
      </c>
      <c r="AY584" s="239" t="s">
        <v>206</v>
      </c>
    </row>
    <row r="585" spans="1:51" s="13" customFormat="1" ht="12">
      <c r="A585" s="13"/>
      <c r="B585" s="228"/>
      <c r="C585" s="229"/>
      <c r="D585" s="230" t="s">
        <v>218</v>
      </c>
      <c r="E585" s="231" t="s">
        <v>19</v>
      </c>
      <c r="F585" s="232" t="s">
        <v>788</v>
      </c>
      <c r="G585" s="229"/>
      <c r="H585" s="233">
        <v>14.46</v>
      </c>
      <c r="I585" s="234"/>
      <c r="J585" s="229"/>
      <c r="K585" s="229"/>
      <c r="L585" s="235"/>
      <c r="M585" s="236"/>
      <c r="N585" s="237"/>
      <c r="O585" s="237"/>
      <c r="P585" s="237"/>
      <c r="Q585" s="237"/>
      <c r="R585" s="237"/>
      <c r="S585" s="237"/>
      <c r="T585" s="238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39" t="s">
        <v>218</v>
      </c>
      <c r="AU585" s="239" t="s">
        <v>82</v>
      </c>
      <c r="AV585" s="13" t="s">
        <v>82</v>
      </c>
      <c r="AW585" s="13" t="s">
        <v>33</v>
      </c>
      <c r="AX585" s="13" t="s">
        <v>73</v>
      </c>
      <c r="AY585" s="239" t="s">
        <v>206</v>
      </c>
    </row>
    <row r="586" spans="1:51" s="13" customFormat="1" ht="12">
      <c r="A586" s="13"/>
      <c r="B586" s="228"/>
      <c r="C586" s="229"/>
      <c r="D586" s="230" t="s">
        <v>218</v>
      </c>
      <c r="E586" s="231" t="s">
        <v>19</v>
      </c>
      <c r="F586" s="232" t="s">
        <v>789</v>
      </c>
      <c r="G586" s="229"/>
      <c r="H586" s="233">
        <v>14.19</v>
      </c>
      <c r="I586" s="234"/>
      <c r="J586" s="229"/>
      <c r="K586" s="229"/>
      <c r="L586" s="235"/>
      <c r="M586" s="236"/>
      <c r="N586" s="237"/>
      <c r="O586" s="237"/>
      <c r="P586" s="237"/>
      <c r="Q586" s="237"/>
      <c r="R586" s="237"/>
      <c r="S586" s="237"/>
      <c r="T586" s="238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39" t="s">
        <v>218</v>
      </c>
      <c r="AU586" s="239" t="s">
        <v>82</v>
      </c>
      <c r="AV586" s="13" t="s">
        <v>82</v>
      </c>
      <c r="AW586" s="13" t="s">
        <v>33</v>
      </c>
      <c r="AX586" s="13" t="s">
        <v>73</v>
      </c>
      <c r="AY586" s="239" t="s">
        <v>206</v>
      </c>
    </row>
    <row r="587" spans="1:51" s="13" customFormat="1" ht="12">
      <c r="A587" s="13"/>
      <c r="B587" s="228"/>
      <c r="C587" s="229"/>
      <c r="D587" s="230" t="s">
        <v>218</v>
      </c>
      <c r="E587" s="231" t="s">
        <v>19</v>
      </c>
      <c r="F587" s="232" t="s">
        <v>790</v>
      </c>
      <c r="G587" s="229"/>
      <c r="H587" s="233">
        <v>15.63</v>
      </c>
      <c r="I587" s="234"/>
      <c r="J587" s="229"/>
      <c r="K587" s="229"/>
      <c r="L587" s="235"/>
      <c r="M587" s="236"/>
      <c r="N587" s="237"/>
      <c r="O587" s="237"/>
      <c r="P587" s="237"/>
      <c r="Q587" s="237"/>
      <c r="R587" s="237"/>
      <c r="S587" s="237"/>
      <c r="T587" s="238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39" t="s">
        <v>218</v>
      </c>
      <c r="AU587" s="239" t="s">
        <v>82</v>
      </c>
      <c r="AV587" s="13" t="s">
        <v>82</v>
      </c>
      <c r="AW587" s="13" t="s">
        <v>33</v>
      </c>
      <c r="AX587" s="13" t="s">
        <v>73</v>
      </c>
      <c r="AY587" s="239" t="s">
        <v>206</v>
      </c>
    </row>
    <row r="588" spans="1:51" s="13" customFormat="1" ht="12">
      <c r="A588" s="13"/>
      <c r="B588" s="228"/>
      <c r="C588" s="229"/>
      <c r="D588" s="230" t="s">
        <v>218</v>
      </c>
      <c r="E588" s="231" t="s">
        <v>19</v>
      </c>
      <c r="F588" s="232" t="s">
        <v>791</v>
      </c>
      <c r="G588" s="229"/>
      <c r="H588" s="233">
        <v>7.305</v>
      </c>
      <c r="I588" s="234"/>
      <c r="J588" s="229"/>
      <c r="K588" s="229"/>
      <c r="L588" s="235"/>
      <c r="M588" s="236"/>
      <c r="N588" s="237"/>
      <c r="O588" s="237"/>
      <c r="P588" s="237"/>
      <c r="Q588" s="237"/>
      <c r="R588" s="237"/>
      <c r="S588" s="237"/>
      <c r="T588" s="238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39" t="s">
        <v>218</v>
      </c>
      <c r="AU588" s="239" t="s">
        <v>82</v>
      </c>
      <c r="AV588" s="13" t="s">
        <v>82</v>
      </c>
      <c r="AW588" s="13" t="s">
        <v>33</v>
      </c>
      <c r="AX588" s="13" t="s">
        <v>73</v>
      </c>
      <c r="AY588" s="239" t="s">
        <v>206</v>
      </c>
    </row>
    <row r="589" spans="1:51" s="13" customFormat="1" ht="12">
      <c r="A589" s="13"/>
      <c r="B589" s="228"/>
      <c r="C589" s="229"/>
      <c r="D589" s="230" t="s">
        <v>218</v>
      </c>
      <c r="E589" s="231" t="s">
        <v>19</v>
      </c>
      <c r="F589" s="232" t="s">
        <v>792</v>
      </c>
      <c r="G589" s="229"/>
      <c r="H589" s="233">
        <v>7.125</v>
      </c>
      <c r="I589" s="234"/>
      <c r="J589" s="229"/>
      <c r="K589" s="229"/>
      <c r="L589" s="235"/>
      <c r="M589" s="236"/>
      <c r="N589" s="237"/>
      <c r="O589" s="237"/>
      <c r="P589" s="237"/>
      <c r="Q589" s="237"/>
      <c r="R589" s="237"/>
      <c r="S589" s="237"/>
      <c r="T589" s="238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39" t="s">
        <v>218</v>
      </c>
      <c r="AU589" s="239" t="s">
        <v>82</v>
      </c>
      <c r="AV589" s="13" t="s">
        <v>82</v>
      </c>
      <c r="AW589" s="13" t="s">
        <v>33</v>
      </c>
      <c r="AX589" s="13" t="s">
        <v>73</v>
      </c>
      <c r="AY589" s="239" t="s">
        <v>206</v>
      </c>
    </row>
    <row r="590" spans="1:51" s="13" customFormat="1" ht="12">
      <c r="A590" s="13"/>
      <c r="B590" s="228"/>
      <c r="C590" s="229"/>
      <c r="D590" s="230" t="s">
        <v>218</v>
      </c>
      <c r="E590" s="231" t="s">
        <v>19</v>
      </c>
      <c r="F590" s="232" t="s">
        <v>793</v>
      </c>
      <c r="G590" s="229"/>
      <c r="H590" s="233">
        <v>9.096</v>
      </c>
      <c r="I590" s="234"/>
      <c r="J590" s="229"/>
      <c r="K590" s="229"/>
      <c r="L590" s="235"/>
      <c r="M590" s="236"/>
      <c r="N590" s="237"/>
      <c r="O590" s="237"/>
      <c r="P590" s="237"/>
      <c r="Q590" s="237"/>
      <c r="R590" s="237"/>
      <c r="S590" s="237"/>
      <c r="T590" s="238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39" t="s">
        <v>218</v>
      </c>
      <c r="AU590" s="239" t="s">
        <v>82</v>
      </c>
      <c r="AV590" s="13" t="s">
        <v>82</v>
      </c>
      <c r="AW590" s="13" t="s">
        <v>33</v>
      </c>
      <c r="AX590" s="13" t="s">
        <v>73</v>
      </c>
      <c r="AY590" s="239" t="s">
        <v>206</v>
      </c>
    </row>
    <row r="591" spans="1:51" s="13" customFormat="1" ht="12">
      <c r="A591" s="13"/>
      <c r="B591" s="228"/>
      <c r="C591" s="229"/>
      <c r="D591" s="230" t="s">
        <v>218</v>
      </c>
      <c r="E591" s="231" t="s">
        <v>19</v>
      </c>
      <c r="F591" s="232" t="s">
        <v>794</v>
      </c>
      <c r="G591" s="229"/>
      <c r="H591" s="233">
        <v>4.208</v>
      </c>
      <c r="I591" s="234"/>
      <c r="J591" s="229"/>
      <c r="K591" s="229"/>
      <c r="L591" s="235"/>
      <c r="M591" s="236"/>
      <c r="N591" s="237"/>
      <c r="O591" s="237"/>
      <c r="P591" s="237"/>
      <c r="Q591" s="237"/>
      <c r="R591" s="237"/>
      <c r="S591" s="237"/>
      <c r="T591" s="238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39" t="s">
        <v>218</v>
      </c>
      <c r="AU591" s="239" t="s">
        <v>82</v>
      </c>
      <c r="AV591" s="13" t="s">
        <v>82</v>
      </c>
      <c r="AW591" s="13" t="s">
        <v>33</v>
      </c>
      <c r="AX591" s="13" t="s">
        <v>73</v>
      </c>
      <c r="AY591" s="239" t="s">
        <v>206</v>
      </c>
    </row>
    <row r="592" spans="1:51" s="13" customFormat="1" ht="12">
      <c r="A592" s="13"/>
      <c r="B592" s="228"/>
      <c r="C592" s="229"/>
      <c r="D592" s="230" t="s">
        <v>218</v>
      </c>
      <c r="E592" s="231" t="s">
        <v>19</v>
      </c>
      <c r="F592" s="232" t="s">
        <v>795</v>
      </c>
      <c r="G592" s="229"/>
      <c r="H592" s="233">
        <v>14.46</v>
      </c>
      <c r="I592" s="234"/>
      <c r="J592" s="229"/>
      <c r="K592" s="229"/>
      <c r="L592" s="235"/>
      <c r="M592" s="236"/>
      <c r="N592" s="237"/>
      <c r="O592" s="237"/>
      <c r="P592" s="237"/>
      <c r="Q592" s="237"/>
      <c r="R592" s="237"/>
      <c r="S592" s="237"/>
      <c r="T592" s="238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39" t="s">
        <v>218</v>
      </c>
      <c r="AU592" s="239" t="s">
        <v>82</v>
      </c>
      <c r="AV592" s="13" t="s">
        <v>82</v>
      </c>
      <c r="AW592" s="13" t="s">
        <v>33</v>
      </c>
      <c r="AX592" s="13" t="s">
        <v>73</v>
      </c>
      <c r="AY592" s="239" t="s">
        <v>206</v>
      </c>
    </row>
    <row r="593" spans="1:51" s="13" customFormat="1" ht="12">
      <c r="A593" s="13"/>
      <c r="B593" s="228"/>
      <c r="C593" s="229"/>
      <c r="D593" s="230" t="s">
        <v>218</v>
      </c>
      <c r="E593" s="231" t="s">
        <v>19</v>
      </c>
      <c r="F593" s="232" t="s">
        <v>796</v>
      </c>
      <c r="G593" s="229"/>
      <c r="H593" s="233">
        <v>193.5</v>
      </c>
      <c r="I593" s="234"/>
      <c r="J593" s="229"/>
      <c r="K593" s="229"/>
      <c r="L593" s="235"/>
      <c r="M593" s="236"/>
      <c r="N593" s="237"/>
      <c r="O593" s="237"/>
      <c r="P593" s="237"/>
      <c r="Q593" s="237"/>
      <c r="R593" s="237"/>
      <c r="S593" s="237"/>
      <c r="T593" s="238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39" t="s">
        <v>218</v>
      </c>
      <c r="AU593" s="239" t="s">
        <v>82</v>
      </c>
      <c r="AV593" s="13" t="s">
        <v>82</v>
      </c>
      <c r="AW593" s="13" t="s">
        <v>33</v>
      </c>
      <c r="AX593" s="13" t="s">
        <v>73</v>
      </c>
      <c r="AY593" s="239" t="s">
        <v>206</v>
      </c>
    </row>
    <row r="594" spans="1:51" s="13" customFormat="1" ht="12">
      <c r="A594" s="13"/>
      <c r="B594" s="228"/>
      <c r="C594" s="229"/>
      <c r="D594" s="230" t="s">
        <v>218</v>
      </c>
      <c r="E594" s="231" t="s">
        <v>19</v>
      </c>
      <c r="F594" s="232" t="s">
        <v>797</v>
      </c>
      <c r="G594" s="229"/>
      <c r="H594" s="233">
        <v>38.012</v>
      </c>
      <c r="I594" s="234"/>
      <c r="J594" s="229"/>
      <c r="K594" s="229"/>
      <c r="L594" s="235"/>
      <c r="M594" s="236"/>
      <c r="N594" s="237"/>
      <c r="O594" s="237"/>
      <c r="P594" s="237"/>
      <c r="Q594" s="237"/>
      <c r="R594" s="237"/>
      <c r="S594" s="237"/>
      <c r="T594" s="238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39" t="s">
        <v>218</v>
      </c>
      <c r="AU594" s="239" t="s">
        <v>82</v>
      </c>
      <c r="AV594" s="13" t="s">
        <v>82</v>
      </c>
      <c r="AW594" s="13" t="s">
        <v>33</v>
      </c>
      <c r="AX594" s="13" t="s">
        <v>73</v>
      </c>
      <c r="AY594" s="239" t="s">
        <v>206</v>
      </c>
    </row>
    <row r="595" spans="1:51" s="13" customFormat="1" ht="12">
      <c r="A595" s="13"/>
      <c r="B595" s="228"/>
      <c r="C595" s="229"/>
      <c r="D595" s="230" t="s">
        <v>218</v>
      </c>
      <c r="E595" s="231" t="s">
        <v>19</v>
      </c>
      <c r="F595" s="232" t="s">
        <v>798</v>
      </c>
      <c r="G595" s="229"/>
      <c r="H595" s="233">
        <v>19.35</v>
      </c>
      <c r="I595" s="234"/>
      <c r="J595" s="229"/>
      <c r="K595" s="229"/>
      <c r="L595" s="235"/>
      <c r="M595" s="236"/>
      <c r="N595" s="237"/>
      <c r="O595" s="237"/>
      <c r="P595" s="237"/>
      <c r="Q595" s="237"/>
      <c r="R595" s="237"/>
      <c r="S595" s="237"/>
      <c r="T595" s="238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39" t="s">
        <v>218</v>
      </c>
      <c r="AU595" s="239" t="s">
        <v>82</v>
      </c>
      <c r="AV595" s="13" t="s">
        <v>82</v>
      </c>
      <c r="AW595" s="13" t="s">
        <v>33</v>
      </c>
      <c r="AX595" s="13" t="s">
        <v>73</v>
      </c>
      <c r="AY595" s="239" t="s">
        <v>206</v>
      </c>
    </row>
    <row r="596" spans="1:51" s="13" customFormat="1" ht="12">
      <c r="A596" s="13"/>
      <c r="B596" s="228"/>
      <c r="C596" s="229"/>
      <c r="D596" s="230" t="s">
        <v>218</v>
      </c>
      <c r="E596" s="231" t="s">
        <v>19</v>
      </c>
      <c r="F596" s="232" t="s">
        <v>799</v>
      </c>
      <c r="G596" s="229"/>
      <c r="H596" s="233">
        <v>12.15</v>
      </c>
      <c r="I596" s="234"/>
      <c r="J596" s="229"/>
      <c r="K596" s="229"/>
      <c r="L596" s="235"/>
      <c r="M596" s="236"/>
      <c r="N596" s="237"/>
      <c r="O596" s="237"/>
      <c r="P596" s="237"/>
      <c r="Q596" s="237"/>
      <c r="R596" s="237"/>
      <c r="S596" s="237"/>
      <c r="T596" s="238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39" t="s">
        <v>218</v>
      </c>
      <c r="AU596" s="239" t="s">
        <v>82</v>
      </c>
      <c r="AV596" s="13" t="s">
        <v>82</v>
      </c>
      <c r="AW596" s="13" t="s">
        <v>33</v>
      </c>
      <c r="AX596" s="13" t="s">
        <v>73</v>
      </c>
      <c r="AY596" s="239" t="s">
        <v>206</v>
      </c>
    </row>
    <row r="597" spans="1:51" s="13" customFormat="1" ht="12">
      <c r="A597" s="13"/>
      <c r="B597" s="228"/>
      <c r="C597" s="229"/>
      <c r="D597" s="230" t="s">
        <v>218</v>
      </c>
      <c r="E597" s="231" t="s">
        <v>19</v>
      </c>
      <c r="F597" s="232" t="s">
        <v>800</v>
      </c>
      <c r="G597" s="229"/>
      <c r="H597" s="233">
        <v>16.487</v>
      </c>
      <c r="I597" s="234"/>
      <c r="J597" s="229"/>
      <c r="K597" s="229"/>
      <c r="L597" s="235"/>
      <c r="M597" s="236"/>
      <c r="N597" s="237"/>
      <c r="O597" s="237"/>
      <c r="P597" s="237"/>
      <c r="Q597" s="237"/>
      <c r="R597" s="237"/>
      <c r="S597" s="237"/>
      <c r="T597" s="238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39" t="s">
        <v>218</v>
      </c>
      <c r="AU597" s="239" t="s">
        <v>82</v>
      </c>
      <c r="AV597" s="13" t="s">
        <v>82</v>
      </c>
      <c r="AW597" s="13" t="s">
        <v>33</v>
      </c>
      <c r="AX597" s="13" t="s">
        <v>73</v>
      </c>
      <c r="AY597" s="239" t="s">
        <v>206</v>
      </c>
    </row>
    <row r="598" spans="1:51" s="13" customFormat="1" ht="12">
      <c r="A598" s="13"/>
      <c r="B598" s="228"/>
      <c r="C598" s="229"/>
      <c r="D598" s="230" t="s">
        <v>218</v>
      </c>
      <c r="E598" s="231" t="s">
        <v>19</v>
      </c>
      <c r="F598" s="232" t="s">
        <v>801</v>
      </c>
      <c r="G598" s="229"/>
      <c r="H598" s="233">
        <v>8.859</v>
      </c>
      <c r="I598" s="234"/>
      <c r="J598" s="229"/>
      <c r="K598" s="229"/>
      <c r="L598" s="235"/>
      <c r="M598" s="236"/>
      <c r="N598" s="237"/>
      <c r="O598" s="237"/>
      <c r="P598" s="237"/>
      <c r="Q598" s="237"/>
      <c r="R598" s="237"/>
      <c r="S598" s="237"/>
      <c r="T598" s="238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39" t="s">
        <v>218</v>
      </c>
      <c r="AU598" s="239" t="s">
        <v>82</v>
      </c>
      <c r="AV598" s="13" t="s">
        <v>82</v>
      </c>
      <c r="AW598" s="13" t="s">
        <v>33</v>
      </c>
      <c r="AX598" s="13" t="s">
        <v>73</v>
      </c>
      <c r="AY598" s="239" t="s">
        <v>206</v>
      </c>
    </row>
    <row r="599" spans="1:51" s="13" customFormat="1" ht="12">
      <c r="A599" s="13"/>
      <c r="B599" s="228"/>
      <c r="C599" s="229"/>
      <c r="D599" s="230" t="s">
        <v>218</v>
      </c>
      <c r="E599" s="231" t="s">
        <v>19</v>
      </c>
      <c r="F599" s="232" t="s">
        <v>802</v>
      </c>
      <c r="G599" s="229"/>
      <c r="H599" s="233">
        <v>8.189</v>
      </c>
      <c r="I599" s="234"/>
      <c r="J599" s="229"/>
      <c r="K599" s="229"/>
      <c r="L599" s="235"/>
      <c r="M599" s="236"/>
      <c r="N599" s="237"/>
      <c r="O599" s="237"/>
      <c r="P599" s="237"/>
      <c r="Q599" s="237"/>
      <c r="R599" s="237"/>
      <c r="S599" s="237"/>
      <c r="T599" s="238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39" t="s">
        <v>218</v>
      </c>
      <c r="AU599" s="239" t="s">
        <v>82</v>
      </c>
      <c r="AV599" s="13" t="s">
        <v>82</v>
      </c>
      <c r="AW599" s="13" t="s">
        <v>33</v>
      </c>
      <c r="AX599" s="13" t="s">
        <v>73</v>
      </c>
      <c r="AY599" s="239" t="s">
        <v>206</v>
      </c>
    </row>
    <row r="600" spans="1:51" s="13" customFormat="1" ht="12">
      <c r="A600" s="13"/>
      <c r="B600" s="228"/>
      <c r="C600" s="229"/>
      <c r="D600" s="230" t="s">
        <v>218</v>
      </c>
      <c r="E600" s="231" t="s">
        <v>19</v>
      </c>
      <c r="F600" s="232" t="s">
        <v>803</v>
      </c>
      <c r="G600" s="229"/>
      <c r="H600" s="233">
        <v>14.678</v>
      </c>
      <c r="I600" s="234"/>
      <c r="J600" s="229"/>
      <c r="K600" s="229"/>
      <c r="L600" s="235"/>
      <c r="M600" s="236"/>
      <c r="N600" s="237"/>
      <c r="O600" s="237"/>
      <c r="P600" s="237"/>
      <c r="Q600" s="237"/>
      <c r="R600" s="237"/>
      <c r="S600" s="237"/>
      <c r="T600" s="238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39" t="s">
        <v>218</v>
      </c>
      <c r="AU600" s="239" t="s">
        <v>82</v>
      </c>
      <c r="AV600" s="13" t="s">
        <v>82</v>
      </c>
      <c r="AW600" s="13" t="s">
        <v>33</v>
      </c>
      <c r="AX600" s="13" t="s">
        <v>73</v>
      </c>
      <c r="AY600" s="239" t="s">
        <v>206</v>
      </c>
    </row>
    <row r="601" spans="1:51" s="13" customFormat="1" ht="12">
      <c r="A601" s="13"/>
      <c r="B601" s="228"/>
      <c r="C601" s="229"/>
      <c r="D601" s="230" t="s">
        <v>218</v>
      </c>
      <c r="E601" s="231" t="s">
        <v>19</v>
      </c>
      <c r="F601" s="232" t="s">
        <v>804</v>
      </c>
      <c r="G601" s="229"/>
      <c r="H601" s="233">
        <v>8.189</v>
      </c>
      <c r="I601" s="234"/>
      <c r="J601" s="229"/>
      <c r="K601" s="229"/>
      <c r="L601" s="235"/>
      <c r="M601" s="236"/>
      <c r="N601" s="237"/>
      <c r="O601" s="237"/>
      <c r="P601" s="237"/>
      <c r="Q601" s="237"/>
      <c r="R601" s="237"/>
      <c r="S601" s="237"/>
      <c r="T601" s="238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39" t="s">
        <v>218</v>
      </c>
      <c r="AU601" s="239" t="s">
        <v>82</v>
      </c>
      <c r="AV601" s="13" t="s">
        <v>82</v>
      </c>
      <c r="AW601" s="13" t="s">
        <v>33</v>
      </c>
      <c r="AX601" s="13" t="s">
        <v>73</v>
      </c>
      <c r="AY601" s="239" t="s">
        <v>206</v>
      </c>
    </row>
    <row r="602" spans="1:51" s="13" customFormat="1" ht="12">
      <c r="A602" s="13"/>
      <c r="B602" s="228"/>
      <c r="C602" s="229"/>
      <c r="D602" s="230" t="s">
        <v>218</v>
      </c>
      <c r="E602" s="231" t="s">
        <v>19</v>
      </c>
      <c r="F602" s="232" t="s">
        <v>805</v>
      </c>
      <c r="G602" s="229"/>
      <c r="H602" s="233">
        <v>5.676</v>
      </c>
      <c r="I602" s="234"/>
      <c r="J602" s="229"/>
      <c r="K602" s="229"/>
      <c r="L602" s="235"/>
      <c r="M602" s="236"/>
      <c r="N602" s="237"/>
      <c r="O602" s="237"/>
      <c r="P602" s="237"/>
      <c r="Q602" s="237"/>
      <c r="R602" s="237"/>
      <c r="S602" s="237"/>
      <c r="T602" s="238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39" t="s">
        <v>218</v>
      </c>
      <c r="AU602" s="239" t="s">
        <v>82</v>
      </c>
      <c r="AV602" s="13" t="s">
        <v>82</v>
      </c>
      <c r="AW602" s="13" t="s">
        <v>33</v>
      </c>
      <c r="AX602" s="13" t="s">
        <v>73</v>
      </c>
      <c r="AY602" s="239" t="s">
        <v>206</v>
      </c>
    </row>
    <row r="603" spans="1:51" s="13" customFormat="1" ht="12">
      <c r="A603" s="13"/>
      <c r="B603" s="228"/>
      <c r="C603" s="229"/>
      <c r="D603" s="230" t="s">
        <v>218</v>
      </c>
      <c r="E603" s="231" t="s">
        <v>19</v>
      </c>
      <c r="F603" s="232" t="s">
        <v>806</v>
      </c>
      <c r="G603" s="229"/>
      <c r="H603" s="233">
        <v>6.252</v>
      </c>
      <c r="I603" s="234"/>
      <c r="J603" s="229"/>
      <c r="K603" s="229"/>
      <c r="L603" s="235"/>
      <c r="M603" s="236"/>
      <c r="N603" s="237"/>
      <c r="O603" s="237"/>
      <c r="P603" s="237"/>
      <c r="Q603" s="237"/>
      <c r="R603" s="237"/>
      <c r="S603" s="237"/>
      <c r="T603" s="238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39" t="s">
        <v>218</v>
      </c>
      <c r="AU603" s="239" t="s">
        <v>82</v>
      </c>
      <c r="AV603" s="13" t="s">
        <v>82</v>
      </c>
      <c r="AW603" s="13" t="s">
        <v>33</v>
      </c>
      <c r="AX603" s="13" t="s">
        <v>73</v>
      </c>
      <c r="AY603" s="239" t="s">
        <v>206</v>
      </c>
    </row>
    <row r="604" spans="1:51" s="13" customFormat="1" ht="12">
      <c r="A604" s="13"/>
      <c r="B604" s="228"/>
      <c r="C604" s="229"/>
      <c r="D604" s="230" t="s">
        <v>218</v>
      </c>
      <c r="E604" s="231" t="s">
        <v>19</v>
      </c>
      <c r="F604" s="232" t="s">
        <v>807</v>
      </c>
      <c r="G604" s="229"/>
      <c r="H604" s="233">
        <v>5.132</v>
      </c>
      <c r="I604" s="234"/>
      <c r="J604" s="229"/>
      <c r="K604" s="229"/>
      <c r="L604" s="235"/>
      <c r="M604" s="236"/>
      <c r="N604" s="237"/>
      <c r="O604" s="237"/>
      <c r="P604" s="237"/>
      <c r="Q604" s="237"/>
      <c r="R604" s="237"/>
      <c r="S604" s="237"/>
      <c r="T604" s="238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39" t="s">
        <v>218</v>
      </c>
      <c r="AU604" s="239" t="s">
        <v>82</v>
      </c>
      <c r="AV604" s="13" t="s">
        <v>82</v>
      </c>
      <c r="AW604" s="13" t="s">
        <v>33</v>
      </c>
      <c r="AX604" s="13" t="s">
        <v>73</v>
      </c>
      <c r="AY604" s="239" t="s">
        <v>206</v>
      </c>
    </row>
    <row r="605" spans="1:51" s="13" customFormat="1" ht="12">
      <c r="A605" s="13"/>
      <c r="B605" s="228"/>
      <c r="C605" s="229"/>
      <c r="D605" s="230" t="s">
        <v>218</v>
      </c>
      <c r="E605" s="231" t="s">
        <v>19</v>
      </c>
      <c r="F605" s="232" t="s">
        <v>808</v>
      </c>
      <c r="G605" s="229"/>
      <c r="H605" s="233">
        <v>5.653</v>
      </c>
      <c r="I605" s="234"/>
      <c r="J605" s="229"/>
      <c r="K605" s="229"/>
      <c r="L605" s="235"/>
      <c r="M605" s="236"/>
      <c r="N605" s="237"/>
      <c r="O605" s="237"/>
      <c r="P605" s="237"/>
      <c r="Q605" s="237"/>
      <c r="R605" s="237"/>
      <c r="S605" s="237"/>
      <c r="T605" s="238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39" t="s">
        <v>218</v>
      </c>
      <c r="AU605" s="239" t="s">
        <v>82</v>
      </c>
      <c r="AV605" s="13" t="s">
        <v>82</v>
      </c>
      <c r="AW605" s="13" t="s">
        <v>33</v>
      </c>
      <c r="AX605" s="13" t="s">
        <v>73</v>
      </c>
      <c r="AY605" s="239" t="s">
        <v>206</v>
      </c>
    </row>
    <row r="606" spans="1:51" s="14" customFormat="1" ht="12">
      <c r="A606" s="14"/>
      <c r="B606" s="240"/>
      <c r="C606" s="241"/>
      <c r="D606" s="230" t="s">
        <v>218</v>
      </c>
      <c r="E606" s="242" t="s">
        <v>19</v>
      </c>
      <c r="F606" s="243" t="s">
        <v>220</v>
      </c>
      <c r="G606" s="241"/>
      <c r="H606" s="244">
        <v>1390.476</v>
      </c>
      <c r="I606" s="245"/>
      <c r="J606" s="241"/>
      <c r="K606" s="241"/>
      <c r="L606" s="246"/>
      <c r="M606" s="247"/>
      <c r="N606" s="248"/>
      <c r="O606" s="248"/>
      <c r="P606" s="248"/>
      <c r="Q606" s="248"/>
      <c r="R606" s="248"/>
      <c r="S606" s="248"/>
      <c r="T606" s="249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50" t="s">
        <v>218</v>
      </c>
      <c r="AU606" s="250" t="s">
        <v>82</v>
      </c>
      <c r="AV606" s="14" t="s">
        <v>112</v>
      </c>
      <c r="AW606" s="14" t="s">
        <v>33</v>
      </c>
      <c r="AX606" s="14" t="s">
        <v>34</v>
      </c>
      <c r="AY606" s="250" t="s">
        <v>206</v>
      </c>
    </row>
    <row r="607" spans="1:65" s="2" customFormat="1" ht="12">
      <c r="A607" s="40"/>
      <c r="B607" s="41"/>
      <c r="C607" s="215" t="s">
        <v>809</v>
      </c>
      <c r="D607" s="215" t="s">
        <v>208</v>
      </c>
      <c r="E607" s="216" t="s">
        <v>810</v>
      </c>
      <c r="F607" s="217" t="s">
        <v>811</v>
      </c>
      <c r="G607" s="218" t="s">
        <v>386</v>
      </c>
      <c r="H607" s="219">
        <v>4</v>
      </c>
      <c r="I607" s="220"/>
      <c r="J607" s="221">
        <f>ROUND(I607*H607,2)</f>
        <v>0</v>
      </c>
      <c r="K607" s="217" t="s">
        <v>212</v>
      </c>
      <c r="L607" s="46"/>
      <c r="M607" s="222" t="s">
        <v>19</v>
      </c>
      <c r="N607" s="223" t="s">
        <v>44</v>
      </c>
      <c r="O607" s="86"/>
      <c r="P607" s="224">
        <f>O607*H607</f>
        <v>0</v>
      </c>
      <c r="Q607" s="224">
        <v>0.15329</v>
      </c>
      <c r="R607" s="224">
        <f>Q607*H607</f>
        <v>0.61316</v>
      </c>
      <c r="S607" s="224">
        <v>0</v>
      </c>
      <c r="T607" s="225">
        <f>S607*H607</f>
        <v>0</v>
      </c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R607" s="226" t="s">
        <v>112</v>
      </c>
      <c r="AT607" s="226" t="s">
        <v>208</v>
      </c>
      <c r="AU607" s="226" t="s">
        <v>82</v>
      </c>
      <c r="AY607" s="19" t="s">
        <v>206</v>
      </c>
      <c r="BE607" s="227">
        <f>IF(N607="základní",J607,0)</f>
        <v>0</v>
      </c>
      <c r="BF607" s="227">
        <f>IF(N607="snížená",J607,0)</f>
        <v>0</v>
      </c>
      <c r="BG607" s="227">
        <f>IF(N607="zákl. přenesená",J607,0)</f>
        <v>0</v>
      </c>
      <c r="BH607" s="227">
        <f>IF(N607="sníž. přenesená",J607,0)</f>
        <v>0</v>
      </c>
      <c r="BI607" s="227">
        <f>IF(N607="nulová",J607,0)</f>
        <v>0</v>
      </c>
      <c r="BJ607" s="19" t="s">
        <v>34</v>
      </c>
      <c r="BK607" s="227">
        <f>ROUND(I607*H607,2)</f>
        <v>0</v>
      </c>
      <c r="BL607" s="19" t="s">
        <v>112</v>
      </c>
      <c r="BM607" s="226" t="s">
        <v>812</v>
      </c>
    </row>
    <row r="608" spans="1:51" s="15" customFormat="1" ht="12">
      <c r="A608" s="15"/>
      <c r="B608" s="251"/>
      <c r="C608" s="252"/>
      <c r="D608" s="230" t="s">
        <v>218</v>
      </c>
      <c r="E608" s="253" t="s">
        <v>19</v>
      </c>
      <c r="F608" s="254" t="s">
        <v>603</v>
      </c>
      <c r="G608" s="252"/>
      <c r="H608" s="253" t="s">
        <v>19</v>
      </c>
      <c r="I608" s="255"/>
      <c r="J608" s="252"/>
      <c r="K608" s="252"/>
      <c r="L608" s="256"/>
      <c r="M608" s="257"/>
      <c r="N608" s="258"/>
      <c r="O608" s="258"/>
      <c r="P608" s="258"/>
      <c r="Q608" s="258"/>
      <c r="R608" s="258"/>
      <c r="S608" s="258"/>
      <c r="T608" s="259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T608" s="260" t="s">
        <v>218</v>
      </c>
      <c r="AU608" s="260" t="s">
        <v>82</v>
      </c>
      <c r="AV608" s="15" t="s">
        <v>34</v>
      </c>
      <c r="AW608" s="15" t="s">
        <v>33</v>
      </c>
      <c r="AX608" s="15" t="s">
        <v>73</v>
      </c>
      <c r="AY608" s="260" t="s">
        <v>206</v>
      </c>
    </row>
    <row r="609" spans="1:51" s="13" customFormat="1" ht="12">
      <c r="A609" s="13"/>
      <c r="B609" s="228"/>
      <c r="C609" s="229"/>
      <c r="D609" s="230" t="s">
        <v>218</v>
      </c>
      <c r="E609" s="231" t="s">
        <v>19</v>
      </c>
      <c r="F609" s="232" t="s">
        <v>813</v>
      </c>
      <c r="G609" s="229"/>
      <c r="H609" s="233">
        <v>4</v>
      </c>
      <c r="I609" s="234"/>
      <c r="J609" s="229"/>
      <c r="K609" s="229"/>
      <c r="L609" s="235"/>
      <c r="M609" s="236"/>
      <c r="N609" s="237"/>
      <c r="O609" s="237"/>
      <c r="P609" s="237"/>
      <c r="Q609" s="237"/>
      <c r="R609" s="237"/>
      <c r="S609" s="237"/>
      <c r="T609" s="238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39" t="s">
        <v>218</v>
      </c>
      <c r="AU609" s="239" t="s">
        <v>82</v>
      </c>
      <c r="AV609" s="13" t="s">
        <v>82</v>
      </c>
      <c r="AW609" s="13" t="s">
        <v>33</v>
      </c>
      <c r="AX609" s="13" t="s">
        <v>73</v>
      </c>
      <c r="AY609" s="239" t="s">
        <v>206</v>
      </c>
    </row>
    <row r="610" spans="1:51" s="14" customFormat="1" ht="12">
      <c r="A610" s="14"/>
      <c r="B610" s="240"/>
      <c r="C610" s="241"/>
      <c r="D610" s="230" t="s">
        <v>218</v>
      </c>
      <c r="E610" s="242" t="s">
        <v>19</v>
      </c>
      <c r="F610" s="243" t="s">
        <v>220</v>
      </c>
      <c r="G610" s="241"/>
      <c r="H610" s="244">
        <v>4</v>
      </c>
      <c r="I610" s="245"/>
      <c r="J610" s="241"/>
      <c r="K610" s="241"/>
      <c r="L610" s="246"/>
      <c r="M610" s="247"/>
      <c r="N610" s="248"/>
      <c r="O610" s="248"/>
      <c r="P610" s="248"/>
      <c r="Q610" s="248"/>
      <c r="R610" s="248"/>
      <c r="S610" s="248"/>
      <c r="T610" s="249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50" t="s">
        <v>218</v>
      </c>
      <c r="AU610" s="250" t="s">
        <v>82</v>
      </c>
      <c r="AV610" s="14" t="s">
        <v>112</v>
      </c>
      <c r="AW610" s="14" t="s">
        <v>33</v>
      </c>
      <c r="AX610" s="14" t="s">
        <v>34</v>
      </c>
      <c r="AY610" s="250" t="s">
        <v>206</v>
      </c>
    </row>
    <row r="611" spans="1:65" s="2" customFormat="1" ht="21.75" customHeight="1">
      <c r="A611" s="40"/>
      <c r="B611" s="41"/>
      <c r="C611" s="261" t="s">
        <v>814</v>
      </c>
      <c r="D611" s="261" t="s">
        <v>317</v>
      </c>
      <c r="E611" s="262" t="s">
        <v>711</v>
      </c>
      <c r="F611" s="263" t="s">
        <v>712</v>
      </c>
      <c r="G611" s="264" t="s">
        <v>211</v>
      </c>
      <c r="H611" s="265">
        <v>40.85</v>
      </c>
      <c r="I611" s="266"/>
      <c r="J611" s="267">
        <f>ROUND(I611*H611,2)</f>
        <v>0</v>
      </c>
      <c r="K611" s="263" t="s">
        <v>19</v>
      </c>
      <c r="L611" s="268"/>
      <c r="M611" s="269" t="s">
        <v>19</v>
      </c>
      <c r="N611" s="270" t="s">
        <v>44</v>
      </c>
      <c r="O611" s="86"/>
      <c r="P611" s="224">
        <f>O611*H611</f>
        <v>0</v>
      </c>
      <c r="Q611" s="224">
        <v>0.3</v>
      </c>
      <c r="R611" s="224">
        <f>Q611*H611</f>
        <v>12.255</v>
      </c>
      <c r="S611" s="224">
        <v>0</v>
      </c>
      <c r="T611" s="225">
        <f>S611*H611</f>
        <v>0</v>
      </c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R611" s="226" t="s">
        <v>247</v>
      </c>
      <c r="AT611" s="226" t="s">
        <v>317</v>
      </c>
      <c r="AU611" s="226" t="s">
        <v>82</v>
      </c>
      <c r="AY611" s="19" t="s">
        <v>206</v>
      </c>
      <c r="BE611" s="227">
        <f>IF(N611="základní",J611,0)</f>
        <v>0</v>
      </c>
      <c r="BF611" s="227">
        <f>IF(N611="snížená",J611,0)</f>
        <v>0</v>
      </c>
      <c r="BG611" s="227">
        <f>IF(N611="zákl. přenesená",J611,0)</f>
        <v>0</v>
      </c>
      <c r="BH611" s="227">
        <f>IF(N611="sníž. přenesená",J611,0)</f>
        <v>0</v>
      </c>
      <c r="BI611" s="227">
        <f>IF(N611="nulová",J611,0)</f>
        <v>0</v>
      </c>
      <c r="BJ611" s="19" t="s">
        <v>34</v>
      </c>
      <c r="BK611" s="227">
        <f>ROUND(I611*H611,2)</f>
        <v>0</v>
      </c>
      <c r="BL611" s="19" t="s">
        <v>112</v>
      </c>
      <c r="BM611" s="226" t="s">
        <v>815</v>
      </c>
    </row>
    <row r="612" spans="1:51" s="13" customFormat="1" ht="12">
      <c r="A612" s="13"/>
      <c r="B612" s="228"/>
      <c r="C612" s="229"/>
      <c r="D612" s="230" t="s">
        <v>218</v>
      </c>
      <c r="E612" s="231" t="s">
        <v>19</v>
      </c>
      <c r="F612" s="232" t="s">
        <v>816</v>
      </c>
      <c r="G612" s="229"/>
      <c r="H612" s="233">
        <v>40.85</v>
      </c>
      <c r="I612" s="234"/>
      <c r="J612" s="229"/>
      <c r="K612" s="229"/>
      <c r="L612" s="235"/>
      <c r="M612" s="236"/>
      <c r="N612" s="237"/>
      <c r="O612" s="237"/>
      <c r="P612" s="237"/>
      <c r="Q612" s="237"/>
      <c r="R612" s="237"/>
      <c r="S612" s="237"/>
      <c r="T612" s="238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39" t="s">
        <v>218</v>
      </c>
      <c r="AU612" s="239" t="s">
        <v>82</v>
      </c>
      <c r="AV612" s="13" t="s">
        <v>82</v>
      </c>
      <c r="AW612" s="13" t="s">
        <v>33</v>
      </c>
      <c r="AX612" s="13" t="s">
        <v>73</v>
      </c>
      <c r="AY612" s="239" t="s">
        <v>206</v>
      </c>
    </row>
    <row r="613" spans="1:51" s="14" customFormat="1" ht="12">
      <c r="A613" s="14"/>
      <c r="B613" s="240"/>
      <c r="C613" s="241"/>
      <c r="D613" s="230" t="s">
        <v>218</v>
      </c>
      <c r="E613" s="242" t="s">
        <v>19</v>
      </c>
      <c r="F613" s="243" t="s">
        <v>220</v>
      </c>
      <c r="G613" s="241"/>
      <c r="H613" s="244">
        <v>40.85</v>
      </c>
      <c r="I613" s="245"/>
      <c r="J613" s="241"/>
      <c r="K613" s="241"/>
      <c r="L613" s="246"/>
      <c r="M613" s="247"/>
      <c r="N613" s="248"/>
      <c r="O613" s="248"/>
      <c r="P613" s="248"/>
      <c r="Q613" s="248"/>
      <c r="R613" s="248"/>
      <c r="S613" s="248"/>
      <c r="T613" s="249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50" t="s">
        <v>218</v>
      </c>
      <c r="AU613" s="250" t="s">
        <v>82</v>
      </c>
      <c r="AV613" s="14" t="s">
        <v>112</v>
      </c>
      <c r="AW613" s="14" t="s">
        <v>33</v>
      </c>
      <c r="AX613" s="14" t="s">
        <v>34</v>
      </c>
      <c r="AY613" s="250" t="s">
        <v>206</v>
      </c>
    </row>
    <row r="614" spans="1:65" s="2" customFormat="1" ht="12">
      <c r="A614" s="40"/>
      <c r="B614" s="41"/>
      <c r="C614" s="215" t="s">
        <v>817</v>
      </c>
      <c r="D614" s="215" t="s">
        <v>208</v>
      </c>
      <c r="E614" s="216" t="s">
        <v>818</v>
      </c>
      <c r="F614" s="217" t="s">
        <v>819</v>
      </c>
      <c r="G614" s="218" t="s">
        <v>211</v>
      </c>
      <c r="H614" s="219">
        <v>63.708</v>
      </c>
      <c r="I614" s="220"/>
      <c r="J614" s="221">
        <f>ROUND(I614*H614,2)</f>
        <v>0</v>
      </c>
      <c r="K614" s="217" t="s">
        <v>212</v>
      </c>
      <c r="L614" s="46"/>
      <c r="M614" s="222" t="s">
        <v>19</v>
      </c>
      <c r="N614" s="223" t="s">
        <v>44</v>
      </c>
      <c r="O614" s="86"/>
      <c r="P614" s="224">
        <f>O614*H614</f>
        <v>0</v>
      </c>
      <c r="Q614" s="224">
        <v>0.06843</v>
      </c>
      <c r="R614" s="224">
        <f>Q614*H614</f>
        <v>4.359538440000001</v>
      </c>
      <c r="S614" s="224">
        <v>0</v>
      </c>
      <c r="T614" s="225">
        <f>S614*H614</f>
        <v>0</v>
      </c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R614" s="226" t="s">
        <v>112</v>
      </c>
      <c r="AT614" s="226" t="s">
        <v>208</v>
      </c>
      <c r="AU614" s="226" t="s">
        <v>82</v>
      </c>
      <c r="AY614" s="19" t="s">
        <v>206</v>
      </c>
      <c r="BE614" s="227">
        <f>IF(N614="základní",J614,0)</f>
        <v>0</v>
      </c>
      <c r="BF614" s="227">
        <f>IF(N614="snížená",J614,0)</f>
        <v>0</v>
      </c>
      <c r="BG614" s="227">
        <f>IF(N614="zákl. přenesená",J614,0)</f>
        <v>0</v>
      </c>
      <c r="BH614" s="227">
        <f>IF(N614="sníž. přenesená",J614,0)</f>
        <v>0</v>
      </c>
      <c r="BI614" s="227">
        <f>IF(N614="nulová",J614,0)</f>
        <v>0</v>
      </c>
      <c r="BJ614" s="19" t="s">
        <v>34</v>
      </c>
      <c r="BK614" s="227">
        <f>ROUND(I614*H614,2)</f>
        <v>0</v>
      </c>
      <c r="BL614" s="19" t="s">
        <v>112</v>
      </c>
      <c r="BM614" s="226" t="s">
        <v>820</v>
      </c>
    </row>
    <row r="615" spans="1:51" s="15" customFormat="1" ht="12">
      <c r="A615" s="15"/>
      <c r="B615" s="251"/>
      <c r="C615" s="252"/>
      <c r="D615" s="230" t="s">
        <v>218</v>
      </c>
      <c r="E615" s="253" t="s">
        <v>19</v>
      </c>
      <c r="F615" s="254" t="s">
        <v>539</v>
      </c>
      <c r="G615" s="252"/>
      <c r="H615" s="253" t="s">
        <v>19</v>
      </c>
      <c r="I615" s="255"/>
      <c r="J615" s="252"/>
      <c r="K615" s="252"/>
      <c r="L615" s="256"/>
      <c r="M615" s="257"/>
      <c r="N615" s="258"/>
      <c r="O615" s="258"/>
      <c r="P615" s="258"/>
      <c r="Q615" s="258"/>
      <c r="R615" s="258"/>
      <c r="S615" s="258"/>
      <c r="T615" s="259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T615" s="260" t="s">
        <v>218</v>
      </c>
      <c r="AU615" s="260" t="s">
        <v>82</v>
      </c>
      <c r="AV615" s="15" t="s">
        <v>34</v>
      </c>
      <c r="AW615" s="15" t="s">
        <v>33</v>
      </c>
      <c r="AX615" s="15" t="s">
        <v>73</v>
      </c>
      <c r="AY615" s="260" t="s">
        <v>206</v>
      </c>
    </row>
    <row r="616" spans="1:51" s="13" customFormat="1" ht="12">
      <c r="A616" s="13"/>
      <c r="B616" s="228"/>
      <c r="C616" s="229"/>
      <c r="D616" s="230" t="s">
        <v>218</v>
      </c>
      <c r="E616" s="231" t="s">
        <v>19</v>
      </c>
      <c r="F616" s="232" t="s">
        <v>821</v>
      </c>
      <c r="G616" s="229"/>
      <c r="H616" s="233">
        <v>66.075</v>
      </c>
      <c r="I616" s="234"/>
      <c r="J616" s="229"/>
      <c r="K616" s="229"/>
      <c r="L616" s="235"/>
      <c r="M616" s="236"/>
      <c r="N616" s="237"/>
      <c r="O616" s="237"/>
      <c r="P616" s="237"/>
      <c r="Q616" s="237"/>
      <c r="R616" s="237"/>
      <c r="S616" s="237"/>
      <c r="T616" s="238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39" t="s">
        <v>218</v>
      </c>
      <c r="AU616" s="239" t="s">
        <v>82</v>
      </c>
      <c r="AV616" s="13" t="s">
        <v>82</v>
      </c>
      <c r="AW616" s="13" t="s">
        <v>33</v>
      </c>
      <c r="AX616" s="13" t="s">
        <v>73</v>
      </c>
      <c r="AY616" s="239" t="s">
        <v>206</v>
      </c>
    </row>
    <row r="617" spans="1:51" s="13" customFormat="1" ht="12">
      <c r="A617" s="13"/>
      <c r="B617" s="228"/>
      <c r="C617" s="229"/>
      <c r="D617" s="230" t="s">
        <v>218</v>
      </c>
      <c r="E617" s="231" t="s">
        <v>19</v>
      </c>
      <c r="F617" s="232" t="s">
        <v>822</v>
      </c>
      <c r="G617" s="229"/>
      <c r="H617" s="233">
        <v>-5.516</v>
      </c>
      <c r="I617" s="234"/>
      <c r="J617" s="229"/>
      <c r="K617" s="229"/>
      <c r="L617" s="235"/>
      <c r="M617" s="236"/>
      <c r="N617" s="237"/>
      <c r="O617" s="237"/>
      <c r="P617" s="237"/>
      <c r="Q617" s="237"/>
      <c r="R617" s="237"/>
      <c r="S617" s="237"/>
      <c r="T617" s="238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39" t="s">
        <v>218</v>
      </c>
      <c r="AU617" s="239" t="s">
        <v>82</v>
      </c>
      <c r="AV617" s="13" t="s">
        <v>82</v>
      </c>
      <c r="AW617" s="13" t="s">
        <v>33</v>
      </c>
      <c r="AX617" s="13" t="s">
        <v>73</v>
      </c>
      <c r="AY617" s="239" t="s">
        <v>206</v>
      </c>
    </row>
    <row r="618" spans="1:51" s="15" customFormat="1" ht="12">
      <c r="A618" s="15"/>
      <c r="B618" s="251"/>
      <c r="C618" s="252"/>
      <c r="D618" s="230" t="s">
        <v>218</v>
      </c>
      <c r="E618" s="253" t="s">
        <v>19</v>
      </c>
      <c r="F618" s="254" t="s">
        <v>544</v>
      </c>
      <c r="G618" s="252"/>
      <c r="H618" s="253" t="s">
        <v>19</v>
      </c>
      <c r="I618" s="255"/>
      <c r="J618" s="252"/>
      <c r="K618" s="252"/>
      <c r="L618" s="256"/>
      <c r="M618" s="257"/>
      <c r="N618" s="258"/>
      <c r="O618" s="258"/>
      <c r="P618" s="258"/>
      <c r="Q618" s="258"/>
      <c r="R618" s="258"/>
      <c r="S618" s="258"/>
      <c r="T618" s="259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T618" s="260" t="s">
        <v>218</v>
      </c>
      <c r="AU618" s="260" t="s">
        <v>82</v>
      </c>
      <c r="AV618" s="15" t="s">
        <v>34</v>
      </c>
      <c r="AW618" s="15" t="s">
        <v>33</v>
      </c>
      <c r="AX618" s="15" t="s">
        <v>73</v>
      </c>
      <c r="AY618" s="260" t="s">
        <v>206</v>
      </c>
    </row>
    <row r="619" spans="1:51" s="13" customFormat="1" ht="12">
      <c r="A619" s="13"/>
      <c r="B619" s="228"/>
      <c r="C619" s="229"/>
      <c r="D619" s="230" t="s">
        <v>218</v>
      </c>
      <c r="E619" s="231" t="s">
        <v>19</v>
      </c>
      <c r="F619" s="232" t="s">
        <v>823</v>
      </c>
      <c r="G619" s="229"/>
      <c r="H619" s="233">
        <v>4.725</v>
      </c>
      <c r="I619" s="234"/>
      <c r="J619" s="229"/>
      <c r="K619" s="229"/>
      <c r="L619" s="235"/>
      <c r="M619" s="236"/>
      <c r="N619" s="237"/>
      <c r="O619" s="237"/>
      <c r="P619" s="237"/>
      <c r="Q619" s="237"/>
      <c r="R619" s="237"/>
      <c r="S619" s="237"/>
      <c r="T619" s="238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39" t="s">
        <v>218</v>
      </c>
      <c r="AU619" s="239" t="s">
        <v>82</v>
      </c>
      <c r="AV619" s="13" t="s">
        <v>82</v>
      </c>
      <c r="AW619" s="13" t="s">
        <v>33</v>
      </c>
      <c r="AX619" s="13" t="s">
        <v>73</v>
      </c>
      <c r="AY619" s="239" t="s">
        <v>206</v>
      </c>
    </row>
    <row r="620" spans="1:51" s="13" customFormat="1" ht="12">
      <c r="A620" s="13"/>
      <c r="B620" s="228"/>
      <c r="C620" s="229"/>
      <c r="D620" s="230" t="s">
        <v>218</v>
      </c>
      <c r="E620" s="231" t="s">
        <v>19</v>
      </c>
      <c r="F620" s="232" t="s">
        <v>824</v>
      </c>
      <c r="G620" s="229"/>
      <c r="H620" s="233">
        <v>-1.576</v>
      </c>
      <c r="I620" s="234"/>
      <c r="J620" s="229"/>
      <c r="K620" s="229"/>
      <c r="L620" s="235"/>
      <c r="M620" s="236"/>
      <c r="N620" s="237"/>
      <c r="O620" s="237"/>
      <c r="P620" s="237"/>
      <c r="Q620" s="237"/>
      <c r="R620" s="237"/>
      <c r="S620" s="237"/>
      <c r="T620" s="238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39" t="s">
        <v>218</v>
      </c>
      <c r="AU620" s="239" t="s">
        <v>82</v>
      </c>
      <c r="AV620" s="13" t="s">
        <v>82</v>
      </c>
      <c r="AW620" s="13" t="s">
        <v>33</v>
      </c>
      <c r="AX620" s="13" t="s">
        <v>73</v>
      </c>
      <c r="AY620" s="239" t="s">
        <v>206</v>
      </c>
    </row>
    <row r="621" spans="1:51" s="14" customFormat="1" ht="12">
      <c r="A621" s="14"/>
      <c r="B621" s="240"/>
      <c r="C621" s="241"/>
      <c r="D621" s="230" t="s">
        <v>218</v>
      </c>
      <c r="E621" s="242" t="s">
        <v>19</v>
      </c>
      <c r="F621" s="243" t="s">
        <v>220</v>
      </c>
      <c r="G621" s="241"/>
      <c r="H621" s="244">
        <v>63.708</v>
      </c>
      <c r="I621" s="245"/>
      <c r="J621" s="241"/>
      <c r="K621" s="241"/>
      <c r="L621" s="246"/>
      <c r="M621" s="247"/>
      <c r="N621" s="248"/>
      <c r="O621" s="248"/>
      <c r="P621" s="248"/>
      <c r="Q621" s="248"/>
      <c r="R621" s="248"/>
      <c r="S621" s="248"/>
      <c r="T621" s="249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50" t="s">
        <v>218</v>
      </c>
      <c r="AU621" s="250" t="s">
        <v>82</v>
      </c>
      <c r="AV621" s="14" t="s">
        <v>112</v>
      </c>
      <c r="AW621" s="14" t="s">
        <v>33</v>
      </c>
      <c r="AX621" s="14" t="s">
        <v>34</v>
      </c>
      <c r="AY621" s="250" t="s">
        <v>206</v>
      </c>
    </row>
    <row r="622" spans="1:65" s="2" customFormat="1" ht="12">
      <c r="A622" s="40"/>
      <c r="B622" s="41"/>
      <c r="C622" s="215" t="s">
        <v>825</v>
      </c>
      <c r="D622" s="215" t="s">
        <v>208</v>
      </c>
      <c r="E622" s="216" t="s">
        <v>826</v>
      </c>
      <c r="F622" s="217" t="s">
        <v>827</v>
      </c>
      <c r="G622" s="218" t="s">
        <v>211</v>
      </c>
      <c r="H622" s="219">
        <v>595.853</v>
      </c>
      <c r="I622" s="220"/>
      <c r="J622" s="221">
        <f>ROUND(I622*H622,2)</f>
        <v>0</v>
      </c>
      <c r="K622" s="217" t="s">
        <v>212</v>
      </c>
      <c r="L622" s="46"/>
      <c r="M622" s="222" t="s">
        <v>19</v>
      </c>
      <c r="N622" s="223" t="s">
        <v>44</v>
      </c>
      <c r="O622" s="86"/>
      <c r="P622" s="224">
        <f>O622*H622</f>
        <v>0</v>
      </c>
      <c r="Q622" s="224">
        <v>0.10445</v>
      </c>
      <c r="R622" s="224">
        <f>Q622*H622</f>
        <v>62.236845849999995</v>
      </c>
      <c r="S622" s="224">
        <v>0</v>
      </c>
      <c r="T622" s="225">
        <f>S622*H622</f>
        <v>0</v>
      </c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R622" s="226" t="s">
        <v>112</v>
      </c>
      <c r="AT622" s="226" t="s">
        <v>208</v>
      </c>
      <c r="AU622" s="226" t="s">
        <v>82</v>
      </c>
      <c r="AY622" s="19" t="s">
        <v>206</v>
      </c>
      <c r="BE622" s="227">
        <f>IF(N622="základní",J622,0)</f>
        <v>0</v>
      </c>
      <c r="BF622" s="227">
        <f>IF(N622="snížená",J622,0)</f>
        <v>0</v>
      </c>
      <c r="BG622" s="227">
        <f>IF(N622="zákl. přenesená",J622,0)</f>
        <v>0</v>
      </c>
      <c r="BH622" s="227">
        <f>IF(N622="sníž. přenesená",J622,0)</f>
        <v>0</v>
      </c>
      <c r="BI622" s="227">
        <f>IF(N622="nulová",J622,0)</f>
        <v>0</v>
      </c>
      <c r="BJ622" s="19" t="s">
        <v>34</v>
      </c>
      <c r="BK622" s="227">
        <f>ROUND(I622*H622,2)</f>
        <v>0</v>
      </c>
      <c r="BL622" s="19" t="s">
        <v>112</v>
      </c>
      <c r="BM622" s="226" t="s">
        <v>828</v>
      </c>
    </row>
    <row r="623" spans="1:51" s="15" customFormat="1" ht="12">
      <c r="A623" s="15"/>
      <c r="B623" s="251"/>
      <c r="C623" s="252"/>
      <c r="D623" s="230" t="s">
        <v>218</v>
      </c>
      <c r="E623" s="253" t="s">
        <v>19</v>
      </c>
      <c r="F623" s="254" t="s">
        <v>539</v>
      </c>
      <c r="G623" s="252"/>
      <c r="H623" s="253" t="s">
        <v>19</v>
      </c>
      <c r="I623" s="255"/>
      <c r="J623" s="252"/>
      <c r="K623" s="252"/>
      <c r="L623" s="256"/>
      <c r="M623" s="257"/>
      <c r="N623" s="258"/>
      <c r="O623" s="258"/>
      <c r="P623" s="258"/>
      <c r="Q623" s="258"/>
      <c r="R623" s="258"/>
      <c r="S623" s="258"/>
      <c r="T623" s="259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T623" s="260" t="s">
        <v>218</v>
      </c>
      <c r="AU623" s="260" t="s">
        <v>82</v>
      </c>
      <c r="AV623" s="15" t="s">
        <v>34</v>
      </c>
      <c r="AW623" s="15" t="s">
        <v>33</v>
      </c>
      <c r="AX623" s="15" t="s">
        <v>73</v>
      </c>
      <c r="AY623" s="260" t="s">
        <v>206</v>
      </c>
    </row>
    <row r="624" spans="1:51" s="13" customFormat="1" ht="12">
      <c r="A624" s="13"/>
      <c r="B624" s="228"/>
      <c r="C624" s="229"/>
      <c r="D624" s="230" t="s">
        <v>218</v>
      </c>
      <c r="E624" s="231" t="s">
        <v>19</v>
      </c>
      <c r="F624" s="232" t="s">
        <v>829</v>
      </c>
      <c r="G624" s="229"/>
      <c r="H624" s="233">
        <v>415.87</v>
      </c>
      <c r="I624" s="234"/>
      <c r="J624" s="229"/>
      <c r="K624" s="229"/>
      <c r="L624" s="235"/>
      <c r="M624" s="236"/>
      <c r="N624" s="237"/>
      <c r="O624" s="237"/>
      <c r="P624" s="237"/>
      <c r="Q624" s="237"/>
      <c r="R624" s="237"/>
      <c r="S624" s="237"/>
      <c r="T624" s="238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39" t="s">
        <v>218</v>
      </c>
      <c r="AU624" s="239" t="s">
        <v>82</v>
      </c>
      <c r="AV624" s="13" t="s">
        <v>82</v>
      </c>
      <c r="AW624" s="13" t="s">
        <v>33</v>
      </c>
      <c r="AX624" s="13" t="s">
        <v>73</v>
      </c>
      <c r="AY624" s="239" t="s">
        <v>206</v>
      </c>
    </row>
    <row r="625" spans="1:51" s="13" customFormat="1" ht="12">
      <c r="A625" s="13"/>
      <c r="B625" s="228"/>
      <c r="C625" s="229"/>
      <c r="D625" s="230" t="s">
        <v>218</v>
      </c>
      <c r="E625" s="231" t="s">
        <v>19</v>
      </c>
      <c r="F625" s="232" t="s">
        <v>830</v>
      </c>
      <c r="G625" s="229"/>
      <c r="H625" s="233">
        <v>-37.233</v>
      </c>
      <c r="I625" s="234"/>
      <c r="J625" s="229"/>
      <c r="K625" s="229"/>
      <c r="L625" s="235"/>
      <c r="M625" s="236"/>
      <c r="N625" s="237"/>
      <c r="O625" s="237"/>
      <c r="P625" s="237"/>
      <c r="Q625" s="237"/>
      <c r="R625" s="237"/>
      <c r="S625" s="237"/>
      <c r="T625" s="238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39" t="s">
        <v>218</v>
      </c>
      <c r="AU625" s="239" t="s">
        <v>82</v>
      </c>
      <c r="AV625" s="13" t="s">
        <v>82</v>
      </c>
      <c r="AW625" s="13" t="s">
        <v>33</v>
      </c>
      <c r="AX625" s="13" t="s">
        <v>73</v>
      </c>
      <c r="AY625" s="239" t="s">
        <v>206</v>
      </c>
    </row>
    <row r="626" spans="1:51" s="13" customFormat="1" ht="12">
      <c r="A626" s="13"/>
      <c r="B626" s="228"/>
      <c r="C626" s="229"/>
      <c r="D626" s="230" t="s">
        <v>218</v>
      </c>
      <c r="E626" s="231" t="s">
        <v>19</v>
      </c>
      <c r="F626" s="232" t="s">
        <v>831</v>
      </c>
      <c r="G626" s="229"/>
      <c r="H626" s="233">
        <v>9.1</v>
      </c>
      <c r="I626" s="234"/>
      <c r="J626" s="229"/>
      <c r="K626" s="229"/>
      <c r="L626" s="235"/>
      <c r="M626" s="236"/>
      <c r="N626" s="237"/>
      <c r="O626" s="237"/>
      <c r="P626" s="237"/>
      <c r="Q626" s="237"/>
      <c r="R626" s="237"/>
      <c r="S626" s="237"/>
      <c r="T626" s="238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39" t="s">
        <v>218</v>
      </c>
      <c r="AU626" s="239" t="s">
        <v>82</v>
      </c>
      <c r="AV626" s="13" t="s">
        <v>82</v>
      </c>
      <c r="AW626" s="13" t="s">
        <v>33</v>
      </c>
      <c r="AX626" s="13" t="s">
        <v>73</v>
      </c>
      <c r="AY626" s="239" t="s">
        <v>206</v>
      </c>
    </row>
    <row r="627" spans="1:51" s="13" customFormat="1" ht="12">
      <c r="A627" s="13"/>
      <c r="B627" s="228"/>
      <c r="C627" s="229"/>
      <c r="D627" s="230" t="s">
        <v>218</v>
      </c>
      <c r="E627" s="231" t="s">
        <v>19</v>
      </c>
      <c r="F627" s="232" t="s">
        <v>832</v>
      </c>
      <c r="G627" s="229"/>
      <c r="H627" s="233">
        <v>21</v>
      </c>
      <c r="I627" s="234"/>
      <c r="J627" s="229"/>
      <c r="K627" s="229"/>
      <c r="L627" s="235"/>
      <c r="M627" s="236"/>
      <c r="N627" s="237"/>
      <c r="O627" s="237"/>
      <c r="P627" s="237"/>
      <c r="Q627" s="237"/>
      <c r="R627" s="237"/>
      <c r="S627" s="237"/>
      <c r="T627" s="238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39" t="s">
        <v>218</v>
      </c>
      <c r="AU627" s="239" t="s">
        <v>82</v>
      </c>
      <c r="AV627" s="13" t="s">
        <v>82</v>
      </c>
      <c r="AW627" s="13" t="s">
        <v>33</v>
      </c>
      <c r="AX627" s="13" t="s">
        <v>73</v>
      </c>
      <c r="AY627" s="239" t="s">
        <v>206</v>
      </c>
    </row>
    <row r="628" spans="1:51" s="15" customFormat="1" ht="12">
      <c r="A628" s="15"/>
      <c r="B628" s="251"/>
      <c r="C628" s="252"/>
      <c r="D628" s="230" t="s">
        <v>218</v>
      </c>
      <c r="E628" s="253" t="s">
        <v>19</v>
      </c>
      <c r="F628" s="254" t="s">
        <v>544</v>
      </c>
      <c r="G628" s="252"/>
      <c r="H628" s="253" t="s">
        <v>19</v>
      </c>
      <c r="I628" s="255"/>
      <c r="J628" s="252"/>
      <c r="K628" s="252"/>
      <c r="L628" s="256"/>
      <c r="M628" s="257"/>
      <c r="N628" s="258"/>
      <c r="O628" s="258"/>
      <c r="P628" s="258"/>
      <c r="Q628" s="258"/>
      <c r="R628" s="258"/>
      <c r="S628" s="258"/>
      <c r="T628" s="259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T628" s="260" t="s">
        <v>218</v>
      </c>
      <c r="AU628" s="260" t="s">
        <v>82</v>
      </c>
      <c r="AV628" s="15" t="s">
        <v>34</v>
      </c>
      <c r="AW628" s="15" t="s">
        <v>33</v>
      </c>
      <c r="AX628" s="15" t="s">
        <v>73</v>
      </c>
      <c r="AY628" s="260" t="s">
        <v>206</v>
      </c>
    </row>
    <row r="629" spans="1:51" s="13" customFormat="1" ht="12">
      <c r="A629" s="13"/>
      <c r="B629" s="228"/>
      <c r="C629" s="229"/>
      <c r="D629" s="230" t="s">
        <v>218</v>
      </c>
      <c r="E629" s="231" t="s">
        <v>19</v>
      </c>
      <c r="F629" s="232" t="s">
        <v>833</v>
      </c>
      <c r="G629" s="229"/>
      <c r="H629" s="233">
        <v>189.473</v>
      </c>
      <c r="I629" s="234"/>
      <c r="J629" s="229"/>
      <c r="K629" s="229"/>
      <c r="L629" s="235"/>
      <c r="M629" s="236"/>
      <c r="N629" s="237"/>
      <c r="O629" s="237"/>
      <c r="P629" s="237"/>
      <c r="Q629" s="237"/>
      <c r="R629" s="237"/>
      <c r="S629" s="237"/>
      <c r="T629" s="238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39" t="s">
        <v>218</v>
      </c>
      <c r="AU629" s="239" t="s">
        <v>82</v>
      </c>
      <c r="AV629" s="13" t="s">
        <v>82</v>
      </c>
      <c r="AW629" s="13" t="s">
        <v>33</v>
      </c>
      <c r="AX629" s="13" t="s">
        <v>73</v>
      </c>
      <c r="AY629" s="239" t="s">
        <v>206</v>
      </c>
    </row>
    <row r="630" spans="1:51" s="13" customFormat="1" ht="12">
      <c r="A630" s="13"/>
      <c r="B630" s="228"/>
      <c r="C630" s="229"/>
      <c r="D630" s="230" t="s">
        <v>218</v>
      </c>
      <c r="E630" s="231" t="s">
        <v>19</v>
      </c>
      <c r="F630" s="232" t="s">
        <v>834</v>
      </c>
      <c r="G630" s="229"/>
      <c r="H630" s="233">
        <v>-15.957</v>
      </c>
      <c r="I630" s="234"/>
      <c r="J630" s="229"/>
      <c r="K630" s="229"/>
      <c r="L630" s="235"/>
      <c r="M630" s="236"/>
      <c r="N630" s="237"/>
      <c r="O630" s="237"/>
      <c r="P630" s="237"/>
      <c r="Q630" s="237"/>
      <c r="R630" s="237"/>
      <c r="S630" s="237"/>
      <c r="T630" s="238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39" t="s">
        <v>218</v>
      </c>
      <c r="AU630" s="239" t="s">
        <v>82</v>
      </c>
      <c r="AV630" s="13" t="s">
        <v>82</v>
      </c>
      <c r="AW630" s="13" t="s">
        <v>33</v>
      </c>
      <c r="AX630" s="13" t="s">
        <v>73</v>
      </c>
      <c r="AY630" s="239" t="s">
        <v>206</v>
      </c>
    </row>
    <row r="631" spans="1:51" s="13" customFormat="1" ht="12">
      <c r="A631" s="13"/>
      <c r="B631" s="228"/>
      <c r="C631" s="229"/>
      <c r="D631" s="230" t="s">
        <v>218</v>
      </c>
      <c r="E631" s="231" t="s">
        <v>19</v>
      </c>
      <c r="F631" s="232" t="s">
        <v>835</v>
      </c>
      <c r="G631" s="229"/>
      <c r="H631" s="233">
        <v>3.6</v>
      </c>
      <c r="I631" s="234"/>
      <c r="J631" s="229"/>
      <c r="K631" s="229"/>
      <c r="L631" s="235"/>
      <c r="M631" s="236"/>
      <c r="N631" s="237"/>
      <c r="O631" s="237"/>
      <c r="P631" s="237"/>
      <c r="Q631" s="237"/>
      <c r="R631" s="237"/>
      <c r="S631" s="237"/>
      <c r="T631" s="238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39" t="s">
        <v>218</v>
      </c>
      <c r="AU631" s="239" t="s">
        <v>82</v>
      </c>
      <c r="AV631" s="13" t="s">
        <v>82</v>
      </c>
      <c r="AW631" s="13" t="s">
        <v>33</v>
      </c>
      <c r="AX631" s="13" t="s">
        <v>73</v>
      </c>
      <c r="AY631" s="239" t="s">
        <v>206</v>
      </c>
    </row>
    <row r="632" spans="1:51" s="13" customFormat="1" ht="12">
      <c r="A632" s="13"/>
      <c r="B632" s="228"/>
      <c r="C632" s="229"/>
      <c r="D632" s="230" t="s">
        <v>218</v>
      </c>
      <c r="E632" s="231" t="s">
        <v>19</v>
      </c>
      <c r="F632" s="232" t="s">
        <v>836</v>
      </c>
      <c r="G632" s="229"/>
      <c r="H632" s="233">
        <v>10</v>
      </c>
      <c r="I632" s="234"/>
      <c r="J632" s="229"/>
      <c r="K632" s="229"/>
      <c r="L632" s="235"/>
      <c r="M632" s="236"/>
      <c r="N632" s="237"/>
      <c r="O632" s="237"/>
      <c r="P632" s="237"/>
      <c r="Q632" s="237"/>
      <c r="R632" s="237"/>
      <c r="S632" s="237"/>
      <c r="T632" s="238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39" t="s">
        <v>218</v>
      </c>
      <c r="AU632" s="239" t="s">
        <v>82</v>
      </c>
      <c r="AV632" s="13" t="s">
        <v>82</v>
      </c>
      <c r="AW632" s="13" t="s">
        <v>33</v>
      </c>
      <c r="AX632" s="13" t="s">
        <v>73</v>
      </c>
      <c r="AY632" s="239" t="s">
        <v>206</v>
      </c>
    </row>
    <row r="633" spans="1:51" s="14" customFormat="1" ht="12">
      <c r="A633" s="14"/>
      <c r="B633" s="240"/>
      <c r="C633" s="241"/>
      <c r="D633" s="230" t="s">
        <v>218</v>
      </c>
      <c r="E633" s="242" t="s">
        <v>19</v>
      </c>
      <c r="F633" s="243" t="s">
        <v>220</v>
      </c>
      <c r="G633" s="241"/>
      <c r="H633" s="244">
        <v>595.853</v>
      </c>
      <c r="I633" s="245"/>
      <c r="J633" s="241"/>
      <c r="K633" s="241"/>
      <c r="L633" s="246"/>
      <c r="M633" s="247"/>
      <c r="N633" s="248"/>
      <c r="O633" s="248"/>
      <c r="P633" s="248"/>
      <c r="Q633" s="248"/>
      <c r="R633" s="248"/>
      <c r="S633" s="248"/>
      <c r="T633" s="249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50" t="s">
        <v>218</v>
      </c>
      <c r="AU633" s="250" t="s">
        <v>82</v>
      </c>
      <c r="AV633" s="14" t="s">
        <v>112</v>
      </c>
      <c r="AW633" s="14" t="s">
        <v>33</v>
      </c>
      <c r="AX633" s="14" t="s">
        <v>34</v>
      </c>
      <c r="AY633" s="250" t="s">
        <v>206</v>
      </c>
    </row>
    <row r="634" spans="1:65" s="2" customFormat="1" ht="12">
      <c r="A634" s="40"/>
      <c r="B634" s="41"/>
      <c r="C634" s="215" t="s">
        <v>837</v>
      </c>
      <c r="D634" s="215" t="s">
        <v>208</v>
      </c>
      <c r="E634" s="216" t="s">
        <v>838</v>
      </c>
      <c r="F634" s="217" t="s">
        <v>839</v>
      </c>
      <c r="G634" s="218" t="s">
        <v>211</v>
      </c>
      <c r="H634" s="219">
        <v>17.54</v>
      </c>
      <c r="I634" s="220"/>
      <c r="J634" s="221">
        <f>ROUND(I634*H634,2)</f>
        <v>0</v>
      </c>
      <c r="K634" s="217" t="s">
        <v>212</v>
      </c>
      <c r="L634" s="46"/>
      <c r="M634" s="222" t="s">
        <v>19</v>
      </c>
      <c r="N634" s="223" t="s">
        <v>44</v>
      </c>
      <c r="O634" s="86"/>
      <c r="P634" s="224">
        <f>O634*H634</f>
        <v>0</v>
      </c>
      <c r="Q634" s="224">
        <v>0.07325</v>
      </c>
      <c r="R634" s="224">
        <f>Q634*H634</f>
        <v>1.2848049999999998</v>
      </c>
      <c r="S634" s="224">
        <v>0</v>
      </c>
      <c r="T634" s="225">
        <f>S634*H634</f>
        <v>0</v>
      </c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R634" s="226" t="s">
        <v>112</v>
      </c>
      <c r="AT634" s="226" t="s">
        <v>208</v>
      </c>
      <c r="AU634" s="226" t="s">
        <v>82</v>
      </c>
      <c r="AY634" s="19" t="s">
        <v>206</v>
      </c>
      <c r="BE634" s="227">
        <f>IF(N634="základní",J634,0)</f>
        <v>0</v>
      </c>
      <c r="BF634" s="227">
        <f>IF(N634="snížená",J634,0)</f>
        <v>0</v>
      </c>
      <c r="BG634" s="227">
        <f>IF(N634="zákl. přenesená",J634,0)</f>
        <v>0</v>
      </c>
      <c r="BH634" s="227">
        <f>IF(N634="sníž. přenesená",J634,0)</f>
        <v>0</v>
      </c>
      <c r="BI634" s="227">
        <f>IF(N634="nulová",J634,0)</f>
        <v>0</v>
      </c>
      <c r="BJ634" s="19" t="s">
        <v>34</v>
      </c>
      <c r="BK634" s="227">
        <f>ROUND(I634*H634,2)</f>
        <v>0</v>
      </c>
      <c r="BL634" s="19" t="s">
        <v>112</v>
      </c>
      <c r="BM634" s="226" t="s">
        <v>840</v>
      </c>
    </row>
    <row r="635" spans="1:51" s="15" customFormat="1" ht="12">
      <c r="A635" s="15"/>
      <c r="B635" s="251"/>
      <c r="C635" s="252"/>
      <c r="D635" s="230" t="s">
        <v>218</v>
      </c>
      <c r="E635" s="253" t="s">
        <v>19</v>
      </c>
      <c r="F635" s="254" t="s">
        <v>841</v>
      </c>
      <c r="G635" s="252"/>
      <c r="H635" s="253" t="s">
        <v>19</v>
      </c>
      <c r="I635" s="255"/>
      <c r="J635" s="252"/>
      <c r="K635" s="252"/>
      <c r="L635" s="256"/>
      <c r="M635" s="257"/>
      <c r="N635" s="258"/>
      <c r="O635" s="258"/>
      <c r="P635" s="258"/>
      <c r="Q635" s="258"/>
      <c r="R635" s="258"/>
      <c r="S635" s="258"/>
      <c r="T635" s="259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T635" s="260" t="s">
        <v>218</v>
      </c>
      <c r="AU635" s="260" t="s">
        <v>82</v>
      </c>
      <c r="AV635" s="15" t="s">
        <v>34</v>
      </c>
      <c r="AW635" s="15" t="s">
        <v>33</v>
      </c>
      <c r="AX635" s="15" t="s">
        <v>73</v>
      </c>
      <c r="AY635" s="260" t="s">
        <v>206</v>
      </c>
    </row>
    <row r="636" spans="1:51" s="13" customFormat="1" ht="12">
      <c r="A636" s="13"/>
      <c r="B636" s="228"/>
      <c r="C636" s="229"/>
      <c r="D636" s="230" t="s">
        <v>218</v>
      </c>
      <c r="E636" s="231" t="s">
        <v>19</v>
      </c>
      <c r="F636" s="232" t="s">
        <v>842</v>
      </c>
      <c r="G636" s="229"/>
      <c r="H636" s="233">
        <v>17.54</v>
      </c>
      <c r="I636" s="234"/>
      <c r="J636" s="229"/>
      <c r="K636" s="229"/>
      <c r="L636" s="235"/>
      <c r="M636" s="236"/>
      <c r="N636" s="237"/>
      <c r="O636" s="237"/>
      <c r="P636" s="237"/>
      <c r="Q636" s="237"/>
      <c r="R636" s="237"/>
      <c r="S636" s="237"/>
      <c r="T636" s="238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39" t="s">
        <v>218</v>
      </c>
      <c r="AU636" s="239" t="s">
        <v>82</v>
      </c>
      <c r="AV636" s="13" t="s">
        <v>82</v>
      </c>
      <c r="AW636" s="13" t="s">
        <v>33</v>
      </c>
      <c r="AX636" s="13" t="s">
        <v>73</v>
      </c>
      <c r="AY636" s="239" t="s">
        <v>206</v>
      </c>
    </row>
    <row r="637" spans="1:51" s="14" customFormat="1" ht="12">
      <c r="A637" s="14"/>
      <c r="B637" s="240"/>
      <c r="C637" s="241"/>
      <c r="D637" s="230" t="s">
        <v>218</v>
      </c>
      <c r="E637" s="242" t="s">
        <v>19</v>
      </c>
      <c r="F637" s="243" t="s">
        <v>220</v>
      </c>
      <c r="G637" s="241"/>
      <c r="H637" s="244">
        <v>17.54</v>
      </c>
      <c r="I637" s="245"/>
      <c r="J637" s="241"/>
      <c r="K637" s="241"/>
      <c r="L637" s="246"/>
      <c r="M637" s="247"/>
      <c r="N637" s="248"/>
      <c r="O637" s="248"/>
      <c r="P637" s="248"/>
      <c r="Q637" s="248"/>
      <c r="R637" s="248"/>
      <c r="S637" s="248"/>
      <c r="T637" s="249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50" t="s">
        <v>218</v>
      </c>
      <c r="AU637" s="250" t="s">
        <v>82</v>
      </c>
      <c r="AV637" s="14" t="s">
        <v>112</v>
      </c>
      <c r="AW637" s="14" t="s">
        <v>33</v>
      </c>
      <c r="AX637" s="14" t="s">
        <v>34</v>
      </c>
      <c r="AY637" s="250" t="s">
        <v>206</v>
      </c>
    </row>
    <row r="638" spans="1:65" s="2" customFormat="1" ht="12">
      <c r="A638" s="40"/>
      <c r="B638" s="41"/>
      <c r="C638" s="215" t="s">
        <v>843</v>
      </c>
      <c r="D638" s="215" t="s">
        <v>208</v>
      </c>
      <c r="E638" s="216" t="s">
        <v>844</v>
      </c>
      <c r="F638" s="217" t="s">
        <v>845</v>
      </c>
      <c r="G638" s="218" t="s">
        <v>211</v>
      </c>
      <c r="H638" s="219">
        <v>0.45</v>
      </c>
      <c r="I638" s="220"/>
      <c r="J638" s="221">
        <f>ROUND(I638*H638,2)</f>
        <v>0</v>
      </c>
      <c r="K638" s="217" t="s">
        <v>212</v>
      </c>
      <c r="L638" s="46"/>
      <c r="M638" s="222" t="s">
        <v>19</v>
      </c>
      <c r="N638" s="223" t="s">
        <v>44</v>
      </c>
      <c r="O638" s="86"/>
      <c r="P638" s="224">
        <f>O638*H638</f>
        <v>0</v>
      </c>
      <c r="Q638" s="224">
        <v>0.25365</v>
      </c>
      <c r="R638" s="224">
        <f>Q638*H638</f>
        <v>0.1141425</v>
      </c>
      <c r="S638" s="224">
        <v>0</v>
      </c>
      <c r="T638" s="225">
        <f>S638*H638</f>
        <v>0</v>
      </c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R638" s="226" t="s">
        <v>112</v>
      </c>
      <c r="AT638" s="226" t="s">
        <v>208</v>
      </c>
      <c r="AU638" s="226" t="s">
        <v>82</v>
      </c>
      <c r="AY638" s="19" t="s">
        <v>206</v>
      </c>
      <c r="BE638" s="227">
        <f>IF(N638="základní",J638,0)</f>
        <v>0</v>
      </c>
      <c r="BF638" s="227">
        <f>IF(N638="snížená",J638,0)</f>
        <v>0</v>
      </c>
      <c r="BG638" s="227">
        <f>IF(N638="zákl. přenesená",J638,0)</f>
        <v>0</v>
      </c>
      <c r="BH638" s="227">
        <f>IF(N638="sníž. přenesená",J638,0)</f>
        <v>0</v>
      </c>
      <c r="BI638" s="227">
        <f>IF(N638="nulová",J638,0)</f>
        <v>0</v>
      </c>
      <c r="BJ638" s="19" t="s">
        <v>34</v>
      </c>
      <c r="BK638" s="227">
        <f>ROUND(I638*H638,2)</f>
        <v>0</v>
      </c>
      <c r="BL638" s="19" t="s">
        <v>112</v>
      </c>
      <c r="BM638" s="226" t="s">
        <v>846</v>
      </c>
    </row>
    <row r="639" spans="1:51" s="15" customFormat="1" ht="12">
      <c r="A639" s="15"/>
      <c r="B639" s="251"/>
      <c r="C639" s="252"/>
      <c r="D639" s="230" t="s">
        <v>218</v>
      </c>
      <c r="E639" s="253" t="s">
        <v>19</v>
      </c>
      <c r="F639" s="254" t="s">
        <v>847</v>
      </c>
      <c r="G639" s="252"/>
      <c r="H639" s="253" t="s">
        <v>19</v>
      </c>
      <c r="I639" s="255"/>
      <c r="J639" s="252"/>
      <c r="K639" s="252"/>
      <c r="L639" s="256"/>
      <c r="M639" s="257"/>
      <c r="N639" s="258"/>
      <c r="O639" s="258"/>
      <c r="P639" s="258"/>
      <c r="Q639" s="258"/>
      <c r="R639" s="258"/>
      <c r="S639" s="258"/>
      <c r="T639" s="259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T639" s="260" t="s">
        <v>218</v>
      </c>
      <c r="AU639" s="260" t="s">
        <v>82</v>
      </c>
      <c r="AV639" s="15" t="s">
        <v>34</v>
      </c>
      <c r="AW639" s="15" t="s">
        <v>33</v>
      </c>
      <c r="AX639" s="15" t="s">
        <v>73</v>
      </c>
      <c r="AY639" s="260" t="s">
        <v>206</v>
      </c>
    </row>
    <row r="640" spans="1:51" s="13" customFormat="1" ht="12">
      <c r="A640" s="13"/>
      <c r="B640" s="228"/>
      <c r="C640" s="229"/>
      <c r="D640" s="230" t="s">
        <v>218</v>
      </c>
      <c r="E640" s="231" t="s">
        <v>19</v>
      </c>
      <c r="F640" s="232" t="s">
        <v>848</v>
      </c>
      <c r="G640" s="229"/>
      <c r="H640" s="233">
        <v>0.45</v>
      </c>
      <c r="I640" s="234"/>
      <c r="J640" s="229"/>
      <c r="K640" s="229"/>
      <c r="L640" s="235"/>
      <c r="M640" s="236"/>
      <c r="N640" s="237"/>
      <c r="O640" s="237"/>
      <c r="P640" s="237"/>
      <c r="Q640" s="237"/>
      <c r="R640" s="237"/>
      <c r="S640" s="237"/>
      <c r="T640" s="238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39" t="s">
        <v>218</v>
      </c>
      <c r="AU640" s="239" t="s">
        <v>82</v>
      </c>
      <c r="AV640" s="13" t="s">
        <v>82</v>
      </c>
      <c r="AW640" s="13" t="s">
        <v>33</v>
      </c>
      <c r="AX640" s="13" t="s">
        <v>73</v>
      </c>
      <c r="AY640" s="239" t="s">
        <v>206</v>
      </c>
    </row>
    <row r="641" spans="1:51" s="14" customFormat="1" ht="12">
      <c r="A641" s="14"/>
      <c r="B641" s="240"/>
      <c r="C641" s="241"/>
      <c r="D641" s="230" t="s">
        <v>218</v>
      </c>
      <c r="E641" s="242" t="s">
        <v>19</v>
      </c>
      <c r="F641" s="243" t="s">
        <v>220</v>
      </c>
      <c r="G641" s="241"/>
      <c r="H641" s="244">
        <v>0.45</v>
      </c>
      <c r="I641" s="245"/>
      <c r="J641" s="241"/>
      <c r="K641" s="241"/>
      <c r="L641" s="246"/>
      <c r="M641" s="247"/>
      <c r="N641" s="248"/>
      <c r="O641" s="248"/>
      <c r="P641" s="248"/>
      <c r="Q641" s="248"/>
      <c r="R641" s="248"/>
      <c r="S641" s="248"/>
      <c r="T641" s="249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50" t="s">
        <v>218</v>
      </c>
      <c r="AU641" s="250" t="s">
        <v>82</v>
      </c>
      <c r="AV641" s="14" t="s">
        <v>112</v>
      </c>
      <c r="AW641" s="14" t="s">
        <v>33</v>
      </c>
      <c r="AX641" s="14" t="s">
        <v>34</v>
      </c>
      <c r="AY641" s="250" t="s">
        <v>206</v>
      </c>
    </row>
    <row r="642" spans="1:65" s="2" customFormat="1" ht="12">
      <c r="A642" s="40"/>
      <c r="B642" s="41"/>
      <c r="C642" s="215" t="s">
        <v>849</v>
      </c>
      <c r="D642" s="215" t="s">
        <v>208</v>
      </c>
      <c r="E642" s="216" t="s">
        <v>850</v>
      </c>
      <c r="F642" s="217" t="s">
        <v>851</v>
      </c>
      <c r="G642" s="218" t="s">
        <v>211</v>
      </c>
      <c r="H642" s="219">
        <v>1.54</v>
      </c>
      <c r="I642" s="220"/>
      <c r="J642" s="221">
        <f>ROUND(I642*H642,2)</f>
        <v>0</v>
      </c>
      <c r="K642" s="217" t="s">
        <v>212</v>
      </c>
      <c r="L642" s="46"/>
      <c r="M642" s="222" t="s">
        <v>19</v>
      </c>
      <c r="N642" s="223" t="s">
        <v>44</v>
      </c>
      <c r="O642" s="86"/>
      <c r="P642" s="224">
        <f>O642*H642</f>
        <v>0</v>
      </c>
      <c r="Q642" s="224">
        <v>0.17818</v>
      </c>
      <c r="R642" s="224">
        <f>Q642*H642</f>
        <v>0.2743972</v>
      </c>
      <c r="S642" s="224">
        <v>0</v>
      </c>
      <c r="T642" s="225">
        <f>S642*H642</f>
        <v>0</v>
      </c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R642" s="226" t="s">
        <v>112</v>
      </c>
      <c r="AT642" s="226" t="s">
        <v>208</v>
      </c>
      <c r="AU642" s="226" t="s">
        <v>82</v>
      </c>
      <c r="AY642" s="19" t="s">
        <v>206</v>
      </c>
      <c r="BE642" s="227">
        <f>IF(N642="základní",J642,0)</f>
        <v>0</v>
      </c>
      <c r="BF642" s="227">
        <f>IF(N642="snížená",J642,0)</f>
        <v>0</v>
      </c>
      <c r="BG642" s="227">
        <f>IF(N642="zákl. přenesená",J642,0)</f>
        <v>0</v>
      </c>
      <c r="BH642" s="227">
        <f>IF(N642="sníž. přenesená",J642,0)</f>
        <v>0</v>
      </c>
      <c r="BI642" s="227">
        <f>IF(N642="nulová",J642,0)</f>
        <v>0</v>
      </c>
      <c r="BJ642" s="19" t="s">
        <v>34</v>
      </c>
      <c r="BK642" s="227">
        <f>ROUND(I642*H642,2)</f>
        <v>0</v>
      </c>
      <c r="BL642" s="19" t="s">
        <v>112</v>
      </c>
      <c r="BM642" s="226" t="s">
        <v>852</v>
      </c>
    </row>
    <row r="643" spans="1:51" s="15" customFormat="1" ht="12">
      <c r="A643" s="15"/>
      <c r="B643" s="251"/>
      <c r="C643" s="252"/>
      <c r="D643" s="230" t="s">
        <v>218</v>
      </c>
      <c r="E643" s="253" t="s">
        <v>19</v>
      </c>
      <c r="F643" s="254" t="s">
        <v>572</v>
      </c>
      <c r="G643" s="252"/>
      <c r="H643" s="253" t="s">
        <v>19</v>
      </c>
      <c r="I643" s="255"/>
      <c r="J643" s="252"/>
      <c r="K643" s="252"/>
      <c r="L643" s="256"/>
      <c r="M643" s="257"/>
      <c r="N643" s="258"/>
      <c r="O643" s="258"/>
      <c r="P643" s="258"/>
      <c r="Q643" s="258"/>
      <c r="R643" s="258"/>
      <c r="S643" s="258"/>
      <c r="T643" s="259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T643" s="260" t="s">
        <v>218</v>
      </c>
      <c r="AU643" s="260" t="s">
        <v>82</v>
      </c>
      <c r="AV643" s="15" t="s">
        <v>34</v>
      </c>
      <c r="AW643" s="15" t="s">
        <v>33</v>
      </c>
      <c r="AX643" s="15" t="s">
        <v>73</v>
      </c>
      <c r="AY643" s="260" t="s">
        <v>206</v>
      </c>
    </row>
    <row r="644" spans="1:51" s="13" customFormat="1" ht="12">
      <c r="A644" s="13"/>
      <c r="B644" s="228"/>
      <c r="C644" s="229"/>
      <c r="D644" s="230" t="s">
        <v>218</v>
      </c>
      <c r="E644" s="231" t="s">
        <v>19</v>
      </c>
      <c r="F644" s="232" t="s">
        <v>853</v>
      </c>
      <c r="G644" s="229"/>
      <c r="H644" s="233">
        <v>0.54</v>
      </c>
      <c r="I644" s="234"/>
      <c r="J644" s="229"/>
      <c r="K644" s="229"/>
      <c r="L644" s="235"/>
      <c r="M644" s="236"/>
      <c r="N644" s="237"/>
      <c r="O644" s="237"/>
      <c r="P644" s="237"/>
      <c r="Q644" s="237"/>
      <c r="R644" s="237"/>
      <c r="S644" s="237"/>
      <c r="T644" s="238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39" t="s">
        <v>218</v>
      </c>
      <c r="AU644" s="239" t="s">
        <v>82</v>
      </c>
      <c r="AV644" s="13" t="s">
        <v>82</v>
      </c>
      <c r="AW644" s="13" t="s">
        <v>33</v>
      </c>
      <c r="AX644" s="13" t="s">
        <v>73</v>
      </c>
      <c r="AY644" s="239" t="s">
        <v>206</v>
      </c>
    </row>
    <row r="645" spans="1:51" s="13" customFormat="1" ht="12">
      <c r="A645" s="13"/>
      <c r="B645" s="228"/>
      <c r="C645" s="229"/>
      <c r="D645" s="230" t="s">
        <v>218</v>
      </c>
      <c r="E645" s="231" t="s">
        <v>19</v>
      </c>
      <c r="F645" s="232" t="s">
        <v>854</v>
      </c>
      <c r="G645" s="229"/>
      <c r="H645" s="233">
        <v>1</v>
      </c>
      <c r="I645" s="234"/>
      <c r="J645" s="229"/>
      <c r="K645" s="229"/>
      <c r="L645" s="235"/>
      <c r="M645" s="236"/>
      <c r="N645" s="237"/>
      <c r="O645" s="237"/>
      <c r="P645" s="237"/>
      <c r="Q645" s="237"/>
      <c r="R645" s="237"/>
      <c r="S645" s="237"/>
      <c r="T645" s="238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39" t="s">
        <v>218</v>
      </c>
      <c r="AU645" s="239" t="s">
        <v>82</v>
      </c>
      <c r="AV645" s="13" t="s">
        <v>82</v>
      </c>
      <c r="AW645" s="13" t="s">
        <v>33</v>
      </c>
      <c r="AX645" s="13" t="s">
        <v>73</v>
      </c>
      <c r="AY645" s="239" t="s">
        <v>206</v>
      </c>
    </row>
    <row r="646" spans="1:51" s="14" customFormat="1" ht="12">
      <c r="A646" s="14"/>
      <c r="B646" s="240"/>
      <c r="C646" s="241"/>
      <c r="D646" s="230" t="s">
        <v>218</v>
      </c>
      <c r="E646" s="242" t="s">
        <v>19</v>
      </c>
      <c r="F646" s="243" t="s">
        <v>220</v>
      </c>
      <c r="G646" s="241"/>
      <c r="H646" s="244">
        <v>1.54</v>
      </c>
      <c r="I646" s="245"/>
      <c r="J646" s="241"/>
      <c r="K646" s="241"/>
      <c r="L646" s="246"/>
      <c r="M646" s="247"/>
      <c r="N646" s="248"/>
      <c r="O646" s="248"/>
      <c r="P646" s="248"/>
      <c r="Q646" s="248"/>
      <c r="R646" s="248"/>
      <c r="S646" s="248"/>
      <c r="T646" s="249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50" t="s">
        <v>218</v>
      </c>
      <c r="AU646" s="250" t="s">
        <v>82</v>
      </c>
      <c r="AV646" s="14" t="s">
        <v>112</v>
      </c>
      <c r="AW646" s="14" t="s">
        <v>33</v>
      </c>
      <c r="AX646" s="14" t="s">
        <v>34</v>
      </c>
      <c r="AY646" s="250" t="s">
        <v>206</v>
      </c>
    </row>
    <row r="647" spans="1:65" s="2" customFormat="1" ht="66.75" customHeight="1">
      <c r="A647" s="40"/>
      <c r="B647" s="41"/>
      <c r="C647" s="215" t="s">
        <v>855</v>
      </c>
      <c r="D647" s="215" t="s">
        <v>208</v>
      </c>
      <c r="E647" s="216" t="s">
        <v>856</v>
      </c>
      <c r="F647" s="217" t="s">
        <v>857</v>
      </c>
      <c r="G647" s="218" t="s">
        <v>211</v>
      </c>
      <c r="H647" s="219">
        <v>17.54</v>
      </c>
      <c r="I647" s="220"/>
      <c r="J647" s="221">
        <f>ROUND(I647*H647,2)</f>
        <v>0</v>
      </c>
      <c r="K647" s="217" t="s">
        <v>212</v>
      </c>
      <c r="L647" s="46"/>
      <c r="M647" s="222" t="s">
        <v>19</v>
      </c>
      <c r="N647" s="223" t="s">
        <v>44</v>
      </c>
      <c r="O647" s="86"/>
      <c r="P647" s="224">
        <f>O647*H647</f>
        <v>0</v>
      </c>
      <c r="Q647" s="224">
        <v>0.2933</v>
      </c>
      <c r="R647" s="224">
        <f>Q647*H647</f>
        <v>5.144482</v>
      </c>
      <c r="S647" s="224">
        <v>0</v>
      </c>
      <c r="T647" s="225">
        <f>S647*H647</f>
        <v>0</v>
      </c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R647" s="226" t="s">
        <v>112</v>
      </c>
      <c r="AT647" s="226" t="s">
        <v>208</v>
      </c>
      <c r="AU647" s="226" t="s">
        <v>82</v>
      </c>
      <c r="AY647" s="19" t="s">
        <v>206</v>
      </c>
      <c r="BE647" s="227">
        <f>IF(N647="základní",J647,0)</f>
        <v>0</v>
      </c>
      <c r="BF647" s="227">
        <f>IF(N647="snížená",J647,0)</f>
        <v>0</v>
      </c>
      <c r="BG647" s="227">
        <f>IF(N647="zákl. přenesená",J647,0)</f>
        <v>0</v>
      </c>
      <c r="BH647" s="227">
        <f>IF(N647="sníž. přenesená",J647,0)</f>
        <v>0</v>
      </c>
      <c r="BI647" s="227">
        <f>IF(N647="nulová",J647,0)</f>
        <v>0</v>
      </c>
      <c r="BJ647" s="19" t="s">
        <v>34</v>
      </c>
      <c r="BK647" s="227">
        <f>ROUND(I647*H647,2)</f>
        <v>0</v>
      </c>
      <c r="BL647" s="19" t="s">
        <v>112</v>
      </c>
      <c r="BM647" s="226" t="s">
        <v>858</v>
      </c>
    </row>
    <row r="648" spans="1:51" s="15" customFormat="1" ht="12">
      <c r="A648" s="15"/>
      <c r="B648" s="251"/>
      <c r="C648" s="252"/>
      <c r="D648" s="230" t="s">
        <v>218</v>
      </c>
      <c r="E648" s="253" t="s">
        <v>19</v>
      </c>
      <c r="F648" s="254" t="s">
        <v>841</v>
      </c>
      <c r="G648" s="252"/>
      <c r="H648" s="253" t="s">
        <v>19</v>
      </c>
      <c r="I648" s="255"/>
      <c r="J648" s="252"/>
      <c r="K648" s="252"/>
      <c r="L648" s="256"/>
      <c r="M648" s="257"/>
      <c r="N648" s="258"/>
      <c r="O648" s="258"/>
      <c r="P648" s="258"/>
      <c r="Q648" s="258"/>
      <c r="R648" s="258"/>
      <c r="S648" s="258"/>
      <c r="T648" s="259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T648" s="260" t="s">
        <v>218</v>
      </c>
      <c r="AU648" s="260" t="s">
        <v>82</v>
      </c>
      <c r="AV648" s="15" t="s">
        <v>34</v>
      </c>
      <c r="AW648" s="15" t="s">
        <v>33</v>
      </c>
      <c r="AX648" s="15" t="s">
        <v>73</v>
      </c>
      <c r="AY648" s="260" t="s">
        <v>206</v>
      </c>
    </row>
    <row r="649" spans="1:51" s="13" customFormat="1" ht="12">
      <c r="A649" s="13"/>
      <c r="B649" s="228"/>
      <c r="C649" s="229"/>
      <c r="D649" s="230" t="s">
        <v>218</v>
      </c>
      <c r="E649" s="231" t="s">
        <v>19</v>
      </c>
      <c r="F649" s="232" t="s">
        <v>842</v>
      </c>
      <c r="G649" s="229"/>
      <c r="H649" s="233">
        <v>17.54</v>
      </c>
      <c r="I649" s="234"/>
      <c r="J649" s="229"/>
      <c r="K649" s="229"/>
      <c r="L649" s="235"/>
      <c r="M649" s="236"/>
      <c r="N649" s="237"/>
      <c r="O649" s="237"/>
      <c r="P649" s="237"/>
      <c r="Q649" s="237"/>
      <c r="R649" s="237"/>
      <c r="S649" s="237"/>
      <c r="T649" s="238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39" t="s">
        <v>218</v>
      </c>
      <c r="AU649" s="239" t="s">
        <v>82</v>
      </c>
      <c r="AV649" s="13" t="s">
        <v>82</v>
      </c>
      <c r="AW649" s="13" t="s">
        <v>33</v>
      </c>
      <c r="AX649" s="13" t="s">
        <v>73</v>
      </c>
      <c r="AY649" s="239" t="s">
        <v>206</v>
      </c>
    </row>
    <row r="650" spans="1:51" s="14" customFormat="1" ht="12">
      <c r="A650" s="14"/>
      <c r="B650" s="240"/>
      <c r="C650" s="241"/>
      <c r="D650" s="230" t="s">
        <v>218</v>
      </c>
      <c r="E650" s="242" t="s">
        <v>19</v>
      </c>
      <c r="F650" s="243" t="s">
        <v>220</v>
      </c>
      <c r="G650" s="241"/>
      <c r="H650" s="244">
        <v>17.54</v>
      </c>
      <c r="I650" s="245"/>
      <c r="J650" s="241"/>
      <c r="K650" s="241"/>
      <c r="L650" s="246"/>
      <c r="M650" s="247"/>
      <c r="N650" s="248"/>
      <c r="O650" s="248"/>
      <c r="P650" s="248"/>
      <c r="Q650" s="248"/>
      <c r="R650" s="248"/>
      <c r="S650" s="248"/>
      <c r="T650" s="249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50" t="s">
        <v>218</v>
      </c>
      <c r="AU650" s="250" t="s">
        <v>82</v>
      </c>
      <c r="AV650" s="14" t="s">
        <v>112</v>
      </c>
      <c r="AW650" s="14" t="s">
        <v>33</v>
      </c>
      <c r="AX650" s="14" t="s">
        <v>34</v>
      </c>
      <c r="AY650" s="250" t="s">
        <v>206</v>
      </c>
    </row>
    <row r="651" spans="1:63" s="12" customFormat="1" ht="22.8" customHeight="1">
      <c r="A651" s="12"/>
      <c r="B651" s="199"/>
      <c r="C651" s="200"/>
      <c r="D651" s="201" t="s">
        <v>72</v>
      </c>
      <c r="E651" s="213" t="s">
        <v>112</v>
      </c>
      <c r="F651" s="213" t="s">
        <v>859</v>
      </c>
      <c r="G651" s="200"/>
      <c r="H651" s="200"/>
      <c r="I651" s="203"/>
      <c r="J651" s="214">
        <f>BK651</f>
        <v>0</v>
      </c>
      <c r="K651" s="200"/>
      <c r="L651" s="205"/>
      <c r="M651" s="206"/>
      <c r="N651" s="207"/>
      <c r="O651" s="207"/>
      <c r="P651" s="208">
        <f>SUM(P652:P941)</f>
        <v>0</v>
      </c>
      <c r="Q651" s="207"/>
      <c r="R651" s="208">
        <f>SUM(R652:R941)</f>
        <v>648.66914249</v>
      </c>
      <c r="S651" s="207"/>
      <c r="T651" s="209">
        <f>SUM(T652:T941)</f>
        <v>0</v>
      </c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R651" s="210" t="s">
        <v>34</v>
      </c>
      <c r="AT651" s="211" t="s">
        <v>72</v>
      </c>
      <c r="AU651" s="211" t="s">
        <v>34</v>
      </c>
      <c r="AY651" s="210" t="s">
        <v>206</v>
      </c>
      <c r="BK651" s="212">
        <f>SUM(BK652:BK941)</f>
        <v>0</v>
      </c>
    </row>
    <row r="652" spans="1:65" s="2" customFormat="1" ht="12">
      <c r="A652" s="40"/>
      <c r="B652" s="41"/>
      <c r="C652" s="215" t="s">
        <v>860</v>
      </c>
      <c r="D652" s="215" t="s">
        <v>208</v>
      </c>
      <c r="E652" s="216" t="s">
        <v>861</v>
      </c>
      <c r="F652" s="217" t="s">
        <v>862</v>
      </c>
      <c r="G652" s="218" t="s">
        <v>386</v>
      </c>
      <c r="H652" s="219">
        <v>2</v>
      </c>
      <c r="I652" s="220"/>
      <c r="J652" s="221">
        <f>ROUND(I652*H652,2)</f>
        <v>0</v>
      </c>
      <c r="K652" s="217" t="s">
        <v>212</v>
      </c>
      <c r="L652" s="46"/>
      <c r="M652" s="222" t="s">
        <v>19</v>
      </c>
      <c r="N652" s="223" t="s">
        <v>44</v>
      </c>
      <c r="O652" s="86"/>
      <c r="P652" s="224">
        <f>O652*H652</f>
        <v>0</v>
      </c>
      <c r="Q652" s="224">
        <v>0.00229</v>
      </c>
      <c r="R652" s="224">
        <f>Q652*H652</f>
        <v>0.00458</v>
      </c>
      <c r="S652" s="224">
        <v>0</v>
      </c>
      <c r="T652" s="225">
        <f>S652*H652</f>
        <v>0</v>
      </c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R652" s="226" t="s">
        <v>112</v>
      </c>
      <c r="AT652" s="226" t="s">
        <v>208</v>
      </c>
      <c r="AU652" s="226" t="s">
        <v>82</v>
      </c>
      <c r="AY652" s="19" t="s">
        <v>206</v>
      </c>
      <c r="BE652" s="227">
        <f>IF(N652="základní",J652,0)</f>
        <v>0</v>
      </c>
      <c r="BF652" s="227">
        <f>IF(N652="snížená",J652,0)</f>
        <v>0</v>
      </c>
      <c r="BG652" s="227">
        <f>IF(N652="zákl. přenesená",J652,0)</f>
        <v>0</v>
      </c>
      <c r="BH652" s="227">
        <f>IF(N652="sníž. přenesená",J652,0)</f>
        <v>0</v>
      </c>
      <c r="BI652" s="227">
        <f>IF(N652="nulová",J652,0)</f>
        <v>0</v>
      </c>
      <c r="BJ652" s="19" t="s">
        <v>34</v>
      </c>
      <c r="BK652" s="227">
        <f>ROUND(I652*H652,2)</f>
        <v>0</v>
      </c>
      <c r="BL652" s="19" t="s">
        <v>112</v>
      </c>
      <c r="BM652" s="226" t="s">
        <v>863</v>
      </c>
    </row>
    <row r="653" spans="1:51" s="15" customFormat="1" ht="12">
      <c r="A653" s="15"/>
      <c r="B653" s="251"/>
      <c r="C653" s="252"/>
      <c r="D653" s="230" t="s">
        <v>218</v>
      </c>
      <c r="E653" s="253" t="s">
        <v>19</v>
      </c>
      <c r="F653" s="254" t="s">
        <v>516</v>
      </c>
      <c r="G653" s="252"/>
      <c r="H653" s="253" t="s">
        <v>19</v>
      </c>
      <c r="I653" s="255"/>
      <c r="J653" s="252"/>
      <c r="K653" s="252"/>
      <c r="L653" s="256"/>
      <c r="M653" s="257"/>
      <c r="N653" s="258"/>
      <c r="O653" s="258"/>
      <c r="P653" s="258"/>
      <c r="Q653" s="258"/>
      <c r="R653" s="258"/>
      <c r="S653" s="258"/>
      <c r="T653" s="259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T653" s="260" t="s">
        <v>218</v>
      </c>
      <c r="AU653" s="260" t="s">
        <v>82</v>
      </c>
      <c r="AV653" s="15" t="s">
        <v>34</v>
      </c>
      <c r="AW653" s="15" t="s">
        <v>33</v>
      </c>
      <c r="AX653" s="15" t="s">
        <v>73</v>
      </c>
      <c r="AY653" s="260" t="s">
        <v>206</v>
      </c>
    </row>
    <row r="654" spans="1:51" s="13" customFormat="1" ht="12">
      <c r="A654" s="13"/>
      <c r="B654" s="228"/>
      <c r="C654" s="229"/>
      <c r="D654" s="230" t="s">
        <v>218</v>
      </c>
      <c r="E654" s="231" t="s">
        <v>19</v>
      </c>
      <c r="F654" s="232" t="s">
        <v>82</v>
      </c>
      <c r="G654" s="229"/>
      <c r="H654" s="233">
        <v>2</v>
      </c>
      <c r="I654" s="234"/>
      <c r="J654" s="229"/>
      <c r="K654" s="229"/>
      <c r="L654" s="235"/>
      <c r="M654" s="236"/>
      <c r="N654" s="237"/>
      <c r="O654" s="237"/>
      <c r="P654" s="237"/>
      <c r="Q654" s="237"/>
      <c r="R654" s="237"/>
      <c r="S654" s="237"/>
      <c r="T654" s="238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39" t="s">
        <v>218</v>
      </c>
      <c r="AU654" s="239" t="s">
        <v>82</v>
      </c>
      <c r="AV654" s="13" t="s">
        <v>82</v>
      </c>
      <c r="AW654" s="13" t="s">
        <v>33</v>
      </c>
      <c r="AX654" s="13" t="s">
        <v>73</v>
      </c>
      <c r="AY654" s="239" t="s">
        <v>206</v>
      </c>
    </row>
    <row r="655" spans="1:51" s="14" customFormat="1" ht="12">
      <c r="A655" s="14"/>
      <c r="B655" s="240"/>
      <c r="C655" s="241"/>
      <c r="D655" s="230" t="s">
        <v>218</v>
      </c>
      <c r="E655" s="242" t="s">
        <v>19</v>
      </c>
      <c r="F655" s="243" t="s">
        <v>220</v>
      </c>
      <c r="G655" s="241"/>
      <c r="H655" s="244">
        <v>2</v>
      </c>
      <c r="I655" s="245"/>
      <c r="J655" s="241"/>
      <c r="K655" s="241"/>
      <c r="L655" s="246"/>
      <c r="M655" s="247"/>
      <c r="N655" s="248"/>
      <c r="O655" s="248"/>
      <c r="P655" s="248"/>
      <c r="Q655" s="248"/>
      <c r="R655" s="248"/>
      <c r="S655" s="248"/>
      <c r="T655" s="249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50" t="s">
        <v>218</v>
      </c>
      <c r="AU655" s="250" t="s">
        <v>82</v>
      </c>
      <c r="AV655" s="14" t="s">
        <v>112</v>
      </c>
      <c r="AW655" s="14" t="s">
        <v>33</v>
      </c>
      <c r="AX655" s="14" t="s">
        <v>34</v>
      </c>
      <c r="AY655" s="250" t="s">
        <v>206</v>
      </c>
    </row>
    <row r="656" spans="1:65" s="2" customFormat="1" ht="16.5" customHeight="1">
      <c r="A656" s="40"/>
      <c r="B656" s="41"/>
      <c r="C656" s="261" t="s">
        <v>864</v>
      </c>
      <c r="D656" s="261" t="s">
        <v>317</v>
      </c>
      <c r="E656" s="262" t="s">
        <v>865</v>
      </c>
      <c r="F656" s="263" t="s">
        <v>866</v>
      </c>
      <c r="G656" s="264" t="s">
        <v>386</v>
      </c>
      <c r="H656" s="265">
        <v>2</v>
      </c>
      <c r="I656" s="266"/>
      <c r="J656" s="267">
        <f>ROUND(I656*H656,2)</f>
        <v>0</v>
      </c>
      <c r="K656" s="263" t="s">
        <v>212</v>
      </c>
      <c r="L656" s="268"/>
      <c r="M656" s="269" t="s">
        <v>19</v>
      </c>
      <c r="N656" s="270" t="s">
        <v>44</v>
      </c>
      <c r="O656" s="86"/>
      <c r="P656" s="224">
        <f>O656*H656</f>
        <v>0</v>
      </c>
      <c r="Q656" s="224">
        <v>0.035</v>
      </c>
      <c r="R656" s="224">
        <f>Q656*H656</f>
        <v>0.07</v>
      </c>
      <c r="S656" s="224">
        <v>0</v>
      </c>
      <c r="T656" s="225">
        <f>S656*H656</f>
        <v>0</v>
      </c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R656" s="226" t="s">
        <v>247</v>
      </c>
      <c r="AT656" s="226" t="s">
        <v>317</v>
      </c>
      <c r="AU656" s="226" t="s">
        <v>82</v>
      </c>
      <c r="AY656" s="19" t="s">
        <v>206</v>
      </c>
      <c r="BE656" s="227">
        <f>IF(N656="základní",J656,0)</f>
        <v>0</v>
      </c>
      <c r="BF656" s="227">
        <f>IF(N656="snížená",J656,0)</f>
        <v>0</v>
      </c>
      <c r="BG656" s="227">
        <f>IF(N656="zákl. přenesená",J656,0)</f>
        <v>0</v>
      </c>
      <c r="BH656" s="227">
        <f>IF(N656="sníž. přenesená",J656,0)</f>
        <v>0</v>
      </c>
      <c r="BI656" s="227">
        <f>IF(N656="nulová",J656,0)</f>
        <v>0</v>
      </c>
      <c r="BJ656" s="19" t="s">
        <v>34</v>
      </c>
      <c r="BK656" s="227">
        <f>ROUND(I656*H656,2)</f>
        <v>0</v>
      </c>
      <c r="BL656" s="19" t="s">
        <v>112</v>
      </c>
      <c r="BM656" s="226" t="s">
        <v>867</v>
      </c>
    </row>
    <row r="657" spans="1:65" s="2" customFormat="1" ht="12">
      <c r="A657" s="40"/>
      <c r="B657" s="41"/>
      <c r="C657" s="215" t="s">
        <v>868</v>
      </c>
      <c r="D657" s="215" t="s">
        <v>208</v>
      </c>
      <c r="E657" s="216" t="s">
        <v>869</v>
      </c>
      <c r="F657" s="217" t="s">
        <v>870</v>
      </c>
      <c r="G657" s="218" t="s">
        <v>386</v>
      </c>
      <c r="H657" s="219">
        <v>4</v>
      </c>
      <c r="I657" s="220"/>
      <c r="J657" s="221">
        <f>ROUND(I657*H657,2)</f>
        <v>0</v>
      </c>
      <c r="K657" s="217" t="s">
        <v>212</v>
      </c>
      <c r="L657" s="46"/>
      <c r="M657" s="222" t="s">
        <v>19</v>
      </c>
      <c r="N657" s="223" t="s">
        <v>44</v>
      </c>
      <c r="O657" s="86"/>
      <c r="P657" s="224">
        <f>O657*H657</f>
        <v>0</v>
      </c>
      <c r="Q657" s="224">
        <v>0.00459</v>
      </c>
      <c r="R657" s="224">
        <f>Q657*H657</f>
        <v>0.01836</v>
      </c>
      <c r="S657" s="224">
        <v>0</v>
      </c>
      <c r="T657" s="225">
        <f>S657*H657</f>
        <v>0</v>
      </c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R657" s="226" t="s">
        <v>112</v>
      </c>
      <c r="AT657" s="226" t="s">
        <v>208</v>
      </c>
      <c r="AU657" s="226" t="s">
        <v>82</v>
      </c>
      <c r="AY657" s="19" t="s">
        <v>206</v>
      </c>
      <c r="BE657" s="227">
        <f>IF(N657="základní",J657,0)</f>
        <v>0</v>
      </c>
      <c r="BF657" s="227">
        <f>IF(N657="snížená",J657,0)</f>
        <v>0</v>
      </c>
      <c r="BG657" s="227">
        <f>IF(N657="zákl. přenesená",J657,0)</f>
        <v>0</v>
      </c>
      <c r="BH657" s="227">
        <f>IF(N657="sníž. přenesená",J657,0)</f>
        <v>0</v>
      </c>
      <c r="BI657" s="227">
        <f>IF(N657="nulová",J657,0)</f>
        <v>0</v>
      </c>
      <c r="BJ657" s="19" t="s">
        <v>34</v>
      </c>
      <c r="BK657" s="227">
        <f>ROUND(I657*H657,2)</f>
        <v>0</v>
      </c>
      <c r="BL657" s="19" t="s">
        <v>112</v>
      </c>
      <c r="BM657" s="226" t="s">
        <v>871</v>
      </c>
    </row>
    <row r="658" spans="1:51" s="15" customFormat="1" ht="12">
      <c r="A658" s="15"/>
      <c r="B658" s="251"/>
      <c r="C658" s="252"/>
      <c r="D658" s="230" t="s">
        <v>218</v>
      </c>
      <c r="E658" s="253" t="s">
        <v>19</v>
      </c>
      <c r="F658" s="254" t="s">
        <v>516</v>
      </c>
      <c r="G658" s="252"/>
      <c r="H658" s="253" t="s">
        <v>19</v>
      </c>
      <c r="I658" s="255"/>
      <c r="J658" s="252"/>
      <c r="K658" s="252"/>
      <c r="L658" s="256"/>
      <c r="M658" s="257"/>
      <c r="N658" s="258"/>
      <c r="O658" s="258"/>
      <c r="P658" s="258"/>
      <c r="Q658" s="258"/>
      <c r="R658" s="258"/>
      <c r="S658" s="258"/>
      <c r="T658" s="259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T658" s="260" t="s">
        <v>218</v>
      </c>
      <c r="AU658" s="260" t="s">
        <v>82</v>
      </c>
      <c r="AV658" s="15" t="s">
        <v>34</v>
      </c>
      <c r="AW658" s="15" t="s">
        <v>33</v>
      </c>
      <c r="AX658" s="15" t="s">
        <v>73</v>
      </c>
      <c r="AY658" s="260" t="s">
        <v>206</v>
      </c>
    </row>
    <row r="659" spans="1:51" s="13" customFormat="1" ht="12">
      <c r="A659" s="13"/>
      <c r="B659" s="228"/>
      <c r="C659" s="229"/>
      <c r="D659" s="230" t="s">
        <v>218</v>
      </c>
      <c r="E659" s="231" t="s">
        <v>19</v>
      </c>
      <c r="F659" s="232" t="s">
        <v>112</v>
      </c>
      <c r="G659" s="229"/>
      <c r="H659" s="233">
        <v>4</v>
      </c>
      <c r="I659" s="234"/>
      <c r="J659" s="229"/>
      <c r="K659" s="229"/>
      <c r="L659" s="235"/>
      <c r="M659" s="236"/>
      <c r="N659" s="237"/>
      <c r="O659" s="237"/>
      <c r="P659" s="237"/>
      <c r="Q659" s="237"/>
      <c r="R659" s="237"/>
      <c r="S659" s="237"/>
      <c r="T659" s="238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39" t="s">
        <v>218</v>
      </c>
      <c r="AU659" s="239" t="s">
        <v>82</v>
      </c>
      <c r="AV659" s="13" t="s">
        <v>82</v>
      </c>
      <c r="AW659" s="13" t="s">
        <v>33</v>
      </c>
      <c r="AX659" s="13" t="s">
        <v>73</v>
      </c>
      <c r="AY659" s="239" t="s">
        <v>206</v>
      </c>
    </row>
    <row r="660" spans="1:51" s="14" customFormat="1" ht="12">
      <c r="A660" s="14"/>
      <c r="B660" s="240"/>
      <c r="C660" s="241"/>
      <c r="D660" s="230" t="s">
        <v>218</v>
      </c>
      <c r="E660" s="242" t="s">
        <v>19</v>
      </c>
      <c r="F660" s="243" t="s">
        <v>220</v>
      </c>
      <c r="G660" s="241"/>
      <c r="H660" s="244">
        <v>4</v>
      </c>
      <c r="I660" s="245"/>
      <c r="J660" s="241"/>
      <c r="K660" s="241"/>
      <c r="L660" s="246"/>
      <c r="M660" s="247"/>
      <c r="N660" s="248"/>
      <c r="O660" s="248"/>
      <c r="P660" s="248"/>
      <c r="Q660" s="248"/>
      <c r="R660" s="248"/>
      <c r="S660" s="248"/>
      <c r="T660" s="249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50" t="s">
        <v>218</v>
      </c>
      <c r="AU660" s="250" t="s">
        <v>82</v>
      </c>
      <c r="AV660" s="14" t="s">
        <v>112</v>
      </c>
      <c r="AW660" s="14" t="s">
        <v>33</v>
      </c>
      <c r="AX660" s="14" t="s">
        <v>34</v>
      </c>
      <c r="AY660" s="250" t="s">
        <v>206</v>
      </c>
    </row>
    <row r="661" spans="1:65" s="2" customFormat="1" ht="16.5" customHeight="1">
      <c r="A661" s="40"/>
      <c r="B661" s="41"/>
      <c r="C661" s="261" t="s">
        <v>872</v>
      </c>
      <c r="D661" s="261" t="s">
        <v>317</v>
      </c>
      <c r="E661" s="262" t="s">
        <v>873</v>
      </c>
      <c r="F661" s="263" t="s">
        <v>874</v>
      </c>
      <c r="G661" s="264" t="s">
        <v>386</v>
      </c>
      <c r="H661" s="265">
        <v>4</v>
      </c>
      <c r="I661" s="266"/>
      <c r="J661" s="267">
        <f>ROUND(I661*H661,2)</f>
        <v>0</v>
      </c>
      <c r="K661" s="263" t="s">
        <v>212</v>
      </c>
      <c r="L661" s="268"/>
      <c r="M661" s="269" t="s">
        <v>19</v>
      </c>
      <c r="N661" s="270" t="s">
        <v>44</v>
      </c>
      <c r="O661" s="86"/>
      <c r="P661" s="224">
        <f>O661*H661</f>
        <v>0</v>
      </c>
      <c r="Q661" s="224">
        <v>0.097</v>
      </c>
      <c r="R661" s="224">
        <f>Q661*H661</f>
        <v>0.388</v>
      </c>
      <c r="S661" s="224">
        <v>0</v>
      </c>
      <c r="T661" s="225">
        <f>S661*H661</f>
        <v>0</v>
      </c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R661" s="226" t="s">
        <v>247</v>
      </c>
      <c r="AT661" s="226" t="s">
        <v>317</v>
      </c>
      <c r="AU661" s="226" t="s">
        <v>82</v>
      </c>
      <c r="AY661" s="19" t="s">
        <v>206</v>
      </c>
      <c r="BE661" s="227">
        <f>IF(N661="základní",J661,0)</f>
        <v>0</v>
      </c>
      <c r="BF661" s="227">
        <f>IF(N661="snížená",J661,0)</f>
        <v>0</v>
      </c>
      <c r="BG661" s="227">
        <f>IF(N661="zákl. přenesená",J661,0)</f>
        <v>0</v>
      </c>
      <c r="BH661" s="227">
        <f>IF(N661="sníž. přenesená",J661,0)</f>
        <v>0</v>
      </c>
      <c r="BI661" s="227">
        <f>IF(N661="nulová",J661,0)</f>
        <v>0</v>
      </c>
      <c r="BJ661" s="19" t="s">
        <v>34</v>
      </c>
      <c r="BK661" s="227">
        <f>ROUND(I661*H661,2)</f>
        <v>0</v>
      </c>
      <c r="BL661" s="19" t="s">
        <v>112</v>
      </c>
      <c r="BM661" s="226" t="s">
        <v>875</v>
      </c>
    </row>
    <row r="662" spans="1:65" s="2" customFormat="1" ht="12">
      <c r="A662" s="40"/>
      <c r="B662" s="41"/>
      <c r="C662" s="215" t="s">
        <v>876</v>
      </c>
      <c r="D662" s="215" t="s">
        <v>208</v>
      </c>
      <c r="E662" s="216" t="s">
        <v>877</v>
      </c>
      <c r="F662" s="217" t="s">
        <v>878</v>
      </c>
      <c r="G662" s="218" t="s">
        <v>386</v>
      </c>
      <c r="H662" s="219">
        <v>79</v>
      </c>
      <c r="I662" s="220"/>
      <c r="J662" s="221">
        <f>ROUND(I662*H662,2)</f>
        <v>0</v>
      </c>
      <c r="K662" s="217" t="s">
        <v>212</v>
      </c>
      <c r="L662" s="46"/>
      <c r="M662" s="222" t="s">
        <v>19</v>
      </c>
      <c r="N662" s="223" t="s">
        <v>44</v>
      </c>
      <c r="O662" s="86"/>
      <c r="P662" s="224">
        <f>O662*H662</f>
        <v>0</v>
      </c>
      <c r="Q662" s="224">
        <v>0.18458</v>
      </c>
      <c r="R662" s="224">
        <f>Q662*H662</f>
        <v>14.581819999999999</v>
      </c>
      <c r="S662" s="224">
        <v>0</v>
      </c>
      <c r="T662" s="225">
        <f>S662*H662</f>
        <v>0</v>
      </c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R662" s="226" t="s">
        <v>112</v>
      </c>
      <c r="AT662" s="226" t="s">
        <v>208</v>
      </c>
      <c r="AU662" s="226" t="s">
        <v>82</v>
      </c>
      <c r="AY662" s="19" t="s">
        <v>206</v>
      </c>
      <c r="BE662" s="227">
        <f>IF(N662="základní",J662,0)</f>
        <v>0</v>
      </c>
      <c r="BF662" s="227">
        <f>IF(N662="snížená",J662,0)</f>
        <v>0</v>
      </c>
      <c r="BG662" s="227">
        <f>IF(N662="zákl. přenesená",J662,0)</f>
        <v>0</v>
      </c>
      <c r="BH662" s="227">
        <f>IF(N662="sníž. přenesená",J662,0)</f>
        <v>0</v>
      </c>
      <c r="BI662" s="227">
        <f>IF(N662="nulová",J662,0)</f>
        <v>0</v>
      </c>
      <c r="BJ662" s="19" t="s">
        <v>34</v>
      </c>
      <c r="BK662" s="227">
        <f>ROUND(I662*H662,2)</f>
        <v>0</v>
      </c>
      <c r="BL662" s="19" t="s">
        <v>112</v>
      </c>
      <c r="BM662" s="226" t="s">
        <v>879</v>
      </c>
    </row>
    <row r="663" spans="1:51" s="15" customFormat="1" ht="12">
      <c r="A663" s="15"/>
      <c r="B663" s="251"/>
      <c r="C663" s="252"/>
      <c r="D663" s="230" t="s">
        <v>218</v>
      </c>
      <c r="E663" s="253" t="s">
        <v>19</v>
      </c>
      <c r="F663" s="254" t="s">
        <v>603</v>
      </c>
      <c r="G663" s="252"/>
      <c r="H663" s="253" t="s">
        <v>19</v>
      </c>
      <c r="I663" s="255"/>
      <c r="J663" s="252"/>
      <c r="K663" s="252"/>
      <c r="L663" s="256"/>
      <c r="M663" s="257"/>
      <c r="N663" s="258"/>
      <c r="O663" s="258"/>
      <c r="P663" s="258"/>
      <c r="Q663" s="258"/>
      <c r="R663" s="258"/>
      <c r="S663" s="258"/>
      <c r="T663" s="259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T663" s="260" t="s">
        <v>218</v>
      </c>
      <c r="AU663" s="260" t="s">
        <v>82</v>
      </c>
      <c r="AV663" s="15" t="s">
        <v>34</v>
      </c>
      <c r="AW663" s="15" t="s">
        <v>33</v>
      </c>
      <c r="AX663" s="15" t="s">
        <v>73</v>
      </c>
      <c r="AY663" s="260" t="s">
        <v>206</v>
      </c>
    </row>
    <row r="664" spans="1:51" s="13" customFormat="1" ht="12">
      <c r="A664" s="13"/>
      <c r="B664" s="228"/>
      <c r="C664" s="229"/>
      <c r="D664" s="230" t="s">
        <v>218</v>
      </c>
      <c r="E664" s="231" t="s">
        <v>19</v>
      </c>
      <c r="F664" s="232" t="s">
        <v>880</v>
      </c>
      <c r="G664" s="229"/>
      <c r="H664" s="233">
        <v>31</v>
      </c>
      <c r="I664" s="234"/>
      <c r="J664" s="229"/>
      <c r="K664" s="229"/>
      <c r="L664" s="235"/>
      <c r="M664" s="236"/>
      <c r="N664" s="237"/>
      <c r="O664" s="237"/>
      <c r="P664" s="237"/>
      <c r="Q664" s="237"/>
      <c r="R664" s="237"/>
      <c r="S664" s="237"/>
      <c r="T664" s="238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39" t="s">
        <v>218</v>
      </c>
      <c r="AU664" s="239" t="s">
        <v>82</v>
      </c>
      <c r="AV664" s="13" t="s">
        <v>82</v>
      </c>
      <c r="AW664" s="13" t="s">
        <v>33</v>
      </c>
      <c r="AX664" s="13" t="s">
        <v>73</v>
      </c>
      <c r="AY664" s="239" t="s">
        <v>206</v>
      </c>
    </row>
    <row r="665" spans="1:51" s="13" customFormat="1" ht="12">
      <c r="A665" s="13"/>
      <c r="B665" s="228"/>
      <c r="C665" s="229"/>
      <c r="D665" s="230" t="s">
        <v>218</v>
      </c>
      <c r="E665" s="231" t="s">
        <v>19</v>
      </c>
      <c r="F665" s="232" t="s">
        <v>881</v>
      </c>
      <c r="G665" s="229"/>
      <c r="H665" s="233">
        <v>1</v>
      </c>
      <c r="I665" s="234"/>
      <c r="J665" s="229"/>
      <c r="K665" s="229"/>
      <c r="L665" s="235"/>
      <c r="M665" s="236"/>
      <c r="N665" s="237"/>
      <c r="O665" s="237"/>
      <c r="P665" s="237"/>
      <c r="Q665" s="237"/>
      <c r="R665" s="237"/>
      <c r="S665" s="237"/>
      <c r="T665" s="238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39" t="s">
        <v>218</v>
      </c>
      <c r="AU665" s="239" t="s">
        <v>82</v>
      </c>
      <c r="AV665" s="13" t="s">
        <v>82</v>
      </c>
      <c r="AW665" s="13" t="s">
        <v>33</v>
      </c>
      <c r="AX665" s="13" t="s">
        <v>73</v>
      </c>
      <c r="AY665" s="239" t="s">
        <v>206</v>
      </c>
    </row>
    <row r="666" spans="1:51" s="13" customFormat="1" ht="12">
      <c r="A666" s="13"/>
      <c r="B666" s="228"/>
      <c r="C666" s="229"/>
      <c r="D666" s="230" t="s">
        <v>218</v>
      </c>
      <c r="E666" s="231" t="s">
        <v>19</v>
      </c>
      <c r="F666" s="232" t="s">
        <v>882</v>
      </c>
      <c r="G666" s="229"/>
      <c r="H666" s="233">
        <v>1</v>
      </c>
      <c r="I666" s="234"/>
      <c r="J666" s="229"/>
      <c r="K666" s="229"/>
      <c r="L666" s="235"/>
      <c r="M666" s="236"/>
      <c r="N666" s="237"/>
      <c r="O666" s="237"/>
      <c r="P666" s="237"/>
      <c r="Q666" s="237"/>
      <c r="R666" s="237"/>
      <c r="S666" s="237"/>
      <c r="T666" s="238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39" t="s">
        <v>218</v>
      </c>
      <c r="AU666" s="239" t="s">
        <v>82</v>
      </c>
      <c r="AV666" s="13" t="s">
        <v>82</v>
      </c>
      <c r="AW666" s="13" t="s">
        <v>33</v>
      </c>
      <c r="AX666" s="13" t="s">
        <v>73</v>
      </c>
      <c r="AY666" s="239" t="s">
        <v>206</v>
      </c>
    </row>
    <row r="667" spans="1:51" s="13" customFormat="1" ht="12">
      <c r="A667" s="13"/>
      <c r="B667" s="228"/>
      <c r="C667" s="229"/>
      <c r="D667" s="230" t="s">
        <v>218</v>
      </c>
      <c r="E667" s="231" t="s">
        <v>19</v>
      </c>
      <c r="F667" s="232" t="s">
        <v>883</v>
      </c>
      <c r="G667" s="229"/>
      <c r="H667" s="233">
        <v>1</v>
      </c>
      <c r="I667" s="234"/>
      <c r="J667" s="229"/>
      <c r="K667" s="229"/>
      <c r="L667" s="235"/>
      <c r="M667" s="236"/>
      <c r="N667" s="237"/>
      <c r="O667" s="237"/>
      <c r="P667" s="237"/>
      <c r="Q667" s="237"/>
      <c r="R667" s="237"/>
      <c r="S667" s="237"/>
      <c r="T667" s="238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39" t="s">
        <v>218</v>
      </c>
      <c r="AU667" s="239" t="s">
        <v>82</v>
      </c>
      <c r="AV667" s="13" t="s">
        <v>82</v>
      </c>
      <c r="AW667" s="13" t="s">
        <v>33</v>
      </c>
      <c r="AX667" s="13" t="s">
        <v>73</v>
      </c>
      <c r="AY667" s="239" t="s">
        <v>206</v>
      </c>
    </row>
    <row r="668" spans="1:51" s="13" customFormat="1" ht="12">
      <c r="A668" s="13"/>
      <c r="B668" s="228"/>
      <c r="C668" s="229"/>
      <c r="D668" s="230" t="s">
        <v>218</v>
      </c>
      <c r="E668" s="231" t="s">
        <v>19</v>
      </c>
      <c r="F668" s="232" t="s">
        <v>884</v>
      </c>
      <c r="G668" s="229"/>
      <c r="H668" s="233">
        <v>1</v>
      </c>
      <c r="I668" s="234"/>
      <c r="J668" s="229"/>
      <c r="K668" s="229"/>
      <c r="L668" s="235"/>
      <c r="M668" s="236"/>
      <c r="N668" s="237"/>
      <c r="O668" s="237"/>
      <c r="P668" s="237"/>
      <c r="Q668" s="237"/>
      <c r="R668" s="237"/>
      <c r="S668" s="237"/>
      <c r="T668" s="238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39" t="s">
        <v>218</v>
      </c>
      <c r="AU668" s="239" t="s">
        <v>82</v>
      </c>
      <c r="AV668" s="13" t="s">
        <v>82</v>
      </c>
      <c r="AW668" s="13" t="s">
        <v>33</v>
      </c>
      <c r="AX668" s="13" t="s">
        <v>73</v>
      </c>
      <c r="AY668" s="239" t="s">
        <v>206</v>
      </c>
    </row>
    <row r="669" spans="1:51" s="13" customFormat="1" ht="12">
      <c r="A669" s="13"/>
      <c r="B669" s="228"/>
      <c r="C669" s="229"/>
      <c r="D669" s="230" t="s">
        <v>218</v>
      </c>
      <c r="E669" s="231" t="s">
        <v>19</v>
      </c>
      <c r="F669" s="232" t="s">
        <v>885</v>
      </c>
      <c r="G669" s="229"/>
      <c r="H669" s="233">
        <v>2</v>
      </c>
      <c r="I669" s="234"/>
      <c r="J669" s="229"/>
      <c r="K669" s="229"/>
      <c r="L669" s="235"/>
      <c r="M669" s="236"/>
      <c r="N669" s="237"/>
      <c r="O669" s="237"/>
      <c r="P669" s="237"/>
      <c r="Q669" s="237"/>
      <c r="R669" s="237"/>
      <c r="S669" s="237"/>
      <c r="T669" s="238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39" t="s">
        <v>218</v>
      </c>
      <c r="AU669" s="239" t="s">
        <v>82</v>
      </c>
      <c r="AV669" s="13" t="s">
        <v>82</v>
      </c>
      <c r="AW669" s="13" t="s">
        <v>33</v>
      </c>
      <c r="AX669" s="13" t="s">
        <v>73</v>
      </c>
      <c r="AY669" s="239" t="s">
        <v>206</v>
      </c>
    </row>
    <row r="670" spans="1:51" s="13" customFormat="1" ht="12">
      <c r="A670" s="13"/>
      <c r="B670" s="228"/>
      <c r="C670" s="229"/>
      <c r="D670" s="230" t="s">
        <v>218</v>
      </c>
      <c r="E670" s="231" t="s">
        <v>19</v>
      </c>
      <c r="F670" s="232" t="s">
        <v>886</v>
      </c>
      <c r="G670" s="229"/>
      <c r="H670" s="233">
        <v>1</v>
      </c>
      <c r="I670" s="234"/>
      <c r="J670" s="229"/>
      <c r="K670" s="229"/>
      <c r="L670" s="235"/>
      <c r="M670" s="236"/>
      <c r="N670" s="237"/>
      <c r="O670" s="237"/>
      <c r="P670" s="237"/>
      <c r="Q670" s="237"/>
      <c r="R670" s="237"/>
      <c r="S670" s="237"/>
      <c r="T670" s="238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39" t="s">
        <v>218</v>
      </c>
      <c r="AU670" s="239" t="s">
        <v>82</v>
      </c>
      <c r="AV670" s="13" t="s">
        <v>82</v>
      </c>
      <c r="AW670" s="13" t="s">
        <v>33</v>
      </c>
      <c r="AX670" s="13" t="s">
        <v>73</v>
      </c>
      <c r="AY670" s="239" t="s">
        <v>206</v>
      </c>
    </row>
    <row r="671" spans="1:51" s="13" customFormat="1" ht="12">
      <c r="A671" s="13"/>
      <c r="B671" s="228"/>
      <c r="C671" s="229"/>
      <c r="D671" s="230" t="s">
        <v>218</v>
      </c>
      <c r="E671" s="231" t="s">
        <v>19</v>
      </c>
      <c r="F671" s="232" t="s">
        <v>887</v>
      </c>
      <c r="G671" s="229"/>
      <c r="H671" s="233">
        <v>4</v>
      </c>
      <c r="I671" s="234"/>
      <c r="J671" s="229"/>
      <c r="K671" s="229"/>
      <c r="L671" s="235"/>
      <c r="M671" s="236"/>
      <c r="N671" s="237"/>
      <c r="O671" s="237"/>
      <c r="P671" s="237"/>
      <c r="Q671" s="237"/>
      <c r="R671" s="237"/>
      <c r="S671" s="237"/>
      <c r="T671" s="238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39" t="s">
        <v>218</v>
      </c>
      <c r="AU671" s="239" t="s">
        <v>82</v>
      </c>
      <c r="AV671" s="13" t="s">
        <v>82</v>
      </c>
      <c r="AW671" s="13" t="s">
        <v>33</v>
      </c>
      <c r="AX671" s="13" t="s">
        <v>73</v>
      </c>
      <c r="AY671" s="239" t="s">
        <v>206</v>
      </c>
    </row>
    <row r="672" spans="1:51" s="13" customFormat="1" ht="12">
      <c r="A672" s="13"/>
      <c r="B672" s="228"/>
      <c r="C672" s="229"/>
      <c r="D672" s="230" t="s">
        <v>218</v>
      </c>
      <c r="E672" s="231" t="s">
        <v>19</v>
      </c>
      <c r="F672" s="232" t="s">
        <v>888</v>
      </c>
      <c r="G672" s="229"/>
      <c r="H672" s="233">
        <v>1</v>
      </c>
      <c r="I672" s="234"/>
      <c r="J672" s="229"/>
      <c r="K672" s="229"/>
      <c r="L672" s="235"/>
      <c r="M672" s="236"/>
      <c r="N672" s="237"/>
      <c r="O672" s="237"/>
      <c r="P672" s="237"/>
      <c r="Q672" s="237"/>
      <c r="R672" s="237"/>
      <c r="S672" s="237"/>
      <c r="T672" s="238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39" t="s">
        <v>218</v>
      </c>
      <c r="AU672" s="239" t="s">
        <v>82</v>
      </c>
      <c r="AV672" s="13" t="s">
        <v>82</v>
      </c>
      <c r="AW672" s="13" t="s">
        <v>33</v>
      </c>
      <c r="AX672" s="13" t="s">
        <v>73</v>
      </c>
      <c r="AY672" s="239" t="s">
        <v>206</v>
      </c>
    </row>
    <row r="673" spans="1:51" s="13" customFormat="1" ht="12">
      <c r="A673" s="13"/>
      <c r="B673" s="228"/>
      <c r="C673" s="229"/>
      <c r="D673" s="230" t="s">
        <v>218</v>
      </c>
      <c r="E673" s="231" t="s">
        <v>19</v>
      </c>
      <c r="F673" s="232" t="s">
        <v>889</v>
      </c>
      <c r="G673" s="229"/>
      <c r="H673" s="233">
        <v>1</v>
      </c>
      <c r="I673" s="234"/>
      <c r="J673" s="229"/>
      <c r="K673" s="229"/>
      <c r="L673" s="235"/>
      <c r="M673" s="236"/>
      <c r="N673" s="237"/>
      <c r="O673" s="237"/>
      <c r="P673" s="237"/>
      <c r="Q673" s="237"/>
      <c r="R673" s="237"/>
      <c r="S673" s="237"/>
      <c r="T673" s="238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39" t="s">
        <v>218</v>
      </c>
      <c r="AU673" s="239" t="s">
        <v>82</v>
      </c>
      <c r="AV673" s="13" t="s">
        <v>82</v>
      </c>
      <c r="AW673" s="13" t="s">
        <v>33</v>
      </c>
      <c r="AX673" s="13" t="s">
        <v>73</v>
      </c>
      <c r="AY673" s="239" t="s">
        <v>206</v>
      </c>
    </row>
    <row r="674" spans="1:51" s="13" customFormat="1" ht="12">
      <c r="A674" s="13"/>
      <c r="B674" s="228"/>
      <c r="C674" s="229"/>
      <c r="D674" s="230" t="s">
        <v>218</v>
      </c>
      <c r="E674" s="231" t="s">
        <v>19</v>
      </c>
      <c r="F674" s="232" t="s">
        <v>890</v>
      </c>
      <c r="G674" s="229"/>
      <c r="H674" s="233">
        <v>1</v>
      </c>
      <c r="I674" s="234"/>
      <c r="J674" s="229"/>
      <c r="K674" s="229"/>
      <c r="L674" s="235"/>
      <c r="M674" s="236"/>
      <c r="N674" s="237"/>
      <c r="O674" s="237"/>
      <c r="P674" s="237"/>
      <c r="Q674" s="237"/>
      <c r="R674" s="237"/>
      <c r="S674" s="237"/>
      <c r="T674" s="238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39" t="s">
        <v>218</v>
      </c>
      <c r="AU674" s="239" t="s">
        <v>82</v>
      </c>
      <c r="AV674" s="13" t="s">
        <v>82</v>
      </c>
      <c r="AW674" s="13" t="s">
        <v>33</v>
      </c>
      <c r="AX674" s="13" t="s">
        <v>73</v>
      </c>
      <c r="AY674" s="239" t="s">
        <v>206</v>
      </c>
    </row>
    <row r="675" spans="1:51" s="13" customFormat="1" ht="12">
      <c r="A675" s="13"/>
      <c r="B675" s="228"/>
      <c r="C675" s="229"/>
      <c r="D675" s="230" t="s">
        <v>218</v>
      </c>
      <c r="E675" s="231" t="s">
        <v>19</v>
      </c>
      <c r="F675" s="232" t="s">
        <v>891</v>
      </c>
      <c r="G675" s="229"/>
      <c r="H675" s="233">
        <v>1</v>
      </c>
      <c r="I675" s="234"/>
      <c r="J675" s="229"/>
      <c r="K675" s="229"/>
      <c r="L675" s="235"/>
      <c r="M675" s="236"/>
      <c r="N675" s="237"/>
      <c r="O675" s="237"/>
      <c r="P675" s="237"/>
      <c r="Q675" s="237"/>
      <c r="R675" s="237"/>
      <c r="S675" s="237"/>
      <c r="T675" s="238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39" t="s">
        <v>218</v>
      </c>
      <c r="AU675" s="239" t="s">
        <v>82</v>
      </c>
      <c r="AV675" s="13" t="s">
        <v>82</v>
      </c>
      <c r="AW675" s="13" t="s">
        <v>33</v>
      </c>
      <c r="AX675" s="13" t="s">
        <v>73</v>
      </c>
      <c r="AY675" s="239" t="s">
        <v>206</v>
      </c>
    </row>
    <row r="676" spans="1:51" s="13" customFormat="1" ht="12">
      <c r="A676" s="13"/>
      <c r="B676" s="228"/>
      <c r="C676" s="229"/>
      <c r="D676" s="230" t="s">
        <v>218</v>
      </c>
      <c r="E676" s="231" t="s">
        <v>19</v>
      </c>
      <c r="F676" s="232" t="s">
        <v>892</v>
      </c>
      <c r="G676" s="229"/>
      <c r="H676" s="233">
        <v>2</v>
      </c>
      <c r="I676" s="234"/>
      <c r="J676" s="229"/>
      <c r="K676" s="229"/>
      <c r="L676" s="235"/>
      <c r="M676" s="236"/>
      <c r="N676" s="237"/>
      <c r="O676" s="237"/>
      <c r="P676" s="237"/>
      <c r="Q676" s="237"/>
      <c r="R676" s="237"/>
      <c r="S676" s="237"/>
      <c r="T676" s="238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39" t="s">
        <v>218</v>
      </c>
      <c r="AU676" s="239" t="s">
        <v>82</v>
      </c>
      <c r="AV676" s="13" t="s">
        <v>82</v>
      </c>
      <c r="AW676" s="13" t="s">
        <v>33</v>
      </c>
      <c r="AX676" s="13" t="s">
        <v>73</v>
      </c>
      <c r="AY676" s="239" t="s">
        <v>206</v>
      </c>
    </row>
    <row r="677" spans="1:51" s="13" customFormat="1" ht="12">
      <c r="A677" s="13"/>
      <c r="B677" s="228"/>
      <c r="C677" s="229"/>
      <c r="D677" s="230" t="s">
        <v>218</v>
      </c>
      <c r="E677" s="231" t="s">
        <v>19</v>
      </c>
      <c r="F677" s="232" t="s">
        <v>893</v>
      </c>
      <c r="G677" s="229"/>
      <c r="H677" s="233">
        <v>2</v>
      </c>
      <c r="I677" s="234"/>
      <c r="J677" s="229"/>
      <c r="K677" s="229"/>
      <c r="L677" s="235"/>
      <c r="M677" s="236"/>
      <c r="N677" s="237"/>
      <c r="O677" s="237"/>
      <c r="P677" s="237"/>
      <c r="Q677" s="237"/>
      <c r="R677" s="237"/>
      <c r="S677" s="237"/>
      <c r="T677" s="238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39" t="s">
        <v>218</v>
      </c>
      <c r="AU677" s="239" t="s">
        <v>82</v>
      </c>
      <c r="AV677" s="13" t="s">
        <v>82</v>
      </c>
      <c r="AW677" s="13" t="s">
        <v>33</v>
      </c>
      <c r="AX677" s="13" t="s">
        <v>73</v>
      </c>
      <c r="AY677" s="239" t="s">
        <v>206</v>
      </c>
    </row>
    <row r="678" spans="1:51" s="13" customFormat="1" ht="12">
      <c r="A678" s="13"/>
      <c r="B678" s="228"/>
      <c r="C678" s="229"/>
      <c r="D678" s="230" t="s">
        <v>218</v>
      </c>
      <c r="E678" s="231" t="s">
        <v>19</v>
      </c>
      <c r="F678" s="232" t="s">
        <v>894</v>
      </c>
      <c r="G678" s="229"/>
      <c r="H678" s="233">
        <v>3</v>
      </c>
      <c r="I678" s="234"/>
      <c r="J678" s="229"/>
      <c r="K678" s="229"/>
      <c r="L678" s="235"/>
      <c r="M678" s="236"/>
      <c r="N678" s="237"/>
      <c r="O678" s="237"/>
      <c r="P678" s="237"/>
      <c r="Q678" s="237"/>
      <c r="R678" s="237"/>
      <c r="S678" s="237"/>
      <c r="T678" s="238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39" t="s">
        <v>218</v>
      </c>
      <c r="AU678" s="239" t="s">
        <v>82</v>
      </c>
      <c r="AV678" s="13" t="s">
        <v>82</v>
      </c>
      <c r="AW678" s="13" t="s">
        <v>33</v>
      </c>
      <c r="AX678" s="13" t="s">
        <v>73</v>
      </c>
      <c r="AY678" s="239" t="s">
        <v>206</v>
      </c>
    </row>
    <row r="679" spans="1:51" s="13" customFormat="1" ht="12">
      <c r="A679" s="13"/>
      <c r="B679" s="228"/>
      <c r="C679" s="229"/>
      <c r="D679" s="230" t="s">
        <v>218</v>
      </c>
      <c r="E679" s="231" t="s">
        <v>19</v>
      </c>
      <c r="F679" s="232" t="s">
        <v>895</v>
      </c>
      <c r="G679" s="229"/>
      <c r="H679" s="233">
        <v>1</v>
      </c>
      <c r="I679" s="234"/>
      <c r="J679" s="229"/>
      <c r="K679" s="229"/>
      <c r="L679" s="235"/>
      <c r="M679" s="236"/>
      <c r="N679" s="237"/>
      <c r="O679" s="237"/>
      <c r="P679" s="237"/>
      <c r="Q679" s="237"/>
      <c r="R679" s="237"/>
      <c r="S679" s="237"/>
      <c r="T679" s="238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39" t="s">
        <v>218</v>
      </c>
      <c r="AU679" s="239" t="s">
        <v>82</v>
      </c>
      <c r="AV679" s="13" t="s">
        <v>82</v>
      </c>
      <c r="AW679" s="13" t="s">
        <v>33</v>
      </c>
      <c r="AX679" s="13" t="s">
        <v>73</v>
      </c>
      <c r="AY679" s="239" t="s">
        <v>206</v>
      </c>
    </row>
    <row r="680" spans="1:51" s="13" customFormat="1" ht="12">
      <c r="A680" s="13"/>
      <c r="B680" s="228"/>
      <c r="C680" s="229"/>
      <c r="D680" s="230" t="s">
        <v>218</v>
      </c>
      <c r="E680" s="231" t="s">
        <v>19</v>
      </c>
      <c r="F680" s="232" t="s">
        <v>896</v>
      </c>
      <c r="G680" s="229"/>
      <c r="H680" s="233">
        <v>3</v>
      </c>
      <c r="I680" s="234"/>
      <c r="J680" s="229"/>
      <c r="K680" s="229"/>
      <c r="L680" s="235"/>
      <c r="M680" s="236"/>
      <c r="N680" s="237"/>
      <c r="O680" s="237"/>
      <c r="P680" s="237"/>
      <c r="Q680" s="237"/>
      <c r="R680" s="237"/>
      <c r="S680" s="237"/>
      <c r="T680" s="238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39" t="s">
        <v>218</v>
      </c>
      <c r="AU680" s="239" t="s">
        <v>82</v>
      </c>
      <c r="AV680" s="13" t="s">
        <v>82</v>
      </c>
      <c r="AW680" s="13" t="s">
        <v>33</v>
      </c>
      <c r="AX680" s="13" t="s">
        <v>73</v>
      </c>
      <c r="AY680" s="239" t="s">
        <v>206</v>
      </c>
    </row>
    <row r="681" spans="1:51" s="13" customFormat="1" ht="12">
      <c r="A681" s="13"/>
      <c r="B681" s="228"/>
      <c r="C681" s="229"/>
      <c r="D681" s="230" t="s">
        <v>218</v>
      </c>
      <c r="E681" s="231" t="s">
        <v>19</v>
      </c>
      <c r="F681" s="232" t="s">
        <v>897</v>
      </c>
      <c r="G681" s="229"/>
      <c r="H681" s="233">
        <v>3</v>
      </c>
      <c r="I681" s="234"/>
      <c r="J681" s="229"/>
      <c r="K681" s="229"/>
      <c r="L681" s="235"/>
      <c r="M681" s="236"/>
      <c r="N681" s="237"/>
      <c r="O681" s="237"/>
      <c r="P681" s="237"/>
      <c r="Q681" s="237"/>
      <c r="R681" s="237"/>
      <c r="S681" s="237"/>
      <c r="T681" s="238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39" t="s">
        <v>218</v>
      </c>
      <c r="AU681" s="239" t="s">
        <v>82</v>
      </c>
      <c r="AV681" s="13" t="s">
        <v>82</v>
      </c>
      <c r="AW681" s="13" t="s">
        <v>33</v>
      </c>
      <c r="AX681" s="13" t="s">
        <v>73</v>
      </c>
      <c r="AY681" s="239" t="s">
        <v>206</v>
      </c>
    </row>
    <row r="682" spans="1:51" s="13" customFormat="1" ht="12">
      <c r="A682" s="13"/>
      <c r="B682" s="228"/>
      <c r="C682" s="229"/>
      <c r="D682" s="230" t="s">
        <v>218</v>
      </c>
      <c r="E682" s="231" t="s">
        <v>19</v>
      </c>
      <c r="F682" s="232" t="s">
        <v>898</v>
      </c>
      <c r="G682" s="229"/>
      <c r="H682" s="233">
        <v>1</v>
      </c>
      <c r="I682" s="234"/>
      <c r="J682" s="229"/>
      <c r="K682" s="229"/>
      <c r="L682" s="235"/>
      <c r="M682" s="236"/>
      <c r="N682" s="237"/>
      <c r="O682" s="237"/>
      <c r="P682" s="237"/>
      <c r="Q682" s="237"/>
      <c r="R682" s="237"/>
      <c r="S682" s="237"/>
      <c r="T682" s="238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39" t="s">
        <v>218</v>
      </c>
      <c r="AU682" s="239" t="s">
        <v>82</v>
      </c>
      <c r="AV682" s="13" t="s">
        <v>82</v>
      </c>
      <c r="AW682" s="13" t="s">
        <v>33</v>
      </c>
      <c r="AX682" s="13" t="s">
        <v>73</v>
      </c>
      <c r="AY682" s="239" t="s">
        <v>206</v>
      </c>
    </row>
    <row r="683" spans="1:51" s="13" customFormat="1" ht="12">
      <c r="A683" s="13"/>
      <c r="B683" s="228"/>
      <c r="C683" s="229"/>
      <c r="D683" s="230" t="s">
        <v>218</v>
      </c>
      <c r="E683" s="231" t="s">
        <v>19</v>
      </c>
      <c r="F683" s="232" t="s">
        <v>899</v>
      </c>
      <c r="G683" s="229"/>
      <c r="H683" s="233">
        <v>2</v>
      </c>
      <c r="I683" s="234"/>
      <c r="J683" s="229"/>
      <c r="K683" s="229"/>
      <c r="L683" s="235"/>
      <c r="M683" s="236"/>
      <c r="N683" s="237"/>
      <c r="O683" s="237"/>
      <c r="P683" s="237"/>
      <c r="Q683" s="237"/>
      <c r="R683" s="237"/>
      <c r="S683" s="237"/>
      <c r="T683" s="238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39" t="s">
        <v>218</v>
      </c>
      <c r="AU683" s="239" t="s">
        <v>82</v>
      </c>
      <c r="AV683" s="13" t="s">
        <v>82</v>
      </c>
      <c r="AW683" s="13" t="s">
        <v>33</v>
      </c>
      <c r="AX683" s="13" t="s">
        <v>73</v>
      </c>
      <c r="AY683" s="239" t="s">
        <v>206</v>
      </c>
    </row>
    <row r="684" spans="1:51" s="13" customFormat="1" ht="12">
      <c r="A684" s="13"/>
      <c r="B684" s="228"/>
      <c r="C684" s="229"/>
      <c r="D684" s="230" t="s">
        <v>218</v>
      </c>
      <c r="E684" s="231" t="s">
        <v>19</v>
      </c>
      <c r="F684" s="232" t="s">
        <v>900</v>
      </c>
      <c r="G684" s="229"/>
      <c r="H684" s="233">
        <v>1</v>
      </c>
      <c r="I684" s="234"/>
      <c r="J684" s="229"/>
      <c r="K684" s="229"/>
      <c r="L684" s="235"/>
      <c r="M684" s="236"/>
      <c r="N684" s="237"/>
      <c r="O684" s="237"/>
      <c r="P684" s="237"/>
      <c r="Q684" s="237"/>
      <c r="R684" s="237"/>
      <c r="S684" s="237"/>
      <c r="T684" s="238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39" t="s">
        <v>218</v>
      </c>
      <c r="AU684" s="239" t="s">
        <v>82</v>
      </c>
      <c r="AV684" s="13" t="s">
        <v>82</v>
      </c>
      <c r="AW684" s="13" t="s">
        <v>33</v>
      </c>
      <c r="AX684" s="13" t="s">
        <v>73</v>
      </c>
      <c r="AY684" s="239" t="s">
        <v>206</v>
      </c>
    </row>
    <row r="685" spans="1:51" s="13" customFormat="1" ht="12">
      <c r="A685" s="13"/>
      <c r="B685" s="228"/>
      <c r="C685" s="229"/>
      <c r="D685" s="230" t="s">
        <v>218</v>
      </c>
      <c r="E685" s="231" t="s">
        <v>19</v>
      </c>
      <c r="F685" s="232" t="s">
        <v>901</v>
      </c>
      <c r="G685" s="229"/>
      <c r="H685" s="233">
        <v>1</v>
      </c>
      <c r="I685" s="234"/>
      <c r="J685" s="229"/>
      <c r="K685" s="229"/>
      <c r="L685" s="235"/>
      <c r="M685" s="236"/>
      <c r="N685" s="237"/>
      <c r="O685" s="237"/>
      <c r="P685" s="237"/>
      <c r="Q685" s="237"/>
      <c r="R685" s="237"/>
      <c r="S685" s="237"/>
      <c r="T685" s="238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39" t="s">
        <v>218</v>
      </c>
      <c r="AU685" s="239" t="s">
        <v>82</v>
      </c>
      <c r="AV685" s="13" t="s">
        <v>82</v>
      </c>
      <c r="AW685" s="13" t="s">
        <v>33</v>
      </c>
      <c r="AX685" s="13" t="s">
        <v>73</v>
      </c>
      <c r="AY685" s="239" t="s">
        <v>206</v>
      </c>
    </row>
    <row r="686" spans="1:51" s="13" customFormat="1" ht="12">
      <c r="A686" s="13"/>
      <c r="B686" s="228"/>
      <c r="C686" s="229"/>
      <c r="D686" s="230" t="s">
        <v>218</v>
      </c>
      <c r="E686" s="231" t="s">
        <v>19</v>
      </c>
      <c r="F686" s="232" t="s">
        <v>902</v>
      </c>
      <c r="G686" s="229"/>
      <c r="H686" s="233">
        <v>1</v>
      </c>
      <c r="I686" s="234"/>
      <c r="J686" s="229"/>
      <c r="K686" s="229"/>
      <c r="L686" s="235"/>
      <c r="M686" s="236"/>
      <c r="N686" s="237"/>
      <c r="O686" s="237"/>
      <c r="P686" s="237"/>
      <c r="Q686" s="237"/>
      <c r="R686" s="237"/>
      <c r="S686" s="237"/>
      <c r="T686" s="238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39" t="s">
        <v>218</v>
      </c>
      <c r="AU686" s="239" t="s">
        <v>82</v>
      </c>
      <c r="AV686" s="13" t="s">
        <v>82</v>
      </c>
      <c r="AW686" s="13" t="s">
        <v>33</v>
      </c>
      <c r="AX686" s="13" t="s">
        <v>73</v>
      </c>
      <c r="AY686" s="239" t="s">
        <v>206</v>
      </c>
    </row>
    <row r="687" spans="1:51" s="13" customFormat="1" ht="12">
      <c r="A687" s="13"/>
      <c r="B687" s="228"/>
      <c r="C687" s="229"/>
      <c r="D687" s="230" t="s">
        <v>218</v>
      </c>
      <c r="E687" s="231" t="s">
        <v>19</v>
      </c>
      <c r="F687" s="232" t="s">
        <v>903</v>
      </c>
      <c r="G687" s="229"/>
      <c r="H687" s="233">
        <v>1</v>
      </c>
      <c r="I687" s="234"/>
      <c r="J687" s="229"/>
      <c r="K687" s="229"/>
      <c r="L687" s="235"/>
      <c r="M687" s="236"/>
      <c r="N687" s="237"/>
      <c r="O687" s="237"/>
      <c r="P687" s="237"/>
      <c r="Q687" s="237"/>
      <c r="R687" s="237"/>
      <c r="S687" s="237"/>
      <c r="T687" s="238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39" t="s">
        <v>218</v>
      </c>
      <c r="AU687" s="239" t="s">
        <v>82</v>
      </c>
      <c r="AV687" s="13" t="s">
        <v>82</v>
      </c>
      <c r="AW687" s="13" t="s">
        <v>33</v>
      </c>
      <c r="AX687" s="13" t="s">
        <v>73</v>
      </c>
      <c r="AY687" s="239" t="s">
        <v>206</v>
      </c>
    </row>
    <row r="688" spans="1:51" s="13" customFormat="1" ht="12">
      <c r="A688" s="13"/>
      <c r="B688" s="228"/>
      <c r="C688" s="229"/>
      <c r="D688" s="230" t="s">
        <v>218</v>
      </c>
      <c r="E688" s="231" t="s">
        <v>19</v>
      </c>
      <c r="F688" s="232" t="s">
        <v>904</v>
      </c>
      <c r="G688" s="229"/>
      <c r="H688" s="233">
        <v>1</v>
      </c>
      <c r="I688" s="234"/>
      <c r="J688" s="229"/>
      <c r="K688" s="229"/>
      <c r="L688" s="235"/>
      <c r="M688" s="236"/>
      <c r="N688" s="237"/>
      <c r="O688" s="237"/>
      <c r="P688" s="237"/>
      <c r="Q688" s="237"/>
      <c r="R688" s="237"/>
      <c r="S688" s="237"/>
      <c r="T688" s="238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39" t="s">
        <v>218</v>
      </c>
      <c r="AU688" s="239" t="s">
        <v>82</v>
      </c>
      <c r="AV688" s="13" t="s">
        <v>82</v>
      </c>
      <c r="AW688" s="13" t="s">
        <v>33</v>
      </c>
      <c r="AX688" s="13" t="s">
        <v>73</v>
      </c>
      <c r="AY688" s="239" t="s">
        <v>206</v>
      </c>
    </row>
    <row r="689" spans="1:51" s="13" customFormat="1" ht="12">
      <c r="A689" s="13"/>
      <c r="B689" s="228"/>
      <c r="C689" s="229"/>
      <c r="D689" s="230" t="s">
        <v>218</v>
      </c>
      <c r="E689" s="231" t="s">
        <v>19</v>
      </c>
      <c r="F689" s="232" t="s">
        <v>905</v>
      </c>
      <c r="G689" s="229"/>
      <c r="H689" s="233">
        <v>2</v>
      </c>
      <c r="I689" s="234"/>
      <c r="J689" s="229"/>
      <c r="K689" s="229"/>
      <c r="L689" s="235"/>
      <c r="M689" s="236"/>
      <c r="N689" s="237"/>
      <c r="O689" s="237"/>
      <c r="P689" s="237"/>
      <c r="Q689" s="237"/>
      <c r="R689" s="237"/>
      <c r="S689" s="237"/>
      <c r="T689" s="238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39" t="s">
        <v>218</v>
      </c>
      <c r="AU689" s="239" t="s">
        <v>82</v>
      </c>
      <c r="AV689" s="13" t="s">
        <v>82</v>
      </c>
      <c r="AW689" s="13" t="s">
        <v>33</v>
      </c>
      <c r="AX689" s="13" t="s">
        <v>73</v>
      </c>
      <c r="AY689" s="239" t="s">
        <v>206</v>
      </c>
    </row>
    <row r="690" spans="1:51" s="13" customFormat="1" ht="12">
      <c r="A690" s="13"/>
      <c r="B690" s="228"/>
      <c r="C690" s="229"/>
      <c r="D690" s="230" t="s">
        <v>218</v>
      </c>
      <c r="E690" s="231" t="s">
        <v>19</v>
      </c>
      <c r="F690" s="232" t="s">
        <v>906</v>
      </c>
      <c r="G690" s="229"/>
      <c r="H690" s="233">
        <v>1</v>
      </c>
      <c r="I690" s="234"/>
      <c r="J690" s="229"/>
      <c r="K690" s="229"/>
      <c r="L690" s="235"/>
      <c r="M690" s="236"/>
      <c r="N690" s="237"/>
      <c r="O690" s="237"/>
      <c r="P690" s="237"/>
      <c r="Q690" s="237"/>
      <c r="R690" s="237"/>
      <c r="S690" s="237"/>
      <c r="T690" s="238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39" t="s">
        <v>218</v>
      </c>
      <c r="AU690" s="239" t="s">
        <v>82</v>
      </c>
      <c r="AV690" s="13" t="s">
        <v>82</v>
      </c>
      <c r="AW690" s="13" t="s">
        <v>33</v>
      </c>
      <c r="AX690" s="13" t="s">
        <v>73</v>
      </c>
      <c r="AY690" s="239" t="s">
        <v>206</v>
      </c>
    </row>
    <row r="691" spans="1:51" s="13" customFormat="1" ht="12">
      <c r="A691" s="13"/>
      <c r="B691" s="228"/>
      <c r="C691" s="229"/>
      <c r="D691" s="230" t="s">
        <v>218</v>
      </c>
      <c r="E691" s="231" t="s">
        <v>19</v>
      </c>
      <c r="F691" s="232" t="s">
        <v>907</v>
      </c>
      <c r="G691" s="229"/>
      <c r="H691" s="233">
        <v>2</v>
      </c>
      <c r="I691" s="234"/>
      <c r="J691" s="229"/>
      <c r="K691" s="229"/>
      <c r="L691" s="235"/>
      <c r="M691" s="236"/>
      <c r="N691" s="237"/>
      <c r="O691" s="237"/>
      <c r="P691" s="237"/>
      <c r="Q691" s="237"/>
      <c r="R691" s="237"/>
      <c r="S691" s="237"/>
      <c r="T691" s="238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39" t="s">
        <v>218</v>
      </c>
      <c r="AU691" s="239" t="s">
        <v>82</v>
      </c>
      <c r="AV691" s="13" t="s">
        <v>82</v>
      </c>
      <c r="AW691" s="13" t="s">
        <v>33</v>
      </c>
      <c r="AX691" s="13" t="s">
        <v>73</v>
      </c>
      <c r="AY691" s="239" t="s">
        <v>206</v>
      </c>
    </row>
    <row r="692" spans="1:51" s="13" customFormat="1" ht="12">
      <c r="A692" s="13"/>
      <c r="B692" s="228"/>
      <c r="C692" s="229"/>
      <c r="D692" s="230" t="s">
        <v>218</v>
      </c>
      <c r="E692" s="231" t="s">
        <v>19</v>
      </c>
      <c r="F692" s="232" t="s">
        <v>908</v>
      </c>
      <c r="G692" s="229"/>
      <c r="H692" s="233">
        <v>2</v>
      </c>
      <c r="I692" s="234"/>
      <c r="J692" s="229"/>
      <c r="K692" s="229"/>
      <c r="L692" s="235"/>
      <c r="M692" s="236"/>
      <c r="N692" s="237"/>
      <c r="O692" s="237"/>
      <c r="P692" s="237"/>
      <c r="Q692" s="237"/>
      <c r="R692" s="237"/>
      <c r="S692" s="237"/>
      <c r="T692" s="238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39" t="s">
        <v>218</v>
      </c>
      <c r="AU692" s="239" t="s">
        <v>82</v>
      </c>
      <c r="AV692" s="13" t="s">
        <v>82</v>
      </c>
      <c r="AW692" s="13" t="s">
        <v>33</v>
      </c>
      <c r="AX692" s="13" t="s">
        <v>73</v>
      </c>
      <c r="AY692" s="239" t="s">
        <v>206</v>
      </c>
    </row>
    <row r="693" spans="1:51" s="13" customFormat="1" ht="12">
      <c r="A693" s="13"/>
      <c r="B693" s="228"/>
      <c r="C693" s="229"/>
      <c r="D693" s="230" t="s">
        <v>218</v>
      </c>
      <c r="E693" s="231" t="s">
        <v>19</v>
      </c>
      <c r="F693" s="232" t="s">
        <v>909</v>
      </c>
      <c r="G693" s="229"/>
      <c r="H693" s="233">
        <v>2</v>
      </c>
      <c r="I693" s="234"/>
      <c r="J693" s="229"/>
      <c r="K693" s="229"/>
      <c r="L693" s="235"/>
      <c r="M693" s="236"/>
      <c r="N693" s="237"/>
      <c r="O693" s="237"/>
      <c r="P693" s="237"/>
      <c r="Q693" s="237"/>
      <c r="R693" s="237"/>
      <c r="S693" s="237"/>
      <c r="T693" s="238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39" t="s">
        <v>218</v>
      </c>
      <c r="AU693" s="239" t="s">
        <v>82</v>
      </c>
      <c r="AV693" s="13" t="s">
        <v>82</v>
      </c>
      <c r="AW693" s="13" t="s">
        <v>33</v>
      </c>
      <c r="AX693" s="13" t="s">
        <v>73</v>
      </c>
      <c r="AY693" s="239" t="s">
        <v>206</v>
      </c>
    </row>
    <row r="694" spans="1:51" s="13" customFormat="1" ht="12">
      <c r="A694" s="13"/>
      <c r="B694" s="228"/>
      <c r="C694" s="229"/>
      <c r="D694" s="230" t="s">
        <v>218</v>
      </c>
      <c r="E694" s="231" t="s">
        <v>19</v>
      </c>
      <c r="F694" s="232" t="s">
        <v>910</v>
      </c>
      <c r="G694" s="229"/>
      <c r="H694" s="233">
        <v>2</v>
      </c>
      <c r="I694" s="234"/>
      <c r="J694" s="229"/>
      <c r="K694" s="229"/>
      <c r="L694" s="235"/>
      <c r="M694" s="236"/>
      <c r="N694" s="237"/>
      <c r="O694" s="237"/>
      <c r="P694" s="237"/>
      <c r="Q694" s="237"/>
      <c r="R694" s="237"/>
      <c r="S694" s="237"/>
      <c r="T694" s="238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39" t="s">
        <v>218</v>
      </c>
      <c r="AU694" s="239" t="s">
        <v>82</v>
      </c>
      <c r="AV694" s="13" t="s">
        <v>82</v>
      </c>
      <c r="AW694" s="13" t="s">
        <v>33</v>
      </c>
      <c r="AX694" s="13" t="s">
        <v>73</v>
      </c>
      <c r="AY694" s="239" t="s">
        <v>206</v>
      </c>
    </row>
    <row r="695" spans="1:51" s="14" customFormat="1" ht="12">
      <c r="A695" s="14"/>
      <c r="B695" s="240"/>
      <c r="C695" s="241"/>
      <c r="D695" s="230" t="s">
        <v>218</v>
      </c>
      <c r="E695" s="242" t="s">
        <v>19</v>
      </c>
      <c r="F695" s="243" t="s">
        <v>220</v>
      </c>
      <c r="G695" s="241"/>
      <c r="H695" s="244">
        <v>79</v>
      </c>
      <c r="I695" s="245"/>
      <c r="J695" s="241"/>
      <c r="K695" s="241"/>
      <c r="L695" s="246"/>
      <c r="M695" s="247"/>
      <c r="N695" s="248"/>
      <c r="O695" s="248"/>
      <c r="P695" s="248"/>
      <c r="Q695" s="248"/>
      <c r="R695" s="248"/>
      <c r="S695" s="248"/>
      <c r="T695" s="249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50" t="s">
        <v>218</v>
      </c>
      <c r="AU695" s="250" t="s">
        <v>82</v>
      </c>
      <c r="AV695" s="14" t="s">
        <v>112</v>
      </c>
      <c r="AW695" s="14" t="s">
        <v>33</v>
      </c>
      <c r="AX695" s="14" t="s">
        <v>34</v>
      </c>
      <c r="AY695" s="250" t="s">
        <v>206</v>
      </c>
    </row>
    <row r="696" spans="1:65" s="2" customFormat="1" ht="12">
      <c r="A696" s="40"/>
      <c r="B696" s="41"/>
      <c r="C696" s="215" t="s">
        <v>911</v>
      </c>
      <c r="D696" s="215" t="s">
        <v>208</v>
      </c>
      <c r="E696" s="216" t="s">
        <v>912</v>
      </c>
      <c r="F696" s="217" t="s">
        <v>913</v>
      </c>
      <c r="G696" s="218" t="s">
        <v>386</v>
      </c>
      <c r="H696" s="219">
        <v>48</v>
      </c>
      <c r="I696" s="220"/>
      <c r="J696" s="221">
        <f>ROUND(I696*H696,2)</f>
        <v>0</v>
      </c>
      <c r="K696" s="217" t="s">
        <v>212</v>
      </c>
      <c r="L696" s="46"/>
      <c r="M696" s="222" t="s">
        <v>19</v>
      </c>
      <c r="N696" s="223" t="s">
        <v>44</v>
      </c>
      <c r="O696" s="86"/>
      <c r="P696" s="224">
        <f>O696*H696</f>
        <v>0</v>
      </c>
      <c r="Q696" s="224">
        <v>0.29121</v>
      </c>
      <c r="R696" s="224">
        <f>Q696*H696</f>
        <v>13.978080000000002</v>
      </c>
      <c r="S696" s="224">
        <v>0</v>
      </c>
      <c r="T696" s="225">
        <f>S696*H696</f>
        <v>0</v>
      </c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R696" s="226" t="s">
        <v>112</v>
      </c>
      <c r="AT696" s="226" t="s">
        <v>208</v>
      </c>
      <c r="AU696" s="226" t="s">
        <v>82</v>
      </c>
      <c r="AY696" s="19" t="s">
        <v>206</v>
      </c>
      <c r="BE696" s="227">
        <f>IF(N696="základní",J696,0)</f>
        <v>0</v>
      </c>
      <c r="BF696" s="227">
        <f>IF(N696="snížená",J696,0)</f>
        <v>0</v>
      </c>
      <c r="BG696" s="227">
        <f>IF(N696="zákl. přenesená",J696,0)</f>
        <v>0</v>
      </c>
      <c r="BH696" s="227">
        <f>IF(N696="sníž. přenesená",J696,0)</f>
        <v>0</v>
      </c>
      <c r="BI696" s="227">
        <f>IF(N696="nulová",J696,0)</f>
        <v>0</v>
      </c>
      <c r="BJ696" s="19" t="s">
        <v>34</v>
      </c>
      <c r="BK696" s="227">
        <f>ROUND(I696*H696,2)</f>
        <v>0</v>
      </c>
      <c r="BL696" s="19" t="s">
        <v>112</v>
      </c>
      <c r="BM696" s="226" t="s">
        <v>914</v>
      </c>
    </row>
    <row r="697" spans="1:51" s="15" customFormat="1" ht="12">
      <c r="A697" s="15"/>
      <c r="B697" s="251"/>
      <c r="C697" s="252"/>
      <c r="D697" s="230" t="s">
        <v>218</v>
      </c>
      <c r="E697" s="253" t="s">
        <v>19</v>
      </c>
      <c r="F697" s="254" t="s">
        <v>603</v>
      </c>
      <c r="G697" s="252"/>
      <c r="H697" s="253" t="s">
        <v>19</v>
      </c>
      <c r="I697" s="255"/>
      <c r="J697" s="252"/>
      <c r="K697" s="252"/>
      <c r="L697" s="256"/>
      <c r="M697" s="257"/>
      <c r="N697" s="258"/>
      <c r="O697" s="258"/>
      <c r="P697" s="258"/>
      <c r="Q697" s="258"/>
      <c r="R697" s="258"/>
      <c r="S697" s="258"/>
      <c r="T697" s="259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T697" s="260" t="s">
        <v>218</v>
      </c>
      <c r="AU697" s="260" t="s">
        <v>82</v>
      </c>
      <c r="AV697" s="15" t="s">
        <v>34</v>
      </c>
      <c r="AW697" s="15" t="s">
        <v>33</v>
      </c>
      <c r="AX697" s="15" t="s">
        <v>73</v>
      </c>
      <c r="AY697" s="260" t="s">
        <v>206</v>
      </c>
    </row>
    <row r="698" spans="1:51" s="13" customFormat="1" ht="12">
      <c r="A698" s="13"/>
      <c r="B698" s="228"/>
      <c r="C698" s="229"/>
      <c r="D698" s="230" t="s">
        <v>218</v>
      </c>
      <c r="E698" s="231" t="s">
        <v>19</v>
      </c>
      <c r="F698" s="232" t="s">
        <v>915</v>
      </c>
      <c r="G698" s="229"/>
      <c r="H698" s="233">
        <v>23</v>
      </c>
      <c r="I698" s="234"/>
      <c r="J698" s="229"/>
      <c r="K698" s="229"/>
      <c r="L698" s="235"/>
      <c r="M698" s="236"/>
      <c r="N698" s="237"/>
      <c r="O698" s="237"/>
      <c r="P698" s="237"/>
      <c r="Q698" s="237"/>
      <c r="R698" s="237"/>
      <c r="S698" s="237"/>
      <c r="T698" s="238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39" t="s">
        <v>218</v>
      </c>
      <c r="AU698" s="239" t="s">
        <v>82</v>
      </c>
      <c r="AV698" s="13" t="s">
        <v>82</v>
      </c>
      <c r="AW698" s="13" t="s">
        <v>33</v>
      </c>
      <c r="AX698" s="13" t="s">
        <v>73</v>
      </c>
      <c r="AY698" s="239" t="s">
        <v>206</v>
      </c>
    </row>
    <row r="699" spans="1:51" s="13" customFormat="1" ht="12">
      <c r="A699" s="13"/>
      <c r="B699" s="228"/>
      <c r="C699" s="229"/>
      <c r="D699" s="230" t="s">
        <v>218</v>
      </c>
      <c r="E699" s="231" t="s">
        <v>19</v>
      </c>
      <c r="F699" s="232" t="s">
        <v>916</v>
      </c>
      <c r="G699" s="229"/>
      <c r="H699" s="233">
        <v>7</v>
      </c>
      <c r="I699" s="234"/>
      <c r="J699" s="229"/>
      <c r="K699" s="229"/>
      <c r="L699" s="235"/>
      <c r="M699" s="236"/>
      <c r="N699" s="237"/>
      <c r="O699" s="237"/>
      <c r="P699" s="237"/>
      <c r="Q699" s="237"/>
      <c r="R699" s="237"/>
      <c r="S699" s="237"/>
      <c r="T699" s="238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39" t="s">
        <v>218</v>
      </c>
      <c r="AU699" s="239" t="s">
        <v>82</v>
      </c>
      <c r="AV699" s="13" t="s">
        <v>82</v>
      </c>
      <c r="AW699" s="13" t="s">
        <v>33</v>
      </c>
      <c r="AX699" s="13" t="s">
        <v>73</v>
      </c>
      <c r="AY699" s="239" t="s">
        <v>206</v>
      </c>
    </row>
    <row r="700" spans="1:51" s="13" customFormat="1" ht="12">
      <c r="A700" s="13"/>
      <c r="B700" s="228"/>
      <c r="C700" s="229"/>
      <c r="D700" s="230" t="s">
        <v>218</v>
      </c>
      <c r="E700" s="231" t="s">
        <v>19</v>
      </c>
      <c r="F700" s="232" t="s">
        <v>917</v>
      </c>
      <c r="G700" s="229"/>
      <c r="H700" s="233">
        <v>4</v>
      </c>
      <c r="I700" s="234"/>
      <c r="J700" s="229"/>
      <c r="K700" s="229"/>
      <c r="L700" s="235"/>
      <c r="M700" s="236"/>
      <c r="N700" s="237"/>
      <c r="O700" s="237"/>
      <c r="P700" s="237"/>
      <c r="Q700" s="237"/>
      <c r="R700" s="237"/>
      <c r="S700" s="237"/>
      <c r="T700" s="238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39" t="s">
        <v>218</v>
      </c>
      <c r="AU700" s="239" t="s">
        <v>82</v>
      </c>
      <c r="AV700" s="13" t="s">
        <v>82</v>
      </c>
      <c r="AW700" s="13" t="s">
        <v>33</v>
      </c>
      <c r="AX700" s="13" t="s">
        <v>73</v>
      </c>
      <c r="AY700" s="239" t="s">
        <v>206</v>
      </c>
    </row>
    <row r="701" spans="1:51" s="13" customFormat="1" ht="12">
      <c r="A701" s="13"/>
      <c r="B701" s="228"/>
      <c r="C701" s="229"/>
      <c r="D701" s="230" t="s">
        <v>218</v>
      </c>
      <c r="E701" s="231" t="s">
        <v>19</v>
      </c>
      <c r="F701" s="232" t="s">
        <v>918</v>
      </c>
      <c r="G701" s="229"/>
      <c r="H701" s="233">
        <v>2</v>
      </c>
      <c r="I701" s="234"/>
      <c r="J701" s="229"/>
      <c r="K701" s="229"/>
      <c r="L701" s="235"/>
      <c r="M701" s="236"/>
      <c r="N701" s="237"/>
      <c r="O701" s="237"/>
      <c r="P701" s="237"/>
      <c r="Q701" s="237"/>
      <c r="R701" s="237"/>
      <c r="S701" s="237"/>
      <c r="T701" s="238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39" t="s">
        <v>218</v>
      </c>
      <c r="AU701" s="239" t="s">
        <v>82</v>
      </c>
      <c r="AV701" s="13" t="s">
        <v>82</v>
      </c>
      <c r="AW701" s="13" t="s">
        <v>33</v>
      </c>
      <c r="AX701" s="13" t="s">
        <v>73</v>
      </c>
      <c r="AY701" s="239" t="s">
        <v>206</v>
      </c>
    </row>
    <row r="702" spans="1:51" s="13" customFormat="1" ht="12">
      <c r="A702" s="13"/>
      <c r="B702" s="228"/>
      <c r="C702" s="229"/>
      <c r="D702" s="230" t="s">
        <v>218</v>
      </c>
      <c r="E702" s="231" t="s">
        <v>19</v>
      </c>
      <c r="F702" s="232" t="s">
        <v>919</v>
      </c>
      <c r="G702" s="229"/>
      <c r="H702" s="233">
        <v>5</v>
      </c>
      <c r="I702" s="234"/>
      <c r="J702" s="229"/>
      <c r="K702" s="229"/>
      <c r="L702" s="235"/>
      <c r="M702" s="236"/>
      <c r="N702" s="237"/>
      <c r="O702" s="237"/>
      <c r="P702" s="237"/>
      <c r="Q702" s="237"/>
      <c r="R702" s="237"/>
      <c r="S702" s="237"/>
      <c r="T702" s="238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39" t="s">
        <v>218</v>
      </c>
      <c r="AU702" s="239" t="s">
        <v>82</v>
      </c>
      <c r="AV702" s="13" t="s">
        <v>82</v>
      </c>
      <c r="AW702" s="13" t="s">
        <v>33</v>
      </c>
      <c r="AX702" s="13" t="s">
        <v>73</v>
      </c>
      <c r="AY702" s="239" t="s">
        <v>206</v>
      </c>
    </row>
    <row r="703" spans="1:51" s="13" customFormat="1" ht="12">
      <c r="A703" s="13"/>
      <c r="B703" s="228"/>
      <c r="C703" s="229"/>
      <c r="D703" s="230" t="s">
        <v>218</v>
      </c>
      <c r="E703" s="231" t="s">
        <v>19</v>
      </c>
      <c r="F703" s="232" t="s">
        <v>920</v>
      </c>
      <c r="G703" s="229"/>
      <c r="H703" s="233">
        <v>5</v>
      </c>
      <c r="I703" s="234"/>
      <c r="J703" s="229"/>
      <c r="K703" s="229"/>
      <c r="L703" s="235"/>
      <c r="M703" s="236"/>
      <c r="N703" s="237"/>
      <c r="O703" s="237"/>
      <c r="P703" s="237"/>
      <c r="Q703" s="237"/>
      <c r="R703" s="237"/>
      <c r="S703" s="237"/>
      <c r="T703" s="238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39" t="s">
        <v>218</v>
      </c>
      <c r="AU703" s="239" t="s">
        <v>82</v>
      </c>
      <c r="AV703" s="13" t="s">
        <v>82</v>
      </c>
      <c r="AW703" s="13" t="s">
        <v>33</v>
      </c>
      <c r="AX703" s="13" t="s">
        <v>73</v>
      </c>
      <c r="AY703" s="239" t="s">
        <v>206</v>
      </c>
    </row>
    <row r="704" spans="1:51" s="13" customFormat="1" ht="12">
      <c r="A704" s="13"/>
      <c r="B704" s="228"/>
      <c r="C704" s="229"/>
      <c r="D704" s="230" t="s">
        <v>218</v>
      </c>
      <c r="E704" s="231" t="s">
        <v>19</v>
      </c>
      <c r="F704" s="232" t="s">
        <v>921</v>
      </c>
      <c r="G704" s="229"/>
      <c r="H704" s="233">
        <v>2</v>
      </c>
      <c r="I704" s="234"/>
      <c r="J704" s="229"/>
      <c r="K704" s="229"/>
      <c r="L704" s="235"/>
      <c r="M704" s="236"/>
      <c r="N704" s="237"/>
      <c r="O704" s="237"/>
      <c r="P704" s="237"/>
      <c r="Q704" s="237"/>
      <c r="R704" s="237"/>
      <c r="S704" s="237"/>
      <c r="T704" s="238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39" t="s">
        <v>218</v>
      </c>
      <c r="AU704" s="239" t="s">
        <v>82</v>
      </c>
      <c r="AV704" s="13" t="s">
        <v>82</v>
      </c>
      <c r="AW704" s="13" t="s">
        <v>33</v>
      </c>
      <c r="AX704" s="13" t="s">
        <v>73</v>
      </c>
      <c r="AY704" s="239" t="s">
        <v>206</v>
      </c>
    </row>
    <row r="705" spans="1:51" s="14" customFormat="1" ht="12">
      <c r="A705" s="14"/>
      <c r="B705" s="240"/>
      <c r="C705" s="241"/>
      <c r="D705" s="230" t="s">
        <v>218</v>
      </c>
      <c r="E705" s="242" t="s">
        <v>19</v>
      </c>
      <c r="F705" s="243" t="s">
        <v>220</v>
      </c>
      <c r="G705" s="241"/>
      <c r="H705" s="244">
        <v>48</v>
      </c>
      <c r="I705" s="245"/>
      <c r="J705" s="241"/>
      <c r="K705" s="241"/>
      <c r="L705" s="246"/>
      <c r="M705" s="247"/>
      <c r="N705" s="248"/>
      <c r="O705" s="248"/>
      <c r="P705" s="248"/>
      <c r="Q705" s="248"/>
      <c r="R705" s="248"/>
      <c r="S705" s="248"/>
      <c r="T705" s="249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50" t="s">
        <v>218</v>
      </c>
      <c r="AU705" s="250" t="s">
        <v>82</v>
      </c>
      <c r="AV705" s="14" t="s">
        <v>112</v>
      </c>
      <c r="AW705" s="14" t="s">
        <v>33</v>
      </c>
      <c r="AX705" s="14" t="s">
        <v>34</v>
      </c>
      <c r="AY705" s="250" t="s">
        <v>206</v>
      </c>
    </row>
    <row r="706" spans="1:65" s="2" customFormat="1" ht="12">
      <c r="A706" s="40"/>
      <c r="B706" s="41"/>
      <c r="C706" s="215" t="s">
        <v>922</v>
      </c>
      <c r="D706" s="215" t="s">
        <v>208</v>
      </c>
      <c r="E706" s="216" t="s">
        <v>923</v>
      </c>
      <c r="F706" s="217" t="s">
        <v>924</v>
      </c>
      <c r="G706" s="218" t="s">
        <v>386</v>
      </c>
      <c r="H706" s="219">
        <v>17</v>
      </c>
      <c r="I706" s="220"/>
      <c r="J706" s="221">
        <f>ROUND(I706*H706,2)</f>
        <v>0</v>
      </c>
      <c r="K706" s="217" t="s">
        <v>212</v>
      </c>
      <c r="L706" s="46"/>
      <c r="M706" s="222" t="s">
        <v>19</v>
      </c>
      <c r="N706" s="223" t="s">
        <v>44</v>
      </c>
      <c r="O706" s="86"/>
      <c r="P706" s="224">
        <f>O706*H706</f>
        <v>0</v>
      </c>
      <c r="Q706" s="224">
        <v>0.39805</v>
      </c>
      <c r="R706" s="224">
        <f>Q706*H706</f>
        <v>6.76685</v>
      </c>
      <c r="S706" s="224">
        <v>0</v>
      </c>
      <c r="T706" s="225">
        <f>S706*H706</f>
        <v>0</v>
      </c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R706" s="226" t="s">
        <v>112</v>
      </c>
      <c r="AT706" s="226" t="s">
        <v>208</v>
      </c>
      <c r="AU706" s="226" t="s">
        <v>82</v>
      </c>
      <c r="AY706" s="19" t="s">
        <v>206</v>
      </c>
      <c r="BE706" s="227">
        <f>IF(N706="základní",J706,0)</f>
        <v>0</v>
      </c>
      <c r="BF706" s="227">
        <f>IF(N706="snížená",J706,0)</f>
        <v>0</v>
      </c>
      <c r="BG706" s="227">
        <f>IF(N706="zákl. přenesená",J706,0)</f>
        <v>0</v>
      </c>
      <c r="BH706" s="227">
        <f>IF(N706="sníž. přenesená",J706,0)</f>
        <v>0</v>
      </c>
      <c r="BI706" s="227">
        <f>IF(N706="nulová",J706,0)</f>
        <v>0</v>
      </c>
      <c r="BJ706" s="19" t="s">
        <v>34</v>
      </c>
      <c r="BK706" s="227">
        <f>ROUND(I706*H706,2)</f>
        <v>0</v>
      </c>
      <c r="BL706" s="19" t="s">
        <v>112</v>
      </c>
      <c r="BM706" s="226" t="s">
        <v>925</v>
      </c>
    </row>
    <row r="707" spans="1:51" s="15" customFormat="1" ht="12">
      <c r="A707" s="15"/>
      <c r="B707" s="251"/>
      <c r="C707" s="252"/>
      <c r="D707" s="230" t="s">
        <v>218</v>
      </c>
      <c r="E707" s="253" t="s">
        <v>19</v>
      </c>
      <c r="F707" s="254" t="s">
        <v>603</v>
      </c>
      <c r="G707" s="252"/>
      <c r="H707" s="253" t="s">
        <v>19</v>
      </c>
      <c r="I707" s="255"/>
      <c r="J707" s="252"/>
      <c r="K707" s="252"/>
      <c r="L707" s="256"/>
      <c r="M707" s="257"/>
      <c r="N707" s="258"/>
      <c r="O707" s="258"/>
      <c r="P707" s="258"/>
      <c r="Q707" s="258"/>
      <c r="R707" s="258"/>
      <c r="S707" s="258"/>
      <c r="T707" s="259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T707" s="260" t="s">
        <v>218</v>
      </c>
      <c r="AU707" s="260" t="s">
        <v>82</v>
      </c>
      <c r="AV707" s="15" t="s">
        <v>34</v>
      </c>
      <c r="AW707" s="15" t="s">
        <v>33</v>
      </c>
      <c r="AX707" s="15" t="s">
        <v>73</v>
      </c>
      <c r="AY707" s="260" t="s">
        <v>206</v>
      </c>
    </row>
    <row r="708" spans="1:51" s="13" customFormat="1" ht="12">
      <c r="A708" s="13"/>
      <c r="B708" s="228"/>
      <c r="C708" s="229"/>
      <c r="D708" s="230" t="s">
        <v>218</v>
      </c>
      <c r="E708" s="231" t="s">
        <v>19</v>
      </c>
      <c r="F708" s="232" t="s">
        <v>926</v>
      </c>
      <c r="G708" s="229"/>
      <c r="H708" s="233">
        <v>16</v>
      </c>
      <c r="I708" s="234"/>
      <c r="J708" s="229"/>
      <c r="K708" s="229"/>
      <c r="L708" s="235"/>
      <c r="M708" s="236"/>
      <c r="N708" s="237"/>
      <c r="O708" s="237"/>
      <c r="P708" s="237"/>
      <c r="Q708" s="237"/>
      <c r="R708" s="237"/>
      <c r="S708" s="237"/>
      <c r="T708" s="238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39" t="s">
        <v>218</v>
      </c>
      <c r="AU708" s="239" t="s">
        <v>82</v>
      </c>
      <c r="AV708" s="13" t="s">
        <v>82</v>
      </c>
      <c r="AW708" s="13" t="s">
        <v>33</v>
      </c>
      <c r="AX708" s="13" t="s">
        <v>73</v>
      </c>
      <c r="AY708" s="239" t="s">
        <v>206</v>
      </c>
    </row>
    <row r="709" spans="1:51" s="13" customFormat="1" ht="12">
      <c r="A709" s="13"/>
      <c r="B709" s="228"/>
      <c r="C709" s="229"/>
      <c r="D709" s="230" t="s">
        <v>218</v>
      </c>
      <c r="E709" s="231" t="s">
        <v>19</v>
      </c>
      <c r="F709" s="232" t="s">
        <v>927</v>
      </c>
      <c r="G709" s="229"/>
      <c r="H709" s="233">
        <v>1</v>
      </c>
      <c r="I709" s="234"/>
      <c r="J709" s="229"/>
      <c r="K709" s="229"/>
      <c r="L709" s="235"/>
      <c r="M709" s="236"/>
      <c r="N709" s="237"/>
      <c r="O709" s="237"/>
      <c r="P709" s="237"/>
      <c r="Q709" s="237"/>
      <c r="R709" s="237"/>
      <c r="S709" s="237"/>
      <c r="T709" s="238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39" t="s">
        <v>218</v>
      </c>
      <c r="AU709" s="239" t="s">
        <v>82</v>
      </c>
      <c r="AV709" s="13" t="s">
        <v>82</v>
      </c>
      <c r="AW709" s="13" t="s">
        <v>33</v>
      </c>
      <c r="AX709" s="13" t="s">
        <v>73</v>
      </c>
      <c r="AY709" s="239" t="s">
        <v>206</v>
      </c>
    </row>
    <row r="710" spans="1:51" s="14" customFormat="1" ht="12">
      <c r="A710" s="14"/>
      <c r="B710" s="240"/>
      <c r="C710" s="241"/>
      <c r="D710" s="230" t="s">
        <v>218</v>
      </c>
      <c r="E710" s="242" t="s">
        <v>19</v>
      </c>
      <c r="F710" s="243" t="s">
        <v>220</v>
      </c>
      <c r="G710" s="241"/>
      <c r="H710" s="244">
        <v>17</v>
      </c>
      <c r="I710" s="245"/>
      <c r="J710" s="241"/>
      <c r="K710" s="241"/>
      <c r="L710" s="246"/>
      <c r="M710" s="247"/>
      <c r="N710" s="248"/>
      <c r="O710" s="248"/>
      <c r="P710" s="248"/>
      <c r="Q710" s="248"/>
      <c r="R710" s="248"/>
      <c r="S710" s="248"/>
      <c r="T710" s="249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50" t="s">
        <v>218</v>
      </c>
      <c r="AU710" s="250" t="s">
        <v>82</v>
      </c>
      <c r="AV710" s="14" t="s">
        <v>112</v>
      </c>
      <c r="AW710" s="14" t="s">
        <v>33</v>
      </c>
      <c r="AX710" s="14" t="s">
        <v>34</v>
      </c>
      <c r="AY710" s="250" t="s">
        <v>206</v>
      </c>
    </row>
    <row r="711" spans="1:65" s="2" customFormat="1" ht="12">
      <c r="A711" s="40"/>
      <c r="B711" s="41"/>
      <c r="C711" s="261" t="s">
        <v>928</v>
      </c>
      <c r="D711" s="261" t="s">
        <v>317</v>
      </c>
      <c r="E711" s="262" t="s">
        <v>929</v>
      </c>
      <c r="F711" s="263" t="s">
        <v>930</v>
      </c>
      <c r="G711" s="264" t="s">
        <v>270</v>
      </c>
      <c r="H711" s="265">
        <v>310.759</v>
      </c>
      <c r="I711" s="266"/>
      <c r="J711" s="267">
        <f>ROUND(I711*H711,2)</f>
        <v>0</v>
      </c>
      <c r="K711" s="263" t="s">
        <v>19</v>
      </c>
      <c r="L711" s="268"/>
      <c r="M711" s="269" t="s">
        <v>19</v>
      </c>
      <c r="N711" s="270" t="s">
        <v>44</v>
      </c>
      <c r="O711" s="86"/>
      <c r="P711" s="224">
        <f>O711*H711</f>
        <v>0</v>
      </c>
      <c r="Q711" s="224">
        <v>0.413</v>
      </c>
      <c r="R711" s="224">
        <f>Q711*H711</f>
        <v>128.343467</v>
      </c>
      <c r="S711" s="224">
        <v>0</v>
      </c>
      <c r="T711" s="225">
        <f>S711*H711</f>
        <v>0</v>
      </c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R711" s="226" t="s">
        <v>247</v>
      </c>
      <c r="AT711" s="226" t="s">
        <v>317</v>
      </c>
      <c r="AU711" s="226" t="s">
        <v>82</v>
      </c>
      <c r="AY711" s="19" t="s">
        <v>206</v>
      </c>
      <c r="BE711" s="227">
        <f>IF(N711="základní",J711,0)</f>
        <v>0</v>
      </c>
      <c r="BF711" s="227">
        <f>IF(N711="snížená",J711,0)</f>
        <v>0</v>
      </c>
      <c r="BG711" s="227">
        <f>IF(N711="zákl. přenesená",J711,0)</f>
        <v>0</v>
      </c>
      <c r="BH711" s="227">
        <f>IF(N711="sníž. přenesená",J711,0)</f>
        <v>0</v>
      </c>
      <c r="BI711" s="227">
        <f>IF(N711="nulová",J711,0)</f>
        <v>0</v>
      </c>
      <c r="BJ711" s="19" t="s">
        <v>34</v>
      </c>
      <c r="BK711" s="227">
        <f>ROUND(I711*H711,2)</f>
        <v>0</v>
      </c>
      <c r="BL711" s="19" t="s">
        <v>112</v>
      </c>
      <c r="BM711" s="226" t="s">
        <v>931</v>
      </c>
    </row>
    <row r="712" spans="1:51" s="15" customFormat="1" ht="12">
      <c r="A712" s="15"/>
      <c r="B712" s="251"/>
      <c r="C712" s="252"/>
      <c r="D712" s="230" t="s">
        <v>218</v>
      </c>
      <c r="E712" s="253" t="s">
        <v>19</v>
      </c>
      <c r="F712" s="254" t="s">
        <v>932</v>
      </c>
      <c r="G712" s="252"/>
      <c r="H712" s="253" t="s">
        <v>19</v>
      </c>
      <c r="I712" s="255"/>
      <c r="J712" s="252"/>
      <c r="K712" s="252"/>
      <c r="L712" s="256"/>
      <c r="M712" s="257"/>
      <c r="N712" s="258"/>
      <c r="O712" s="258"/>
      <c r="P712" s="258"/>
      <c r="Q712" s="258"/>
      <c r="R712" s="258"/>
      <c r="S712" s="258"/>
      <c r="T712" s="259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T712" s="260" t="s">
        <v>218</v>
      </c>
      <c r="AU712" s="260" t="s">
        <v>82</v>
      </c>
      <c r="AV712" s="15" t="s">
        <v>34</v>
      </c>
      <c r="AW712" s="15" t="s">
        <v>33</v>
      </c>
      <c r="AX712" s="15" t="s">
        <v>73</v>
      </c>
      <c r="AY712" s="260" t="s">
        <v>206</v>
      </c>
    </row>
    <row r="713" spans="1:51" s="13" customFormat="1" ht="12">
      <c r="A713" s="13"/>
      <c r="B713" s="228"/>
      <c r="C713" s="229"/>
      <c r="D713" s="230" t="s">
        <v>218</v>
      </c>
      <c r="E713" s="231" t="s">
        <v>19</v>
      </c>
      <c r="F713" s="232" t="s">
        <v>933</v>
      </c>
      <c r="G713" s="229"/>
      <c r="H713" s="233">
        <v>261.834</v>
      </c>
      <c r="I713" s="234"/>
      <c r="J713" s="229"/>
      <c r="K713" s="229"/>
      <c r="L713" s="235"/>
      <c r="M713" s="236"/>
      <c r="N713" s="237"/>
      <c r="O713" s="237"/>
      <c r="P713" s="237"/>
      <c r="Q713" s="237"/>
      <c r="R713" s="237"/>
      <c r="S713" s="237"/>
      <c r="T713" s="238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39" t="s">
        <v>218</v>
      </c>
      <c r="AU713" s="239" t="s">
        <v>82</v>
      </c>
      <c r="AV713" s="13" t="s">
        <v>82</v>
      </c>
      <c r="AW713" s="13" t="s">
        <v>33</v>
      </c>
      <c r="AX713" s="13" t="s">
        <v>73</v>
      </c>
      <c r="AY713" s="239" t="s">
        <v>206</v>
      </c>
    </row>
    <row r="714" spans="1:51" s="13" customFormat="1" ht="12">
      <c r="A714" s="13"/>
      <c r="B714" s="228"/>
      <c r="C714" s="229"/>
      <c r="D714" s="230" t="s">
        <v>218</v>
      </c>
      <c r="E714" s="231" t="s">
        <v>19</v>
      </c>
      <c r="F714" s="232" t="s">
        <v>934</v>
      </c>
      <c r="G714" s="229"/>
      <c r="H714" s="233">
        <v>48.925</v>
      </c>
      <c r="I714" s="234"/>
      <c r="J714" s="229"/>
      <c r="K714" s="229"/>
      <c r="L714" s="235"/>
      <c r="M714" s="236"/>
      <c r="N714" s="237"/>
      <c r="O714" s="237"/>
      <c r="P714" s="237"/>
      <c r="Q714" s="237"/>
      <c r="R714" s="237"/>
      <c r="S714" s="237"/>
      <c r="T714" s="238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39" t="s">
        <v>218</v>
      </c>
      <c r="AU714" s="239" t="s">
        <v>82</v>
      </c>
      <c r="AV714" s="13" t="s">
        <v>82</v>
      </c>
      <c r="AW714" s="13" t="s">
        <v>33</v>
      </c>
      <c r="AX714" s="13" t="s">
        <v>73</v>
      </c>
      <c r="AY714" s="239" t="s">
        <v>206</v>
      </c>
    </row>
    <row r="715" spans="1:51" s="14" customFormat="1" ht="12">
      <c r="A715" s="14"/>
      <c r="B715" s="240"/>
      <c r="C715" s="241"/>
      <c r="D715" s="230" t="s">
        <v>218</v>
      </c>
      <c r="E715" s="242" t="s">
        <v>19</v>
      </c>
      <c r="F715" s="243" t="s">
        <v>220</v>
      </c>
      <c r="G715" s="241"/>
      <c r="H715" s="244">
        <v>310.759</v>
      </c>
      <c r="I715" s="245"/>
      <c r="J715" s="241"/>
      <c r="K715" s="241"/>
      <c r="L715" s="246"/>
      <c r="M715" s="247"/>
      <c r="N715" s="248"/>
      <c r="O715" s="248"/>
      <c r="P715" s="248"/>
      <c r="Q715" s="248"/>
      <c r="R715" s="248"/>
      <c r="S715" s="248"/>
      <c r="T715" s="249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50" t="s">
        <v>218</v>
      </c>
      <c r="AU715" s="250" t="s">
        <v>82</v>
      </c>
      <c r="AV715" s="14" t="s">
        <v>112</v>
      </c>
      <c r="AW715" s="14" t="s">
        <v>33</v>
      </c>
      <c r="AX715" s="14" t="s">
        <v>34</v>
      </c>
      <c r="AY715" s="250" t="s">
        <v>206</v>
      </c>
    </row>
    <row r="716" spans="1:65" s="2" customFormat="1" ht="12">
      <c r="A716" s="40"/>
      <c r="B716" s="41"/>
      <c r="C716" s="261" t="s">
        <v>935</v>
      </c>
      <c r="D716" s="261" t="s">
        <v>317</v>
      </c>
      <c r="E716" s="262" t="s">
        <v>936</v>
      </c>
      <c r="F716" s="263" t="s">
        <v>937</v>
      </c>
      <c r="G716" s="264" t="s">
        <v>211</v>
      </c>
      <c r="H716" s="265">
        <v>319.43</v>
      </c>
      <c r="I716" s="266"/>
      <c r="J716" s="267">
        <f>ROUND(I716*H716,2)</f>
        <v>0</v>
      </c>
      <c r="K716" s="263" t="s">
        <v>19</v>
      </c>
      <c r="L716" s="268"/>
      <c r="M716" s="269" t="s">
        <v>19</v>
      </c>
      <c r="N716" s="270" t="s">
        <v>44</v>
      </c>
      <c r="O716" s="86"/>
      <c r="P716" s="224">
        <f>O716*H716</f>
        <v>0</v>
      </c>
      <c r="Q716" s="224">
        <v>0.46</v>
      </c>
      <c r="R716" s="224">
        <f>Q716*H716</f>
        <v>146.9378</v>
      </c>
      <c r="S716" s="224">
        <v>0</v>
      </c>
      <c r="T716" s="225">
        <f>S716*H716</f>
        <v>0</v>
      </c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R716" s="226" t="s">
        <v>247</v>
      </c>
      <c r="AT716" s="226" t="s">
        <v>317</v>
      </c>
      <c r="AU716" s="226" t="s">
        <v>82</v>
      </c>
      <c r="AY716" s="19" t="s">
        <v>206</v>
      </c>
      <c r="BE716" s="227">
        <f>IF(N716="základní",J716,0)</f>
        <v>0</v>
      </c>
      <c r="BF716" s="227">
        <f>IF(N716="snížená",J716,0)</f>
        <v>0</v>
      </c>
      <c r="BG716" s="227">
        <f>IF(N716="zákl. přenesená",J716,0)</f>
        <v>0</v>
      </c>
      <c r="BH716" s="227">
        <f>IF(N716="sníž. přenesená",J716,0)</f>
        <v>0</v>
      </c>
      <c r="BI716" s="227">
        <f>IF(N716="nulová",J716,0)</f>
        <v>0</v>
      </c>
      <c r="BJ716" s="19" t="s">
        <v>34</v>
      </c>
      <c r="BK716" s="227">
        <f>ROUND(I716*H716,2)</f>
        <v>0</v>
      </c>
      <c r="BL716" s="19" t="s">
        <v>112</v>
      </c>
      <c r="BM716" s="226" t="s">
        <v>938</v>
      </c>
    </row>
    <row r="717" spans="1:51" s="15" customFormat="1" ht="12">
      <c r="A717" s="15"/>
      <c r="B717" s="251"/>
      <c r="C717" s="252"/>
      <c r="D717" s="230" t="s">
        <v>218</v>
      </c>
      <c r="E717" s="253" t="s">
        <v>19</v>
      </c>
      <c r="F717" s="254" t="s">
        <v>939</v>
      </c>
      <c r="G717" s="252"/>
      <c r="H717" s="253" t="s">
        <v>19</v>
      </c>
      <c r="I717" s="255"/>
      <c r="J717" s="252"/>
      <c r="K717" s="252"/>
      <c r="L717" s="256"/>
      <c r="M717" s="257"/>
      <c r="N717" s="258"/>
      <c r="O717" s="258"/>
      <c r="P717" s="258"/>
      <c r="Q717" s="258"/>
      <c r="R717" s="258"/>
      <c r="S717" s="258"/>
      <c r="T717" s="259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T717" s="260" t="s">
        <v>218</v>
      </c>
      <c r="AU717" s="260" t="s">
        <v>82</v>
      </c>
      <c r="AV717" s="15" t="s">
        <v>34</v>
      </c>
      <c r="AW717" s="15" t="s">
        <v>33</v>
      </c>
      <c r="AX717" s="15" t="s">
        <v>73</v>
      </c>
      <c r="AY717" s="260" t="s">
        <v>206</v>
      </c>
    </row>
    <row r="718" spans="1:51" s="13" customFormat="1" ht="12">
      <c r="A718" s="13"/>
      <c r="B718" s="228"/>
      <c r="C718" s="229"/>
      <c r="D718" s="230" t="s">
        <v>218</v>
      </c>
      <c r="E718" s="231" t="s">
        <v>19</v>
      </c>
      <c r="F718" s="232" t="s">
        <v>940</v>
      </c>
      <c r="G718" s="229"/>
      <c r="H718" s="233">
        <v>182.908</v>
      </c>
      <c r="I718" s="234"/>
      <c r="J718" s="229"/>
      <c r="K718" s="229"/>
      <c r="L718" s="235"/>
      <c r="M718" s="236"/>
      <c r="N718" s="237"/>
      <c r="O718" s="237"/>
      <c r="P718" s="237"/>
      <c r="Q718" s="237"/>
      <c r="R718" s="237"/>
      <c r="S718" s="237"/>
      <c r="T718" s="238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39" t="s">
        <v>218</v>
      </c>
      <c r="AU718" s="239" t="s">
        <v>82</v>
      </c>
      <c r="AV718" s="13" t="s">
        <v>82</v>
      </c>
      <c r="AW718" s="13" t="s">
        <v>33</v>
      </c>
      <c r="AX718" s="13" t="s">
        <v>73</v>
      </c>
      <c r="AY718" s="239" t="s">
        <v>206</v>
      </c>
    </row>
    <row r="719" spans="1:51" s="13" customFormat="1" ht="12">
      <c r="A719" s="13"/>
      <c r="B719" s="228"/>
      <c r="C719" s="229"/>
      <c r="D719" s="230" t="s">
        <v>218</v>
      </c>
      <c r="E719" s="231" t="s">
        <v>19</v>
      </c>
      <c r="F719" s="232" t="s">
        <v>941</v>
      </c>
      <c r="G719" s="229"/>
      <c r="H719" s="233">
        <v>85.507</v>
      </c>
      <c r="I719" s="234"/>
      <c r="J719" s="229"/>
      <c r="K719" s="229"/>
      <c r="L719" s="235"/>
      <c r="M719" s="236"/>
      <c r="N719" s="237"/>
      <c r="O719" s="237"/>
      <c r="P719" s="237"/>
      <c r="Q719" s="237"/>
      <c r="R719" s="237"/>
      <c r="S719" s="237"/>
      <c r="T719" s="238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39" t="s">
        <v>218</v>
      </c>
      <c r="AU719" s="239" t="s">
        <v>82</v>
      </c>
      <c r="AV719" s="13" t="s">
        <v>82</v>
      </c>
      <c r="AW719" s="13" t="s">
        <v>33</v>
      </c>
      <c r="AX719" s="13" t="s">
        <v>73</v>
      </c>
      <c r="AY719" s="239" t="s">
        <v>206</v>
      </c>
    </row>
    <row r="720" spans="1:51" s="13" customFormat="1" ht="12">
      <c r="A720" s="13"/>
      <c r="B720" s="228"/>
      <c r="C720" s="229"/>
      <c r="D720" s="230" t="s">
        <v>218</v>
      </c>
      <c r="E720" s="231" t="s">
        <v>19</v>
      </c>
      <c r="F720" s="232" t="s">
        <v>942</v>
      </c>
      <c r="G720" s="229"/>
      <c r="H720" s="233">
        <v>17.078</v>
      </c>
      <c r="I720" s="234"/>
      <c r="J720" s="229"/>
      <c r="K720" s="229"/>
      <c r="L720" s="235"/>
      <c r="M720" s="236"/>
      <c r="N720" s="237"/>
      <c r="O720" s="237"/>
      <c r="P720" s="237"/>
      <c r="Q720" s="237"/>
      <c r="R720" s="237"/>
      <c r="S720" s="237"/>
      <c r="T720" s="238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39" t="s">
        <v>218</v>
      </c>
      <c r="AU720" s="239" t="s">
        <v>82</v>
      </c>
      <c r="AV720" s="13" t="s">
        <v>82</v>
      </c>
      <c r="AW720" s="13" t="s">
        <v>33</v>
      </c>
      <c r="AX720" s="13" t="s">
        <v>73</v>
      </c>
      <c r="AY720" s="239" t="s">
        <v>206</v>
      </c>
    </row>
    <row r="721" spans="1:51" s="13" customFormat="1" ht="12">
      <c r="A721" s="13"/>
      <c r="B721" s="228"/>
      <c r="C721" s="229"/>
      <c r="D721" s="230" t="s">
        <v>218</v>
      </c>
      <c r="E721" s="231" t="s">
        <v>19</v>
      </c>
      <c r="F721" s="232" t="s">
        <v>943</v>
      </c>
      <c r="G721" s="229"/>
      <c r="H721" s="233">
        <v>18.902</v>
      </c>
      <c r="I721" s="234"/>
      <c r="J721" s="229"/>
      <c r="K721" s="229"/>
      <c r="L721" s="235"/>
      <c r="M721" s="236"/>
      <c r="N721" s="237"/>
      <c r="O721" s="237"/>
      <c r="P721" s="237"/>
      <c r="Q721" s="237"/>
      <c r="R721" s="237"/>
      <c r="S721" s="237"/>
      <c r="T721" s="238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39" t="s">
        <v>218</v>
      </c>
      <c r="AU721" s="239" t="s">
        <v>82</v>
      </c>
      <c r="AV721" s="13" t="s">
        <v>82</v>
      </c>
      <c r="AW721" s="13" t="s">
        <v>33</v>
      </c>
      <c r="AX721" s="13" t="s">
        <v>73</v>
      </c>
      <c r="AY721" s="239" t="s">
        <v>206</v>
      </c>
    </row>
    <row r="722" spans="1:51" s="13" customFormat="1" ht="12">
      <c r="A722" s="13"/>
      <c r="B722" s="228"/>
      <c r="C722" s="229"/>
      <c r="D722" s="230" t="s">
        <v>218</v>
      </c>
      <c r="E722" s="231" t="s">
        <v>19</v>
      </c>
      <c r="F722" s="232" t="s">
        <v>944</v>
      </c>
      <c r="G722" s="229"/>
      <c r="H722" s="233">
        <v>15.035</v>
      </c>
      <c r="I722" s="234"/>
      <c r="J722" s="229"/>
      <c r="K722" s="229"/>
      <c r="L722" s="235"/>
      <c r="M722" s="236"/>
      <c r="N722" s="237"/>
      <c r="O722" s="237"/>
      <c r="P722" s="237"/>
      <c r="Q722" s="237"/>
      <c r="R722" s="237"/>
      <c r="S722" s="237"/>
      <c r="T722" s="238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39" t="s">
        <v>218</v>
      </c>
      <c r="AU722" s="239" t="s">
        <v>82</v>
      </c>
      <c r="AV722" s="13" t="s">
        <v>82</v>
      </c>
      <c r="AW722" s="13" t="s">
        <v>33</v>
      </c>
      <c r="AX722" s="13" t="s">
        <v>73</v>
      </c>
      <c r="AY722" s="239" t="s">
        <v>206</v>
      </c>
    </row>
    <row r="723" spans="1:51" s="14" customFormat="1" ht="12">
      <c r="A723" s="14"/>
      <c r="B723" s="240"/>
      <c r="C723" s="241"/>
      <c r="D723" s="230" t="s">
        <v>218</v>
      </c>
      <c r="E723" s="242" t="s">
        <v>19</v>
      </c>
      <c r="F723" s="243" t="s">
        <v>220</v>
      </c>
      <c r="G723" s="241"/>
      <c r="H723" s="244">
        <v>319.43</v>
      </c>
      <c r="I723" s="245"/>
      <c r="J723" s="241"/>
      <c r="K723" s="241"/>
      <c r="L723" s="246"/>
      <c r="M723" s="247"/>
      <c r="N723" s="248"/>
      <c r="O723" s="248"/>
      <c r="P723" s="248"/>
      <c r="Q723" s="248"/>
      <c r="R723" s="248"/>
      <c r="S723" s="248"/>
      <c r="T723" s="249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50" t="s">
        <v>218</v>
      </c>
      <c r="AU723" s="250" t="s">
        <v>82</v>
      </c>
      <c r="AV723" s="14" t="s">
        <v>112</v>
      </c>
      <c r="AW723" s="14" t="s">
        <v>33</v>
      </c>
      <c r="AX723" s="14" t="s">
        <v>34</v>
      </c>
      <c r="AY723" s="250" t="s">
        <v>206</v>
      </c>
    </row>
    <row r="724" spans="1:65" s="2" customFormat="1" ht="12">
      <c r="A724" s="40"/>
      <c r="B724" s="41"/>
      <c r="C724" s="215" t="s">
        <v>945</v>
      </c>
      <c r="D724" s="215" t="s">
        <v>208</v>
      </c>
      <c r="E724" s="216" t="s">
        <v>946</v>
      </c>
      <c r="F724" s="217" t="s">
        <v>947</v>
      </c>
      <c r="G724" s="218" t="s">
        <v>216</v>
      </c>
      <c r="H724" s="219">
        <v>4.617</v>
      </c>
      <c r="I724" s="220"/>
      <c r="J724" s="221">
        <f>ROUND(I724*H724,2)</f>
        <v>0</v>
      </c>
      <c r="K724" s="217" t="s">
        <v>212</v>
      </c>
      <c r="L724" s="46"/>
      <c r="M724" s="222" t="s">
        <v>19</v>
      </c>
      <c r="N724" s="223" t="s">
        <v>44</v>
      </c>
      <c r="O724" s="86"/>
      <c r="P724" s="224">
        <f>O724*H724</f>
        <v>0</v>
      </c>
      <c r="Q724" s="224">
        <v>2.45343</v>
      </c>
      <c r="R724" s="224">
        <f>Q724*H724</f>
        <v>11.32748631</v>
      </c>
      <c r="S724" s="224">
        <v>0</v>
      </c>
      <c r="T724" s="225">
        <f>S724*H724</f>
        <v>0</v>
      </c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R724" s="226" t="s">
        <v>112</v>
      </c>
      <c r="AT724" s="226" t="s">
        <v>208</v>
      </c>
      <c r="AU724" s="226" t="s">
        <v>82</v>
      </c>
      <c r="AY724" s="19" t="s">
        <v>206</v>
      </c>
      <c r="BE724" s="227">
        <f>IF(N724="základní",J724,0)</f>
        <v>0</v>
      </c>
      <c r="BF724" s="227">
        <f>IF(N724="snížená",J724,0)</f>
        <v>0</v>
      </c>
      <c r="BG724" s="227">
        <f>IF(N724="zákl. přenesená",J724,0)</f>
        <v>0</v>
      </c>
      <c r="BH724" s="227">
        <f>IF(N724="sníž. přenesená",J724,0)</f>
        <v>0</v>
      </c>
      <c r="BI724" s="227">
        <f>IF(N724="nulová",J724,0)</f>
        <v>0</v>
      </c>
      <c r="BJ724" s="19" t="s">
        <v>34</v>
      </c>
      <c r="BK724" s="227">
        <f>ROUND(I724*H724,2)</f>
        <v>0</v>
      </c>
      <c r="BL724" s="19" t="s">
        <v>112</v>
      </c>
      <c r="BM724" s="226" t="s">
        <v>948</v>
      </c>
    </row>
    <row r="725" spans="1:51" s="15" customFormat="1" ht="12">
      <c r="A725" s="15"/>
      <c r="B725" s="251"/>
      <c r="C725" s="252"/>
      <c r="D725" s="230" t="s">
        <v>218</v>
      </c>
      <c r="E725" s="253" t="s">
        <v>19</v>
      </c>
      <c r="F725" s="254" t="s">
        <v>949</v>
      </c>
      <c r="G725" s="252"/>
      <c r="H725" s="253" t="s">
        <v>19</v>
      </c>
      <c r="I725" s="255"/>
      <c r="J725" s="252"/>
      <c r="K725" s="252"/>
      <c r="L725" s="256"/>
      <c r="M725" s="257"/>
      <c r="N725" s="258"/>
      <c r="O725" s="258"/>
      <c r="P725" s="258"/>
      <c r="Q725" s="258"/>
      <c r="R725" s="258"/>
      <c r="S725" s="258"/>
      <c r="T725" s="259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T725" s="260" t="s">
        <v>218</v>
      </c>
      <c r="AU725" s="260" t="s">
        <v>82</v>
      </c>
      <c r="AV725" s="15" t="s">
        <v>34</v>
      </c>
      <c r="AW725" s="15" t="s">
        <v>33</v>
      </c>
      <c r="AX725" s="15" t="s">
        <v>73</v>
      </c>
      <c r="AY725" s="260" t="s">
        <v>206</v>
      </c>
    </row>
    <row r="726" spans="1:51" s="13" customFormat="1" ht="12">
      <c r="A726" s="13"/>
      <c r="B726" s="228"/>
      <c r="C726" s="229"/>
      <c r="D726" s="230" t="s">
        <v>218</v>
      </c>
      <c r="E726" s="231" t="s">
        <v>19</v>
      </c>
      <c r="F726" s="232" t="s">
        <v>950</v>
      </c>
      <c r="G726" s="229"/>
      <c r="H726" s="233">
        <v>4.617</v>
      </c>
      <c r="I726" s="234"/>
      <c r="J726" s="229"/>
      <c r="K726" s="229"/>
      <c r="L726" s="235"/>
      <c r="M726" s="236"/>
      <c r="N726" s="237"/>
      <c r="O726" s="237"/>
      <c r="P726" s="237"/>
      <c r="Q726" s="237"/>
      <c r="R726" s="237"/>
      <c r="S726" s="237"/>
      <c r="T726" s="238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39" t="s">
        <v>218</v>
      </c>
      <c r="AU726" s="239" t="s">
        <v>82</v>
      </c>
      <c r="AV726" s="13" t="s">
        <v>82</v>
      </c>
      <c r="AW726" s="13" t="s">
        <v>33</v>
      </c>
      <c r="AX726" s="13" t="s">
        <v>73</v>
      </c>
      <c r="AY726" s="239" t="s">
        <v>206</v>
      </c>
    </row>
    <row r="727" spans="1:51" s="14" customFormat="1" ht="12">
      <c r="A727" s="14"/>
      <c r="B727" s="240"/>
      <c r="C727" s="241"/>
      <c r="D727" s="230" t="s">
        <v>218</v>
      </c>
      <c r="E727" s="242" t="s">
        <v>19</v>
      </c>
      <c r="F727" s="243" t="s">
        <v>220</v>
      </c>
      <c r="G727" s="241"/>
      <c r="H727" s="244">
        <v>4.617</v>
      </c>
      <c r="I727" s="245"/>
      <c r="J727" s="241"/>
      <c r="K727" s="241"/>
      <c r="L727" s="246"/>
      <c r="M727" s="247"/>
      <c r="N727" s="248"/>
      <c r="O727" s="248"/>
      <c r="P727" s="248"/>
      <c r="Q727" s="248"/>
      <c r="R727" s="248"/>
      <c r="S727" s="248"/>
      <c r="T727" s="249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50" t="s">
        <v>218</v>
      </c>
      <c r="AU727" s="250" t="s">
        <v>82</v>
      </c>
      <c r="AV727" s="14" t="s">
        <v>112</v>
      </c>
      <c r="AW727" s="14" t="s">
        <v>33</v>
      </c>
      <c r="AX727" s="14" t="s">
        <v>34</v>
      </c>
      <c r="AY727" s="250" t="s">
        <v>206</v>
      </c>
    </row>
    <row r="728" spans="1:65" s="2" customFormat="1" ht="12">
      <c r="A728" s="40"/>
      <c r="B728" s="41"/>
      <c r="C728" s="215" t="s">
        <v>951</v>
      </c>
      <c r="D728" s="215" t="s">
        <v>208</v>
      </c>
      <c r="E728" s="216" t="s">
        <v>952</v>
      </c>
      <c r="F728" s="217" t="s">
        <v>953</v>
      </c>
      <c r="G728" s="218" t="s">
        <v>211</v>
      </c>
      <c r="H728" s="219">
        <v>38.471</v>
      </c>
      <c r="I728" s="220"/>
      <c r="J728" s="221">
        <f>ROUND(I728*H728,2)</f>
        <v>0</v>
      </c>
      <c r="K728" s="217" t="s">
        <v>212</v>
      </c>
      <c r="L728" s="46"/>
      <c r="M728" s="222" t="s">
        <v>19</v>
      </c>
      <c r="N728" s="223" t="s">
        <v>44</v>
      </c>
      <c r="O728" s="86"/>
      <c r="P728" s="224">
        <f>O728*H728</f>
        <v>0</v>
      </c>
      <c r="Q728" s="224">
        <v>0.00533</v>
      </c>
      <c r="R728" s="224">
        <f>Q728*H728</f>
        <v>0.20505042999999998</v>
      </c>
      <c r="S728" s="224">
        <v>0</v>
      </c>
      <c r="T728" s="225">
        <f>S728*H728</f>
        <v>0</v>
      </c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R728" s="226" t="s">
        <v>112</v>
      </c>
      <c r="AT728" s="226" t="s">
        <v>208</v>
      </c>
      <c r="AU728" s="226" t="s">
        <v>82</v>
      </c>
      <c r="AY728" s="19" t="s">
        <v>206</v>
      </c>
      <c r="BE728" s="227">
        <f>IF(N728="základní",J728,0)</f>
        <v>0</v>
      </c>
      <c r="BF728" s="227">
        <f>IF(N728="snížená",J728,0)</f>
        <v>0</v>
      </c>
      <c r="BG728" s="227">
        <f>IF(N728="zákl. přenesená",J728,0)</f>
        <v>0</v>
      </c>
      <c r="BH728" s="227">
        <f>IF(N728="sníž. přenesená",J728,0)</f>
        <v>0</v>
      </c>
      <c r="BI728" s="227">
        <f>IF(N728="nulová",J728,0)</f>
        <v>0</v>
      </c>
      <c r="BJ728" s="19" t="s">
        <v>34</v>
      </c>
      <c r="BK728" s="227">
        <f>ROUND(I728*H728,2)</f>
        <v>0</v>
      </c>
      <c r="BL728" s="19" t="s">
        <v>112</v>
      </c>
      <c r="BM728" s="226" t="s">
        <v>954</v>
      </c>
    </row>
    <row r="729" spans="1:51" s="15" customFormat="1" ht="12">
      <c r="A729" s="15"/>
      <c r="B729" s="251"/>
      <c r="C729" s="252"/>
      <c r="D729" s="230" t="s">
        <v>218</v>
      </c>
      <c r="E729" s="253" t="s">
        <v>19</v>
      </c>
      <c r="F729" s="254" t="s">
        <v>949</v>
      </c>
      <c r="G729" s="252"/>
      <c r="H729" s="253" t="s">
        <v>19</v>
      </c>
      <c r="I729" s="255"/>
      <c r="J729" s="252"/>
      <c r="K729" s="252"/>
      <c r="L729" s="256"/>
      <c r="M729" s="257"/>
      <c r="N729" s="258"/>
      <c r="O729" s="258"/>
      <c r="P729" s="258"/>
      <c r="Q729" s="258"/>
      <c r="R729" s="258"/>
      <c r="S729" s="258"/>
      <c r="T729" s="259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T729" s="260" t="s">
        <v>218</v>
      </c>
      <c r="AU729" s="260" t="s">
        <v>82</v>
      </c>
      <c r="AV729" s="15" t="s">
        <v>34</v>
      </c>
      <c r="AW729" s="15" t="s">
        <v>33</v>
      </c>
      <c r="AX729" s="15" t="s">
        <v>73</v>
      </c>
      <c r="AY729" s="260" t="s">
        <v>206</v>
      </c>
    </row>
    <row r="730" spans="1:51" s="13" customFormat="1" ht="12">
      <c r="A730" s="13"/>
      <c r="B730" s="228"/>
      <c r="C730" s="229"/>
      <c r="D730" s="230" t="s">
        <v>218</v>
      </c>
      <c r="E730" s="231" t="s">
        <v>19</v>
      </c>
      <c r="F730" s="232" t="s">
        <v>955</v>
      </c>
      <c r="G730" s="229"/>
      <c r="H730" s="233">
        <v>38.471</v>
      </c>
      <c r="I730" s="234"/>
      <c r="J730" s="229"/>
      <c r="K730" s="229"/>
      <c r="L730" s="235"/>
      <c r="M730" s="236"/>
      <c r="N730" s="237"/>
      <c r="O730" s="237"/>
      <c r="P730" s="237"/>
      <c r="Q730" s="237"/>
      <c r="R730" s="237"/>
      <c r="S730" s="237"/>
      <c r="T730" s="238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39" t="s">
        <v>218</v>
      </c>
      <c r="AU730" s="239" t="s">
        <v>82</v>
      </c>
      <c r="AV730" s="13" t="s">
        <v>82</v>
      </c>
      <c r="AW730" s="13" t="s">
        <v>33</v>
      </c>
      <c r="AX730" s="13" t="s">
        <v>73</v>
      </c>
      <c r="AY730" s="239" t="s">
        <v>206</v>
      </c>
    </row>
    <row r="731" spans="1:51" s="14" customFormat="1" ht="12">
      <c r="A731" s="14"/>
      <c r="B731" s="240"/>
      <c r="C731" s="241"/>
      <c r="D731" s="230" t="s">
        <v>218</v>
      </c>
      <c r="E731" s="242" t="s">
        <v>19</v>
      </c>
      <c r="F731" s="243" t="s">
        <v>220</v>
      </c>
      <c r="G731" s="241"/>
      <c r="H731" s="244">
        <v>38.471</v>
      </c>
      <c r="I731" s="245"/>
      <c r="J731" s="241"/>
      <c r="K731" s="241"/>
      <c r="L731" s="246"/>
      <c r="M731" s="247"/>
      <c r="N731" s="248"/>
      <c r="O731" s="248"/>
      <c r="P731" s="248"/>
      <c r="Q731" s="248"/>
      <c r="R731" s="248"/>
      <c r="S731" s="248"/>
      <c r="T731" s="249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50" t="s">
        <v>218</v>
      </c>
      <c r="AU731" s="250" t="s">
        <v>82</v>
      </c>
      <c r="AV731" s="14" t="s">
        <v>112</v>
      </c>
      <c r="AW731" s="14" t="s">
        <v>33</v>
      </c>
      <c r="AX731" s="14" t="s">
        <v>34</v>
      </c>
      <c r="AY731" s="250" t="s">
        <v>206</v>
      </c>
    </row>
    <row r="732" spans="1:65" s="2" customFormat="1" ht="12">
      <c r="A732" s="40"/>
      <c r="B732" s="41"/>
      <c r="C732" s="215" t="s">
        <v>956</v>
      </c>
      <c r="D732" s="215" t="s">
        <v>208</v>
      </c>
      <c r="E732" s="216" t="s">
        <v>957</v>
      </c>
      <c r="F732" s="217" t="s">
        <v>958</v>
      </c>
      <c r="G732" s="218" t="s">
        <v>211</v>
      </c>
      <c r="H732" s="219">
        <v>38.471</v>
      </c>
      <c r="I732" s="220"/>
      <c r="J732" s="221">
        <f>ROUND(I732*H732,2)</f>
        <v>0</v>
      </c>
      <c r="K732" s="217" t="s">
        <v>212</v>
      </c>
      <c r="L732" s="46"/>
      <c r="M732" s="222" t="s">
        <v>19</v>
      </c>
      <c r="N732" s="223" t="s">
        <v>44</v>
      </c>
      <c r="O732" s="86"/>
      <c r="P732" s="224">
        <f>O732*H732</f>
        <v>0</v>
      </c>
      <c r="Q732" s="224">
        <v>0</v>
      </c>
      <c r="R732" s="224">
        <f>Q732*H732</f>
        <v>0</v>
      </c>
      <c r="S732" s="224">
        <v>0</v>
      </c>
      <c r="T732" s="225">
        <f>S732*H732</f>
        <v>0</v>
      </c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R732" s="226" t="s">
        <v>112</v>
      </c>
      <c r="AT732" s="226" t="s">
        <v>208</v>
      </c>
      <c r="AU732" s="226" t="s">
        <v>82</v>
      </c>
      <c r="AY732" s="19" t="s">
        <v>206</v>
      </c>
      <c r="BE732" s="227">
        <f>IF(N732="základní",J732,0)</f>
        <v>0</v>
      </c>
      <c r="BF732" s="227">
        <f>IF(N732="snížená",J732,0)</f>
        <v>0</v>
      </c>
      <c r="BG732" s="227">
        <f>IF(N732="zákl. přenesená",J732,0)</f>
        <v>0</v>
      </c>
      <c r="BH732" s="227">
        <f>IF(N732="sníž. přenesená",J732,0)</f>
        <v>0</v>
      </c>
      <c r="BI732" s="227">
        <f>IF(N732="nulová",J732,0)</f>
        <v>0</v>
      </c>
      <c r="BJ732" s="19" t="s">
        <v>34</v>
      </c>
      <c r="BK732" s="227">
        <f>ROUND(I732*H732,2)</f>
        <v>0</v>
      </c>
      <c r="BL732" s="19" t="s">
        <v>112</v>
      </c>
      <c r="BM732" s="226" t="s">
        <v>959</v>
      </c>
    </row>
    <row r="733" spans="1:65" s="2" customFormat="1" ht="12">
      <c r="A733" s="40"/>
      <c r="B733" s="41"/>
      <c r="C733" s="215" t="s">
        <v>960</v>
      </c>
      <c r="D733" s="215" t="s">
        <v>208</v>
      </c>
      <c r="E733" s="216" t="s">
        <v>961</v>
      </c>
      <c r="F733" s="217" t="s">
        <v>962</v>
      </c>
      <c r="G733" s="218" t="s">
        <v>211</v>
      </c>
      <c r="H733" s="219">
        <v>38.471</v>
      </c>
      <c r="I733" s="220"/>
      <c r="J733" s="221">
        <f>ROUND(I733*H733,2)</f>
        <v>0</v>
      </c>
      <c r="K733" s="217" t="s">
        <v>212</v>
      </c>
      <c r="L733" s="46"/>
      <c r="M733" s="222" t="s">
        <v>19</v>
      </c>
      <c r="N733" s="223" t="s">
        <v>44</v>
      </c>
      <c r="O733" s="86"/>
      <c r="P733" s="224">
        <f>O733*H733</f>
        <v>0</v>
      </c>
      <c r="Q733" s="224">
        <v>0.00081</v>
      </c>
      <c r="R733" s="224">
        <f>Q733*H733</f>
        <v>0.031161509999999996</v>
      </c>
      <c r="S733" s="224">
        <v>0</v>
      </c>
      <c r="T733" s="225">
        <f>S733*H733</f>
        <v>0</v>
      </c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R733" s="226" t="s">
        <v>112</v>
      </c>
      <c r="AT733" s="226" t="s">
        <v>208</v>
      </c>
      <c r="AU733" s="226" t="s">
        <v>82</v>
      </c>
      <c r="AY733" s="19" t="s">
        <v>206</v>
      </c>
      <c r="BE733" s="227">
        <f>IF(N733="základní",J733,0)</f>
        <v>0</v>
      </c>
      <c r="BF733" s="227">
        <f>IF(N733="snížená",J733,0)</f>
        <v>0</v>
      </c>
      <c r="BG733" s="227">
        <f>IF(N733="zákl. přenesená",J733,0)</f>
        <v>0</v>
      </c>
      <c r="BH733" s="227">
        <f>IF(N733="sníž. přenesená",J733,0)</f>
        <v>0</v>
      </c>
      <c r="BI733" s="227">
        <f>IF(N733="nulová",J733,0)</f>
        <v>0</v>
      </c>
      <c r="BJ733" s="19" t="s">
        <v>34</v>
      </c>
      <c r="BK733" s="227">
        <f>ROUND(I733*H733,2)</f>
        <v>0</v>
      </c>
      <c r="BL733" s="19" t="s">
        <v>112</v>
      </c>
      <c r="BM733" s="226" t="s">
        <v>963</v>
      </c>
    </row>
    <row r="734" spans="1:65" s="2" customFormat="1" ht="12">
      <c r="A734" s="40"/>
      <c r="B734" s="41"/>
      <c r="C734" s="215" t="s">
        <v>964</v>
      </c>
      <c r="D734" s="215" t="s">
        <v>208</v>
      </c>
      <c r="E734" s="216" t="s">
        <v>965</v>
      </c>
      <c r="F734" s="217" t="s">
        <v>966</v>
      </c>
      <c r="G734" s="218" t="s">
        <v>211</v>
      </c>
      <c r="H734" s="219">
        <v>38.471</v>
      </c>
      <c r="I734" s="220"/>
      <c r="J734" s="221">
        <f>ROUND(I734*H734,2)</f>
        <v>0</v>
      </c>
      <c r="K734" s="217" t="s">
        <v>212</v>
      </c>
      <c r="L734" s="46"/>
      <c r="M734" s="222" t="s">
        <v>19</v>
      </c>
      <c r="N734" s="223" t="s">
        <v>44</v>
      </c>
      <c r="O734" s="86"/>
      <c r="P734" s="224">
        <f>O734*H734</f>
        <v>0</v>
      </c>
      <c r="Q734" s="224">
        <v>0</v>
      </c>
      <c r="R734" s="224">
        <f>Q734*H734</f>
        <v>0</v>
      </c>
      <c r="S734" s="224">
        <v>0</v>
      </c>
      <c r="T734" s="225">
        <f>S734*H734</f>
        <v>0</v>
      </c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R734" s="226" t="s">
        <v>112</v>
      </c>
      <c r="AT734" s="226" t="s">
        <v>208</v>
      </c>
      <c r="AU734" s="226" t="s">
        <v>82</v>
      </c>
      <c r="AY734" s="19" t="s">
        <v>206</v>
      </c>
      <c r="BE734" s="227">
        <f>IF(N734="základní",J734,0)</f>
        <v>0</v>
      </c>
      <c r="BF734" s="227">
        <f>IF(N734="snížená",J734,0)</f>
        <v>0</v>
      </c>
      <c r="BG734" s="227">
        <f>IF(N734="zákl. přenesená",J734,0)</f>
        <v>0</v>
      </c>
      <c r="BH734" s="227">
        <f>IF(N734="sníž. přenesená",J734,0)</f>
        <v>0</v>
      </c>
      <c r="BI734" s="227">
        <f>IF(N734="nulová",J734,0)</f>
        <v>0</v>
      </c>
      <c r="BJ734" s="19" t="s">
        <v>34</v>
      </c>
      <c r="BK734" s="227">
        <f>ROUND(I734*H734,2)</f>
        <v>0</v>
      </c>
      <c r="BL734" s="19" t="s">
        <v>112</v>
      </c>
      <c r="BM734" s="226" t="s">
        <v>967</v>
      </c>
    </row>
    <row r="735" spans="1:65" s="2" customFormat="1" ht="12">
      <c r="A735" s="40"/>
      <c r="B735" s="41"/>
      <c r="C735" s="215" t="s">
        <v>968</v>
      </c>
      <c r="D735" s="215" t="s">
        <v>208</v>
      </c>
      <c r="E735" s="216" t="s">
        <v>969</v>
      </c>
      <c r="F735" s="217" t="s">
        <v>970</v>
      </c>
      <c r="G735" s="218" t="s">
        <v>386</v>
      </c>
      <c r="H735" s="219">
        <v>49</v>
      </c>
      <c r="I735" s="220"/>
      <c r="J735" s="221">
        <f>ROUND(I735*H735,2)</f>
        <v>0</v>
      </c>
      <c r="K735" s="217" t="s">
        <v>212</v>
      </c>
      <c r="L735" s="46"/>
      <c r="M735" s="222" t="s">
        <v>19</v>
      </c>
      <c r="N735" s="223" t="s">
        <v>44</v>
      </c>
      <c r="O735" s="86"/>
      <c r="P735" s="224">
        <f>O735*H735</f>
        <v>0</v>
      </c>
      <c r="Q735" s="224">
        <v>0.01957</v>
      </c>
      <c r="R735" s="224">
        <f>Q735*H735</f>
        <v>0.9589300000000001</v>
      </c>
      <c r="S735" s="224">
        <v>0</v>
      </c>
      <c r="T735" s="225">
        <f>S735*H735</f>
        <v>0</v>
      </c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R735" s="226" t="s">
        <v>112</v>
      </c>
      <c r="AT735" s="226" t="s">
        <v>208</v>
      </c>
      <c r="AU735" s="226" t="s">
        <v>82</v>
      </c>
      <c r="AY735" s="19" t="s">
        <v>206</v>
      </c>
      <c r="BE735" s="227">
        <f>IF(N735="základní",J735,0)</f>
        <v>0</v>
      </c>
      <c r="BF735" s="227">
        <f>IF(N735="snížená",J735,0)</f>
        <v>0</v>
      </c>
      <c r="BG735" s="227">
        <f>IF(N735="zákl. přenesená",J735,0)</f>
        <v>0</v>
      </c>
      <c r="BH735" s="227">
        <f>IF(N735="sníž. přenesená",J735,0)</f>
        <v>0</v>
      </c>
      <c r="BI735" s="227">
        <f>IF(N735="nulová",J735,0)</f>
        <v>0</v>
      </c>
      <c r="BJ735" s="19" t="s">
        <v>34</v>
      </c>
      <c r="BK735" s="227">
        <f>ROUND(I735*H735,2)</f>
        <v>0</v>
      </c>
      <c r="BL735" s="19" t="s">
        <v>112</v>
      </c>
      <c r="BM735" s="226" t="s">
        <v>971</v>
      </c>
    </row>
    <row r="736" spans="1:51" s="15" customFormat="1" ht="12">
      <c r="A736" s="15"/>
      <c r="B736" s="251"/>
      <c r="C736" s="252"/>
      <c r="D736" s="230" t="s">
        <v>218</v>
      </c>
      <c r="E736" s="253" t="s">
        <v>19</v>
      </c>
      <c r="F736" s="254" t="s">
        <v>603</v>
      </c>
      <c r="G736" s="252"/>
      <c r="H736" s="253" t="s">
        <v>19</v>
      </c>
      <c r="I736" s="255"/>
      <c r="J736" s="252"/>
      <c r="K736" s="252"/>
      <c r="L736" s="256"/>
      <c r="M736" s="257"/>
      <c r="N736" s="258"/>
      <c r="O736" s="258"/>
      <c r="P736" s="258"/>
      <c r="Q736" s="258"/>
      <c r="R736" s="258"/>
      <c r="S736" s="258"/>
      <c r="T736" s="259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T736" s="260" t="s">
        <v>218</v>
      </c>
      <c r="AU736" s="260" t="s">
        <v>82</v>
      </c>
      <c r="AV736" s="15" t="s">
        <v>34</v>
      </c>
      <c r="AW736" s="15" t="s">
        <v>33</v>
      </c>
      <c r="AX736" s="15" t="s">
        <v>73</v>
      </c>
      <c r="AY736" s="260" t="s">
        <v>206</v>
      </c>
    </row>
    <row r="737" spans="1:51" s="13" customFormat="1" ht="12">
      <c r="A737" s="13"/>
      <c r="B737" s="228"/>
      <c r="C737" s="229"/>
      <c r="D737" s="230" t="s">
        <v>218</v>
      </c>
      <c r="E737" s="231" t="s">
        <v>19</v>
      </c>
      <c r="F737" s="232" t="s">
        <v>972</v>
      </c>
      <c r="G737" s="229"/>
      <c r="H737" s="233">
        <v>1</v>
      </c>
      <c r="I737" s="234"/>
      <c r="J737" s="229"/>
      <c r="K737" s="229"/>
      <c r="L737" s="235"/>
      <c r="M737" s="236"/>
      <c r="N737" s="237"/>
      <c r="O737" s="237"/>
      <c r="P737" s="237"/>
      <c r="Q737" s="237"/>
      <c r="R737" s="237"/>
      <c r="S737" s="237"/>
      <c r="T737" s="238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39" t="s">
        <v>218</v>
      </c>
      <c r="AU737" s="239" t="s">
        <v>82</v>
      </c>
      <c r="AV737" s="13" t="s">
        <v>82</v>
      </c>
      <c r="AW737" s="13" t="s">
        <v>33</v>
      </c>
      <c r="AX737" s="13" t="s">
        <v>73</v>
      </c>
      <c r="AY737" s="239" t="s">
        <v>206</v>
      </c>
    </row>
    <row r="738" spans="1:51" s="13" customFormat="1" ht="12">
      <c r="A738" s="13"/>
      <c r="B738" s="228"/>
      <c r="C738" s="229"/>
      <c r="D738" s="230" t="s">
        <v>218</v>
      </c>
      <c r="E738" s="231" t="s">
        <v>19</v>
      </c>
      <c r="F738" s="232" t="s">
        <v>973</v>
      </c>
      <c r="G738" s="229"/>
      <c r="H738" s="233">
        <v>1</v>
      </c>
      <c r="I738" s="234"/>
      <c r="J738" s="229"/>
      <c r="K738" s="229"/>
      <c r="L738" s="235"/>
      <c r="M738" s="236"/>
      <c r="N738" s="237"/>
      <c r="O738" s="237"/>
      <c r="P738" s="237"/>
      <c r="Q738" s="237"/>
      <c r="R738" s="237"/>
      <c r="S738" s="237"/>
      <c r="T738" s="238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39" t="s">
        <v>218</v>
      </c>
      <c r="AU738" s="239" t="s">
        <v>82</v>
      </c>
      <c r="AV738" s="13" t="s">
        <v>82</v>
      </c>
      <c r="AW738" s="13" t="s">
        <v>33</v>
      </c>
      <c r="AX738" s="13" t="s">
        <v>73</v>
      </c>
      <c r="AY738" s="239" t="s">
        <v>206</v>
      </c>
    </row>
    <row r="739" spans="1:51" s="13" customFormat="1" ht="12">
      <c r="A739" s="13"/>
      <c r="B739" s="228"/>
      <c r="C739" s="229"/>
      <c r="D739" s="230" t="s">
        <v>218</v>
      </c>
      <c r="E739" s="231" t="s">
        <v>19</v>
      </c>
      <c r="F739" s="232" t="s">
        <v>974</v>
      </c>
      <c r="G739" s="229"/>
      <c r="H739" s="233">
        <v>1</v>
      </c>
      <c r="I739" s="234"/>
      <c r="J739" s="229"/>
      <c r="K739" s="229"/>
      <c r="L739" s="235"/>
      <c r="M739" s="236"/>
      <c r="N739" s="237"/>
      <c r="O739" s="237"/>
      <c r="P739" s="237"/>
      <c r="Q739" s="237"/>
      <c r="R739" s="237"/>
      <c r="S739" s="237"/>
      <c r="T739" s="238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39" t="s">
        <v>218</v>
      </c>
      <c r="AU739" s="239" t="s">
        <v>82</v>
      </c>
      <c r="AV739" s="13" t="s">
        <v>82</v>
      </c>
      <c r="AW739" s="13" t="s">
        <v>33</v>
      </c>
      <c r="AX739" s="13" t="s">
        <v>73</v>
      </c>
      <c r="AY739" s="239" t="s">
        <v>206</v>
      </c>
    </row>
    <row r="740" spans="1:51" s="13" customFormat="1" ht="12">
      <c r="A740" s="13"/>
      <c r="B740" s="228"/>
      <c r="C740" s="229"/>
      <c r="D740" s="230" t="s">
        <v>218</v>
      </c>
      <c r="E740" s="231" t="s">
        <v>19</v>
      </c>
      <c r="F740" s="232" t="s">
        <v>975</v>
      </c>
      <c r="G740" s="229"/>
      <c r="H740" s="233">
        <v>2</v>
      </c>
      <c r="I740" s="234"/>
      <c r="J740" s="229"/>
      <c r="K740" s="229"/>
      <c r="L740" s="235"/>
      <c r="M740" s="236"/>
      <c r="N740" s="237"/>
      <c r="O740" s="237"/>
      <c r="P740" s="237"/>
      <c r="Q740" s="237"/>
      <c r="R740" s="237"/>
      <c r="S740" s="237"/>
      <c r="T740" s="238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39" t="s">
        <v>218</v>
      </c>
      <c r="AU740" s="239" t="s">
        <v>82</v>
      </c>
      <c r="AV740" s="13" t="s">
        <v>82</v>
      </c>
      <c r="AW740" s="13" t="s">
        <v>33</v>
      </c>
      <c r="AX740" s="13" t="s">
        <v>73</v>
      </c>
      <c r="AY740" s="239" t="s">
        <v>206</v>
      </c>
    </row>
    <row r="741" spans="1:51" s="13" customFormat="1" ht="12">
      <c r="A741" s="13"/>
      <c r="B741" s="228"/>
      <c r="C741" s="229"/>
      <c r="D741" s="230" t="s">
        <v>218</v>
      </c>
      <c r="E741" s="231" t="s">
        <v>19</v>
      </c>
      <c r="F741" s="232" t="s">
        <v>976</v>
      </c>
      <c r="G741" s="229"/>
      <c r="H741" s="233">
        <v>1</v>
      </c>
      <c r="I741" s="234"/>
      <c r="J741" s="229"/>
      <c r="K741" s="229"/>
      <c r="L741" s="235"/>
      <c r="M741" s="236"/>
      <c r="N741" s="237"/>
      <c r="O741" s="237"/>
      <c r="P741" s="237"/>
      <c r="Q741" s="237"/>
      <c r="R741" s="237"/>
      <c r="S741" s="237"/>
      <c r="T741" s="238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39" t="s">
        <v>218</v>
      </c>
      <c r="AU741" s="239" t="s">
        <v>82</v>
      </c>
      <c r="AV741" s="13" t="s">
        <v>82</v>
      </c>
      <c r="AW741" s="13" t="s">
        <v>33</v>
      </c>
      <c r="AX741" s="13" t="s">
        <v>73</v>
      </c>
      <c r="AY741" s="239" t="s">
        <v>206</v>
      </c>
    </row>
    <row r="742" spans="1:51" s="13" customFormat="1" ht="12">
      <c r="A742" s="13"/>
      <c r="B742" s="228"/>
      <c r="C742" s="229"/>
      <c r="D742" s="230" t="s">
        <v>218</v>
      </c>
      <c r="E742" s="231" t="s">
        <v>19</v>
      </c>
      <c r="F742" s="232" t="s">
        <v>977</v>
      </c>
      <c r="G742" s="229"/>
      <c r="H742" s="233">
        <v>1</v>
      </c>
      <c r="I742" s="234"/>
      <c r="J742" s="229"/>
      <c r="K742" s="229"/>
      <c r="L742" s="235"/>
      <c r="M742" s="236"/>
      <c r="N742" s="237"/>
      <c r="O742" s="237"/>
      <c r="P742" s="237"/>
      <c r="Q742" s="237"/>
      <c r="R742" s="237"/>
      <c r="S742" s="237"/>
      <c r="T742" s="238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39" t="s">
        <v>218</v>
      </c>
      <c r="AU742" s="239" t="s">
        <v>82</v>
      </c>
      <c r="AV742" s="13" t="s">
        <v>82</v>
      </c>
      <c r="AW742" s="13" t="s">
        <v>33</v>
      </c>
      <c r="AX742" s="13" t="s">
        <v>73</v>
      </c>
      <c r="AY742" s="239" t="s">
        <v>206</v>
      </c>
    </row>
    <row r="743" spans="1:51" s="13" customFormat="1" ht="12">
      <c r="A743" s="13"/>
      <c r="B743" s="228"/>
      <c r="C743" s="229"/>
      <c r="D743" s="230" t="s">
        <v>218</v>
      </c>
      <c r="E743" s="231" t="s">
        <v>19</v>
      </c>
      <c r="F743" s="232" t="s">
        <v>978</v>
      </c>
      <c r="G743" s="229"/>
      <c r="H743" s="233">
        <v>1</v>
      </c>
      <c r="I743" s="234"/>
      <c r="J743" s="229"/>
      <c r="K743" s="229"/>
      <c r="L743" s="235"/>
      <c r="M743" s="236"/>
      <c r="N743" s="237"/>
      <c r="O743" s="237"/>
      <c r="P743" s="237"/>
      <c r="Q743" s="237"/>
      <c r="R743" s="237"/>
      <c r="S743" s="237"/>
      <c r="T743" s="238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39" t="s">
        <v>218</v>
      </c>
      <c r="AU743" s="239" t="s">
        <v>82</v>
      </c>
      <c r="AV743" s="13" t="s">
        <v>82</v>
      </c>
      <c r="AW743" s="13" t="s">
        <v>33</v>
      </c>
      <c r="AX743" s="13" t="s">
        <v>73</v>
      </c>
      <c r="AY743" s="239" t="s">
        <v>206</v>
      </c>
    </row>
    <row r="744" spans="1:51" s="13" customFormat="1" ht="12">
      <c r="A744" s="13"/>
      <c r="B744" s="228"/>
      <c r="C744" s="229"/>
      <c r="D744" s="230" t="s">
        <v>218</v>
      </c>
      <c r="E744" s="231" t="s">
        <v>19</v>
      </c>
      <c r="F744" s="232" t="s">
        <v>979</v>
      </c>
      <c r="G744" s="229"/>
      <c r="H744" s="233">
        <v>1</v>
      </c>
      <c r="I744" s="234"/>
      <c r="J744" s="229"/>
      <c r="K744" s="229"/>
      <c r="L744" s="235"/>
      <c r="M744" s="236"/>
      <c r="N744" s="237"/>
      <c r="O744" s="237"/>
      <c r="P744" s="237"/>
      <c r="Q744" s="237"/>
      <c r="R744" s="237"/>
      <c r="S744" s="237"/>
      <c r="T744" s="238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39" t="s">
        <v>218</v>
      </c>
      <c r="AU744" s="239" t="s">
        <v>82</v>
      </c>
      <c r="AV744" s="13" t="s">
        <v>82</v>
      </c>
      <c r="AW744" s="13" t="s">
        <v>33</v>
      </c>
      <c r="AX744" s="13" t="s">
        <v>73</v>
      </c>
      <c r="AY744" s="239" t="s">
        <v>206</v>
      </c>
    </row>
    <row r="745" spans="1:51" s="13" customFormat="1" ht="12">
      <c r="A745" s="13"/>
      <c r="B745" s="228"/>
      <c r="C745" s="229"/>
      <c r="D745" s="230" t="s">
        <v>218</v>
      </c>
      <c r="E745" s="231" t="s">
        <v>19</v>
      </c>
      <c r="F745" s="232" t="s">
        <v>980</v>
      </c>
      <c r="G745" s="229"/>
      <c r="H745" s="233">
        <v>1</v>
      </c>
      <c r="I745" s="234"/>
      <c r="J745" s="229"/>
      <c r="K745" s="229"/>
      <c r="L745" s="235"/>
      <c r="M745" s="236"/>
      <c r="N745" s="237"/>
      <c r="O745" s="237"/>
      <c r="P745" s="237"/>
      <c r="Q745" s="237"/>
      <c r="R745" s="237"/>
      <c r="S745" s="237"/>
      <c r="T745" s="238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39" t="s">
        <v>218</v>
      </c>
      <c r="AU745" s="239" t="s">
        <v>82</v>
      </c>
      <c r="AV745" s="13" t="s">
        <v>82</v>
      </c>
      <c r="AW745" s="13" t="s">
        <v>33</v>
      </c>
      <c r="AX745" s="13" t="s">
        <v>73</v>
      </c>
      <c r="AY745" s="239" t="s">
        <v>206</v>
      </c>
    </row>
    <row r="746" spans="1:51" s="13" customFormat="1" ht="12">
      <c r="A746" s="13"/>
      <c r="B746" s="228"/>
      <c r="C746" s="229"/>
      <c r="D746" s="230" t="s">
        <v>218</v>
      </c>
      <c r="E746" s="231" t="s">
        <v>19</v>
      </c>
      <c r="F746" s="232" t="s">
        <v>981</v>
      </c>
      <c r="G746" s="229"/>
      <c r="H746" s="233">
        <v>2</v>
      </c>
      <c r="I746" s="234"/>
      <c r="J746" s="229"/>
      <c r="K746" s="229"/>
      <c r="L746" s="235"/>
      <c r="M746" s="236"/>
      <c r="N746" s="237"/>
      <c r="O746" s="237"/>
      <c r="P746" s="237"/>
      <c r="Q746" s="237"/>
      <c r="R746" s="237"/>
      <c r="S746" s="237"/>
      <c r="T746" s="238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39" t="s">
        <v>218</v>
      </c>
      <c r="AU746" s="239" t="s">
        <v>82</v>
      </c>
      <c r="AV746" s="13" t="s">
        <v>82</v>
      </c>
      <c r="AW746" s="13" t="s">
        <v>33</v>
      </c>
      <c r="AX746" s="13" t="s">
        <v>73</v>
      </c>
      <c r="AY746" s="239" t="s">
        <v>206</v>
      </c>
    </row>
    <row r="747" spans="1:51" s="13" customFormat="1" ht="12">
      <c r="A747" s="13"/>
      <c r="B747" s="228"/>
      <c r="C747" s="229"/>
      <c r="D747" s="230" t="s">
        <v>218</v>
      </c>
      <c r="E747" s="231" t="s">
        <v>19</v>
      </c>
      <c r="F747" s="232" t="s">
        <v>982</v>
      </c>
      <c r="G747" s="229"/>
      <c r="H747" s="233">
        <v>1</v>
      </c>
      <c r="I747" s="234"/>
      <c r="J747" s="229"/>
      <c r="K747" s="229"/>
      <c r="L747" s="235"/>
      <c r="M747" s="236"/>
      <c r="N747" s="237"/>
      <c r="O747" s="237"/>
      <c r="P747" s="237"/>
      <c r="Q747" s="237"/>
      <c r="R747" s="237"/>
      <c r="S747" s="237"/>
      <c r="T747" s="238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39" t="s">
        <v>218</v>
      </c>
      <c r="AU747" s="239" t="s">
        <v>82</v>
      </c>
      <c r="AV747" s="13" t="s">
        <v>82</v>
      </c>
      <c r="AW747" s="13" t="s">
        <v>33</v>
      </c>
      <c r="AX747" s="13" t="s">
        <v>73</v>
      </c>
      <c r="AY747" s="239" t="s">
        <v>206</v>
      </c>
    </row>
    <row r="748" spans="1:51" s="13" customFormat="1" ht="12">
      <c r="A748" s="13"/>
      <c r="B748" s="228"/>
      <c r="C748" s="229"/>
      <c r="D748" s="230" t="s">
        <v>218</v>
      </c>
      <c r="E748" s="231" t="s">
        <v>19</v>
      </c>
      <c r="F748" s="232" t="s">
        <v>983</v>
      </c>
      <c r="G748" s="229"/>
      <c r="H748" s="233">
        <v>30</v>
      </c>
      <c r="I748" s="234"/>
      <c r="J748" s="229"/>
      <c r="K748" s="229"/>
      <c r="L748" s="235"/>
      <c r="M748" s="236"/>
      <c r="N748" s="237"/>
      <c r="O748" s="237"/>
      <c r="P748" s="237"/>
      <c r="Q748" s="237"/>
      <c r="R748" s="237"/>
      <c r="S748" s="237"/>
      <c r="T748" s="238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39" t="s">
        <v>218</v>
      </c>
      <c r="AU748" s="239" t="s">
        <v>82</v>
      </c>
      <c r="AV748" s="13" t="s">
        <v>82</v>
      </c>
      <c r="AW748" s="13" t="s">
        <v>33</v>
      </c>
      <c r="AX748" s="13" t="s">
        <v>73</v>
      </c>
      <c r="AY748" s="239" t="s">
        <v>206</v>
      </c>
    </row>
    <row r="749" spans="1:51" s="13" customFormat="1" ht="12">
      <c r="A749" s="13"/>
      <c r="B749" s="228"/>
      <c r="C749" s="229"/>
      <c r="D749" s="230" t="s">
        <v>218</v>
      </c>
      <c r="E749" s="231" t="s">
        <v>19</v>
      </c>
      <c r="F749" s="232" t="s">
        <v>984</v>
      </c>
      <c r="G749" s="229"/>
      <c r="H749" s="233">
        <v>4</v>
      </c>
      <c r="I749" s="234"/>
      <c r="J749" s="229"/>
      <c r="K749" s="229"/>
      <c r="L749" s="235"/>
      <c r="M749" s="236"/>
      <c r="N749" s="237"/>
      <c r="O749" s="237"/>
      <c r="P749" s="237"/>
      <c r="Q749" s="237"/>
      <c r="R749" s="237"/>
      <c r="S749" s="237"/>
      <c r="T749" s="238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39" t="s">
        <v>218</v>
      </c>
      <c r="AU749" s="239" t="s">
        <v>82</v>
      </c>
      <c r="AV749" s="13" t="s">
        <v>82</v>
      </c>
      <c r="AW749" s="13" t="s">
        <v>33</v>
      </c>
      <c r="AX749" s="13" t="s">
        <v>73</v>
      </c>
      <c r="AY749" s="239" t="s">
        <v>206</v>
      </c>
    </row>
    <row r="750" spans="1:51" s="13" customFormat="1" ht="12">
      <c r="A750" s="13"/>
      <c r="B750" s="228"/>
      <c r="C750" s="229"/>
      <c r="D750" s="230" t="s">
        <v>218</v>
      </c>
      <c r="E750" s="231" t="s">
        <v>19</v>
      </c>
      <c r="F750" s="232" t="s">
        <v>985</v>
      </c>
      <c r="G750" s="229"/>
      <c r="H750" s="233">
        <v>2</v>
      </c>
      <c r="I750" s="234"/>
      <c r="J750" s="229"/>
      <c r="K750" s="229"/>
      <c r="L750" s="235"/>
      <c r="M750" s="236"/>
      <c r="N750" s="237"/>
      <c r="O750" s="237"/>
      <c r="P750" s="237"/>
      <c r="Q750" s="237"/>
      <c r="R750" s="237"/>
      <c r="S750" s="237"/>
      <c r="T750" s="238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39" t="s">
        <v>218</v>
      </c>
      <c r="AU750" s="239" t="s">
        <v>82</v>
      </c>
      <c r="AV750" s="13" t="s">
        <v>82</v>
      </c>
      <c r="AW750" s="13" t="s">
        <v>33</v>
      </c>
      <c r="AX750" s="13" t="s">
        <v>73</v>
      </c>
      <c r="AY750" s="239" t="s">
        <v>206</v>
      </c>
    </row>
    <row r="751" spans="1:51" s="14" customFormat="1" ht="12">
      <c r="A751" s="14"/>
      <c r="B751" s="240"/>
      <c r="C751" s="241"/>
      <c r="D751" s="230" t="s">
        <v>218</v>
      </c>
      <c r="E751" s="242" t="s">
        <v>19</v>
      </c>
      <c r="F751" s="243" t="s">
        <v>220</v>
      </c>
      <c r="G751" s="241"/>
      <c r="H751" s="244">
        <v>49</v>
      </c>
      <c r="I751" s="245"/>
      <c r="J751" s="241"/>
      <c r="K751" s="241"/>
      <c r="L751" s="246"/>
      <c r="M751" s="247"/>
      <c r="N751" s="248"/>
      <c r="O751" s="248"/>
      <c r="P751" s="248"/>
      <c r="Q751" s="248"/>
      <c r="R751" s="248"/>
      <c r="S751" s="248"/>
      <c r="T751" s="249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50" t="s">
        <v>218</v>
      </c>
      <c r="AU751" s="250" t="s">
        <v>82</v>
      </c>
      <c r="AV751" s="14" t="s">
        <v>112</v>
      </c>
      <c r="AW751" s="14" t="s">
        <v>33</v>
      </c>
      <c r="AX751" s="14" t="s">
        <v>34</v>
      </c>
      <c r="AY751" s="250" t="s">
        <v>206</v>
      </c>
    </row>
    <row r="752" spans="1:65" s="2" customFormat="1" ht="12">
      <c r="A752" s="40"/>
      <c r="B752" s="41"/>
      <c r="C752" s="215" t="s">
        <v>986</v>
      </c>
      <c r="D752" s="215" t="s">
        <v>208</v>
      </c>
      <c r="E752" s="216" t="s">
        <v>987</v>
      </c>
      <c r="F752" s="217" t="s">
        <v>988</v>
      </c>
      <c r="G752" s="218" t="s">
        <v>386</v>
      </c>
      <c r="H752" s="219">
        <v>38</v>
      </c>
      <c r="I752" s="220"/>
      <c r="J752" s="221">
        <f>ROUND(I752*H752,2)</f>
        <v>0</v>
      </c>
      <c r="K752" s="217" t="s">
        <v>212</v>
      </c>
      <c r="L752" s="46"/>
      <c r="M752" s="222" t="s">
        <v>19</v>
      </c>
      <c r="N752" s="223" t="s">
        <v>44</v>
      </c>
      <c r="O752" s="86"/>
      <c r="P752" s="224">
        <f>O752*H752</f>
        <v>0</v>
      </c>
      <c r="Q752" s="224">
        <v>0.03027</v>
      </c>
      <c r="R752" s="224">
        <f>Q752*H752</f>
        <v>1.1502599999999998</v>
      </c>
      <c r="S752" s="224">
        <v>0</v>
      </c>
      <c r="T752" s="225">
        <f>S752*H752</f>
        <v>0</v>
      </c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R752" s="226" t="s">
        <v>112</v>
      </c>
      <c r="AT752" s="226" t="s">
        <v>208</v>
      </c>
      <c r="AU752" s="226" t="s">
        <v>82</v>
      </c>
      <c r="AY752" s="19" t="s">
        <v>206</v>
      </c>
      <c r="BE752" s="227">
        <f>IF(N752="základní",J752,0)</f>
        <v>0</v>
      </c>
      <c r="BF752" s="227">
        <f>IF(N752="snížená",J752,0)</f>
        <v>0</v>
      </c>
      <c r="BG752" s="227">
        <f>IF(N752="zákl. přenesená",J752,0)</f>
        <v>0</v>
      </c>
      <c r="BH752" s="227">
        <f>IF(N752="sníž. přenesená",J752,0)</f>
        <v>0</v>
      </c>
      <c r="BI752" s="227">
        <f>IF(N752="nulová",J752,0)</f>
        <v>0</v>
      </c>
      <c r="BJ752" s="19" t="s">
        <v>34</v>
      </c>
      <c r="BK752" s="227">
        <f>ROUND(I752*H752,2)</f>
        <v>0</v>
      </c>
      <c r="BL752" s="19" t="s">
        <v>112</v>
      </c>
      <c r="BM752" s="226" t="s">
        <v>989</v>
      </c>
    </row>
    <row r="753" spans="1:51" s="15" customFormat="1" ht="12">
      <c r="A753" s="15"/>
      <c r="B753" s="251"/>
      <c r="C753" s="252"/>
      <c r="D753" s="230" t="s">
        <v>218</v>
      </c>
      <c r="E753" s="253" t="s">
        <v>19</v>
      </c>
      <c r="F753" s="254" t="s">
        <v>603</v>
      </c>
      <c r="G753" s="252"/>
      <c r="H753" s="253" t="s">
        <v>19</v>
      </c>
      <c r="I753" s="255"/>
      <c r="J753" s="252"/>
      <c r="K753" s="252"/>
      <c r="L753" s="256"/>
      <c r="M753" s="257"/>
      <c r="N753" s="258"/>
      <c r="O753" s="258"/>
      <c r="P753" s="258"/>
      <c r="Q753" s="258"/>
      <c r="R753" s="258"/>
      <c r="S753" s="258"/>
      <c r="T753" s="259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T753" s="260" t="s">
        <v>218</v>
      </c>
      <c r="AU753" s="260" t="s">
        <v>82</v>
      </c>
      <c r="AV753" s="15" t="s">
        <v>34</v>
      </c>
      <c r="AW753" s="15" t="s">
        <v>33</v>
      </c>
      <c r="AX753" s="15" t="s">
        <v>73</v>
      </c>
      <c r="AY753" s="260" t="s">
        <v>206</v>
      </c>
    </row>
    <row r="754" spans="1:51" s="13" customFormat="1" ht="12">
      <c r="A754" s="13"/>
      <c r="B754" s="228"/>
      <c r="C754" s="229"/>
      <c r="D754" s="230" t="s">
        <v>218</v>
      </c>
      <c r="E754" s="231" t="s">
        <v>19</v>
      </c>
      <c r="F754" s="232" t="s">
        <v>990</v>
      </c>
      <c r="G754" s="229"/>
      <c r="H754" s="233">
        <v>1</v>
      </c>
      <c r="I754" s="234"/>
      <c r="J754" s="229"/>
      <c r="K754" s="229"/>
      <c r="L754" s="235"/>
      <c r="M754" s="236"/>
      <c r="N754" s="237"/>
      <c r="O754" s="237"/>
      <c r="P754" s="237"/>
      <c r="Q754" s="237"/>
      <c r="R754" s="237"/>
      <c r="S754" s="237"/>
      <c r="T754" s="238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39" t="s">
        <v>218</v>
      </c>
      <c r="AU754" s="239" t="s">
        <v>82</v>
      </c>
      <c r="AV754" s="13" t="s">
        <v>82</v>
      </c>
      <c r="AW754" s="13" t="s">
        <v>33</v>
      </c>
      <c r="AX754" s="13" t="s">
        <v>73</v>
      </c>
      <c r="AY754" s="239" t="s">
        <v>206</v>
      </c>
    </row>
    <row r="755" spans="1:51" s="13" customFormat="1" ht="12">
      <c r="A755" s="13"/>
      <c r="B755" s="228"/>
      <c r="C755" s="229"/>
      <c r="D755" s="230" t="s">
        <v>218</v>
      </c>
      <c r="E755" s="231" t="s">
        <v>19</v>
      </c>
      <c r="F755" s="232" t="s">
        <v>991</v>
      </c>
      <c r="G755" s="229"/>
      <c r="H755" s="233">
        <v>1</v>
      </c>
      <c r="I755" s="234"/>
      <c r="J755" s="229"/>
      <c r="K755" s="229"/>
      <c r="L755" s="235"/>
      <c r="M755" s="236"/>
      <c r="N755" s="237"/>
      <c r="O755" s="237"/>
      <c r="P755" s="237"/>
      <c r="Q755" s="237"/>
      <c r="R755" s="237"/>
      <c r="S755" s="237"/>
      <c r="T755" s="238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39" t="s">
        <v>218</v>
      </c>
      <c r="AU755" s="239" t="s">
        <v>82</v>
      </c>
      <c r="AV755" s="13" t="s">
        <v>82</v>
      </c>
      <c r="AW755" s="13" t="s">
        <v>33</v>
      </c>
      <c r="AX755" s="13" t="s">
        <v>73</v>
      </c>
      <c r="AY755" s="239" t="s">
        <v>206</v>
      </c>
    </row>
    <row r="756" spans="1:51" s="13" customFormat="1" ht="12">
      <c r="A756" s="13"/>
      <c r="B756" s="228"/>
      <c r="C756" s="229"/>
      <c r="D756" s="230" t="s">
        <v>218</v>
      </c>
      <c r="E756" s="231" t="s">
        <v>19</v>
      </c>
      <c r="F756" s="232" t="s">
        <v>992</v>
      </c>
      <c r="G756" s="229"/>
      <c r="H756" s="233">
        <v>2</v>
      </c>
      <c r="I756" s="234"/>
      <c r="J756" s="229"/>
      <c r="K756" s="229"/>
      <c r="L756" s="235"/>
      <c r="M756" s="236"/>
      <c r="N756" s="237"/>
      <c r="O756" s="237"/>
      <c r="P756" s="237"/>
      <c r="Q756" s="237"/>
      <c r="R756" s="237"/>
      <c r="S756" s="237"/>
      <c r="T756" s="238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39" t="s">
        <v>218</v>
      </c>
      <c r="AU756" s="239" t="s">
        <v>82</v>
      </c>
      <c r="AV756" s="13" t="s">
        <v>82</v>
      </c>
      <c r="AW756" s="13" t="s">
        <v>33</v>
      </c>
      <c r="AX756" s="13" t="s">
        <v>73</v>
      </c>
      <c r="AY756" s="239" t="s">
        <v>206</v>
      </c>
    </row>
    <row r="757" spans="1:51" s="13" customFormat="1" ht="12">
      <c r="A757" s="13"/>
      <c r="B757" s="228"/>
      <c r="C757" s="229"/>
      <c r="D757" s="230" t="s">
        <v>218</v>
      </c>
      <c r="E757" s="231" t="s">
        <v>19</v>
      </c>
      <c r="F757" s="232" t="s">
        <v>993</v>
      </c>
      <c r="G757" s="229"/>
      <c r="H757" s="233">
        <v>1</v>
      </c>
      <c r="I757" s="234"/>
      <c r="J757" s="229"/>
      <c r="K757" s="229"/>
      <c r="L757" s="235"/>
      <c r="M757" s="236"/>
      <c r="N757" s="237"/>
      <c r="O757" s="237"/>
      <c r="P757" s="237"/>
      <c r="Q757" s="237"/>
      <c r="R757" s="237"/>
      <c r="S757" s="237"/>
      <c r="T757" s="238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39" t="s">
        <v>218</v>
      </c>
      <c r="AU757" s="239" t="s">
        <v>82</v>
      </c>
      <c r="AV757" s="13" t="s">
        <v>82</v>
      </c>
      <c r="AW757" s="13" t="s">
        <v>33</v>
      </c>
      <c r="AX757" s="13" t="s">
        <v>73</v>
      </c>
      <c r="AY757" s="239" t="s">
        <v>206</v>
      </c>
    </row>
    <row r="758" spans="1:51" s="13" customFormat="1" ht="12">
      <c r="A758" s="13"/>
      <c r="B758" s="228"/>
      <c r="C758" s="229"/>
      <c r="D758" s="230" t="s">
        <v>218</v>
      </c>
      <c r="E758" s="231" t="s">
        <v>19</v>
      </c>
      <c r="F758" s="232" t="s">
        <v>994</v>
      </c>
      <c r="G758" s="229"/>
      <c r="H758" s="233">
        <v>1</v>
      </c>
      <c r="I758" s="234"/>
      <c r="J758" s="229"/>
      <c r="K758" s="229"/>
      <c r="L758" s="235"/>
      <c r="M758" s="236"/>
      <c r="N758" s="237"/>
      <c r="O758" s="237"/>
      <c r="P758" s="237"/>
      <c r="Q758" s="237"/>
      <c r="R758" s="237"/>
      <c r="S758" s="237"/>
      <c r="T758" s="238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39" t="s">
        <v>218</v>
      </c>
      <c r="AU758" s="239" t="s">
        <v>82</v>
      </c>
      <c r="AV758" s="13" t="s">
        <v>82</v>
      </c>
      <c r="AW758" s="13" t="s">
        <v>33</v>
      </c>
      <c r="AX758" s="13" t="s">
        <v>73</v>
      </c>
      <c r="AY758" s="239" t="s">
        <v>206</v>
      </c>
    </row>
    <row r="759" spans="1:51" s="13" customFormat="1" ht="12">
      <c r="A759" s="13"/>
      <c r="B759" s="228"/>
      <c r="C759" s="229"/>
      <c r="D759" s="230" t="s">
        <v>218</v>
      </c>
      <c r="E759" s="231" t="s">
        <v>19</v>
      </c>
      <c r="F759" s="232" t="s">
        <v>995</v>
      </c>
      <c r="G759" s="229"/>
      <c r="H759" s="233">
        <v>2</v>
      </c>
      <c r="I759" s="234"/>
      <c r="J759" s="229"/>
      <c r="K759" s="229"/>
      <c r="L759" s="235"/>
      <c r="M759" s="236"/>
      <c r="N759" s="237"/>
      <c r="O759" s="237"/>
      <c r="P759" s="237"/>
      <c r="Q759" s="237"/>
      <c r="R759" s="237"/>
      <c r="S759" s="237"/>
      <c r="T759" s="238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39" t="s">
        <v>218</v>
      </c>
      <c r="AU759" s="239" t="s">
        <v>82</v>
      </c>
      <c r="AV759" s="13" t="s">
        <v>82</v>
      </c>
      <c r="AW759" s="13" t="s">
        <v>33</v>
      </c>
      <c r="AX759" s="13" t="s">
        <v>73</v>
      </c>
      <c r="AY759" s="239" t="s">
        <v>206</v>
      </c>
    </row>
    <row r="760" spans="1:51" s="13" customFormat="1" ht="12">
      <c r="A760" s="13"/>
      <c r="B760" s="228"/>
      <c r="C760" s="229"/>
      <c r="D760" s="230" t="s">
        <v>218</v>
      </c>
      <c r="E760" s="231" t="s">
        <v>19</v>
      </c>
      <c r="F760" s="232" t="s">
        <v>996</v>
      </c>
      <c r="G760" s="229"/>
      <c r="H760" s="233">
        <v>4</v>
      </c>
      <c r="I760" s="234"/>
      <c r="J760" s="229"/>
      <c r="K760" s="229"/>
      <c r="L760" s="235"/>
      <c r="M760" s="236"/>
      <c r="N760" s="237"/>
      <c r="O760" s="237"/>
      <c r="P760" s="237"/>
      <c r="Q760" s="237"/>
      <c r="R760" s="237"/>
      <c r="S760" s="237"/>
      <c r="T760" s="238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39" t="s">
        <v>218</v>
      </c>
      <c r="AU760" s="239" t="s">
        <v>82</v>
      </c>
      <c r="AV760" s="13" t="s">
        <v>82</v>
      </c>
      <c r="AW760" s="13" t="s">
        <v>33</v>
      </c>
      <c r="AX760" s="13" t="s">
        <v>73</v>
      </c>
      <c r="AY760" s="239" t="s">
        <v>206</v>
      </c>
    </row>
    <row r="761" spans="1:51" s="13" customFormat="1" ht="12">
      <c r="A761" s="13"/>
      <c r="B761" s="228"/>
      <c r="C761" s="229"/>
      <c r="D761" s="230" t="s">
        <v>218</v>
      </c>
      <c r="E761" s="231" t="s">
        <v>19</v>
      </c>
      <c r="F761" s="232" t="s">
        <v>997</v>
      </c>
      <c r="G761" s="229"/>
      <c r="H761" s="233">
        <v>1</v>
      </c>
      <c r="I761" s="234"/>
      <c r="J761" s="229"/>
      <c r="K761" s="229"/>
      <c r="L761" s="235"/>
      <c r="M761" s="236"/>
      <c r="N761" s="237"/>
      <c r="O761" s="237"/>
      <c r="P761" s="237"/>
      <c r="Q761" s="237"/>
      <c r="R761" s="237"/>
      <c r="S761" s="237"/>
      <c r="T761" s="238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39" t="s">
        <v>218</v>
      </c>
      <c r="AU761" s="239" t="s">
        <v>82</v>
      </c>
      <c r="AV761" s="13" t="s">
        <v>82</v>
      </c>
      <c r="AW761" s="13" t="s">
        <v>33</v>
      </c>
      <c r="AX761" s="13" t="s">
        <v>73</v>
      </c>
      <c r="AY761" s="239" t="s">
        <v>206</v>
      </c>
    </row>
    <row r="762" spans="1:51" s="13" customFormat="1" ht="12">
      <c r="A762" s="13"/>
      <c r="B762" s="228"/>
      <c r="C762" s="229"/>
      <c r="D762" s="230" t="s">
        <v>218</v>
      </c>
      <c r="E762" s="231" t="s">
        <v>19</v>
      </c>
      <c r="F762" s="232" t="s">
        <v>998</v>
      </c>
      <c r="G762" s="229"/>
      <c r="H762" s="233">
        <v>1</v>
      </c>
      <c r="I762" s="234"/>
      <c r="J762" s="229"/>
      <c r="K762" s="229"/>
      <c r="L762" s="235"/>
      <c r="M762" s="236"/>
      <c r="N762" s="237"/>
      <c r="O762" s="237"/>
      <c r="P762" s="237"/>
      <c r="Q762" s="237"/>
      <c r="R762" s="237"/>
      <c r="S762" s="237"/>
      <c r="T762" s="238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39" t="s">
        <v>218</v>
      </c>
      <c r="AU762" s="239" t="s">
        <v>82</v>
      </c>
      <c r="AV762" s="13" t="s">
        <v>82</v>
      </c>
      <c r="AW762" s="13" t="s">
        <v>33</v>
      </c>
      <c r="AX762" s="13" t="s">
        <v>73</v>
      </c>
      <c r="AY762" s="239" t="s">
        <v>206</v>
      </c>
    </row>
    <row r="763" spans="1:51" s="13" customFormat="1" ht="12">
      <c r="A763" s="13"/>
      <c r="B763" s="228"/>
      <c r="C763" s="229"/>
      <c r="D763" s="230" t="s">
        <v>218</v>
      </c>
      <c r="E763" s="231" t="s">
        <v>19</v>
      </c>
      <c r="F763" s="232" t="s">
        <v>999</v>
      </c>
      <c r="G763" s="229"/>
      <c r="H763" s="233">
        <v>1</v>
      </c>
      <c r="I763" s="234"/>
      <c r="J763" s="229"/>
      <c r="K763" s="229"/>
      <c r="L763" s="235"/>
      <c r="M763" s="236"/>
      <c r="N763" s="237"/>
      <c r="O763" s="237"/>
      <c r="P763" s="237"/>
      <c r="Q763" s="237"/>
      <c r="R763" s="237"/>
      <c r="S763" s="237"/>
      <c r="T763" s="238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39" t="s">
        <v>218</v>
      </c>
      <c r="AU763" s="239" t="s">
        <v>82</v>
      </c>
      <c r="AV763" s="13" t="s">
        <v>82</v>
      </c>
      <c r="AW763" s="13" t="s">
        <v>33</v>
      </c>
      <c r="AX763" s="13" t="s">
        <v>73</v>
      </c>
      <c r="AY763" s="239" t="s">
        <v>206</v>
      </c>
    </row>
    <row r="764" spans="1:51" s="13" customFormat="1" ht="12">
      <c r="A764" s="13"/>
      <c r="B764" s="228"/>
      <c r="C764" s="229"/>
      <c r="D764" s="230" t="s">
        <v>218</v>
      </c>
      <c r="E764" s="231" t="s">
        <v>19</v>
      </c>
      <c r="F764" s="232" t="s">
        <v>1000</v>
      </c>
      <c r="G764" s="229"/>
      <c r="H764" s="233">
        <v>1</v>
      </c>
      <c r="I764" s="234"/>
      <c r="J764" s="229"/>
      <c r="K764" s="229"/>
      <c r="L764" s="235"/>
      <c r="M764" s="236"/>
      <c r="N764" s="237"/>
      <c r="O764" s="237"/>
      <c r="P764" s="237"/>
      <c r="Q764" s="237"/>
      <c r="R764" s="237"/>
      <c r="S764" s="237"/>
      <c r="T764" s="238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39" t="s">
        <v>218</v>
      </c>
      <c r="AU764" s="239" t="s">
        <v>82</v>
      </c>
      <c r="AV764" s="13" t="s">
        <v>82</v>
      </c>
      <c r="AW764" s="13" t="s">
        <v>33</v>
      </c>
      <c r="AX764" s="13" t="s">
        <v>73</v>
      </c>
      <c r="AY764" s="239" t="s">
        <v>206</v>
      </c>
    </row>
    <row r="765" spans="1:51" s="13" customFormat="1" ht="12">
      <c r="A765" s="13"/>
      <c r="B765" s="228"/>
      <c r="C765" s="229"/>
      <c r="D765" s="230" t="s">
        <v>218</v>
      </c>
      <c r="E765" s="231" t="s">
        <v>19</v>
      </c>
      <c r="F765" s="232" t="s">
        <v>1001</v>
      </c>
      <c r="G765" s="229"/>
      <c r="H765" s="233">
        <v>2</v>
      </c>
      <c r="I765" s="234"/>
      <c r="J765" s="229"/>
      <c r="K765" s="229"/>
      <c r="L765" s="235"/>
      <c r="M765" s="236"/>
      <c r="N765" s="237"/>
      <c r="O765" s="237"/>
      <c r="P765" s="237"/>
      <c r="Q765" s="237"/>
      <c r="R765" s="237"/>
      <c r="S765" s="237"/>
      <c r="T765" s="238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39" t="s">
        <v>218</v>
      </c>
      <c r="AU765" s="239" t="s">
        <v>82</v>
      </c>
      <c r="AV765" s="13" t="s">
        <v>82</v>
      </c>
      <c r="AW765" s="13" t="s">
        <v>33</v>
      </c>
      <c r="AX765" s="13" t="s">
        <v>73</v>
      </c>
      <c r="AY765" s="239" t="s">
        <v>206</v>
      </c>
    </row>
    <row r="766" spans="1:51" s="13" customFormat="1" ht="12">
      <c r="A766" s="13"/>
      <c r="B766" s="228"/>
      <c r="C766" s="229"/>
      <c r="D766" s="230" t="s">
        <v>218</v>
      </c>
      <c r="E766" s="231" t="s">
        <v>19</v>
      </c>
      <c r="F766" s="232" t="s">
        <v>1002</v>
      </c>
      <c r="G766" s="229"/>
      <c r="H766" s="233">
        <v>1</v>
      </c>
      <c r="I766" s="234"/>
      <c r="J766" s="229"/>
      <c r="K766" s="229"/>
      <c r="L766" s="235"/>
      <c r="M766" s="236"/>
      <c r="N766" s="237"/>
      <c r="O766" s="237"/>
      <c r="P766" s="237"/>
      <c r="Q766" s="237"/>
      <c r="R766" s="237"/>
      <c r="S766" s="237"/>
      <c r="T766" s="238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39" t="s">
        <v>218</v>
      </c>
      <c r="AU766" s="239" t="s">
        <v>82</v>
      </c>
      <c r="AV766" s="13" t="s">
        <v>82</v>
      </c>
      <c r="AW766" s="13" t="s">
        <v>33</v>
      </c>
      <c r="AX766" s="13" t="s">
        <v>73</v>
      </c>
      <c r="AY766" s="239" t="s">
        <v>206</v>
      </c>
    </row>
    <row r="767" spans="1:51" s="13" customFormat="1" ht="12">
      <c r="A767" s="13"/>
      <c r="B767" s="228"/>
      <c r="C767" s="229"/>
      <c r="D767" s="230" t="s">
        <v>218</v>
      </c>
      <c r="E767" s="231" t="s">
        <v>19</v>
      </c>
      <c r="F767" s="232" t="s">
        <v>1003</v>
      </c>
      <c r="G767" s="229"/>
      <c r="H767" s="233">
        <v>2</v>
      </c>
      <c r="I767" s="234"/>
      <c r="J767" s="229"/>
      <c r="K767" s="229"/>
      <c r="L767" s="235"/>
      <c r="M767" s="236"/>
      <c r="N767" s="237"/>
      <c r="O767" s="237"/>
      <c r="P767" s="237"/>
      <c r="Q767" s="237"/>
      <c r="R767" s="237"/>
      <c r="S767" s="237"/>
      <c r="T767" s="238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39" t="s">
        <v>218</v>
      </c>
      <c r="AU767" s="239" t="s">
        <v>82</v>
      </c>
      <c r="AV767" s="13" t="s">
        <v>82</v>
      </c>
      <c r="AW767" s="13" t="s">
        <v>33</v>
      </c>
      <c r="AX767" s="13" t="s">
        <v>73</v>
      </c>
      <c r="AY767" s="239" t="s">
        <v>206</v>
      </c>
    </row>
    <row r="768" spans="1:51" s="13" customFormat="1" ht="12">
      <c r="A768" s="13"/>
      <c r="B768" s="228"/>
      <c r="C768" s="229"/>
      <c r="D768" s="230" t="s">
        <v>218</v>
      </c>
      <c r="E768" s="231" t="s">
        <v>19</v>
      </c>
      <c r="F768" s="232" t="s">
        <v>1004</v>
      </c>
      <c r="G768" s="229"/>
      <c r="H768" s="233">
        <v>4</v>
      </c>
      <c r="I768" s="234"/>
      <c r="J768" s="229"/>
      <c r="K768" s="229"/>
      <c r="L768" s="235"/>
      <c r="M768" s="236"/>
      <c r="N768" s="237"/>
      <c r="O768" s="237"/>
      <c r="P768" s="237"/>
      <c r="Q768" s="237"/>
      <c r="R768" s="237"/>
      <c r="S768" s="237"/>
      <c r="T768" s="238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39" t="s">
        <v>218</v>
      </c>
      <c r="AU768" s="239" t="s">
        <v>82</v>
      </c>
      <c r="AV768" s="13" t="s">
        <v>82</v>
      </c>
      <c r="AW768" s="13" t="s">
        <v>33</v>
      </c>
      <c r="AX768" s="13" t="s">
        <v>73</v>
      </c>
      <c r="AY768" s="239" t="s">
        <v>206</v>
      </c>
    </row>
    <row r="769" spans="1:51" s="13" customFormat="1" ht="12">
      <c r="A769" s="13"/>
      <c r="B769" s="228"/>
      <c r="C769" s="229"/>
      <c r="D769" s="230" t="s">
        <v>218</v>
      </c>
      <c r="E769" s="231" t="s">
        <v>19</v>
      </c>
      <c r="F769" s="232" t="s">
        <v>1005</v>
      </c>
      <c r="G769" s="229"/>
      <c r="H769" s="233">
        <v>1</v>
      </c>
      <c r="I769" s="234"/>
      <c r="J769" s="229"/>
      <c r="K769" s="229"/>
      <c r="L769" s="235"/>
      <c r="M769" s="236"/>
      <c r="N769" s="237"/>
      <c r="O769" s="237"/>
      <c r="P769" s="237"/>
      <c r="Q769" s="237"/>
      <c r="R769" s="237"/>
      <c r="S769" s="237"/>
      <c r="T769" s="238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39" t="s">
        <v>218</v>
      </c>
      <c r="AU769" s="239" t="s">
        <v>82</v>
      </c>
      <c r="AV769" s="13" t="s">
        <v>82</v>
      </c>
      <c r="AW769" s="13" t="s">
        <v>33</v>
      </c>
      <c r="AX769" s="13" t="s">
        <v>73</v>
      </c>
      <c r="AY769" s="239" t="s">
        <v>206</v>
      </c>
    </row>
    <row r="770" spans="1:51" s="13" customFormat="1" ht="12">
      <c r="A770" s="13"/>
      <c r="B770" s="228"/>
      <c r="C770" s="229"/>
      <c r="D770" s="230" t="s">
        <v>218</v>
      </c>
      <c r="E770" s="231" t="s">
        <v>19</v>
      </c>
      <c r="F770" s="232" t="s">
        <v>1006</v>
      </c>
      <c r="G770" s="229"/>
      <c r="H770" s="233">
        <v>1</v>
      </c>
      <c r="I770" s="234"/>
      <c r="J770" s="229"/>
      <c r="K770" s="229"/>
      <c r="L770" s="235"/>
      <c r="M770" s="236"/>
      <c r="N770" s="237"/>
      <c r="O770" s="237"/>
      <c r="P770" s="237"/>
      <c r="Q770" s="237"/>
      <c r="R770" s="237"/>
      <c r="S770" s="237"/>
      <c r="T770" s="238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39" t="s">
        <v>218</v>
      </c>
      <c r="AU770" s="239" t="s">
        <v>82</v>
      </c>
      <c r="AV770" s="13" t="s">
        <v>82</v>
      </c>
      <c r="AW770" s="13" t="s">
        <v>33</v>
      </c>
      <c r="AX770" s="13" t="s">
        <v>73</v>
      </c>
      <c r="AY770" s="239" t="s">
        <v>206</v>
      </c>
    </row>
    <row r="771" spans="1:51" s="13" customFormat="1" ht="12">
      <c r="A771" s="13"/>
      <c r="B771" s="228"/>
      <c r="C771" s="229"/>
      <c r="D771" s="230" t="s">
        <v>218</v>
      </c>
      <c r="E771" s="231" t="s">
        <v>19</v>
      </c>
      <c r="F771" s="232" t="s">
        <v>1007</v>
      </c>
      <c r="G771" s="229"/>
      <c r="H771" s="233">
        <v>4</v>
      </c>
      <c r="I771" s="234"/>
      <c r="J771" s="229"/>
      <c r="K771" s="229"/>
      <c r="L771" s="235"/>
      <c r="M771" s="236"/>
      <c r="N771" s="237"/>
      <c r="O771" s="237"/>
      <c r="P771" s="237"/>
      <c r="Q771" s="237"/>
      <c r="R771" s="237"/>
      <c r="S771" s="237"/>
      <c r="T771" s="238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39" t="s">
        <v>218</v>
      </c>
      <c r="AU771" s="239" t="s">
        <v>82</v>
      </c>
      <c r="AV771" s="13" t="s">
        <v>82</v>
      </c>
      <c r="AW771" s="13" t="s">
        <v>33</v>
      </c>
      <c r="AX771" s="13" t="s">
        <v>73</v>
      </c>
      <c r="AY771" s="239" t="s">
        <v>206</v>
      </c>
    </row>
    <row r="772" spans="1:51" s="13" customFormat="1" ht="12">
      <c r="A772" s="13"/>
      <c r="B772" s="228"/>
      <c r="C772" s="229"/>
      <c r="D772" s="230" t="s">
        <v>218</v>
      </c>
      <c r="E772" s="231" t="s">
        <v>19</v>
      </c>
      <c r="F772" s="232" t="s">
        <v>1008</v>
      </c>
      <c r="G772" s="229"/>
      <c r="H772" s="233">
        <v>1</v>
      </c>
      <c r="I772" s="234"/>
      <c r="J772" s="229"/>
      <c r="K772" s="229"/>
      <c r="L772" s="235"/>
      <c r="M772" s="236"/>
      <c r="N772" s="237"/>
      <c r="O772" s="237"/>
      <c r="P772" s="237"/>
      <c r="Q772" s="237"/>
      <c r="R772" s="237"/>
      <c r="S772" s="237"/>
      <c r="T772" s="238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39" t="s">
        <v>218</v>
      </c>
      <c r="AU772" s="239" t="s">
        <v>82</v>
      </c>
      <c r="AV772" s="13" t="s">
        <v>82</v>
      </c>
      <c r="AW772" s="13" t="s">
        <v>33</v>
      </c>
      <c r="AX772" s="13" t="s">
        <v>73</v>
      </c>
      <c r="AY772" s="239" t="s">
        <v>206</v>
      </c>
    </row>
    <row r="773" spans="1:51" s="13" customFormat="1" ht="12">
      <c r="A773" s="13"/>
      <c r="B773" s="228"/>
      <c r="C773" s="229"/>
      <c r="D773" s="230" t="s">
        <v>218</v>
      </c>
      <c r="E773" s="231" t="s">
        <v>19</v>
      </c>
      <c r="F773" s="232" t="s">
        <v>1009</v>
      </c>
      <c r="G773" s="229"/>
      <c r="H773" s="233">
        <v>1</v>
      </c>
      <c r="I773" s="234"/>
      <c r="J773" s="229"/>
      <c r="K773" s="229"/>
      <c r="L773" s="235"/>
      <c r="M773" s="236"/>
      <c r="N773" s="237"/>
      <c r="O773" s="237"/>
      <c r="P773" s="237"/>
      <c r="Q773" s="237"/>
      <c r="R773" s="237"/>
      <c r="S773" s="237"/>
      <c r="T773" s="238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39" t="s">
        <v>218</v>
      </c>
      <c r="AU773" s="239" t="s">
        <v>82</v>
      </c>
      <c r="AV773" s="13" t="s">
        <v>82</v>
      </c>
      <c r="AW773" s="13" t="s">
        <v>33</v>
      </c>
      <c r="AX773" s="13" t="s">
        <v>73</v>
      </c>
      <c r="AY773" s="239" t="s">
        <v>206</v>
      </c>
    </row>
    <row r="774" spans="1:51" s="13" customFormat="1" ht="12">
      <c r="A774" s="13"/>
      <c r="B774" s="228"/>
      <c r="C774" s="229"/>
      <c r="D774" s="230" t="s">
        <v>218</v>
      </c>
      <c r="E774" s="231" t="s">
        <v>19</v>
      </c>
      <c r="F774" s="232" t="s">
        <v>1010</v>
      </c>
      <c r="G774" s="229"/>
      <c r="H774" s="233">
        <v>1</v>
      </c>
      <c r="I774" s="234"/>
      <c r="J774" s="229"/>
      <c r="K774" s="229"/>
      <c r="L774" s="235"/>
      <c r="M774" s="236"/>
      <c r="N774" s="237"/>
      <c r="O774" s="237"/>
      <c r="P774" s="237"/>
      <c r="Q774" s="237"/>
      <c r="R774" s="237"/>
      <c r="S774" s="237"/>
      <c r="T774" s="238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39" t="s">
        <v>218</v>
      </c>
      <c r="AU774" s="239" t="s">
        <v>82</v>
      </c>
      <c r="AV774" s="13" t="s">
        <v>82</v>
      </c>
      <c r="AW774" s="13" t="s">
        <v>33</v>
      </c>
      <c r="AX774" s="13" t="s">
        <v>73</v>
      </c>
      <c r="AY774" s="239" t="s">
        <v>206</v>
      </c>
    </row>
    <row r="775" spans="1:51" s="13" customFormat="1" ht="12">
      <c r="A775" s="13"/>
      <c r="B775" s="228"/>
      <c r="C775" s="229"/>
      <c r="D775" s="230" t="s">
        <v>218</v>
      </c>
      <c r="E775" s="231" t="s">
        <v>19</v>
      </c>
      <c r="F775" s="232" t="s">
        <v>1011</v>
      </c>
      <c r="G775" s="229"/>
      <c r="H775" s="233">
        <v>1</v>
      </c>
      <c r="I775" s="234"/>
      <c r="J775" s="229"/>
      <c r="K775" s="229"/>
      <c r="L775" s="235"/>
      <c r="M775" s="236"/>
      <c r="N775" s="237"/>
      <c r="O775" s="237"/>
      <c r="P775" s="237"/>
      <c r="Q775" s="237"/>
      <c r="R775" s="237"/>
      <c r="S775" s="237"/>
      <c r="T775" s="238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39" t="s">
        <v>218</v>
      </c>
      <c r="AU775" s="239" t="s">
        <v>82</v>
      </c>
      <c r="AV775" s="13" t="s">
        <v>82</v>
      </c>
      <c r="AW775" s="13" t="s">
        <v>33</v>
      </c>
      <c r="AX775" s="13" t="s">
        <v>73</v>
      </c>
      <c r="AY775" s="239" t="s">
        <v>206</v>
      </c>
    </row>
    <row r="776" spans="1:51" s="13" customFormat="1" ht="12">
      <c r="A776" s="13"/>
      <c r="B776" s="228"/>
      <c r="C776" s="229"/>
      <c r="D776" s="230" t="s">
        <v>218</v>
      </c>
      <c r="E776" s="231" t="s">
        <v>19</v>
      </c>
      <c r="F776" s="232" t="s">
        <v>1012</v>
      </c>
      <c r="G776" s="229"/>
      <c r="H776" s="233">
        <v>1</v>
      </c>
      <c r="I776" s="234"/>
      <c r="J776" s="229"/>
      <c r="K776" s="229"/>
      <c r="L776" s="235"/>
      <c r="M776" s="236"/>
      <c r="N776" s="237"/>
      <c r="O776" s="237"/>
      <c r="P776" s="237"/>
      <c r="Q776" s="237"/>
      <c r="R776" s="237"/>
      <c r="S776" s="237"/>
      <c r="T776" s="238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39" t="s">
        <v>218</v>
      </c>
      <c r="AU776" s="239" t="s">
        <v>82</v>
      </c>
      <c r="AV776" s="13" t="s">
        <v>82</v>
      </c>
      <c r="AW776" s="13" t="s">
        <v>33</v>
      </c>
      <c r="AX776" s="13" t="s">
        <v>73</v>
      </c>
      <c r="AY776" s="239" t="s">
        <v>206</v>
      </c>
    </row>
    <row r="777" spans="1:51" s="13" customFormat="1" ht="12">
      <c r="A777" s="13"/>
      <c r="B777" s="228"/>
      <c r="C777" s="229"/>
      <c r="D777" s="230" t="s">
        <v>218</v>
      </c>
      <c r="E777" s="231" t="s">
        <v>19</v>
      </c>
      <c r="F777" s="232" t="s">
        <v>1013</v>
      </c>
      <c r="G777" s="229"/>
      <c r="H777" s="233">
        <v>2</v>
      </c>
      <c r="I777" s="234"/>
      <c r="J777" s="229"/>
      <c r="K777" s="229"/>
      <c r="L777" s="235"/>
      <c r="M777" s="236"/>
      <c r="N777" s="237"/>
      <c r="O777" s="237"/>
      <c r="P777" s="237"/>
      <c r="Q777" s="237"/>
      <c r="R777" s="237"/>
      <c r="S777" s="237"/>
      <c r="T777" s="238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39" t="s">
        <v>218</v>
      </c>
      <c r="AU777" s="239" t="s">
        <v>82</v>
      </c>
      <c r="AV777" s="13" t="s">
        <v>82</v>
      </c>
      <c r="AW777" s="13" t="s">
        <v>33</v>
      </c>
      <c r="AX777" s="13" t="s">
        <v>73</v>
      </c>
      <c r="AY777" s="239" t="s">
        <v>206</v>
      </c>
    </row>
    <row r="778" spans="1:51" s="14" customFormat="1" ht="12">
      <c r="A778" s="14"/>
      <c r="B778" s="240"/>
      <c r="C778" s="241"/>
      <c r="D778" s="230" t="s">
        <v>218</v>
      </c>
      <c r="E778" s="242" t="s">
        <v>19</v>
      </c>
      <c r="F778" s="243" t="s">
        <v>220</v>
      </c>
      <c r="G778" s="241"/>
      <c r="H778" s="244">
        <v>38</v>
      </c>
      <c r="I778" s="245"/>
      <c r="J778" s="241"/>
      <c r="K778" s="241"/>
      <c r="L778" s="246"/>
      <c r="M778" s="247"/>
      <c r="N778" s="248"/>
      <c r="O778" s="248"/>
      <c r="P778" s="248"/>
      <c r="Q778" s="248"/>
      <c r="R778" s="248"/>
      <c r="S778" s="248"/>
      <c r="T778" s="249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50" t="s">
        <v>218</v>
      </c>
      <c r="AU778" s="250" t="s">
        <v>82</v>
      </c>
      <c r="AV778" s="14" t="s">
        <v>112</v>
      </c>
      <c r="AW778" s="14" t="s">
        <v>33</v>
      </c>
      <c r="AX778" s="14" t="s">
        <v>34</v>
      </c>
      <c r="AY778" s="250" t="s">
        <v>206</v>
      </c>
    </row>
    <row r="779" spans="1:65" s="2" customFormat="1" ht="12">
      <c r="A779" s="40"/>
      <c r="B779" s="41"/>
      <c r="C779" s="215" t="s">
        <v>1014</v>
      </c>
      <c r="D779" s="215" t="s">
        <v>208</v>
      </c>
      <c r="E779" s="216" t="s">
        <v>1015</v>
      </c>
      <c r="F779" s="217" t="s">
        <v>1016</v>
      </c>
      <c r="G779" s="218" t="s">
        <v>386</v>
      </c>
      <c r="H779" s="219">
        <v>18</v>
      </c>
      <c r="I779" s="220"/>
      <c r="J779" s="221">
        <f>ROUND(I779*H779,2)</f>
        <v>0</v>
      </c>
      <c r="K779" s="217" t="s">
        <v>212</v>
      </c>
      <c r="L779" s="46"/>
      <c r="M779" s="222" t="s">
        <v>19</v>
      </c>
      <c r="N779" s="223" t="s">
        <v>44</v>
      </c>
      <c r="O779" s="86"/>
      <c r="P779" s="224">
        <f>O779*H779</f>
        <v>0</v>
      </c>
      <c r="Q779" s="224">
        <v>0.06622</v>
      </c>
      <c r="R779" s="224">
        <f>Q779*H779</f>
        <v>1.19196</v>
      </c>
      <c r="S779" s="224">
        <v>0</v>
      </c>
      <c r="T779" s="225">
        <f>S779*H779</f>
        <v>0</v>
      </c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R779" s="226" t="s">
        <v>112</v>
      </c>
      <c r="AT779" s="226" t="s">
        <v>208</v>
      </c>
      <c r="AU779" s="226" t="s">
        <v>82</v>
      </c>
      <c r="AY779" s="19" t="s">
        <v>206</v>
      </c>
      <c r="BE779" s="227">
        <f>IF(N779="základní",J779,0)</f>
        <v>0</v>
      </c>
      <c r="BF779" s="227">
        <f>IF(N779="snížená",J779,0)</f>
        <v>0</v>
      </c>
      <c r="BG779" s="227">
        <f>IF(N779="zákl. přenesená",J779,0)</f>
        <v>0</v>
      </c>
      <c r="BH779" s="227">
        <f>IF(N779="sníž. přenesená",J779,0)</f>
        <v>0</v>
      </c>
      <c r="BI779" s="227">
        <f>IF(N779="nulová",J779,0)</f>
        <v>0</v>
      </c>
      <c r="BJ779" s="19" t="s">
        <v>34</v>
      </c>
      <c r="BK779" s="227">
        <f>ROUND(I779*H779,2)</f>
        <v>0</v>
      </c>
      <c r="BL779" s="19" t="s">
        <v>112</v>
      </c>
      <c r="BM779" s="226" t="s">
        <v>1017</v>
      </c>
    </row>
    <row r="780" spans="1:51" s="15" customFormat="1" ht="12">
      <c r="A780" s="15"/>
      <c r="B780" s="251"/>
      <c r="C780" s="252"/>
      <c r="D780" s="230" t="s">
        <v>218</v>
      </c>
      <c r="E780" s="253" t="s">
        <v>19</v>
      </c>
      <c r="F780" s="254" t="s">
        <v>603</v>
      </c>
      <c r="G780" s="252"/>
      <c r="H780" s="253" t="s">
        <v>19</v>
      </c>
      <c r="I780" s="255"/>
      <c r="J780" s="252"/>
      <c r="K780" s="252"/>
      <c r="L780" s="256"/>
      <c r="M780" s="257"/>
      <c r="N780" s="258"/>
      <c r="O780" s="258"/>
      <c r="P780" s="258"/>
      <c r="Q780" s="258"/>
      <c r="R780" s="258"/>
      <c r="S780" s="258"/>
      <c r="T780" s="259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T780" s="260" t="s">
        <v>218</v>
      </c>
      <c r="AU780" s="260" t="s">
        <v>82</v>
      </c>
      <c r="AV780" s="15" t="s">
        <v>34</v>
      </c>
      <c r="AW780" s="15" t="s">
        <v>33</v>
      </c>
      <c r="AX780" s="15" t="s">
        <v>73</v>
      </c>
      <c r="AY780" s="260" t="s">
        <v>206</v>
      </c>
    </row>
    <row r="781" spans="1:51" s="13" customFormat="1" ht="12">
      <c r="A781" s="13"/>
      <c r="B781" s="228"/>
      <c r="C781" s="229"/>
      <c r="D781" s="230" t="s">
        <v>218</v>
      </c>
      <c r="E781" s="231" t="s">
        <v>19</v>
      </c>
      <c r="F781" s="232" t="s">
        <v>1018</v>
      </c>
      <c r="G781" s="229"/>
      <c r="H781" s="233">
        <v>1</v>
      </c>
      <c r="I781" s="234"/>
      <c r="J781" s="229"/>
      <c r="K781" s="229"/>
      <c r="L781" s="235"/>
      <c r="M781" s="236"/>
      <c r="N781" s="237"/>
      <c r="O781" s="237"/>
      <c r="P781" s="237"/>
      <c r="Q781" s="237"/>
      <c r="R781" s="237"/>
      <c r="S781" s="237"/>
      <c r="T781" s="238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39" t="s">
        <v>218</v>
      </c>
      <c r="AU781" s="239" t="s">
        <v>82</v>
      </c>
      <c r="AV781" s="13" t="s">
        <v>82</v>
      </c>
      <c r="AW781" s="13" t="s">
        <v>33</v>
      </c>
      <c r="AX781" s="13" t="s">
        <v>73</v>
      </c>
      <c r="AY781" s="239" t="s">
        <v>206</v>
      </c>
    </row>
    <row r="782" spans="1:51" s="13" customFormat="1" ht="12">
      <c r="A782" s="13"/>
      <c r="B782" s="228"/>
      <c r="C782" s="229"/>
      <c r="D782" s="230" t="s">
        <v>218</v>
      </c>
      <c r="E782" s="231" t="s">
        <v>19</v>
      </c>
      <c r="F782" s="232" t="s">
        <v>1019</v>
      </c>
      <c r="G782" s="229"/>
      <c r="H782" s="233">
        <v>2</v>
      </c>
      <c r="I782" s="234"/>
      <c r="J782" s="229"/>
      <c r="K782" s="229"/>
      <c r="L782" s="235"/>
      <c r="M782" s="236"/>
      <c r="N782" s="237"/>
      <c r="O782" s="237"/>
      <c r="P782" s="237"/>
      <c r="Q782" s="237"/>
      <c r="R782" s="237"/>
      <c r="S782" s="237"/>
      <c r="T782" s="238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39" t="s">
        <v>218</v>
      </c>
      <c r="AU782" s="239" t="s">
        <v>82</v>
      </c>
      <c r="AV782" s="13" t="s">
        <v>82</v>
      </c>
      <c r="AW782" s="13" t="s">
        <v>33</v>
      </c>
      <c r="AX782" s="13" t="s">
        <v>73</v>
      </c>
      <c r="AY782" s="239" t="s">
        <v>206</v>
      </c>
    </row>
    <row r="783" spans="1:51" s="13" customFormat="1" ht="12">
      <c r="A783" s="13"/>
      <c r="B783" s="228"/>
      <c r="C783" s="229"/>
      <c r="D783" s="230" t="s">
        <v>218</v>
      </c>
      <c r="E783" s="231" t="s">
        <v>19</v>
      </c>
      <c r="F783" s="232" t="s">
        <v>1020</v>
      </c>
      <c r="G783" s="229"/>
      <c r="H783" s="233">
        <v>4</v>
      </c>
      <c r="I783" s="234"/>
      <c r="J783" s="229"/>
      <c r="K783" s="229"/>
      <c r="L783" s="235"/>
      <c r="M783" s="236"/>
      <c r="N783" s="237"/>
      <c r="O783" s="237"/>
      <c r="P783" s="237"/>
      <c r="Q783" s="237"/>
      <c r="R783" s="237"/>
      <c r="S783" s="237"/>
      <c r="T783" s="238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39" t="s">
        <v>218</v>
      </c>
      <c r="AU783" s="239" t="s">
        <v>82</v>
      </c>
      <c r="AV783" s="13" t="s">
        <v>82</v>
      </c>
      <c r="AW783" s="13" t="s">
        <v>33</v>
      </c>
      <c r="AX783" s="13" t="s">
        <v>73</v>
      </c>
      <c r="AY783" s="239" t="s">
        <v>206</v>
      </c>
    </row>
    <row r="784" spans="1:51" s="13" customFormat="1" ht="12">
      <c r="A784" s="13"/>
      <c r="B784" s="228"/>
      <c r="C784" s="229"/>
      <c r="D784" s="230" t="s">
        <v>218</v>
      </c>
      <c r="E784" s="231" t="s">
        <v>19</v>
      </c>
      <c r="F784" s="232" t="s">
        <v>1021</v>
      </c>
      <c r="G784" s="229"/>
      <c r="H784" s="233">
        <v>1</v>
      </c>
      <c r="I784" s="234"/>
      <c r="J784" s="229"/>
      <c r="K784" s="229"/>
      <c r="L784" s="235"/>
      <c r="M784" s="236"/>
      <c r="N784" s="237"/>
      <c r="O784" s="237"/>
      <c r="P784" s="237"/>
      <c r="Q784" s="237"/>
      <c r="R784" s="237"/>
      <c r="S784" s="237"/>
      <c r="T784" s="238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39" t="s">
        <v>218</v>
      </c>
      <c r="AU784" s="239" t="s">
        <v>82</v>
      </c>
      <c r="AV784" s="13" t="s">
        <v>82</v>
      </c>
      <c r="AW784" s="13" t="s">
        <v>33</v>
      </c>
      <c r="AX784" s="13" t="s">
        <v>73</v>
      </c>
      <c r="AY784" s="239" t="s">
        <v>206</v>
      </c>
    </row>
    <row r="785" spans="1:51" s="13" customFormat="1" ht="12">
      <c r="A785" s="13"/>
      <c r="B785" s="228"/>
      <c r="C785" s="229"/>
      <c r="D785" s="230" t="s">
        <v>218</v>
      </c>
      <c r="E785" s="231" t="s">
        <v>19</v>
      </c>
      <c r="F785" s="232" t="s">
        <v>1022</v>
      </c>
      <c r="G785" s="229"/>
      <c r="H785" s="233">
        <v>4</v>
      </c>
      <c r="I785" s="234"/>
      <c r="J785" s="229"/>
      <c r="K785" s="229"/>
      <c r="L785" s="235"/>
      <c r="M785" s="236"/>
      <c r="N785" s="237"/>
      <c r="O785" s="237"/>
      <c r="P785" s="237"/>
      <c r="Q785" s="237"/>
      <c r="R785" s="237"/>
      <c r="S785" s="237"/>
      <c r="T785" s="238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39" t="s">
        <v>218</v>
      </c>
      <c r="AU785" s="239" t="s">
        <v>82</v>
      </c>
      <c r="AV785" s="13" t="s">
        <v>82</v>
      </c>
      <c r="AW785" s="13" t="s">
        <v>33</v>
      </c>
      <c r="AX785" s="13" t="s">
        <v>73</v>
      </c>
      <c r="AY785" s="239" t="s">
        <v>206</v>
      </c>
    </row>
    <row r="786" spans="1:51" s="13" customFormat="1" ht="12">
      <c r="A786" s="13"/>
      <c r="B786" s="228"/>
      <c r="C786" s="229"/>
      <c r="D786" s="230" t="s">
        <v>218</v>
      </c>
      <c r="E786" s="231" t="s">
        <v>19</v>
      </c>
      <c r="F786" s="232" t="s">
        <v>1023</v>
      </c>
      <c r="G786" s="229"/>
      <c r="H786" s="233">
        <v>1</v>
      </c>
      <c r="I786" s="234"/>
      <c r="J786" s="229"/>
      <c r="K786" s="229"/>
      <c r="L786" s="235"/>
      <c r="M786" s="236"/>
      <c r="N786" s="237"/>
      <c r="O786" s="237"/>
      <c r="P786" s="237"/>
      <c r="Q786" s="237"/>
      <c r="R786" s="237"/>
      <c r="S786" s="237"/>
      <c r="T786" s="238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39" t="s">
        <v>218</v>
      </c>
      <c r="AU786" s="239" t="s">
        <v>82</v>
      </c>
      <c r="AV786" s="13" t="s">
        <v>82</v>
      </c>
      <c r="AW786" s="13" t="s">
        <v>33</v>
      </c>
      <c r="AX786" s="13" t="s">
        <v>73</v>
      </c>
      <c r="AY786" s="239" t="s">
        <v>206</v>
      </c>
    </row>
    <row r="787" spans="1:51" s="13" customFormat="1" ht="12">
      <c r="A787" s="13"/>
      <c r="B787" s="228"/>
      <c r="C787" s="229"/>
      <c r="D787" s="230" t="s">
        <v>218</v>
      </c>
      <c r="E787" s="231" t="s">
        <v>19</v>
      </c>
      <c r="F787" s="232" t="s">
        <v>1024</v>
      </c>
      <c r="G787" s="229"/>
      <c r="H787" s="233">
        <v>1</v>
      </c>
      <c r="I787" s="234"/>
      <c r="J787" s="229"/>
      <c r="K787" s="229"/>
      <c r="L787" s="235"/>
      <c r="M787" s="236"/>
      <c r="N787" s="237"/>
      <c r="O787" s="237"/>
      <c r="P787" s="237"/>
      <c r="Q787" s="237"/>
      <c r="R787" s="237"/>
      <c r="S787" s="237"/>
      <c r="T787" s="238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39" t="s">
        <v>218</v>
      </c>
      <c r="AU787" s="239" t="s">
        <v>82</v>
      </c>
      <c r="AV787" s="13" t="s">
        <v>82</v>
      </c>
      <c r="AW787" s="13" t="s">
        <v>33</v>
      </c>
      <c r="AX787" s="13" t="s">
        <v>73</v>
      </c>
      <c r="AY787" s="239" t="s">
        <v>206</v>
      </c>
    </row>
    <row r="788" spans="1:51" s="13" customFormat="1" ht="12">
      <c r="A788" s="13"/>
      <c r="B788" s="228"/>
      <c r="C788" s="229"/>
      <c r="D788" s="230" t="s">
        <v>218</v>
      </c>
      <c r="E788" s="231" t="s">
        <v>19</v>
      </c>
      <c r="F788" s="232" t="s">
        <v>1025</v>
      </c>
      <c r="G788" s="229"/>
      <c r="H788" s="233">
        <v>1</v>
      </c>
      <c r="I788" s="234"/>
      <c r="J788" s="229"/>
      <c r="K788" s="229"/>
      <c r="L788" s="235"/>
      <c r="M788" s="236"/>
      <c r="N788" s="237"/>
      <c r="O788" s="237"/>
      <c r="P788" s="237"/>
      <c r="Q788" s="237"/>
      <c r="R788" s="237"/>
      <c r="S788" s="237"/>
      <c r="T788" s="238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39" t="s">
        <v>218</v>
      </c>
      <c r="AU788" s="239" t="s">
        <v>82</v>
      </c>
      <c r="AV788" s="13" t="s">
        <v>82</v>
      </c>
      <c r="AW788" s="13" t="s">
        <v>33</v>
      </c>
      <c r="AX788" s="13" t="s">
        <v>73</v>
      </c>
      <c r="AY788" s="239" t="s">
        <v>206</v>
      </c>
    </row>
    <row r="789" spans="1:51" s="13" customFormat="1" ht="12">
      <c r="A789" s="13"/>
      <c r="B789" s="228"/>
      <c r="C789" s="229"/>
      <c r="D789" s="230" t="s">
        <v>218</v>
      </c>
      <c r="E789" s="231" t="s">
        <v>19</v>
      </c>
      <c r="F789" s="232" t="s">
        <v>1026</v>
      </c>
      <c r="G789" s="229"/>
      <c r="H789" s="233">
        <v>1</v>
      </c>
      <c r="I789" s="234"/>
      <c r="J789" s="229"/>
      <c r="K789" s="229"/>
      <c r="L789" s="235"/>
      <c r="M789" s="236"/>
      <c r="N789" s="237"/>
      <c r="O789" s="237"/>
      <c r="P789" s="237"/>
      <c r="Q789" s="237"/>
      <c r="R789" s="237"/>
      <c r="S789" s="237"/>
      <c r="T789" s="238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39" t="s">
        <v>218</v>
      </c>
      <c r="AU789" s="239" t="s">
        <v>82</v>
      </c>
      <c r="AV789" s="13" t="s">
        <v>82</v>
      </c>
      <c r="AW789" s="13" t="s">
        <v>33</v>
      </c>
      <c r="AX789" s="13" t="s">
        <v>73</v>
      </c>
      <c r="AY789" s="239" t="s">
        <v>206</v>
      </c>
    </row>
    <row r="790" spans="1:51" s="13" customFormat="1" ht="12">
      <c r="A790" s="13"/>
      <c r="B790" s="228"/>
      <c r="C790" s="229"/>
      <c r="D790" s="230" t="s">
        <v>218</v>
      </c>
      <c r="E790" s="231" t="s">
        <v>19</v>
      </c>
      <c r="F790" s="232" t="s">
        <v>1027</v>
      </c>
      <c r="G790" s="229"/>
      <c r="H790" s="233">
        <v>1</v>
      </c>
      <c r="I790" s="234"/>
      <c r="J790" s="229"/>
      <c r="K790" s="229"/>
      <c r="L790" s="235"/>
      <c r="M790" s="236"/>
      <c r="N790" s="237"/>
      <c r="O790" s="237"/>
      <c r="P790" s="237"/>
      <c r="Q790" s="237"/>
      <c r="R790" s="237"/>
      <c r="S790" s="237"/>
      <c r="T790" s="238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39" t="s">
        <v>218</v>
      </c>
      <c r="AU790" s="239" t="s">
        <v>82</v>
      </c>
      <c r="AV790" s="13" t="s">
        <v>82</v>
      </c>
      <c r="AW790" s="13" t="s">
        <v>33</v>
      </c>
      <c r="AX790" s="13" t="s">
        <v>73</v>
      </c>
      <c r="AY790" s="239" t="s">
        <v>206</v>
      </c>
    </row>
    <row r="791" spans="1:51" s="13" customFormat="1" ht="12">
      <c r="A791" s="13"/>
      <c r="B791" s="228"/>
      <c r="C791" s="229"/>
      <c r="D791" s="230" t="s">
        <v>218</v>
      </c>
      <c r="E791" s="231" t="s">
        <v>19</v>
      </c>
      <c r="F791" s="232" t="s">
        <v>1028</v>
      </c>
      <c r="G791" s="229"/>
      <c r="H791" s="233">
        <v>1</v>
      </c>
      <c r="I791" s="234"/>
      <c r="J791" s="229"/>
      <c r="K791" s="229"/>
      <c r="L791" s="235"/>
      <c r="M791" s="236"/>
      <c r="N791" s="237"/>
      <c r="O791" s="237"/>
      <c r="P791" s="237"/>
      <c r="Q791" s="237"/>
      <c r="R791" s="237"/>
      <c r="S791" s="237"/>
      <c r="T791" s="238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39" t="s">
        <v>218</v>
      </c>
      <c r="AU791" s="239" t="s">
        <v>82</v>
      </c>
      <c r="AV791" s="13" t="s">
        <v>82</v>
      </c>
      <c r="AW791" s="13" t="s">
        <v>33</v>
      </c>
      <c r="AX791" s="13" t="s">
        <v>73</v>
      </c>
      <c r="AY791" s="239" t="s">
        <v>206</v>
      </c>
    </row>
    <row r="792" spans="1:51" s="14" customFormat="1" ht="12">
      <c r="A792" s="14"/>
      <c r="B792" s="240"/>
      <c r="C792" s="241"/>
      <c r="D792" s="230" t="s">
        <v>218</v>
      </c>
      <c r="E792" s="242" t="s">
        <v>19</v>
      </c>
      <c r="F792" s="243" t="s">
        <v>220</v>
      </c>
      <c r="G792" s="241"/>
      <c r="H792" s="244">
        <v>18</v>
      </c>
      <c r="I792" s="245"/>
      <c r="J792" s="241"/>
      <c r="K792" s="241"/>
      <c r="L792" s="246"/>
      <c r="M792" s="247"/>
      <c r="N792" s="248"/>
      <c r="O792" s="248"/>
      <c r="P792" s="248"/>
      <c r="Q792" s="248"/>
      <c r="R792" s="248"/>
      <c r="S792" s="248"/>
      <c r="T792" s="249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50" t="s">
        <v>218</v>
      </c>
      <c r="AU792" s="250" t="s">
        <v>82</v>
      </c>
      <c r="AV792" s="14" t="s">
        <v>112</v>
      </c>
      <c r="AW792" s="14" t="s">
        <v>33</v>
      </c>
      <c r="AX792" s="14" t="s">
        <v>34</v>
      </c>
      <c r="AY792" s="250" t="s">
        <v>206</v>
      </c>
    </row>
    <row r="793" spans="1:65" s="2" customFormat="1" ht="12">
      <c r="A793" s="40"/>
      <c r="B793" s="41"/>
      <c r="C793" s="215" t="s">
        <v>1029</v>
      </c>
      <c r="D793" s="215" t="s">
        <v>208</v>
      </c>
      <c r="E793" s="216" t="s">
        <v>1030</v>
      </c>
      <c r="F793" s="217" t="s">
        <v>1031</v>
      </c>
      <c r="G793" s="218" t="s">
        <v>386</v>
      </c>
      <c r="H793" s="219">
        <v>9</v>
      </c>
      <c r="I793" s="220"/>
      <c r="J793" s="221">
        <f>ROUND(I793*H793,2)</f>
        <v>0</v>
      </c>
      <c r="K793" s="217" t="s">
        <v>212</v>
      </c>
      <c r="L793" s="46"/>
      <c r="M793" s="222" t="s">
        <v>19</v>
      </c>
      <c r="N793" s="223" t="s">
        <v>44</v>
      </c>
      <c r="O793" s="86"/>
      <c r="P793" s="224">
        <f>O793*H793</f>
        <v>0</v>
      </c>
      <c r="Q793" s="224">
        <v>0.08273</v>
      </c>
      <c r="R793" s="224">
        <f>Q793*H793</f>
        <v>0.74457</v>
      </c>
      <c r="S793" s="224">
        <v>0</v>
      </c>
      <c r="T793" s="225">
        <f>S793*H793</f>
        <v>0</v>
      </c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R793" s="226" t="s">
        <v>112</v>
      </c>
      <c r="AT793" s="226" t="s">
        <v>208</v>
      </c>
      <c r="AU793" s="226" t="s">
        <v>82</v>
      </c>
      <c r="AY793" s="19" t="s">
        <v>206</v>
      </c>
      <c r="BE793" s="227">
        <f>IF(N793="základní",J793,0)</f>
        <v>0</v>
      </c>
      <c r="BF793" s="227">
        <f>IF(N793="snížená",J793,0)</f>
        <v>0</v>
      </c>
      <c r="BG793" s="227">
        <f>IF(N793="zákl. přenesená",J793,0)</f>
        <v>0</v>
      </c>
      <c r="BH793" s="227">
        <f>IF(N793="sníž. přenesená",J793,0)</f>
        <v>0</v>
      </c>
      <c r="BI793" s="227">
        <f>IF(N793="nulová",J793,0)</f>
        <v>0</v>
      </c>
      <c r="BJ793" s="19" t="s">
        <v>34</v>
      </c>
      <c r="BK793" s="227">
        <f>ROUND(I793*H793,2)</f>
        <v>0</v>
      </c>
      <c r="BL793" s="19" t="s">
        <v>112</v>
      </c>
      <c r="BM793" s="226" t="s">
        <v>1032</v>
      </c>
    </row>
    <row r="794" spans="1:51" s="15" customFormat="1" ht="12">
      <c r="A794" s="15"/>
      <c r="B794" s="251"/>
      <c r="C794" s="252"/>
      <c r="D794" s="230" t="s">
        <v>218</v>
      </c>
      <c r="E794" s="253" t="s">
        <v>19</v>
      </c>
      <c r="F794" s="254" t="s">
        <v>603</v>
      </c>
      <c r="G794" s="252"/>
      <c r="H794" s="253" t="s">
        <v>19</v>
      </c>
      <c r="I794" s="255"/>
      <c r="J794" s="252"/>
      <c r="K794" s="252"/>
      <c r="L794" s="256"/>
      <c r="M794" s="257"/>
      <c r="N794" s="258"/>
      <c r="O794" s="258"/>
      <c r="P794" s="258"/>
      <c r="Q794" s="258"/>
      <c r="R794" s="258"/>
      <c r="S794" s="258"/>
      <c r="T794" s="259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T794" s="260" t="s">
        <v>218</v>
      </c>
      <c r="AU794" s="260" t="s">
        <v>82</v>
      </c>
      <c r="AV794" s="15" t="s">
        <v>34</v>
      </c>
      <c r="AW794" s="15" t="s">
        <v>33</v>
      </c>
      <c r="AX794" s="15" t="s">
        <v>73</v>
      </c>
      <c r="AY794" s="260" t="s">
        <v>206</v>
      </c>
    </row>
    <row r="795" spans="1:51" s="13" customFormat="1" ht="12">
      <c r="A795" s="13"/>
      <c r="B795" s="228"/>
      <c r="C795" s="229"/>
      <c r="D795" s="230" t="s">
        <v>218</v>
      </c>
      <c r="E795" s="231" t="s">
        <v>19</v>
      </c>
      <c r="F795" s="232" t="s">
        <v>1033</v>
      </c>
      <c r="G795" s="229"/>
      <c r="H795" s="233">
        <v>2</v>
      </c>
      <c r="I795" s="234"/>
      <c r="J795" s="229"/>
      <c r="K795" s="229"/>
      <c r="L795" s="235"/>
      <c r="M795" s="236"/>
      <c r="N795" s="237"/>
      <c r="O795" s="237"/>
      <c r="P795" s="237"/>
      <c r="Q795" s="237"/>
      <c r="R795" s="237"/>
      <c r="S795" s="237"/>
      <c r="T795" s="238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39" t="s">
        <v>218</v>
      </c>
      <c r="AU795" s="239" t="s">
        <v>82</v>
      </c>
      <c r="AV795" s="13" t="s">
        <v>82</v>
      </c>
      <c r="AW795" s="13" t="s">
        <v>33</v>
      </c>
      <c r="AX795" s="13" t="s">
        <v>73</v>
      </c>
      <c r="AY795" s="239" t="s">
        <v>206</v>
      </c>
    </row>
    <row r="796" spans="1:51" s="13" customFormat="1" ht="12">
      <c r="A796" s="13"/>
      <c r="B796" s="228"/>
      <c r="C796" s="229"/>
      <c r="D796" s="230" t="s">
        <v>218</v>
      </c>
      <c r="E796" s="231" t="s">
        <v>19</v>
      </c>
      <c r="F796" s="232" t="s">
        <v>1034</v>
      </c>
      <c r="G796" s="229"/>
      <c r="H796" s="233">
        <v>1</v>
      </c>
      <c r="I796" s="234"/>
      <c r="J796" s="229"/>
      <c r="K796" s="229"/>
      <c r="L796" s="235"/>
      <c r="M796" s="236"/>
      <c r="N796" s="237"/>
      <c r="O796" s="237"/>
      <c r="P796" s="237"/>
      <c r="Q796" s="237"/>
      <c r="R796" s="237"/>
      <c r="S796" s="237"/>
      <c r="T796" s="238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39" t="s">
        <v>218</v>
      </c>
      <c r="AU796" s="239" t="s">
        <v>82</v>
      </c>
      <c r="AV796" s="13" t="s">
        <v>82</v>
      </c>
      <c r="AW796" s="13" t="s">
        <v>33</v>
      </c>
      <c r="AX796" s="13" t="s">
        <v>73</v>
      </c>
      <c r="AY796" s="239" t="s">
        <v>206</v>
      </c>
    </row>
    <row r="797" spans="1:51" s="13" customFormat="1" ht="12">
      <c r="A797" s="13"/>
      <c r="B797" s="228"/>
      <c r="C797" s="229"/>
      <c r="D797" s="230" t="s">
        <v>218</v>
      </c>
      <c r="E797" s="231" t="s">
        <v>19</v>
      </c>
      <c r="F797" s="232" t="s">
        <v>1035</v>
      </c>
      <c r="G797" s="229"/>
      <c r="H797" s="233">
        <v>1</v>
      </c>
      <c r="I797" s="234"/>
      <c r="J797" s="229"/>
      <c r="K797" s="229"/>
      <c r="L797" s="235"/>
      <c r="M797" s="236"/>
      <c r="N797" s="237"/>
      <c r="O797" s="237"/>
      <c r="P797" s="237"/>
      <c r="Q797" s="237"/>
      <c r="R797" s="237"/>
      <c r="S797" s="237"/>
      <c r="T797" s="238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39" t="s">
        <v>218</v>
      </c>
      <c r="AU797" s="239" t="s">
        <v>82</v>
      </c>
      <c r="AV797" s="13" t="s">
        <v>82</v>
      </c>
      <c r="AW797" s="13" t="s">
        <v>33</v>
      </c>
      <c r="AX797" s="13" t="s">
        <v>73</v>
      </c>
      <c r="AY797" s="239" t="s">
        <v>206</v>
      </c>
    </row>
    <row r="798" spans="1:51" s="13" customFormat="1" ht="12">
      <c r="A798" s="13"/>
      <c r="B798" s="228"/>
      <c r="C798" s="229"/>
      <c r="D798" s="230" t="s">
        <v>218</v>
      </c>
      <c r="E798" s="231" t="s">
        <v>19</v>
      </c>
      <c r="F798" s="232" t="s">
        <v>1036</v>
      </c>
      <c r="G798" s="229"/>
      <c r="H798" s="233">
        <v>1</v>
      </c>
      <c r="I798" s="234"/>
      <c r="J798" s="229"/>
      <c r="K798" s="229"/>
      <c r="L798" s="235"/>
      <c r="M798" s="236"/>
      <c r="N798" s="237"/>
      <c r="O798" s="237"/>
      <c r="P798" s="237"/>
      <c r="Q798" s="237"/>
      <c r="R798" s="237"/>
      <c r="S798" s="237"/>
      <c r="T798" s="238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39" t="s">
        <v>218</v>
      </c>
      <c r="AU798" s="239" t="s">
        <v>82</v>
      </c>
      <c r="AV798" s="13" t="s">
        <v>82</v>
      </c>
      <c r="AW798" s="13" t="s">
        <v>33</v>
      </c>
      <c r="AX798" s="13" t="s">
        <v>73</v>
      </c>
      <c r="AY798" s="239" t="s">
        <v>206</v>
      </c>
    </row>
    <row r="799" spans="1:51" s="13" customFormat="1" ht="12">
      <c r="A799" s="13"/>
      <c r="B799" s="228"/>
      <c r="C799" s="229"/>
      <c r="D799" s="230" t="s">
        <v>218</v>
      </c>
      <c r="E799" s="231" t="s">
        <v>19</v>
      </c>
      <c r="F799" s="232" t="s">
        <v>1037</v>
      </c>
      <c r="G799" s="229"/>
      <c r="H799" s="233">
        <v>1</v>
      </c>
      <c r="I799" s="234"/>
      <c r="J799" s="229"/>
      <c r="K799" s="229"/>
      <c r="L799" s="235"/>
      <c r="M799" s="236"/>
      <c r="N799" s="237"/>
      <c r="O799" s="237"/>
      <c r="P799" s="237"/>
      <c r="Q799" s="237"/>
      <c r="R799" s="237"/>
      <c r="S799" s="237"/>
      <c r="T799" s="238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39" t="s">
        <v>218</v>
      </c>
      <c r="AU799" s="239" t="s">
        <v>82</v>
      </c>
      <c r="AV799" s="13" t="s">
        <v>82</v>
      </c>
      <c r="AW799" s="13" t="s">
        <v>33</v>
      </c>
      <c r="AX799" s="13" t="s">
        <v>73</v>
      </c>
      <c r="AY799" s="239" t="s">
        <v>206</v>
      </c>
    </row>
    <row r="800" spans="1:51" s="13" customFormat="1" ht="12">
      <c r="A800" s="13"/>
      <c r="B800" s="228"/>
      <c r="C800" s="229"/>
      <c r="D800" s="230" t="s">
        <v>218</v>
      </c>
      <c r="E800" s="231" t="s">
        <v>19</v>
      </c>
      <c r="F800" s="232" t="s">
        <v>1038</v>
      </c>
      <c r="G800" s="229"/>
      <c r="H800" s="233">
        <v>1</v>
      </c>
      <c r="I800" s="234"/>
      <c r="J800" s="229"/>
      <c r="K800" s="229"/>
      <c r="L800" s="235"/>
      <c r="M800" s="236"/>
      <c r="N800" s="237"/>
      <c r="O800" s="237"/>
      <c r="P800" s="237"/>
      <c r="Q800" s="237"/>
      <c r="R800" s="237"/>
      <c r="S800" s="237"/>
      <c r="T800" s="238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39" t="s">
        <v>218</v>
      </c>
      <c r="AU800" s="239" t="s">
        <v>82</v>
      </c>
      <c r="AV800" s="13" t="s">
        <v>82</v>
      </c>
      <c r="AW800" s="13" t="s">
        <v>33</v>
      </c>
      <c r="AX800" s="13" t="s">
        <v>73</v>
      </c>
      <c r="AY800" s="239" t="s">
        <v>206</v>
      </c>
    </row>
    <row r="801" spans="1:51" s="13" customFormat="1" ht="12">
      <c r="A801" s="13"/>
      <c r="B801" s="228"/>
      <c r="C801" s="229"/>
      <c r="D801" s="230" t="s">
        <v>218</v>
      </c>
      <c r="E801" s="231" t="s">
        <v>19</v>
      </c>
      <c r="F801" s="232" t="s">
        <v>1039</v>
      </c>
      <c r="G801" s="229"/>
      <c r="H801" s="233">
        <v>1</v>
      </c>
      <c r="I801" s="234"/>
      <c r="J801" s="229"/>
      <c r="K801" s="229"/>
      <c r="L801" s="235"/>
      <c r="M801" s="236"/>
      <c r="N801" s="237"/>
      <c r="O801" s="237"/>
      <c r="P801" s="237"/>
      <c r="Q801" s="237"/>
      <c r="R801" s="237"/>
      <c r="S801" s="237"/>
      <c r="T801" s="238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39" t="s">
        <v>218</v>
      </c>
      <c r="AU801" s="239" t="s">
        <v>82</v>
      </c>
      <c r="AV801" s="13" t="s">
        <v>82</v>
      </c>
      <c r="AW801" s="13" t="s">
        <v>33</v>
      </c>
      <c r="AX801" s="13" t="s">
        <v>73</v>
      </c>
      <c r="AY801" s="239" t="s">
        <v>206</v>
      </c>
    </row>
    <row r="802" spans="1:51" s="13" customFormat="1" ht="12">
      <c r="A802" s="13"/>
      <c r="B802" s="228"/>
      <c r="C802" s="229"/>
      <c r="D802" s="230" t="s">
        <v>218</v>
      </c>
      <c r="E802" s="231" t="s">
        <v>19</v>
      </c>
      <c r="F802" s="232" t="s">
        <v>1040</v>
      </c>
      <c r="G802" s="229"/>
      <c r="H802" s="233">
        <v>1</v>
      </c>
      <c r="I802" s="234"/>
      <c r="J802" s="229"/>
      <c r="K802" s="229"/>
      <c r="L802" s="235"/>
      <c r="M802" s="236"/>
      <c r="N802" s="237"/>
      <c r="O802" s="237"/>
      <c r="P802" s="237"/>
      <c r="Q802" s="237"/>
      <c r="R802" s="237"/>
      <c r="S802" s="237"/>
      <c r="T802" s="238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39" t="s">
        <v>218</v>
      </c>
      <c r="AU802" s="239" t="s">
        <v>82</v>
      </c>
      <c r="AV802" s="13" t="s">
        <v>82</v>
      </c>
      <c r="AW802" s="13" t="s">
        <v>33</v>
      </c>
      <c r="AX802" s="13" t="s">
        <v>73</v>
      </c>
      <c r="AY802" s="239" t="s">
        <v>206</v>
      </c>
    </row>
    <row r="803" spans="1:51" s="14" customFormat="1" ht="12">
      <c r="A803" s="14"/>
      <c r="B803" s="240"/>
      <c r="C803" s="241"/>
      <c r="D803" s="230" t="s">
        <v>218</v>
      </c>
      <c r="E803" s="242" t="s">
        <v>19</v>
      </c>
      <c r="F803" s="243" t="s">
        <v>220</v>
      </c>
      <c r="G803" s="241"/>
      <c r="H803" s="244">
        <v>9</v>
      </c>
      <c r="I803" s="245"/>
      <c r="J803" s="241"/>
      <c r="K803" s="241"/>
      <c r="L803" s="246"/>
      <c r="M803" s="247"/>
      <c r="N803" s="248"/>
      <c r="O803" s="248"/>
      <c r="P803" s="248"/>
      <c r="Q803" s="248"/>
      <c r="R803" s="248"/>
      <c r="S803" s="248"/>
      <c r="T803" s="249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50" t="s">
        <v>218</v>
      </c>
      <c r="AU803" s="250" t="s">
        <v>82</v>
      </c>
      <c r="AV803" s="14" t="s">
        <v>112</v>
      </c>
      <c r="AW803" s="14" t="s">
        <v>33</v>
      </c>
      <c r="AX803" s="14" t="s">
        <v>34</v>
      </c>
      <c r="AY803" s="250" t="s">
        <v>206</v>
      </c>
    </row>
    <row r="804" spans="1:65" s="2" customFormat="1" ht="12">
      <c r="A804" s="40"/>
      <c r="B804" s="41"/>
      <c r="C804" s="215" t="s">
        <v>1041</v>
      </c>
      <c r="D804" s="215" t="s">
        <v>208</v>
      </c>
      <c r="E804" s="216" t="s">
        <v>1042</v>
      </c>
      <c r="F804" s="217" t="s">
        <v>1043</v>
      </c>
      <c r="G804" s="218" t="s">
        <v>386</v>
      </c>
      <c r="H804" s="219">
        <v>2</v>
      </c>
      <c r="I804" s="220"/>
      <c r="J804" s="221">
        <f>ROUND(I804*H804,2)</f>
        <v>0</v>
      </c>
      <c r="K804" s="217" t="s">
        <v>212</v>
      </c>
      <c r="L804" s="46"/>
      <c r="M804" s="222" t="s">
        <v>19</v>
      </c>
      <c r="N804" s="223" t="s">
        <v>44</v>
      </c>
      <c r="O804" s="86"/>
      <c r="P804" s="224">
        <f>O804*H804</f>
        <v>0</v>
      </c>
      <c r="Q804" s="224">
        <v>0.09542</v>
      </c>
      <c r="R804" s="224">
        <f>Q804*H804</f>
        <v>0.19084</v>
      </c>
      <c r="S804" s="224">
        <v>0</v>
      </c>
      <c r="T804" s="225">
        <f>S804*H804</f>
        <v>0</v>
      </c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R804" s="226" t="s">
        <v>112</v>
      </c>
      <c r="AT804" s="226" t="s">
        <v>208</v>
      </c>
      <c r="AU804" s="226" t="s">
        <v>82</v>
      </c>
      <c r="AY804" s="19" t="s">
        <v>206</v>
      </c>
      <c r="BE804" s="227">
        <f>IF(N804="základní",J804,0)</f>
        <v>0</v>
      </c>
      <c r="BF804" s="227">
        <f>IF(N804="snížená",J804,0)</f>
        <v>0</v>
      </c>
      <c r="BG804" s="227">
        <f>IF(N804="zákl. přenesená",J804,0)</f>
        <v>0</v>
      </c>
      <c r="BH804" s="227">
        <f>IF(N804="sníž. přenesená",J804,0)</f>
        <v>0</v>
      </c>
      <c r="BI804" s="227">
        <f>IF(N804="nulová",J804,0)</f>
        <v>0</v>
      </c>
      <c r="BJ804" s="19" t="s">
        <v>34</v>
      </c>
      <c r="BK804" s="227">
        <f>ROUND(I804*H804,2)</f>
        <v>0</v>
      </c>
      <c r="BL804" s="19" t="s">
        <v>112</v>
      </c>
      <c r="BM804" s="226" t="s">
        <v>1044</v>
      </c>
    </row>
    <row r="805" spans="1:51" s="15" customFormat="1" ht="12">
      <c r="A805" s="15"/>
      <c r="B805" s="251"/>
      <c r="C805" s="252"/>
      <c r="D805" s="230" t="s">
        <v>218</v>
      </c>
      <c r="E805" s="253" t="s">
        <v>19</v>
      </c>
      <c r="F805" s="254" t="s">
        <v>603</v>
      </c>
      <c r="G805" s="252"/>
      <c r="H805" s="253" t="s">
        <v>19</v>
      </c>
      <c r="I805" s="255"/>
      <c r="J805" s="252"/>
      <c r="K805" s="252"/>
      <c r="L805" s="256"/>
      <c r="M805" s="257"/>
      <c r="N805" s="258"/>
      <c r="O805" s="258"/>
      <c r="P805" s="258"/>
      <c r="Q805" s="258"/>
      <c r="R805" s="258"/>
      <c r="S805" s="258"/>
      <c r="T805" s="259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T805" s="260" t="s">
        <v>218</v>
      </c>
      <c r="AU805" s="260" t="s">
        <v>82</v>
      </c>
      <c r="AV805" s="15" t="s">
        <v>34</v>
      </c>
      <c r="AW805" s="15" t="s">
        <v>33</v>
      </c>
      <c r="AX805" s="15" t="s">
        <v>73</v>
      </c>
      <c r="AY805" s="260" t="s">
        <v>206</v>
      </c>
    </row>
    <row r="806" spans="1:51" s="13" customFormat="1" ht="12">
      <c r="A806" s="13"/>
      <c r="B806" s="228"/>
      <c r="C806" s="229"/>
      <c r="D806" s="230" t="s">
        <v>218</v>
      </c>
      <c r="E806" s="231" t="s">
        <v>19</v>
      </c>
      <c r="F806" s="232" t="s">
        <v>1045</v>
      </c>
      <c r="G806" s="229"/>
      <c r="H806" s="233">
        <v>1</v>
      </c>
      <c r="I806" s="234"/>
      <c r="J806" s="229"/>
      <c r="K806" s="229"/>
      <c r="L806" s="235"/>
      <c r="M806" s="236"/>
      <c r="N806" s="237"/>
      <c r="O806" s="237"/>
      <c r="P806" s="237"/>
      <c r="Q806" s="237"/>
      <c r="R806" s="237"/>
      <c r="S806" s="237"/>
      <c r="T806" s="238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39" t="s">
        <v>218</v>
      </c>
      <c r="AU806" s="239" t="s">
        <v>82</v>
      </c>
      <c r="AV806" s="13" t="s">
        <v>82</v>
      </c>
      <c r="AW806" s="13" t="s">
        <v>33</v>
      </c>
      <c r="AX806" s="13" t="s">
        <v>73</v>
      </c>
      <c r="AY806" s="239" t="s">
        <v>206</v>
      </c>
    </row>
    <row r="807" spans="1:51" s="13" customFormat="1" ht="12">
      <c r="A807" s="13"/>
      <c r="B807" s="228"/>
      <c r="C807" s="229"/>
      <c r="D807" s="230" t="s">
        <v>218</v>
      </c>
      <c r="E807" s="231" t="s">
        <v>19</v>
      </c>
      <c r="F807" s="232" t="s">
        <v>1046</v>
      </c>
      <c r="G807" s="229"/>
      <c r="H807" s="233">
        <v>1</v>
      </c>
      <c r="I807" s="234"/>
      <c r="J807" s="229"/>
      <c r="K807" s="229"/>
      <c r="L807" s="235"/>
      <c r="M807" s="236"/>
      <c r="N807" s="237"/>
      <c r="O807" s="237"/>
      <c r="P807" s="237"/>
      <c r="Q807" s="237"/>
      <c r="R807" s="237"/>
      <c r="S807" s="237"/>
      <c r="T807" s="238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39" t="s">
        <v>218</v>
      </c>
      <c r="AU807" s="239" t="s">
        <v>82</v>
      </c>
      <c r="AV807" s="13" t="s">
        <v>82</v>
      </c>
      <c r="AW807" s="13" t="s">
        <v>33</v>
      </c>
      <c r="AX807" s="13" t="s">
        <v>73</v>
      </c>
      <c r="AY807" s="239" t="s">
        <v>206</v>
      </c>
    </row>
    <row r="808" spans="1:51" s="14" customFormat="1" ht="12">
      <c r="A808" s="14"/>
      <c r="B808" s="240"/>
      <c r="C808" s="241"/>
      <c r="D808" s="230" t="s">
        <v>218</v>
      </c>
      <c r="E808" s="242" t="s">
        <v>19</v>
      </c>
      <c r="F808" s="243" t="s">
        <v>220</v>
      </c>
      <c r="G808" s="241"/>
      <c r="H808" s="244">
        <v>2</v>
      </c>
      <c r="I808" s="245"/>
      <c r="J808" s="241"/>
      <c r="K808" s="241"/>
      <c r="L808" s="246"/>
      <c r="M808" s="247"/>
      <c r="N808" s="248"/>
      <c r="O808" s="248"/>
      <c r="P808" s="248"/>
      <c r="Q808" s="248"/>
      <c r="R808" s="248"/>
      <c r="S808" s="248"/>
      <c r="T808" s="249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50" t="s">
        <v>218</v>
      </c>
      <c r="AU808" s="250" t="s">
        <v>82</v>
      </c>
      <c r="AV808" s="14" t="s">
        <v>112</v>
      </c>
      <c r="AW808" s="14" t="s">
        <v>33</v>
      </c>
      <c r="AX808" s="14" t="s">
        <v>34</v>
      </c>
      <c r="AY808" s="250" t="s">
        <v>206</v>
      </c>
    </row>
    <row r="809" spans="1:65" s="2" customFormat="1" ht="21.75" customHeight="1">
      <c r="A809" s="40"/>
      <c r="B809" s="41"/>
      <c r="C809" s="261" t="s">
        <v>1047</v>
      </c>
      <c r="D809" s="261" t="s">
        <v>317</v>
      </c>
      <c r="E809" s="262" t="s">
        <v>1048</v>
      </c>
      <c r="F809" s="263" t="s">
        <v>1049</v>
      </c>
      <c r="G809" s="264" t="s">
        <v>270</v>
      </c>
      <c r="H809" s="265">
        <v>54.418</v>
      </c>
      <c r="I809" s="266"/>
      <c r="J809" s="267">
        <f>ROUND(I809*H809,2)</f>
        <v>0</v>
      </c>
      <c r="K809" s="263" t="s">
        <v>19</v>
      </c>
      <c r="L809" s="268"/>
      <c r="M809" s="269" t="s">
        <v>19</v>
      </c>
      <c r="N809" s="270" t="s">
        <v>44</v>
      </c>
      <c r="O809" s="86"/>
      <c r="P809" s="224">
        <f>O809*H809</f>
        <v>0</v>
      </c>
      <c r="Q809" s="224">
        <v>1</v>
      </c>
      <c r="R809" s="224">
        <f>Q809*H809</f>
        <v>54.418</v>
      </c>
      <c r="S809" s="224">
        <v>0</v>
      </c>
      <c r="T809" s="225">
        <f>S809*H809</f>
        <v>0</v>
      </c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R809" s="226" t="s">
        <v>247</v>
      </c>
      <c r="AT809" s="226" t="s">
        <v>317</v>
      </c>
      <c r="AU809" s="226" t="s">
        <v>82</v>
      </c>
      <c r="AY809" s="19" t="s">
        <v>206</v>
      </c>
      <c r="BE809" s="227">
        <f>IF(N809="základní",J809,0)</f>
        <v>0</v>
      </c>
      <c r="BF809" s="227">
        <f>IF(N809="snížená",J809,0)</f>
        <v>0</v>
      </c>
      <c r="BG809" s="227">
        <f>IF(N809="zákl. přenesená",J809,0)</f>
        <v>0</v>
      </c>
      <c r="BH809" s="227">
        <f>IF(N809="sníž. přenesená",J809,0)</f>
        <v>0</v>
      </c>
      <c r="BI809" s="227">
        <f>IF(N809="nulová",J809,0)</f>
        <v>0</v>
      </c>
      <c r="BJ809" s="19" t="s">
        <v>34</v>
      </c>
      <c r="BK809" s="227">
        <f>ROUND(I809*H809,2)</f>
        <v>0</v>
      </c>
      <c r="BL809" s="19" t="s">
        <v>112</v>
      </c>
      <c r="BM809" s="226" t="s">
        <v>1050</v>
      </c>
    </row>
    <row r="810" spans="1:51" s="15" customFormat="1" ht="12">
      <c r="A810" s="15"/>
      <c r="B810" s="251"/>
      <c r="C810" s="252"/>
      <c r="D810" s="230" t="s">
        <v>218</v>
      </c>
      <c r="E810" s="253" t="s">
        <v>19</v>
      </c>
      <c r="F810" s="254" t="s">
        <v>1051</v>
      </c>
      <c r="G810" s="252"/>
      <c r="H810" s="253" t="s">
        <v>19</v>
      </c>
      <c r="I810" s="255"/>
      <c r="J810" s="252"/>
      <c r="K810" s="252"/>
      <c r="L810" s="256"/>
      <c r="M810" s="257"/>
      <c r="N810" s="258"/>
      <c r="O810" s="258"/>
      <c r="P810" s="258"/>
      <c r="Q810" s="258"/>
      <c r="R810" s="258"/>
      <c r="S810" s="258"/>
      <c r="T810" s="259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T810" s="260" t="s">
        <v>218</v>
      </c>
      <c r="AU810" s="260" t="s">
        <v>82</v>
      </c>
      <c r="AV810" s="15" t="s">
        <v>34</v>
      </c>
      <c r="AW810" s="15" t="s">
        <v>33</v>
      </c>
      <c r="AX810" s="15" t="s">
        <v>73</v>
      </c>
      <c r="AY810" s="260" t="s">
        <v>206</v>
      </c>
    </row>
    <row r="811" spans="1:51" s="13" customFormat="1" ht="12">
      <c r="A811" s="13"/>
      <c r="B811" s="228"/>
      <c r="C811" s="229"/>
      <c r="D811" s="230" t="s">
        <v>218</v>
      </c>
      <c r="E811" s="231" t="s">
        <v>19</v>
      </c>
      <c r="F811" s="232" t="s">
        <v>1052</v>
      </c>
      <c r="G811" s="229"/>
      <c r="H811" s="233">
        <v>54.418</v>
      </c>
      <c r="I811" s="234"/>
      <c r="J811" s="229"/>
      <c r="K811" s="229"/>
      <c r="L811" s="235"/>
      <c r="M811" s="236"/>
      <c r="N811" s="237"/>
      <c r="O811" s="237"/>
      <c r="P811" s="237"/>
      <c r="Q811" s="237"/>
      <c r="R811" s="237"/>
      <c r="S811" s="237"/>
      <c r="T811" s="238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39" t="s">
        <v>218</v>
      </c>
      <c r="AU811" s="239" t="s">
        <v>82</v>
      </c>
      <c r="AV811" s="13" t="s">
        <v>82</v>
      </c>
      <c r="AW811" s="13" t="s">
        <v>33</v>
      </c>
      <c r="AX811" s="13" t="s">
        <v>73</v>
      </c>
      <c r="AY811" s="239" t="s">
        <v>206</v>
      </c>
    </row>
    <row r="812" spans="1:51" s="14" customFormat="1" ht="12">
      <c r="A812" s="14"/>
      <c r="B812" s="240"/>
      <c r="C812" s="241"/>
      <c r="D812" s="230" t="s">
        <v>218</v>
      </c>
      <c r="E812" s="242" t="s">
        <v>19</v>
      </c>
      <c r="F812" s="243" t="s">
        <v>220</v>
      </c>
      <c r="G812" s="241"/>
      <c r="H812" s="244">
        <v>54.418</v>
      </c>
      <c r="I812" s="245"/>
      <c r="J812" s="241"/>
      <c r="K812" s="241"/>
      <c r="L812" s="246"/>
      <c r="M812" s="247"/>
      <c r="N812" s="248"/>
      <c r="O812" s="248"/>
      <c r="P812" s="248"/>
      <c r="Q812" s="248"/>
      <c r="R812" s="248"/>
      <c r="S812" s="248"/>
      <c r="T812" s="249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50" t="s">
        <v>218</v>
      </c>
      <c r="AU812" s="250" t="s">
        <v>82</v>
      </c>
      <c r="AV812" s="14" t="s">
        <v>112</v>
      </c>
      <c r="AW812" s="14" t="s">
        <v>33</v>
      </c>
      <c r="AX812" s="14" t="s">
        <v>34</v>
      </c>
      <c r="AY812" s="250" t="s">
        <v>206</v>
      </c>
    </row>
    <row r="813" spans="1:65" s="2" customFormat="1" ht="21.75" customHeight="1">
      <c r="A813" s="40"/>
      <c r="B813" s="41"/>
      <c r="C813" s="261" t="s">
        <v>1053</v>
      </c>
      <c r="D813" s="261" t="s">
        <v>317</v>
      </c>
      <c r="E813" s="262" t="s">
        <v>1054</v>
      </c>
      <c r="F813" s="263" t="s">
        <v>1055</v>
      </c>
      <c r="G813" s="264" t="s">
        <v>270</v>
      </c>
      <c r="H813" s="265">
        <v>27.056</v>
      </c>
      <c r="I813" s="266"/>
      <c r="J813" s="267">
        <f>ROUND(I813*H813,2)</f>
        <v>0</v>
      </c>
      <c r="K813" s="263" t="s">
        <v>19</v>
      </c>
      <c r="L813" s="268"/>
      <c r="M813" s="269" t="s">
        <v>19</v>
      </c>
      <c r="N813" s="270" t="s">
        <v>44</v>
      </c>
      <c r="O813" s="86"/>
      <c r="P813" s="224">
        <f>O813*H813</f>
        <v>0</v>
      </c>
      <c r="Q813" s="224">
        <v>0.82</v>
      </c>
      <c r="R813" s="224">
        <f>Q813*H813</f>
        <v>22.18592</v>
      </c>
      <c r="S813" s="224">
        <v>0</v>
      </c>
      <c r="T813" s="225">
        <f>S813*H813</f>
        <v>0</v>
      </c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R813" s="226" t="s">
        <v>247</v>
      </c>
      <c r="AT813" s="226" t="s">
        <v>317</v>
      </c>
      <c r="AU813" s="226" t="s">
        <v>82</v>
      </c>
      <c r="AY813" s="19" t="s">
        <v>206</v>
      </c>
      <c r="BE813" s="227">
        <f>IF(N813="základní",J813,0)</f>
        <v>0</v>
      </c>
      <c r="BF813" s="227">
        <f>IF(N813="snížená",J813,0)</f>
        <v>0</v>
      </c>
      <c r="BG813" s="227">
        <f>IF(N813="zákl. přenesená",J813,0)</f>
        <v>0</v>
      </c>
      <c r="BH813" s="227">
        <f>IF(N813="sníž. přenesená",J813,0)</f>
        <v>0</v>
      </c>
      <c r="BI813" s="227">
        <f>IF(N813="nulová",J813,0)</f>
        <v>0</v>
      </c>
      <c r="BJ813" s="19" t="s">
        <v>34</v>
      </c>
      <c r="BK813" s="227">
        <f>ROUND(I813*H813,2)</f>
        <v>0</v>
      </c>
      <c r="BL813" s="19" t="s">
        <v>112</v>
      </c>
      <c r="BM813" s="226" t="s">
        <v>1056</v>
      </c>
    </row>
    <row r="814" spans="1:51" s="15" customFormat="1" ht="12">
      <c r="A814" s="15"/>
      <c r="B814" s="251"/>
      <c r="C814" s="252"/>
      <c r="D814" s="230" t="s">
        <v>218</v>
      </c>
      <c r="E814" s="253" t="s">
        <v>19</v>
      </c>
      <c r="F814" s="254" t="s">
        <v>1057</v>
      </c>
      <c r="G814" s="252"/>
      <c r="H814" s="253" t="s">
        <v>19</v>
      </c>
      <c r="I814" s="255"/>
      <c r="J814" s="252"/>
      <c r="K814" s="252"/>
      <c r="L814" s="256"/>
      <c r="M814" s="257"/>
      <c r="N814" s="258"/>
      <c r="O814" s="258"/>
      <c r="P814" s="258"/>
      <c r="Q814" s="258"/>
      <c r="R814" s="258"/>
      <c r="S814" s="258"/>
      <c r="T814" s="259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T814" s="260" t="s">
        <v>218</v>
      </c>
      <c r="AU814" s="260" t="s">
        <v>82</v>
      </c>
      <c r="AV814" s="15" t="s">
        <v>34</v>
      </c>
      <c r="AW814" s="15" t="s">
        <v>33</v>
      </c>
      <c r="AX814" s="15" t="s">
        <v>73</v>
      </c>
      <c r="AY814" s="260" t="s">
        <v>206</v>
      </c>
    </row>
    <row r="815" spans="1:51" s="13" customFormat="1" ht="12">
      <c r="A815" s="13"/>
      <c r="B815" s="228"/>
      <c r="C815" s="229"/>
      <c r="D815" s="230" t="s">
        <v>218</v>
      </c>
      <c r="E815" s="231" t="s">
        <v>19</v>
      </c>
      <c r="F815" s="232" t="s">
        <v>1058</v>
      </c>
      <c r="G815" s="229"/>
      <c r="H815" s="233">
        <v>27.056</v>
      </c>
      <c r="I815" s="234"/>
      <c r="J815" s="229"/>
      <c r="K815" s="229"/>
      <c r="L815" s="235"/>
      <c r="M815" s="236"/>
      <c r="N815" s="237"/>
      <c r="O815" s="237"/>
      <c r="P815" s="237"/>
      <c r="Q815" s="237"/>
      <c r="R815" s="237"/>
      <c r="S815" s="237"/>
      <c r="T815" s="238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39" t="s">
        <v>218</v>
      </c>
      <c r="AU815" s="239" t="s">
        <v>82</v>
      </c>
      <c r="AV815" s="13" t="s">
        <v>82</v>
      </c>
      <c r="AW815" s="13" t="s">
        <v>33</v>
      </c>
      <c r="AX815" s="13" t="s">
        <v>73</v>
      </c>
      <c r="AY815" s="239" t="s">
        <v>206</v>
      </c>
    </row>
    <row r="816" spans="1:51" s="14" customFormat="1" ht="12">
      <c r="A816" s="14"/>
      <c r="B816" s="240"/>
      <c r="C816" s="241"/>
      <c r="D816" s="230" t="s">
        <v>218</v>
      </c>
      <c r="E816" s="242" t="s">
        <v>19</v>
      </c>
      <c r="F816" s="243" t="s">
        <v>220</v>
      </c>
      <c r="G816" s="241"/>
      <c r="H816" s="244">
        <v>27.056</v>
      </c>
      <c r="I816" s="245"/>
      <c r="J816" s="241"/>
      <c r="K816" s="241"/>
      <c r="L816" s="246"/>
      <c r="M816" s="247"/>
      <c r="N816" s="248"/>
      <c r="O816" s="248"/>
      <c r="P816" s="248"/>
      <c r="Q816" s="248"/>
      <c r="R816" s="248"/>
      <c r="S816" s="248"/>
      <c r="T816" s="249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50" t="s">
        <v>218</v>
      </c>
      <c r="AU816" s="250" t="s">
        <v>82</v>
      </c>
      <c r="AV816" s="14" t="s">
        <v>112</v>
      </c>
      <c r="AW816" s="14" t="s">
        <v>33</v>
      </c>
      <c r="AX816" s="14" t="s">
        <v>34</v>
      </c>
      <c r="AY816" s="250" t="s">
        <v>206</v>
      </c>
    </row>
    <row r="817" spans="1:65" s="2" customFormat="1" ht="21.75" customHeight="1">
      <c r="A817" s="40"/>
      <c r="B817" s="41"/>
      <c r="C817" s="261" t="s">
        <v>1059</v>
      </c>
      <c r="D817" s="261" t="s">
        <v>317</v>
      </c>
      <c r="E817" s="262" t="s">
        <v>1060</v>
      </c>
      <c r="F817" s="263" t="s">
        <v>1061</v>
      </c>
      <c r="G817" s="264" t="s">
        <v>270</v>
      </c>
      <c r="H817" s="265">
        <v>10.061</v>
      </c>
      <c r="I817" s="266"/>
      <c r="J817" s="267">
        <f>ROUND(I817*H817,2)</f>
        <v>0</v>
      </c>
      <c r="K817" s="263" t="s">
        <v>19</v>
      </c>
      <c r="L817" s="268"/>
      <c r="M817" s="269" t="s">
        <v>19</v>
      </c>
      <c r="N817" s="270" t="s">
        <v>44</v>
      </c>
      <c r="O817" s="86"/>
      <c r="P817" s="224">
        <f>O817*H817</f>
        <v>0</v>
      </c>
      <c r="Q817" s="224">
        <v>1.2</v>
      </c>
      <c r="R817" s="224">
        <f>Q817*H817</f>
        <v>12.0732</v>
      </c>
      <c r="S817" s="224">
        <v>0</v>
      </c>
      <c r="T817" s="225">
        <f>S817*H817</f>
        <v>0</v>
      </c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R817" s="226" t="s">
        <v>247</v>
      </c>
      <c r="AT817" s="226" t="s">
        <v>317</v>
      </c>
      <c r="AU817" s="226" t="s">
        <v>82</v>
      </c>
      <c r="AY817" s="19" t="s">
        <v>206</v>
      </c>
      <c r="BE817" s="227">
        <f>IF(N817="základní",J817,0)</f>
        <v>0</v>
      </c>
      <c r="BF817" s="227">
        <f>IF(N817="snížená",J817,0)</f>
        <v>0</v>
      </c>
      <c r="BG817" s="227">
        <f>IF(N817="zákl. přenesená",J817,0)</f>
        <v>0</v>
      </c>
      <c r="BH817" s="227">
        <f>IF(N817="sníž. přenesená",J817,0)</f>
        <v>0</v>
      </c>
      <c r="BI817" s="227">
        <f>IF(N817="nulová",J817,0)</f>
        <v>0</v>
      </c>
      <c r="BJ817" s="19" t="s">
        <v>34</v>
      </c>
      <c r="BK817" s="227">
        <f>ROUND(I817*H817,2)</f>
        <v>0</v>
      </c>
      <c r="BL817" s="19" t="s">
        <v>112</v>
      </c>
      <c r="BM817" s="226" t="s">
        <v>1062</v>
      </c>
    </row>
    <row r="818" spans="1:51" s="15" customFormat="1" ht="12">
      <c r="A818" s="15"/>
      <c r="B818" s="251"/>
      <c r="C818" s="252"/>
      <c r="D818" s="230" t="s">
        <v>218</v>
      </c>
      <c r="E818" s="253" t="s">
        <v>19</v>
      </c>
      <c r="F818" s="254" t="s">
        <v>1063</v>
      </c>
      <c r="G818" s="252"/>
      <c r="H818" s="253" t="s">
        <v>19</v>
      </c>
      <c r="I818" s="255"/>
      <c r="J818" s="252"/>
      <c r="K818" s="252"/>
      <c r="L818" s="256"/>
      <c r="M818" s="257"/>
      <c r="N818" s="258"/>
      <c r="O818" s="258"/>
      <c r="P818" s="258"/>
      <c r="Q818" s="258"/>
      <c r="R818" s="258"/>
      <c r="S818" s="258"/>
      <c r="T818" s="259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T818" s="260" t="s">
        <v>218</v>
      </c>
      <c r="AU818" s="260" t="s">
        <v>82</v>
      </c>
      <c r="AV818" s="15" t="s">
        <v>34</v>
      </c>
      <c r="AW818" s="15" t="s">
        <v>33</v>
      </c>
      <c r="AX818" s="15" t="s">
        <v>73</v>
      </c>
      <c r="AY818" s="260" t="s">
        <v>206</v>
      </c>
    </row>
    <row r="819" spans="1:51" s="13" customFormat="1" ht="12">
      <c r="A819" s="13"/>
      <c r="B819" s="228"/>
      <c r="C819" s="229"/>
      <c r="D819" s="230" t="s">
        <v>218</v>
      </c>
      <c r="E819" s="231" t="s">
        <v>19</v>
      </c>
      <c r="F819" s="232" t="s">
        <v>1064</v>
      </c>
      <c r="G819" s="229"/>
      <c r="H819" s="233">
        <v>10.061</v>
      </c>
      <c r="I819" s="234"/>
      <c r="J819" s="229"/>
      <c r="K819" s="229"/>
      <c r="L819" s="235"/>
      <c r="M819" s="236"/>
      <c r="N819" s="237"/>
      <c r="O819" s="237"/>
      <c r="P819" s="237"/>
      <c r="Q819" s="237"/>
      <c r="R819" s="237"/>
      <c r="S819" s="237"/>
      <c r="T819" s="238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39" t="s">
        <v>218</v>
      </c>
      <c r="AU819" s="239" t="s">
        <v>82</v>
      </c>
      <c r="AV819" s="13" t="s">
        <v>82</v>
      </c>
      <c r="AW819" s="13" t="s">
        <v>33</v>
      </c>
      <c r="AX819" s="13" t="s">
        <v>73</v>
      </c>
      <c r="AY819" s="239" t="s">
        <v>206</v>
      </c>
    </row>
    <row r="820" spans="1:51" s="14" customFormat="1" ht="12">
      <c r="A820" s="14"/>
      <c r="B820" s="240"/>
      <c r="C820" s="241"/>
      <c r="D820" s="230" t="s">
        <v>218</v>
      </c>
      <c r="E820" s="242" t="s">
        <v>19</v>
      </c>
      <c r="F820" s="243" t="s">
        <v>220</v>
      </c>
      <c r="G820" s="241"/>
      <c r="H820" s="244">
        <v>10.061</v>
      </c>
      <c r="I820" s="245"/>
      <c r="J820" s="241"/>
      <c r="K820" s="241"/>
      <c r="L820" s="246"/>
      <c r="M820" s="247"/>
      <c r="N820" s="248"/>
      <c r="O820" s="248"/>
      <c r="P820" s="248"/>
      <c r="Q820" s="248"/>
      <c r="R820" s="248"/>
      <c r="S820" s="248"/>
      <c r="T820" s="249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50" t="s">
        <v>218</v>
      </c>
      <c r="AU820" s="250" t="s">
        <v>82</v>
      </c>
      <c r="AV820" s="14" t="s">
        <v>112</v>
      </c>
      <c r="AW820" s="14" t="s">
        <v>33</v>
      </c>
      <c r="AX820" s="14" t="s">
        <v>34</v>
      </c>
      <c r="AY820" s="250" t="s">
        <v>206</v>
      </c>
    </row>
    <row r="821" spans="1:65" s="2" customFormat="1" ht="21.75" customHeight="1">
      <c r="A821" s="40"/>
      <c r="B821" s="41"/>
      <c r="C821" s="261" t="s">
        <v>1065</v>
      </c>
      <c r="D821" s="261" t="s">
        <v>317</v>
      </c>
      <c r="E821" s="262" t="s">
        <v>1066</v>
      </c>
      <c r="F821" s="263" t="s">
        <v>1067</v>
      </c>
      <c r="G821" s="264" t="s">
        <v>270</v>
      </c>
      <c r="H821" s="265">
        <v>8</v>
      </c>
      <c r="I821" s="266"/>
      <c r="J821" s="267">
        <f>ROUND(I821*H821,2)</f>
        <v>0</v>
      </c>
      <c r="K821" s="263" t="s">
        <v>19</v>
      </c>
      <c r="L821" s="268"/>
      <c r="M821" s="269" t="s">
        <v>19</v>
      </c>
      <c r="N821" s="270" t="s">
        <v>44</v>
      </c>
      <c r="O821" s="86"/>
      <c r="P821" s="224">
        <f>O821*H821</f>
        <v>0</v>
      </c>
      <c r="Q821" s="224">
        <v>1.1</v>
      </c>
      <c r="R821" s="224">
        <f>Q821*H821</f>
        <v>8.8</v>
      </c>
      <c r="S821" s="224">
        <v>0</v>
      </c>
      <c r="T821" s="225">
        <f>S821*H821</f>
        <v>0</v>
      </c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R821" s="226" t="s">
        <v>247</v>
      </c>
      <c r="AT821" s="226" t="s">
        <v>317</v>
      </c>
      <c r="AU821" s="226" t="s">
        <v>82</v>
      </c>
      <c r="AY821" s="19" t="s">
        <v>206</v>
      </c>
      <c r="BE821" s="227">
        <f>IF(N821="základní",J821,0)</f>
        <v>0</v>
      </c>
      <c r="BF821" s="227">
        <f>IF(N821="snížená",J821,0)</f>
        <v>0</v>
      </c>
      <c r="BG821" s="227">
        <f>IF(N821="zákl. přenesená",J821,0)</f>
        <v>0</v>
      </c>
      <c r="BH821" s="227">
        <f>IF(N821="sníž. přenesená",J821,0)</f>
        <v>0</v>
      </c>
      <c r="BI821" s="227">
        <f>IF(N821="nulová",J821,0)</f>
        <v>0</v>
      </c>
      <c r="BJ821" s="19" t="s">
        <v>34</v>
      </c>
      <c r="BK821" s="227">
        <f>ROUND(I821*H821,2)</f>
        <v>0</v>
      </c>
      <c r="BL821" s="19" t="s">
        <v>112</v>
      </c>
      <c r="BM821" s="226" t="s">
        <v>1068</v>
      </c>
    </row>
    <row r="822" spans="1:51" s="15" customFormat="1" ht="12">
      <c r="A822" s="15"/>
      <c r="B822" s="251"/>
      <c r="C822" s="252"/>
      <c r="D822" s="230" t="s">
        <v>218</v>
      </c>
      <c r="E822" s="253" t="s">
        <v>19</v>
      </c>
      <c r="F822" s="254" t="s">
        <v>1069</v>
      </c>
      <c r="G822" s="252"/>
      <c r="H822" s="253" t="s">
        <v>19</v>
      </c>
      <c r="I822" s="255"/>
      <c r="J822" s="252"/>
      <c r="K822" s="252"/>
      <c r="L822" s="256"/>
      <c r="M822" s="257"/>
      <c r="N822" s="258"/>
      <c r="O822" s="258"/>
      <c r="P822" s="258"/>
      <c r="Q822" s="258"/>
      <c r="R822" s="258"/>
      <c r="S822" s="258"/>
      <c r="T822" s="259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T822" s="260" t="s">
        <v>218</v>
      </c>
      <c r="AU822" s="260" t="s">
        <v>82</v>
      </c>
      <c r="AV822" s="15" t="s">
        <v>34</v>
      </c>
      <c r="AW822" s="15" t="s">
        <v>33</v>
      </c>
      <c r="AX822" s="15" t="s">
        <v>73</v>
      </c>
      <c r="AY822" s="260" t="s">
        <v>206</v>
      </c>
    </row>
    <row r="823" spans="1:51" s="13" customFormat="1" ht="12">
      <c r="A823" s="13"/>
      <c r="B823" s="228"/>
      <c r="C823" s="229"/>
      <c r="D823" s="230" t="s">
        <v>218</v>
      </c>
      <c r="E823" s="231" t="s">
        <v>19</v>
      </c>
      <c r="F823" s="232" t="s">
        <v>1070</v>
      </c>
      <c r="G823" s="229"/>
      <c r="H823" s="233">
        <v>8</v>
      </c>
      <c r="I823" s="234"/>
      <c r="J823" s="229"/>
      <c r="K823" s="229"/>
      <c r="L823" s="235"/>
      <c r="M823" s="236"/>
      <c r="N823" s="237"/>
      <c r="O823" s="237"/>
      <c r="P823" s="237"/>
      <c r="Q823" s="237"/>
      <c r="R823" s="237"/>
      <c r="S823" s="237"/>
      <c r="T823" s="238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39" t="s">
        <v>218</v>
      </c>
      <c r="AU823" s="239" t="s">
        <v>82</v>
      </c>
      <c r="AV823" s="13" t="s">
        <v>82</v>
      </c>
      <c r="AW823" s="13" t="s">
        <v>33</v>
      </c>
      <c r="AX823" s="13" t="s">
        <v>73</v>
      </c>
      <c r="AY823" s="239" t="s">
        <v>206</v>
      </c>
    </row>
    <row r="824" spans="1:51" s="14" customFormat="1" ht="12">
      <c r="A824" s="14"/>
      <c r="B824" s="240"/>
      <c r="C824" s="241"/>
      <c r="D824" s="230" t="s">
        <v>218</v>
      </c>
      <c r="E824" s="242" t="s">
        <v>19</v>
      </c>
      <c r="F824" s="243" t="s">
        <v>220</v>
      </c>
      <c r="G824" s="241"/>
      <c r="H824" s="244">
        <v>8</v>
      </c>
      <c r="I824" s="245"/>
      <c r="J824" s="241"/>
      <c r="K824" s="241"/>
      <c r="L824" s="246"/>
      <c r="M824" s="247"/>
      <c r="N824" s="248"/>
      <c r="O824" s="248"/>
      <c r="P824" s="248"/>
      <c r="Q824" s="248"/>
      <c r="R824" s="248"/>
      <c r="S824" s="248"/>
      <c r="T824" s="249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50" t="s">
        <v>218</v>
      </c>
      <c r="AU824" s="250" t="s">
        <v>82</v>
      </c>
      <c r="AV824" s="14" t="s">
        <v>112</v>
      </c>
      <c r="AW824" s="14" t="s">
        <v>33</v>
      </c>
      <c r="AX824" s="14" t="s">
        <v>34</v>
      </c>
      <c r="AY824" s="250" t="s">
        <v>206</v>
      </c>
    </row>
    <row r="825" spans="1:65" s="2" customFormat="1" ht="21.75" customHeight="1">
      <c r="A825" s="40"/>
      <c r="B825" s="41"/>
      <c r="C825" s="261" t="s">
        <v>1071</v>
      </c>
      <c r="D825" s="261" t="s">
        <v>317</v>
      </c>
      <c r="E825" s="262" t="s">
        <v>1072</v>
      </c>
      <c r="F825" s="263" t="s">
        <v>1073</v>
      </c>
      <c r="G825" s="264" t="s">
        <v>270</v>
      </c>
      <c r="H825" s="265">
        <v>5.85</v>
      </c>
      <c r="I825" s="266"/>
      <c r="J825" s="267">
        <f>ROUND(I825*H825,2)</f>
        <v>0</v>
      </c>
      <c r="K825" s="263" t="s">
        <v>19</v>
      </c>
      <c r="L825" s="268"/>
      <c r="M825" s="269" t="s">
        <v>19</v>
      </c>
      <c r="N825" s="270" t="s">
        <v>44</v>
      </c>
      <c r="O825" s="86"/>
      <c r="P825" s="224">
        <f>O825*H825</f>
        <v>0</v>
      </c>
      <c r="Q825" s="224">
        <v>0.75</v>
      </c>
      <c r="R825" s="224">
        <f>Q825*H825</f>
        <v>4.387499999999999</v>
      </c>
      <c r="S825" s="224">
        <v>0</v>
      </c>
      <c r="T825" s="225">
        <f>S825*H825</f>
        <v>0</v>
      </c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R825" s="226" t="s">
        <v>247</v>
      </c>
      <c r="AT825" s="226" t="s">
        <v>317</v>
      </c>
      <c r="AU825" s="226" t="s">
        <v>82</v>
      </c>
      <c r="AY825" s="19" t="s">
        <v>206</v>
      </c>
      <c r="BE825" s="227">
        <f>IF(N825="základní",J825,0)</f>
        <v>0</v>
      </c>
      <c r="BF825" s="227">
        <f>IF(N825="snížená",J825,0)</f>
        <v>0</v>
      </c>
      <c r="BG825" s="227">
        <f>IF(N825="zákl. přenesená",J825,0)</f>
        <v>0</v>
      </c>
      <c r="BH825" s="227">
        <f>IF(N825="sníž. přenesená",J825,0)</f>
        <v>0</v>
      </c>
      <c r="BI825" s="227">
        <f>IF(N825="nulová",J825,0)</f>
        <v>0</v>
      </c>
      <c r="BJ825" s="19" t="s">
        <v>34</v>
      </c>
      <c r="BK825" s="227">
        <f>ROUND(I825*H825,2)</f>
        <v>0</v>
      </c>
      <c r="BL825" s="19" t="s">
        <v>112</v>
      </c>
      <c r="BM825" s="226" t="s">
        <v>1074</v>
      </c>
    </row>
    <row r="826" spans="1:51" s="15" customFormat="1" ht="12">
      <c r="A826" s="15"/>
      <c r="B826" s="251"/>
      <c r="C826" s="252"/>
      <c r="D826" s="230" t="s">
        <v>218</v>
      </c>
      <c r="E826" s="253" t="s">
        <v>19</v>
      </c>
      <c r="F826" s="254" t="s">
        <v>1075</v>
      </c>
      <c r="G826" s="252"/>
      <c r="H826" s="253" t="s">
        <v>19</v>
      </c>
      <c r="I826" s="255"/>
      <c r="J826" s="252"/>
      <c r="K826" s="252"/>
      <c r="L826" s="256"/>
      <c r="M826" s="257"/>
      <c r="N826" s="258"/>
      <c r="O826" s="258"/>
      <c r="P826" s="258"/>
      <c r="Q826" s="258"/>
      <c r="R826" s="258"/>
      <c r="S826" s="258"/>
      <c r="T826" s="259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T826" s="260" t="s">
        <v>218</v>
      </c>
      <c r="AU826" s="260" t="s">
        <v>82</v>
      </c>
      <c r="AV826" s="15" t="s">
        <v>34</v>
      </c>
      <c r="AW826" s="15" t="s">
        <v>33</v>
      </c>
      <c r="AX826" s="15" t="s">
        <v>73</v>
      </c>
      <c r="AY826" s="260" t="s">
        <v>206</v>
      </c>
    </row>
    <row r="827" spans="1:51" s="13" customFormat="1" ht="12">
      <c r="A827" s="13"/>
      <c r="B827" s="228"/>
      <c r="C827" s="229"/>
      <c r="D827" s="230" t="s">
        <v>218</v>
      </c>
      <c r="E827" s="231" t="s">
        <v>19</v>
      </c>
      <c r="F827" s="232" t="s">
        <v>1076</v>
      </c>
      <c r="G827" s="229"/>
      <c r="H827" s="233">
        <v>5.85</v>
      </c>
      <c r="I827" s="234"/>
      <c r="J827" s="229"/>
      <c r="K827" s="229"/>
      <c r="L827" s="235"/>
      <c r="M827" s="236"/>
      <c r="N827" s="237"/>
      <c r="O827" s="237"/>
      <c r="P827" s="237"/>
      <c r="Q827" s="237"/>
      <c r="R827" s="237"/>
      <c r="S827" s="237"/>
      <c r="T827" s="238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39" t="s">
        <v>218</v>
      </c>
      <c r="AU827" s="239" t="s">
        <v>82</v>
      </c>
      <c r="AV827" s="13" t="s">
        <v>82</v>
      </c>
      <c r="AW827" s="13" t="s">
        <v>33</v>
      </c>
      <c r="AX827" s="13" t="s">
        <v>73</v>
      </c>
      <c r="AY827" s="239" t="s">
        <v>206</v>
      </c>
    </row>
    <row r="828" spans="1:51" s="14" customFormat="1" ht="12">
      <c r="A828" s="14"/>
      <c r="B828" s="240"/>
      <c r="C828" s="241"/>
      <c r="D828" s="230" t="s">
        <v>218</v>
      </c>
      <c r="E828" s="242" t="s">
        <v>19</v>
      </c>
      <c r="F828" s="243" t="s">
        <v>220</v>
      </c>
      <c r="G828" s="241"/>
      <c r="H828" s="244">
        <v>5.85</v>
      </c>
      <c r="I828" s="245"/>
      <c r="J828" s="241"/>
      <c r="K828" s="241"/>
      <c r="L828" s="246"/>
      <c r="M828" s="247"/>
      <c r="N828" s="248"/>
      <c r="O828" s="248"/>
      <c r="P828" s="248"/>
      <c r="Q828" s="248"/>
      <c r="R828" s="248"/>
      <c r="S828" s="248"/>
      <c r="T828" s="249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50" t="s">
        <v>218</v>
      </c>
      <c r="AU828" s="250" t="s">
        <v>82</v>
      </c>
      <c r="AV828" s="14" t="s">
        <v>112</v>
      </c>
      <c r="AW828" s="14" t="s">
        <v>33</v>
      </c>
      <c r="AX828" s="14" t="s">
        <v>34</v>
      </c>
      <c r="AY828" s="250" t="s">
        <v>206</v>
      </c>
    </row>
    <row r="829" spans="1:65" s="2" customFormat="1" ht="21.75" customHeight="1">
      <c r="A829" s="40"/>
      <c r="B829" s="41"/>
      <c r="C829" s="261" t="s">
        <v>1077</v>
      </c>
      <c r="D829" s="261" t="s">
        <v>317</v>
      </c>
      <c r="E829" s="262" t="s">
        <v>1078</v>
      </c>
      <c r="F829" s="263" t="s">
        <v>1079</v>
      </c>
      <c r="G829" s="264" t="s">
        <v>270</v>
      </c>
      <c r="H829" s="265">
        <v>55.728</v>
      </c>
      <c r="I829" s="266"/>
      <c r="J829" s="267">
        <f>ROUND(I829*H829,2)</f>
        <v>0</v>
      </c>
      <c r="K829" s="263" t="s">
        <v>19</v>
      </c>
      <c r="L829" s="268"/>
      <c r="M829" s="269" t="s">
        <v>19</v>
      </c>
      <c r="N829" s="270" t="s">
        <v>44</v>
      </c>
      <c r="O829" s="86"/>
      <c r="P829" s="224">
        <f>O829*H829</f>
        <v>0</v>
      </c>
      <c r="Q829" s="224">
        <v>0.69</v>
      </c>
      <c r="R829" s="224">
        <f>Q829*H829</f>
        <v>38.45232</v>
      </c>
      <c r="S829" s="224">
        <v>0</v>
      </c>
      <c r="T829" s="225">
        <f>S829*H829</f>
        <v>0</v>
      </c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R829" s="226" t="s">
        <v>247</v>
      </c>
      <c r="AT829" s="226" t="s">
        <v>317</v>
      </c>
      <c r="AU829" s="226" t="s">
        <v>82</v>
      </c>
      <c r="AY829" s="19" t="s">
        <v>206</v>
      </c>
      <c r="BE829" s="227">
        <f>IF(N829="základní",J829,0)</f>
        <v>0</v>
      </c>
      <c r="BF829" s="227">
        <f>IF(N829="snížená",J829,0)</f>
        <v>0</v>
      </c>
      <c r="BG829" s="227">
        <f>IF(N829="zákl. přenesená",J829,0)</f>
        <v>0</v>
      </c>
      <c r="BH829" s="227">
        <f>IF(N829="sníž. přenesená",J829,0)</f>
        <v>0</v>
      </c>
      <c r="BI829" s="227">
        <f>IF(N829="nulová",J829,0)</f>
        <v>0</v>
      </c>
      <c r="BJ829" s="19" t="s">
        <v>34</v>
      </c>
      <c r="BK829" s="227">
        <f>ROUND(I829*H829,2)</f>
        <v>0</v>
      </c>
      <c r="BL829" s="19" t="s">
        <v>112</v>
      </c>
      <c r="BM829" s="226" t="s">
        <v>1080</v>
      </c>
    </row>
    <row r="830" spans="1:51" s="15" customFormat="1" ht="12">
      <c r="A830" s="15"/>
      <c r="B830" s="251"/>
      <c r="C830" s="252"/>
      <c r="D830" s="230" t="s">
        <v>218</v>
      </c>
      <c r="E830" s="253" t="s">
        <v>19</v>
      </c>
      <c r="F830" s="254" t="s">
        <v>1081</v>
      </c>
      <c r="G830" s="252"/>
      <c r="H830" s="253" t="s">
        <v>19</v>
      </c>
      <c r="I830" s="255"/>
      <c r="J830" s="252"/>
      <c r="K830" s="252"/>
      <c r="L830" s="256"/>
      <c r="M830" s="257"/>
      <c r="N830" s="258"/>
      <c r="O830" s="258"/>
      <c r="P830" s="258"/>
      <c r="Q830" s="258"/>
      <c r="R830" s="258"/>
      <c r="S830" s="258"/>
      <c r="T830" s="259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T830" s="260" t="s">
        <v>218</v>
      </c>
      <c r="AU830" s="260" t="s">
        <v>82</v>
      </c>
      <c r="AV830" s="15" t="s">
        <v>34</v>
      </c>
      <c r="AW830" s="15" t="s">
        <v>33</v>
      </c>
      <c r="AX830" s="15" t="s">
        <v>73</v>
      </c>
      <c r="AY830" s="260" t="s">
        <v>206</v>
      </c>
    </row>
    <row r="831" spans="1:51" s="13" customFormat="1" ht="12">
      <c r="A831" s="13"/>
      <c r="B831" s="228"/>
      <c r="C831" s="229"/>
      <c r="D831" s="230" t="s">
        <v>218</v>
      </c>
      <c r="E831" s="231" t="s">
        <v>19</v>
      </c>
      <c r="F831" s="232" t="s">
        <v>1082</v>
      </c>
      <c r="G831" s="229"/>
      <c r="H831" s="233">
        <v>40.048</v>
      </c>
      <c r="I831" s="234"/>
      <c r="J831" s="229"/>
      <c r="K831" s="229"/>
      <c r="L831" s="235"/>
      <c r="M831" s="236"/>
      <c r="N831" s="237"/>
      <c r="O831" s="237"/>
      <c r="P831" s="237"/>
      <c r="Q831" s="237"/>
      <c r="R831" s="237"/>
      <c r="S831" s="237"/>
      <c r="T831" s="238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39" t="s">
        <v>218</v>
      </c>
      <c r="AU831" s="239" t="s">
        <v>82</v>
      </c>
      <c r="AV831" s="13" t="s">
        <v>82</v>
      </c>
      <c r="AW831" s="13" t="s">
        <v>33</v>
      </c>
      <c r="AX831" s="13" t="s">
        <v>73</v>
      </c>
      <c r="AY831" s="239" t="s">
        <v>206</v>
      </c>
    </row>
    <row r="832" spans="1:51" s="15" customFormat="1" ht="12">
      <c r="A832" s="15"/>
      <c r="B832" s="251"/>
      <c r="C832" s="252"/>
      <c r="D832" s="230" t="s">
        <v>218</v>
      </c>
      <c r="E832" s="253" t="s">
        <v>19</v>
      </c>
      <c r="F832" s="254" t="s">
        <v>1083</v>
      </c>
      <c r="G832" s="252"/>
      <c r="H832" s="253" t="s">
        <v>19</v>
      </c>
      <c r="I832" s="255"/>
      <c r="J832" s="252"/>
      <c r="K832" s="252"/>
      <c r="L832" s="256"/>
      <c r="M832" s="257"/>
      <c r="N832" s="258"/>
      <c r="O832" s="258"/>
      <c r="P832" s="258"/>
      <c r="Q832" s="258"/>
      <c r="R832" s="258"/>
      <c r="S832" s="258"/>
      <c r="T832" s="259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T832" s="260" t="s">
        <v>218</v>
      </c>
      <c r="AU832" s="260" t="s">
        <v>82</v>
      </c>
      <c r="AV832" s="15" t="s">
        <v>34</v>
      </c>
      <c r="AW832" s="15" t="s">
        <v>33</v>
      </c>
      <c r="AX832" s="15" t="s">
        <v>73</v>
      </c>
      <c r="AY832" s="260" t="s">
        <v>206</v>
      </c>
    </row>
    <row r="833" spans="1:51" s="13" customFormat="1" ht="12">
      <c r="A833" s="13"/>
      <c r="B833" s="228"/>
      <c r="C833" s="229"/>
      <c r="D833" s="230" t="s">
        <v>218</v>
      </c>
      <c r="E833" s="231" t="s">
        <v>19</v>
      </c>
      <c r="F833" s="232" t="s">
        <v>1084</v>
      </c>
      <c r="G833" s="229"/>
      <c r="H833" s="233">
        <v>15.68</v>
      </c>
      <c r="I833" s="234"/>
      <c r="J833" s="229"/>
      <c r="K833" s="229"/>
      <c r="L833" s="235"/>
      <c r="M833" s="236"/>
      <c r="N833" s="237"/>
      <c r="O833" s="237"/>
      <c r="P833" s="237"/>
      <c r="Q833" s="237"/>
      <c r="R833" s="237"/>
      <c r="S833" s="237"/>
      <c r="T833" s="238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39" t="s">
        <v>218</v>
      </c>
      <c r="AU833" s="239" t="s">
        <v>82</v>
      </c>
      <c r="AV833" s="13" t="s">
        <v>82</v>
      </c>
      <c r="AW833" s="13" t="s">
        <v>33</v>
      </c>
      <c r="AX833" s="13" t="s">
        <v>73</v>
      </c>
      <c r="AY833" s="239" t="s">
        <v>206</v>
      </c>
    </row>
    <row r="834" spans="1:51" s="14" customFormat="1" ht="12">
      <c r="A834" s="14"/>
      <c r="B834" s="240"/>
      <c r="C834" s="241"/>
      <c r="D834" s="230" t="s">
        <v>218</v>
      </c>
      <c r="E834" s="242" t="s">
        <v>19</v>
      </c>
      <c r="F834" s="243" t="s">
        <v>220</v>
      </c>
      <c r="G834" s="241"/>
      <c r="H834" s="244">
        <v>55.728</v>
      </c>
      <c r="I834" s="245"/>
      <c r="J834" s="241"/>
      <c r="K834" s="241"/>
      <c r="L834" s="246"/>
      <c r="M834" s="247"/>
      <c r="N834" s="248"/>
      <c r="O834" s="248"/>
      <c r="P834" s="248"/>
      <c r="Q834" s="248"/>
      <c r="R834" s="248"/>
      <c r="S834" s="248"/>
      <c r="T834" s="249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50" t="s">
        <v>218</v>
      </c>
      <c r="AU834" s="250" t="s">
        <v>82</v>
      </c>
      <c r="AV834" s="14" t="s">
        <v>112</v>
      </c>
      <c r="AW834" s="14" t="s">
        <v>33</v>
      </c>
      <c r="AX834" s="14" t="s">
        <v>34</v>
      </c>
      <c r="AY834" s="250" t="s">
        <v>206</v>
      </c>
    </row>
    <row r="835" spans="1:65" s="2" customFormat="1" ht="21.75" customHeight="1">
      <c r="A835" s="40"/>
      <c r="B835" s="41"/>
      <c r="C835" s="261" t="s">
        <v>1085</v>
      </c>
      <c r="D835" s="261" t="s">
        <v>317</v>
      </c>
      <c r="E835" s="262" t="s">
        <v>1086</v>
      </c>
      <c r="F835" s="263" t="s">
        <v>1087</v>
      </c>
      <c r="G835" s="264" t="s">
        <v>270</v>
      </c>
      <c r="H835" s="265">
        <v>27.939</v>
      </c>
      <c r="I835" s="266"/>
      <c r="J835" s="267">
        <f>ROUND(I835*H835,2)</f>
        <v>0</v>
      </c>
      <c r="K835" s="263" t="s">
        <v>19</v>
      </c>
      <c r="L835" s="268"/>
      <c r="M835" s="269" t="s">
        <v>19</v>
      </c>
      <c r="N835" s="270" t="s">
        <v>44</v>
      </c>
      <c r="O835" s="86"/>
      <c r="P835" s="224">
        <f>O835*H835</f>
        <v>0</v>
      </c>
      <c r="Q835" s="224">
        <v>0.375</v>
      </c>
      <c r="R835" s="224">
        <f>Q835*H835</f>
        <v>10.477125000000001</v>
      </c>
      <c r="S835" s="224">
        <v>0</v>
      </c>
      <c r="T835" s="225">
        <f>S835*H835</f>
        <v>0</v>
      </c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R835" s="226" t="s">
        <v>247</v>
      </c>
      <c r="AT835" s="226" t="s">
        <v>317</v>
      </c>
      <c r="AU835" s="226" t="s">
        <v>82</v>
      </c>
      <c r="AY835" s="19" t="s">
        <v>206</v>
      </c>
      <c r="BE835" s="227">
        <f>IF(N835="základní",J835,0)</f>
        <v>0</v>
      </c>
      <c r="BF835" s="227">
        <f>IF(N835="snížená",J835,0)</f>
        <v>0</v>
      </c>
      <c r="BG835" s="227">
        <f>IF(N835="zákl. přenesená",J835,0)</f>
        <v>0</v>
      </c>
      <c r="BH835" s="227">
        <f>IF(N835="sníž. přenesená",J835,0)</f>
        <v>0</v>
      </c>
      <c r="BI835" s="227">
        <f>IF(N835="nulová",J835,0)</f>
        <v>0</v>
      </c>
      <c r="BJ835" s="19" t="s">
        <v>34</v>
      </c>
      <c r="BK835" s="227">
        <f>ROUND(I835*H835,2)</f>
        <v>0</v>
      </c>
      <c r="BL835" s="19" t="s">
        <v>112</v>
      </c>
      <c r="BM835" s="226" t="s">
        <v>1088</v>
      </c>
    </row>
    <row r="836" spans="1:51" s="15" customFormat="1" ht="12">
      <c r="A836" s="15"/>
      <c r="B836" s="251"/>
      <c r="C836" s="252"/>
      <c r="D836" s="230" t="s">
        <v>218</v>
      </c>
      <c r="E836" s="253" t="s">
        <v>19</v>
      </c>
      <c r="F836" s="254" t="s">
        <v>1089</v>
      </c>
      <c r="G836" s="252"/>
      <c r="H836" s="253" t="s">
        <v>19</v>
      </c>
      <c r="I836" s="255"/>
      <c r="J836" s="252"/>
      <c r="K836" s="252"/>
      <c r="L836" s="256"/>
      <c r="M836" s="257"/>
      <c r="N836" s="258"/>
      <c r="O836" s="258"/>
      <c r="P836" s="258"/>
      <c r="Q836" s="258"/>
      <c r="R836" s="258"/>
      <c r="S836" s="258"/>
      <c r="T836" s="259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T836" s="260" t="s">
        <v>218</v>
      </c>
      <c r="AU836" s="260" t="s">
        <v>82</v>
      </c>
      <c r="AV836" s="15" t="s">
        <v>34</v>
      </c>
      <c r="AW836" s="15" t="s">
        <v>33</v>
      </c>
      <c r="AX836" s="15" t="s">
        <v>73</v>
      </c>
      <c r="AY836" s="260" t="s">
        <v>206</v>
      </c>
    </row>
    <row r="837" spans="1:51" s="13" customFormat="1" ht="12">
      <c r="A837" s="13"/>
      <c r="B837" s="228"/>
      <c r="C837" s="229"/>
      <c r="D837" s="230" t="s">
        <v>218</v>
      </c>
      <c r="E837" s="231" t="s">
        <v>19</v>
      </c>
      <c r="F837" s="232" t="s">
        <v>1090</v>
      </c>
      <c r="G837" s="229"/>
      <c r="H837" s="233">
        <v>27.939</v>
      </c>
      <c r="I837" s="234"/>
      <c r="J837" s="229"/>
      <c r="K837" s="229"/>
      <c r="L837" s="235"/>
      <c r="M837" s="236"/>
      <c r="N837" s="237"/>
      <c r="O837" s="237"/>
      <c r="P837" s="237"/>
      <c r="Q837" s="237"/>
      <c r="R837" s="237"/>
      <c r="S837" s="237"/>
      <c r="T837" s="238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39" t="s">
        <v>218</v>
      </c>
      <c r="AU837" s="239" t="s">
        <v>82</v>
      </c>
      <c r="AV837" s="13" t="s">
        <v>82</v>
      </c>
      <c r="AW837" s="13" t="s">
        <v>33</v>
      </c>
      <c r="AX837" s="13" t="s">
        <v>73</v>
      </c>
      <c r="AY837" s="239" t="s">
        <v>206</v>
      </c>
    </row>
    <row r="838" spans="1:51" s="14" customFormat="1" ht="12">
      <c r="A838" s="14"/>
      <c r="B838" s="240"/>
      <c r="C838" s="241"/>
      <c r="D838" s="230" t="s">
        <v>218</v>
      </c>
      <c r="E838" s="242" t="s">
        <v>19</v>
      </c>
      <c r="F838" s="243" t="s">
        <v>220</v>
      </c>
      <c r="G838" s="241"/>
      <c r="H838" s="244">
        <v>27.939</v>
      </c>
      <c r="I838" s="245"/>
      <c r="J838" s="241"/>
      <c r="K838" s="241"/>
      <c r="L838" s="246"/>
      <c r="M838" s="247"/>
      <c r="N838" s="248"/>
      <c r="O838" s="248"/>
      <c r="P838" s="248"/>
      <c r="Q838" s="248"/>
      <c r="R838" s="248"/>
      <c r="S838" s="248"/>
      <c r="T838" s="249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50" t="s">
        <v>218</v>
      </c>
      <c r="AU838" s="250" t="s">
        <v>82</v>
      </c>
      <c r="AV838" s="14" t="s">
        <v>112</v>
      </c>
      <c r="AW838" s="14" t="s">
        <v>33</v>
      </c>
      <c r="AX838" s="14" t="s">
        <v>34</v>
      </c>
      <c r="AY838" s="250" t="s">
        <v>206</v>
      </c>
    </row>
    <row r="839" spans="1:65" s="2" customFormat="1" ht="21.75" customHeight="1">
      <c r="A839" s="40"/>
      <c r="B839" s="41"/>
      <c r="C839" s="261" t="s">
        <v>1091</v>
      </c>
      <c r="D839" s="261" t="s">
        <v>317</v>
      </c>
      <c r="E839" s="262" t="s">
        <v>1092</v>
      </c>
      <c r="F839" s="263" t="s">
        <v>1093</v>
      </c>
      <c r="G839" s="264" t="s">
        <v>270</v>
      </c>
      <c r="H839" s="265">
        <v>7.234</v>
      </c>
      <c r="I839" s="266"/>
      <c r="J839" s="267">
        <f>ROUND(I839*H839,2)</f>
        <v>0</v>
      </c>
      <c r="K839" s="263" t="s">
        <v>19</v>
      </c>
      <c r="L839" s="268"/>
      <c r="M839" s="269" t="s">
        <v>19</v>
      </c>
      <c r="N839" s="270" t="s">
        <v>44</v>
      </c>
      <c r="O839" s="86"/>
      <c r="P839" s="224">
        <f>O839*H839</f>
        <v>0</v>
      </c>
      <c r="Q839" s="224">
        <v>0.688</v>
      </c>
      <c r="R839" s="224">
        <f>Q839*H839</f>
        <v>4.976991999999999</v>
      </c>
      <c r="S839" s="224">
        <v>0</v>
      </c>
      <c r="T839" s="225">
        <f>S839*H839</f>
        <v>0</v>
      </c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R839" s="226" t="s">
        <v>247</v>
      </c>
      <c r="AT839" s="226" t="s">
        <v>317</v>
      </c>
      <c r="AU839" s="226" t="s">
        <v>82</v>
      </c>
      <c r="AY839" s="19" t="s">
        <v>206</v>
      </c>
      <c r="BE839" s="227">
        <f>IF(N839="základní",J839,0)</f>
        <v>0</v>
      </c>
      <c r="BF839" s="227">
        <f>IF(N839="snížená",J839,0)</f>
        <v>0</v>
      </c>
      <c r="BG839" s="227">
        <f>IF(N839="zákl. přenesená",J839,0)</f>
        <v>0</v>
      </c>
      <c r="BH839" s="227">
        <f>IF(N839="sníž. přenesená",J839,0)</f>
        <v>0</v>
      </c>
      <c r="BI839" s="227">
        <f>IF(N839="nulová",J839,0)</f>
        <v>0</v>
      </c>
      <c r="BJ839" s="19" t="s">
        <v>34</v>
      </c>
      <c r="BK839" s="227">
        <f>ROUND(I839*H839,2)</f>
        <v>0</v>
      </c>
      <c r="BL839" s="19" t="s">
        <v>112</v>
      </c>
      <c r="BM839" s="226" t="s">
        <v>1094</v>
      </c>
    </row>
    <row r="840" spans="1:51" s="15" customFormat="1" ht="12">
      <c r="A840" s="15"/>
      <c r="B840" s="251"/>
      <c r="C840" s="252"/>
      <c r="D840" s="230" t="s">
        <v>218</v>
      </c>
      <c r="E840" s="253" t="s">
        <v>19</v>
      </c>
      <c r="F840" s="254" t="s">
        <v>1095</v>
      </c>
      <c r="G840" s="252"/>
      <c r="H840" s="253" t="s">
        <v>19</v>
      </c>
      <c r="I840" s="255"/>
      <c r="J840" s="252"/>
      <c r="K840" s="252"/>
      <c r="L840" s="256"/>
      <c r="M840" s="257"/>
      <c r="N840" s="258"/>
      <c r="O840" s="258"/>
      <c r="P840" s="258"/>
      <c r="Q840" s="258"/>
      <c r="R840" s="258"/>
      <c r="S840" s="258"/>
      <c r="T840" s="259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T840" s="260" t="s">
        <v>218</v>
      </c>
      <c r="AU840" s="260" t="s">
        <v>82</v>
      </c>
      <c r="AV840" s="15" t="s">
        <v>34</v>
      </c>
      <c r="AW840" s="15" t="s">
        <v>33</v>
      </c>
      <c r="AX840" s="15" t="s">
        <v>73</v>
      </c>
      <c r="AY840" s="260" t="s">
        <v>206</v>
      </c>
    </row>
    <row r="841" spans="1:51" s="13" customFormat="1" ht="12">
      <c r="A841" s="13"/>
      <c r="B841" s="228"/>
      <c r="C841" s="229"/>
      <c r="D841" s="230" t="s">
        <v>218</v>
      </c>
      <c r="E841" s="231" t="s">
        <v>19</v>
      </c>
      <c r="F841" s="232" t="s">
        <v>1096</v>
      </c>
      <c r="G841" s="229"/>
      <c r="H841" s="233">
        <v>7.234</v>
      </c>
      <c r="I841" s="234"/>
      <c r="J841" s="229"/>
      <c r="K841" s="229"/>
      <c r="L841" s="235"/>
      <c r="M841" s="236"/>
      <c r="N841" s="237"/>
      <c r="O841" s="237"/>
      <c r="P841" s="237"/>
      <c r="Q841" s="237"/>
      <c r="R841" s="237"/>
      <c r="S841" s="237"/>
      <c r="T841" s="238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39" t="s">
        <v>218</v>
      </c>
      <c r="AU841" s="239" t="s">
        <v>82</v>
      </c>
      <c r="AV841" s="13" t="s">
        <v>82</v>
      </c>
      <c r="AW841" s="13" t="s">
        <v>33</v>
      </c>
      <c r="AX841" s="13" t="s">
        <v>73</v>
      </c>
      <c r="AY841" s="239" t="s">
        <v>206</v>
      </c>
    </row>
    <row r="842" spans="1:51" s="14" customFormat="1" ht="12">
      <c r="A842" s="14"/>
      <c r="B842" s="240"/>
      <c r="C842" s="241"/>
      <c r="D842" s="230" t="s">
        <v>218</v>
      </c>
      <c r="E842" s="242" t="s">
        <v>19</v>
      </c>
      <c r="F842" s="243" t="s">
        <v>220</v>
      </c>
      <c r="G842" s="241"/>
      <c r="H842" s="244">
        <v>7.234</v>
      </c>
      <c r="I842" s="245"/>
      <c r="J842" s="241"/>
      <c r="K842" s="241"/>
      <c r="L842" s="246"/>
      <c r="M842" s="247"/>
      <c r="N842" s="248"/>
      <c r="O842" s="248"/>
      <c r="P842" s="248"/>
      <c r="Q842" s="248"/>
      <c r="R842" s="248"/>
      <c r="S842" s="248"/>
      <c r="T842" s="249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50" t="s">
        <v>218</v>
      </c>
      <c r="AU842" s="250" t="s">
        <v>82</v>
      </c>
      <c r="AV842" s="14" t="s">
        <v>112</v>
      </c>
      <c r="AW842" s="14" t="s">
        <v>33</v>
      </c>
      <c r="AX842" s="14" t="s">
        <v>34</v>
      </c>
      <c r="AY842" s="250" t="s">
        <v>206</v>
      </c>
    </row>
    <row r="843" spans="1:65" s="2" customFormat="1" ht="21.75" customHeight="1">
      <c r="A843" s="40"/>
      <c r="B843" s="41"/>
      <c r="C843" s="261" t="s">
        <v>1097</v>
      </c>
      <c r="D843" s="261" t="s">
        <v>317</v>
      </c>
      <c r="E843" s="262" t="s">
        <v>1098</v>
      </c>
      <c r="F843" s="263" t="s">
        <v>1055</v>
      </c>
      <c r="G843" s="264" t="s">
        <v>270</v>
      </c>
      <c r="H843" s="265">
        <v>27.056</v>
      </c>
      <c r="I843" s="266"/>
      <c r="J843" s="267">
        <f>ROUND(I843*H843,2)</f>
        <v>0</v>
      </c>
      <c r="K843" s="263" t="s">
        <v>19</v>
      </c>
      <c r="L843" s="268"/>
      <c r="M843" s="269" t="s">
        <v>19</v>
      </c>
      <c r="N843" s="270" t="s">
        <v>44</v>
      </c>
      <c r="O843" s="86"/>
      <c r="P843" s="224">
        <f>O843*H843</f>
        <v>0</v>
      </c>
      <c r="Q843" s="224">
        <v>0.82</v>
      </c>
      <c r="R843" s="224">
        <f>Q843*H843</f>
        <v>22.18592</v>
      </c>
      <c r="S843" s="224">
        <v>0</v>
      </c>
      <c r="T843" s="225">
        <f>S843*H843</f>
        <v>0</v>
      </c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R843" s="226" t="s">
        <v>247</v>
      </c>
      <c r="AT843" s="226" t="s">
        <v>317</v>
      </c>
      <c r="AU843" s="226" t="s">
        <v>82</v>
      </c>
      <c r="AY843" s="19" t="s">
        <v>206</v>
      </c>
      <c r="BE843" s="227">
        <f>IF(N843="základní",J843,0)</f>
        <v>0</v>
      </c>
      <c r="BF843" s="227">
        <f>IF(N843="snížená",J843,0)</f>
        <v>0</v>
      </c>
      <c r="BG843" s="227">
        <f>IF(N843="zákl. přenesená",J843,0)</f>
        <v>0</v>
      </c>
      <c r="BH843" s="227">
        <f>IF(N843="sníž. přenesená",J843,0)</f>
        <v>0</v>
      </c>
      <c r="BI843" s="227">
        <f>IF(N843="nulová",J843,0)</f>
        <v>0</v>
      </c>
      <c r="BJ843" s="19" t="s">
        <v>34</v>
      </c>
      <c r="BK843" s="227">
        <f>ROUND(I843*H843,2)</f>
        <v>0</v>
      </c>
      <c r="BL843" s="19" t="s">
        <v>112</v>
      </c>
      <c r="BM843" s="226" t="s">
        <v>1099</v>
      </c>
    </row>
    <row r="844" spans="1:51" s="15" customFormat="1" ht="12">
      <c r="A844" s="15"/>
      <c r="B844" s="251"/>
      <c r="C844" s="252"/>
      <c r="D844" s="230" t="s">
        <v>218</v>
      </c>
      <c r="E844" s="253" t="s">
        <v>19</v>
      </c>
      <c r="F844" s="254" t="s">
        <v>1100</v>
      </c>
      <c r="G844" s="252"/>
      <c r="H844" s="253" t="s">
        <v>19</v>
      </c>
      <c r="I844" s="255"/>
      <c r="J844" s="252"/>
      <c r="K844" s="252"/>
      <c r="L844" s="256"/>
      <c r="M844" s="257"/>
      <c r="N844" s="258"/>
      <c r="O844" s="258"/>
      <c r="P844" s="258"/>
      <c r="Q844" s="258"/>
      <c r="R844" s="258"/>
      <c r="S844" s="258"/>
      <c r="T844" s="259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T844" s="260" t="s">
        <v>218</v>
      </c>
      <c r="AU844" s="260" t="s">
        <v>82</v>
      </c>
      <c r="AV844" s="15" t="s">
        <v>34</v>
      </c>
      <c r="AW844" s="15" t="s">
        <v>33</v>
      </c>
      <c r="AX844" s="15" t="s">
        <v>73</v>
      </c>
      <c r="AY844" s="260" t="s">
        <v>206</v>
      </c>
    </row>
    <row r="845" spans="1:51" s="13" customFormat="1" ht="12">
      <c r="A845" s="13"/>
      <c r="B845" s="228"/>
      <c r="C845" s="229"/>
      <c r="D845" s="230" t="s">
        <v>218</v>
      </c>
      <c r="E845" s="231" t="s">
        <v>19</v>
      </c>
      <c r="F845" s="232" t="s">
        <v>1058</v>
      </c>
      <c r="G845" s="229"/>
      <c r="H845" s="233">
        <v>27.056</v>
      </c>
      <c r="I845" s="234"/>
      <c r="J845" s="229"/>
      <c r="K845" s="229"/>
      <c r="L845" s="235"/>
      <c r="M845" s="236"/>
      <c r="N845" s="237"/>
      <c r="O845" s="237"/>
      <c r="P845" s="237"/>
      <c r="Q845" s="237"/>
      <c r="R845" s="237"/>
      <c r="S845" s="237"/>
      <c r="T845" s="238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39" t="s">
        <v>218</v>
      </c>
      <c r="AU845" s="239" t="s">
        <v>82</v>
      </c>
      <c r="AV845" s="13" t="s">
        <v>82</v>
      </c>
      <c r="AW845" s="13" t="s">
        <v>33</v>
      </c>
      <c r="AX845" s="13" t="s">
        <v>73</v>
      </c>
      <c r="AY845" s="239" t="s">
        <v>206</v>
      </c>
    </row>
    <row r="846" spans="1:51" s="14" customFormat="1" ht="12">
      <c r="A846" s="14"/>
      <c r="B846" s="240"/>
      <c r="C846" s="241"/>
      <c r="D846" s="230" t="s">
        <v>218</v>
      </c>
      <c r="E846" s="242" t="s">
        <v>19</v>
      </c>
      <c r="F846" s="243" t="s">
        <v>220</v>
      </c>
      <c r="G846" s="241"/>
      <c r="H846" s="244">
        <v>27.056</v>
      </c>
      <c r="I846" s="245"/>
      <c r="J846" s="241"/>
      <c r="K846" s="241"/>
      <c r="L846" s="246"/>
      <c r="M846" s="247"/>
      <c r="N846" s="248"/>
      <c r="O846" s="248"/>
      <c r="P846" s="248"/>
      <c r="Q846" s="248"/>
      <c r="R846" s="248"/>
      <c r="S846" s="248"/>
      <c r="T846" s="249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50" t="s">
        <v>218</v>
      </c>
      <c r="AU846" s="250" t="s">
        <v>82</v>
      </c>
      <c r="AV846" s="14" t="s">
        <v>112</v>
      </c>
      <c r="AW846" s="14" t="s">
        <v>33</v>
      </c>
      <c r="AX846" s="14" t="s">
        <v>34</v>
      </c>
      <c r="AY846" s="250" t="s">
        <v>206</v>
      </c>
    </row>
    <row r="847" spans="1:65" s="2" customFormat="1" ht="21.75" customHeight="1">
      <c r="A847" s="40"/>
      <c r="B847" s="41"/>
      <c r="C847" s="261" t="s">
        <v>1101</v>
      </c>
      <c r="D847" s="261" t="s">
        <v>317</v>
      </c>
      <c r="E847" s="262" t="s">
        <v>1102</v>
      </c>
      <c r="F847" s="263" t="s">
        <v>1079</v>
      </c>
      <c r="G847" s="264" t="s">
        <v>270</v>
      </c>
      <c r="H847" s="265">
        <v>38.498</v>
      </c>
      <c r="I847" s="266"/>
      <c r="J847" s="267">
        <f>ROUND(I847*H847,2)</f>
        <v>0</v>
      </c>
      <c r="K847" s="263" t="s">
        <v>19</v>
      </c>
      <c r="L847" s="268"/>
      <c r="M847" s="269" t="s">
        <v>19</v>
      </c>
      <c r="N847" s="270" t="s">
        <v>44</v>
      </c>
      <c r="O847" s="86"/>
      <c r="P847" s="224">
        <f>O847*H847</f>
        <v>0</v>
      </c>
      <c r="Q847" s="224">
        <v>0</v>
      </c>
      <c r="R847" s="224">
        <f>Q847*H847</f>
        <v>0</v>
      </c>
      <c r="S847" s="224">
        <v>0</v>
      </c>
      <c r="T847" s="225">
        <f>S847*H847</f>
        <v>0</v>
      </c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R847" s="226" t="s">
        <v>247</v>
      </c>
      <c r="AT847" s="226" t="s">
        <v>317</v>
      </c>
      <c r="AU847" s="226" t="s">
        <v>82</v>
      </c>
      <c r="AY847" s="19" t="s">
        <v>206</v>
      </c>
      <c r="BE847" s="227">
        <f>IF(N847="základní",J847,0)</f>
        <v>0</v>
      </c>
      <c r="BF847" s="227">
        <f>IF(N847="snížená",J847,0)</f>
        <v>0</v>
      </c>
      <c r="BG847" s="227">
        <f>IF(N847="zákl. přenesená",J847,0)</f>
        <v>0</v>
      </c>
      <c r="BH847" s="227">
        <f>IF(N847="sníž. přenesená",J847,0)</f>
        <v>0</v>
      </c>
      <c r="BI847" s="227">
        <f>IF(N847="nulová",J847,0)</f>
        <v>0</v>
      </c>
      <c r="BJ847" s="19" t="s">
        <v>34</v>
      </c>
      <c r="BK847" s="227">
        <f>ROUND(I847*H847,2)</f>
        <v>0</v>
      </c>
      <c r="BL847" s="19" t="s">
        <v>112</v>
      </c>
      <c r="BM847" s="226" t="s">
        <v>1103</v>
      </c>
    </row>
    <row r="848" spans="1:51" s="15" customFormat="1" ht="12">
      <c r="A848" s="15"/>
      <c r="B848" s="251"/>
      <c r="C848" s="252"/>
      <c r="D848" s="230" t="s">
        <v>218</v>
      </c>
      <c r="E848" s="253" t="s">
        <v>19</v>
      </c>
      <c r="F848" s="254" t="s">
        <v>1104</v>
      </c>
      <c r="G848" s="252"/>
      <c r="H848" s="253" t="s">
        <v>19</v>
      </c>
      <c r="I848" s="255"/>
      <c r="J848" s="252"/>
      <c r="K848" s="252"/>
      <c r="L848" s="256"/>
      <c r="M848" s="257"/>
      <c r="N848" s="258"/>
      <c r="O848" s="258"/>
      <c r="P848" s="258"/>
      <c r="Q848" s="258"/>
      <c r="R848" s="258"/>
      <c r="S848" s="258"/>
      <c r="T848" s="259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T848" s="260" t="s">
        <v>218</v>
      </c>
      <c r="AU848" s="260" t="s">
        <v>82</v>
      </c>
      <c r="AV848" s="15" t="s">
        <v>34</v>
      </c>
      <c r="AW848" s="15" t="s">
        <v>33</v>
      </c>
      <c r="AX848" s="15" t="s">
        <v>73</v>
      </c>
      <c r="AY848" s="260" t="s">
        <v>206</v>
      </c>
    </row>
    <row r="849" spans="1:51" s="13" customFormat="1" ht="12">
      <c r="A849" s="13"/>
      <c r="B849" s="228"/>
      <c r="C849" s="229"/>
      <c r="D849" s="230" t="s">
        <v>218</v>
      </c>
      <c r="E849" s="231" t="s">
        <v>19</v>
      </c>
      <c r="F849" s="232" t="s">
        <v>1105</v>
      </c>
      <c r="G849" s="229"/>
      <c r="H849" s="233">
        <v>38.498</v>
      </c>
      <c r="I849" s="234"/>
      <c r="J849" s="229"/>
      <c r="K849" s="229"/>
      <c r="L849" s="235"/>
      <c r="M849" s="236"/>
      <c r="N849" s="237"/>
      <c r="O849" s="237"/>
      <c r="P849" s="237"/>
      <c r="Q849" s="237"/>
      <c r="R849" s="237"/>
      <c r="S849" s="237"/>
      <c r="T849" s="238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39" t="s">
        <v>218</v>
      </c>
      <c r="AU849" s="239" t="s">
        <v>82</v>
      </c>
      <c r="AV849" s="13" t="s">
        <v>82</v>
      </c>
      <c r="AW849" s="13" t="s">
        <v>33</v>
      </c>
      <c r="AX849" s="13" t="s">
        <v>73</v>
      </c>
      <c r="AY849" s="239" t="s">
        <v>206</v>
      </c>
    </row>
    <row r="850" spans="1:51" s="14" customFormat="1" ht="12">
      <c r="A850" s="14"/>
      <c r="B850" s="240"/>
      <c r="C850" s="241"/>
      <c r="D850" s="230" t="s">
        <v>218</v>
      </c>
      <c r="E850" s="242" t="s">
        <v>19</v>
      </c>
      <c r="F850" s="243" t="s">
        <v>220</v>
      </c>
      <c r="G850" s="241"/>
      <c r="H850" s="244">
        <v>38.498</v>
      </c>
      <c r="I850" s="245"/>
      <c r="J850" s="241"/>
      <c r="K850" s="241"/>
      <c r="L850" s="246"/>
      <c r="M850" s="247"/>
      <c r="N850" s="248"/>
      <c r="O850" s="248"/>
      <c r="P850" s="248"/>
      <c r="Q850" s="248"/>
      <c r="R850" s="248"/>
      <c r="S850" s="248"/>
      <c r="T850" s="249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50" t="s">
        <v>218</v>
      </c>
      <c r="AU850" s="250" t="s">
        <v>82</v>
      </c>
      <c r="AV850" s="14" t="s">
        <v>112</v>
      </c>
      <c r="AW850" s="14" t="s">
        <v>33</v>
      </c>
      <c r="AX850" s="14" t="s">
        <v>34</v>
      </c>
      <c r="AY850" s="250" t="s">
        <v>206</v>
      </c>
    </row>
    <row r="851" spans="1:65" s="2" customFormat="1" ht="21.75" customHeight="1">
      <c r="A851" s="40"/>
      <c r="B851" s="41"/>
      <c r="C851" s="261" t="s">
        <v>1106</v>
      </c>
      <c r="D851" s="261" t="s">
        <v>317</v>
      </c>
      <c r="E851" s="262" t="s">
        <v>1107</v>
      </c>
      <c r="F851" s="263" t="s">
        <v>1049</v>
      </c>
      <c r="G851" s="264" t="s">
        <v>270</v>
      </c>
      <c r="H851" s="265">
        <v>42.211</v>
      </c>
      <c r="I851" s="266"/>
      <c r="J851" s="267">
        <f>ROUND(I851*H851,2)</f>
        <v>0</v>
      </c>
      <c r="K851" s="263" t="s">
        <v>19</v>
      </c>
      <c r="L851" s="268"/>
      <c r="M851" s="269" t="s">
        <v>19</v>
      </c>
      <c r="N851" s="270" t="s">
        <v>44</v>
      </c>
      <c r="O851" s="86"/>
      <c r="P851" s="224">
        <f>O851*H851</f>
        <v>0</v>
      </c>
      <c r="Q851" s="224">
        <v>1</v>
      </c>
      <c r="R851" s="224">
        <f>Q851*H851</f>
        <v>42.211</v>
      </c>
      <c r="S851" s="224">
        <v>0</v>
      </c>
      <c r="T851" s="225">
        <f>S851*H851</f>
        <v>0</v>
      </c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R851" s="226" t="s">
        <v>247</v>
      </c>
      <c r="AT851" s="226" t="s">
        <v>317</v>
      </c>
      <c r="AU851" s="226" t="s">
        <v>82</v>
      </c>
      <c r="AY851" s="19" t="s">
        <v>206</v>
      </c>
      <c r="BE851" s="227">
        <f>IF(N851="základní",J851,0)</f>
        <v>0</v>
      </c>
      <c r="BF851" s="227">
        <f>IF(N851="snížená",J851,0)</f>
        <v>0</v>
      </c>
      <c r="BG851" s="227">
        <f>IF(N851="zákl. přenesená",J851,0)</f>
        <v>0</v>
      </c>
      <c r="BH851" s="227">
        <f>IF(N851="sníž. přenesená",J851,0)</f>
        <v>0</v>
      </c>
      <c r="BI851" s="227">
        <f>IF(N851="nulová",J851,0)</f>
        <v>0</v>
      </c>
      <c r="BJ851" s="19" t="s">
        <v>34</v>
      </c>
      <c r="BK851" s="227">
        <f>ROUND(I851*H851,2)</f>
        <v>0</v>
      </c>
      <c r="BL851" s="19" t="s">
        <v>112</v>
      </c>
      <c r="BM851" s="226" t="s">
        <v>1108</v>
      </c>
    </row>
    <row r="852" spans="1:51" s="15" customFormat="1" ht="12">
      <c r="A852" s="15"/>
      <c r="B852" s="251"/>
      <c r="C852" s="252"/>
      <c r="D852" s="230" t="s">
        <v>218</v>
      </c>
      <c r="E852" s="253" t="s">
        <v>19</v>
      </c>
      <c r="F852" s="254" t="s">
        <v>1109</v>
      </c>
      <c r="G852" s="252"/>
      <c r="H852" s="253" t="s">
        <v>19</v>
      </c>
      <c r="I852" s="255"/>
      <c r="J852" s="252"/>
      <c r="K852" s="252"/>
      <c r="L852" s="256"/>
      <c r="M852" s="257"/>
      <c r="N852" s="258"/>
      <c r="O852" s="258"/>
      <c r="P852" s="258"/>
      <c r="Q852" s="258"/>
      <c r="R852" s="258"/>
      <c r="S852" s="258"/>
      <c r="T852" s="259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T852" s="260" t="s">
        <v>218</v>
      </c>
      <c r="AU852" s="260" t="s">
        <v>82</v>
      </c>
      <c r="AV852" s="15" t="s">
        <v>34</v>
      </c>
      <c r="AW852" s="15" t="s">
        <v>33</v>
      </c>
      <c r="AX852" s="15" t="s">
        <v>73</v>
      </c>
      <c r="AY852" s="260" t="s">
        <v>206</v>
      </c>
    </row>
    <row r="853" spans="1:51" s="13" customFormat="1" ht="12">
      <c r="A853" s="13"/>
      <c r="B853" s="228"/>
      <c r="C853" s="229"/>
      <c r="D853" s="230" t="s">
        <v>218</v>
      </c>
      <c r="E853" s="231" t="s">
        <v>19</v>
      </c>
      <c r="F853" s="232" t="s">
        <v>1110</v>
      </c>
      <c r="G853" s="229"/>
      <c r="H853" s="233">
        <v>42.211</v>
      </c>
      <c r="I853" s="234"/>
      <c r="J853" s="229"/>
      <c r="K853" s="229"/>
      <c r="L853" s="235"/>
      <c r="M853" s="236"/>
      <c r="N853" s="237"/>
      <c r="O853" s="237"/>
      <c r="P853" s="237"/>
      <c r="Q853" s="237"/>
      <c r="R853" s="237"/>
      <c r="S853" s="237"/>
      <c r="T853" s="238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39" t="s">
        <v>218</v>
      </c>
      <c r="AU853" s="239" t="s">
        <v>82</v>
      </c>
      <c r="AV853" s="13" t="s">
        <v>82</v>
      </c>
      <c r="AW853" s="13" t="s">
        <v>33</v>
      </c>
      <c r="AX853" s="13" t="s">
        <v>73</v>
      </c>
      <c r="AY853" s="239" t="s">
        <v>206</v>
      </c>
    </row>
    <row r="854" spans="1:51" s="14" customFormat="1" ht="12">
      <c r="A854" s="14"/>
      <c r="B854" s="240"/>
      <c r="C854" s="241"/>
      <c r="D854" s="230" t="s">
        <v>218</v>
      </c>
      <c r="E854" s="242" t="s">
        <v>19</v>
      </c>
      <c r="F854" s="243" t="s">
        <v>220</v>
      </c>
      <c r="G854" s="241"/>
      <c r="H854" s="244">
        <v>42.211</v>
      </c>
      <c r="I854" s="245"/>
      <c r="J854" s="241"/>
      <c r="K854" s="241"/>
      <c r="L854" s="246"/>
      <c r="M854" s="247"/>
      <c r="N854" s="248"/>
      <c r="O854" s="248"/>
      <c r="P854" s="248"/>
      <c r="Q854" s="248"/>
      <c r="R854" s="248"/>
      <c r="S854" s="248"/>
      <c r="T854" s="249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T854" s="250" t="s">
        <v>218</v>
      </c>
      <c r="AU854" s="250" t="s">
        <v>82</v>
      </c>
      <c r="AV854" s="14" t="s">
        <v>112</v>
      </c>
      <c r="AW854" s="14" t="s">
        <v>33</v>
      </c>
      <c r="AX854" s="14" t="s">
        <v>34</v>
      </c>
      <c r="AY854" s="250" t="s">
        <v>206</v>
      </c>
    </row>
    <row r="855" spans="1:65" s="2" customFormat="1" ht="21.75" customHeight="1">
      <c r="A855" s="40"/>
      <c r="B855" s="41"/>
      <c r="C855" s="261" t="s">
        <v>1111</v>
      </c>
      <c r="D855" s="261" t="s">
        <v>317</v>
      </c>
      <c r="E855" s="262" t="s">
        <v>1112</v>
      </c>
      <c r="F855" s="263" t="s">
        <v>1067</v>
      </c>
      <c r="G855" s="264" t="s">
        <v>270</v>
      </c>
      <c r="H855" s="265">
        <v>8</v>
      </c>
      <c r="I855" s="266"/>
      <c r="J855" s="267">
        <f>ROUND(I855*H855,2)</f>
        <v>0</v>
      </c>
      <c r="K855" s="263" t="s">
        <v>19</v>
      </c>
      <c r="L855" s="268"/>
      <c r="M855" s="269" t="s">
        <v>19</v>
      </c>
      <c r="N855" s="270" t="s">
        <v>44</v>
      </c>
      <c r="O855" s="86"/>
      <c r="P855" s="224">
        <f>O855*H855</f>
        <v>0</v>
      </c>
      <c r="Q855" s="224">
        <v>1.1</v>
      </c>
      <c r="R855" s="224">
        <f>Q855*H855</f>
        <v>8.8</v>
      </c>
      <c r="S855" s="224">
        <v>0</v>
      </c>
      <c r="T855" s="225">
        <f>S855*H855</f>
        <v>0</v>
      </c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R855" s="226" t="s">
        <v>247</v>
      </c>
      <c r="AT855" s="226" t="s">
        <v>317</v>
      </c>
      <c r="AU855" s="226" t="s">
        <v>82</v>
      </c>
      <c r="AY855" s="19" t="s">
        <v>206</v>
      </c>
      <c r="BE855" s="227">
        <f>IF(N855="základní",J855,0)</f>
        <v>0</v>
      </c>
      <c r="BF855" s="227">
        <f>IF(N855="snížená",J855,0)</f>
        <v>0</v>
      </c>
      <c r="BG855" s="227">
        <f>IF(N855="zákl. přenesená",J855,0)</f>
        <v>0</v>
      </c>
      <c r="BH855" s="227">
        <f>IF(N855="sníž. přenesená",J855,0)</f>
        <v>0</v>
      </c>
      <c r="BI855" s="227">
        <f>IF(N855="nulová",J855,0)</f>
        <v>0</v>
      </c>
      <c r="BJ855" s="19" t="s">
        <v>34</v>
      </c>
      <c r="BK855" s="227">
        <f>ROUND(I855*H855,2)</f>
        <v>0</v>
      </c>
      <c r="BL855" s="19" t="s">
        <v>112</v>
      </c>
      <c r="BM855" s="226" t="s">
        <v>1113</v>
      </c>
    </row>
    <row r="856" spans="1:51" s="15" customFormat="1" ht="12">
      <c r="A856" s="15"/>
      <c r="B856" s="251"/>
      <c r="C856" s="252"/>
      <c r="D856" s="230" t="s">
        <v>218</v>
      </c>
      <c r="E856" s="253" t="s">
        <v>19</v>
      </c>
      <c r="F856" s="254" t="s">
        <v>1114</v>
      </c>
      <c r="G856" s="252"/>
      <c r="H856" s="253" t="s">
        <v>19</v>
      </c>
      <c r="I856" s="255"/>
      <c r="J856" s="252"/>
      <c r="K856" s="252"/>
      <c r="L856" s="256"/>
      <c r="M856" s="257"/>
      <c r="N856" s="258"/>
      <c r="O856" s="258"/>
      <c r="P856" s="258"/>
      <c r="Q856" s="258"/>
      <c r="R856" s="258"/>
      <c r="S856" s="258"/>
      <c r="T856" s="259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T856" s="260" t="s">
        <v>218</v>
      </c>
      <c r="AU856" s="260" t="s">
        <v>82</v>
      </c>
      <c r="AV856" s="15" t="s">
        <v>34</v>
      </c>
      <c r="AW856" s="15" t="s">
        <v>33</v>
      </c>
      <c r="AX856" s="15" t="s">
        <v>73</v>
      </c>
      <c r="AY856" s="260" t="s">
        <v>206</v>
      </c>
    </row>
    <row r="857" spans="1:51" s="13" customFormat="1" ht="12">
      <c r="A857" s="13"/>
      <c r="B857" s="228"/>
      <c r="C857" s="229"/>
      <c r="D857" s="230" t="s">
        <v>218</v>
      </c>
      <c r="E857" s="231" t="s">
        <v>19</v>
      </c>
      <c r="F857" s="232" t="s">
        <v>1070</v>
      </c>
      <c r="G857" s="229"/>
      <c r="H857" s="233">
        <v>8</v>
      </c>
      <c r="I857" s="234"/>
      <c r="J857" s="229"/>
      <c r="K857" s="229"/>
      <c r="L857" s="235"/>
      <c r="M857" s="236"/>
      <c r="N857" s="237"/>
      <c r="O857" s="237"/>
      <c r="P857" s="237"/>
      <c r="Q857" s="237"/>
      <c r="R857" s="237"/>
      <c r="S857" s="237"/>
      <c r="T857" s="238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39" t="s">
        <v>218</v>
      </c>
      <c r="AU857" s="239" t="s">
        <v>82</v>
      </c>
      <c r="AV857" s="13" t="s">
        <v>82</v>
      </c>
      <c r="AW857" s="13" t="s">
        <v>33</v>
      </c>
      <c r="AX857" s="13" t="s">
        <v>73</v>
      </c>
      <c r="AY857" s="239" t="s">
        <v>206</v>
      </c>
    </row>
    <row r="858" spans="1:51" s="14" customFormat="1" ht="12">
      <c r="A858" s="14"/>
      <c r="B858" s="240"/>
      <c r="C858" s="241"/>
      <c r="D858" s="230" t="s">
        <v>218</v>
      </c>
      <c r="E858" s="242" t="s">
        <v>19</v>
      </c>
      <c r="F858" s="243" t="s">
        <v>220</v>
      </c>
      <c r="G858" s="241"/>
      <c r="H858" s="244">
        <v>8</v>
      </c>
      <c r="I858" s="245"/>
      <c r="J858" s="241"/>
      <c r="K858" s="241"/>
      <c r="L858" s="246"/>
      <c r="M858" s="247"/>
      <c r="N858" s="248"/>
      <c r="O858" s="248"/>
      <c r="P858" s="248"/>
      <c r="Q858" s="248"/>
      <c r="R858" s="248"/>
      <c r="S858" s="248"/>
      <c r="T858" s="249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T858" s="250" t="s">
        <v>218</v>
      </c>
      <c r="AU858" s="250" t="s">
        <v>82</v>
      </c>
      <c r="AV858" s="14" t="s">
        <v>112</v>
      </c>
      <c r="AW858" s="14" t="s">
        <v>33</v>
      </c>
      <c r="AX858" s="14" t="s">
        <v>34</v>
      </c>
      <c r="AY858" s="250" t="s">
        <v>206</v>
      </c>
    </row>
    <row r="859" spans="1:65" s="2" customFormat="1" ht="21.75" customHeight="1">
      <c r="A859" s="40"/>
      <c r="B859" s="41"/>
      <c r="C859" s="261" t="s">
        <v>1115</v>
      </c>
      <c r="D859" s="261" t="s">
        <v>317</v>
      </c>
      <c r="E859" s="262" t="s">
        <v>1116</v>
      </c>
      <c r="F859" s="263" t="s">
        <v>1073</v>
      </c>
      <c r="G859" s="264" t="s">
        <v>270</v>
      </c>
      <c r="H859" s="265">
        <v>5.85</v>
      </c>
      <c r="I859" s="266"/>
      <c r="J859" s="267">
        <f>ROUND(I859*H859,2)</f>
        <v>0</v>
      </c>
      <c r="K859" s="263" t="s">
        <v>19</v>
      </c>
      <c r="L859" s="268"/>
      <c r="M859" s="269" t="s">
        <v>19</v>
      </c>
      <c r="N859" s="270" t="s">
        <v>44</v>
      </c>
      <c r="O859" s="86"/>
      <c r="P859" s="224">
        <f>O859*H859</f>
        <v>0</v>
      </c>
      <c r="Q859" s="224">
        <v>0.75</v>
      </c>
      <c r="R859" s="224">
        <f>Q859*H859</f>
        <v>4.387499999999999</v>
      </c>
      <c r="S859" s="224">
        <v>0</v>
      </c>
      <c r="T859" s="225">
        <f>S859*H859</f>
        <v>0</v>
      </c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R859" s="226" t="s">
        <v>247</v>
      </c>
      <c r="AT859" s="226" t="s">
        <v>317</v>
      </c>
      <c r="AU859" s="226" t="s">
        <v>82</v>
      </c>
      <c r="AY859" s="19" t="s">
        <v>206</v>
      </c>
      <c r="BE859" s="227">
        <f>IF(N859="základní",J859,0)</f>
        <v>0</v>
      </c>
      <c r="BF859" s="227">
        <f>IF(N859="snížená",J859,0)</f>
        <v>0</v>
      </c>
      <c r="BG859" s="227">
        <f>IF(N859="zákl. přenesená",J859,0)</f>
        <v>0</v>
      </c>
      <c r="BH859" s="227">
        <f>IF(N859="sníž. přenesená",J859,0)</f>
        <v>0</v>
      </c>
      <c r="BI859" s="227">
        <f>IF(N859="nulová",J859,0)</f>
        <v>0</v>
      </c>
      <c r="BJ859" s="19" t="s">
        <v>34</v>
      </c>
      <c r="BK859" s="227">
        <f>ROUND(I859*H859,2)</f>
        <v>0</v>
      </c>
      <c r="BL859" s="19" t="s">
        <v>112</v>
      </c>
      <c r="BM859" s="226" t="s">
        <v>1117</v>
      </c>
    </row>
    <row r="860" spans="1:51" s="15" customFormat="1" ht="12">
      <c r="A860" s="15"/>
      <c r="B860" s="251"/>
      <c r="C860" s="252"/>
      <c r="D860" s="230" t="s">
        <v>218</v>
      </c>
      <c r="E860" s="253" t="s">
        <v>19</v>
      </c>
      <c r="F860" s="254" t="s">
        <v>1118</v>
      </c>
      <c r="G860" s="252"/>
      <c r="H860" s="253" t="s">
        <v>19</v>
      </c>
      <c r="I860" s="255"/>
      <c r="J860" s="252"/>
      <c r="K860" s="252"/>
      <c r="L860" s="256"/>
      <c r="M860" s="257"/>
      <c r="N860" s="258"/>
      <c r="O860" s="258"/>
      <c r="P860" s="258"/>
      <c r="Q860" s="258"/>
      <c r="R860" s="258"/>
      <c r="S860" s="258"/>
      <c r="T860" s="259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T860" s="260" t="s">
        <v>218</v>
      </c>
      <c r="AU860" s="260" t="s">
        <v>82</v>
      </c>
      <c r="AV860" s="15" t="s">
        <v>34</v>
      </c>
      <c r="AW860" s="15" t="s">
        <v>33</v>
      </c>
      <c r="AX860" s="15" t="s">
        <v>73</v>
      </c>
      <c r="AY860" s="260" t="s">
        <v>206</v>
      </c>
    </row>
    <row r="861" spans="1:51" s="13" customFormat="1" ht="12">
      <c r="A861" s="13"/>
      <c r="B861" s="228"/>
      <c r="C861" s="229"/>
      <c r="D861" s="230" t="s">
        <v>218</v>
      </c>
      <c r="E861" s="231" t="s">
        <v>19</v>
      </c>
      <c r="F861" s="232" t="s">
        <v>1076</v>
      </c>
      <c r="G861" s="229"/>
      <c r="H861" s="233">
        <v>5.85</v>
      </c>
      <c r="I861" s="234"/>
      <c r="J861" s="229"/>
      <c r="K861" s="229"/>
      <c r="L861" s="235"/>
      <c r="M861" s="236"/>
      <c r="N861" s="237"/>
      <c r="O861" s="237"/>
      <c r="P861" s="237"/>
      <c r="Q861" s="237"/>
      <c r="R861" s="237"/>
      <c r="S861" s="237"/>
      <c r="T861" s="238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39" t="s">
        <v>218</v>
      </c>
      <c r="AU861" s="239" t="s">
        <v>82</v>
      </c>
      <c r="AV861" s="13" t="s">
        <v>82</v>
      </c>
      <c r="AW861" s="13" t="s">
        <v>33</v>
      </c>
      <c r="AX861" s="13" t="s">
        <v>73</v>
      </c>
      <c r="AY861" s="239" t="s">
        <v>206</v>
      </c>
    </row>
    <row r="862" spans="1:51" s="14" customFormat="1" ht="12">
      <c r="A862" s="14"/>
      <c r="B862" s="240"/>
      <c r="C862" s="241"/>
      <c r="D862" s="230" t="s">
        <v>218</v>
      </c>
      <c r="E862" s="242" t="s">
        <v>19</v>
      </c>
      <c r="F862" s="243" t="s">
        <v>220</v>
      </c>
      <c r="G862" s="241"/>
      <c r="H862" s="244">
        <v>5.85</v>
      </c>
      <c r="I862" s="245"/>
      <c r="J862" s="241"/>
      <c r="K862" s="241"/>
      <c r="L862" s="246"/>
      <c r="M862" s="247"/>
      <c r="N862" s="248"/>
      <c r="O862" s="248"/>
      <c r="P862" s="248"/>
      <c r="Q862" s="248"/>
      <c r="R862" s="248"/>
      <c r="S862" s="248"/>
      <c r="T862" s="249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50" t="s">
        <v>218</v>
      </c>
      <c r="AU862" s="250" t="s">
        <v>82</v>
      </c>
      <c r="AV862" s="14" t="s">
        <v>112</v>
      </c>
      <c r="AW862" s="14" t="s">
        <v>33</v>
      </c>
      <c r="AX862" s="14" t="s">
        <v>34</v>
      </c>
      <c r="AY862" s="250" t="s">
        <v>206</v>
      </c>
    </row>
    <row r="863" spans="1:65" s="2" customFormat="1" ht="21.75" customHeight="1">
      <c r="A863" s="40"/>
      <c r="B863" s="41"/>
      <c r="C863" s="261" t="s">
        <v>1119</v>
      </c>
      <c r="D863" s="261" t="s">
        <v>317</v>
      </c>
      <c r="E863" s="262" t="s">
        <v>1120</v>
      </c>
      <c r="F863" s="263" t="s">
        <v>1087</v>
      </c>
      <c r="G863" s="264" t="s">
        <v>270</v>
      </c>
      <c r="H863" s="265">
        <v>30.639</v>
      </c>
      <c r="I863" s="266"/>
      <c r="J863" s="267">
        <f>ROUND(I863*H863,2)</f>
        <v>0</v>
      </c>
      <c r="K863" s="263" t="s">
        <v>19</v>
      </c>
      <c r="L863" s="268"/>
      <c r="M863" s="269" t="s">
        <v>19</v>
      </c>
      <c r="N863" s="270" t="s">
        <v>44</v>
      </c>
      <c r="O863" s="86"/>
      <c r="P863" s="224">
        <f>O863*H863</f>
        <v>0</v>
      </c>
      <c r="Q863" s="224">
        <v>0.375</v>
      </c>
      <c r="R863" s="224">
        <f>Q863*H863</f>
        <v>11.489625</v>
      </c>
      <c r="S863" s="224">
        <v>0</v>
      </c>
      <c r="T863" s="225">
        <f>S863*H863</f>
        <v>0</v>
      </c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R863" s="226" t="s">
        <v>247</v>
      </c>
      <c r="AT863" s="226" t="s">
        <v>317</v>
      </c>
      <c r="AU863" s="226" t="s">
        <v>82</v>
      </c>
      <c r="AY863" s="19" t="s">
        <v>206</v>
      </c>
      <c r="BE863" s="227">
        <f>IF(N863="základní",J863,0)</f>
        <v>0</v>
      </c>
      <c r="BF863" s="227">
        <f>IF(N863="snížená",J863,0)</f>
        <v>0</v>
      </c>
      <c r="BG863" s="227">
        <f>IF(N863="zákl. přenesená",J863,0)</f>
        <v>0</v>
      </c>
      <c r="BH863" s="227">
        <f>IF(N863="sníž. přenesená",J863,0)</f>
        <v>0</v>
      </c>
      <c r="BI863" s="227">
        <f>IF(N863="nulová",J863,0)</f>
        <v>0</v>
      </c>
      <c r="BJ863" s="19" t="s">
        <v>34</v>
      </c>
      <c r="BK863" s="227">
        <f>ROUND(I863*H863,2)</f>
        <v>0</v>
      </c>
      <c r="BL863" s="19" t="s">
        <v>112</v>
      </c>
      <c r="BM863" s="226" t="s">
        <v>1121</v>
      </c>
    </row>
    <row r="864" spans="1:51" s="15" customFormat="1" ht="12">
      <c r="A864" s="15"/>
      <c r="B864" s="251"/>
      <c r="C864" s="252"/>
      <c r="D864" s="230" t="s">
        <v>218</v>
      </c>
      <c r="E864" s="253" t="s">
        <v>19</v>
      </c>
      <c r="F864" s="254" t="s">
        <v>1122</v>
      </c>
      <c r="G864" s="252"/>
      <c r="H864" s="253" t="s">
        <v>19</v>
      </c>
      <c r="I864" s="255"/>
      <c r="J864" s="252"/>
      <c r="K864" s="252"/>
      <c r="L864" s="256"/>
      <c r="M864" s="257"/>
      <c r="N864" s="258"/>
      <c r="O864" s="258"/>
      <c r="P864" s="258"/>
      <c r="Q864" s="258"/>
      <c r="R864" s="258"/>
      <c r="S864" s="258"/>
      <c r="T864" s="259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T864" s="260" t="s">
        <v>218</v>
      </c>
      <c r="AU864" s="260" t="s">
        <v>82</v>
      </c>
      <c r="AV864" s="15" t="s">
        <v>34</v>
      </c>
      <c r="AW864" s="15" t="s">
        <v>33</v>
      </c>
      <c r="AX864" s="15" t="s">
        <v>73</v>
      </c>
      <c r="AY864" s="260" t="s">
        <v>206</v>
      </c>
    </row>
    <row r="865" spans="1:51" s="13" customFormat="1" ht="12">
      <c r="A865" s="13"/>
      <c r="B865" s="228"/>
      <c r="C865" s="229"/>
      <c r="D865" s="230" t="s">
        <v>218</v>
      </c>
      <c r="E865" s="231" t="s">
        <v>19</v>
      </c>
      <c r="F865" s="232" t="s">
        <v>1123</v>
      </c>
      <c r="G865" s="229"/>
      <c r="H865" s="233">
        <v>30.639</v>
      </c>
      <c r="I865" s="234"/>
      <c r="J865" s="229"/>
      <c r="K865" s="229"/>
      <c r="L865" s="235"/>
      <c r="M865" s="236"/>
      <c r="N865" s="237"/>
      <c r="O865" s="237"/>
      <c r="P865" s="237"/>
      <c r="Q865" s="237"/>
      <c r="R865" s="237"/>
      <c r="S865" s="237"/>
      <c r="T865" s="238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39" t="s">
        <v>218</v>
      </c>
      <c r="AU865" s="239" t="s">
        <v>82</v>
      </c>
      <c r="AV865" s="13" t="s">
        <v>82</v>
      </c>
      <c r="AW865" s="13" t="s">
        <v>33</v>
      </c>
      <c r="AX865" s="13" t="s">
        <v>73</v>
      </c>
      <c r="AY865" s="239" t="s">
        <v>206</v>
      </c>
    </row>
    <row r="866" spans="1:51" s="14" customFormat="1" ht="12">
      <c r="A866" s="14"/>
      <c r="B866" s="240"/>
      <c r="C866" s="241"/>
      <c r="D866" s="230" t="s">
        <v>218</v>
      </c>
      <c r="E866" s="242" t="s">
        <v>19</v>
      </c>
      <c r="F866" s="243" t="s">
        <v>220</v>
      </c>
      <c r="G866" s="241"/>
      <c r="H866" s="244">
        <v>30.639</v>
      </c>
      <c r="I866" s="245"/>
      <c r="J866" s="241"/>
      <c r="K866" s="241"/>
      <c r="L866" s="246"/>
      <c r="M866" s="247"/>
      <c r="N866" s="248"/>
      <c r="O866" s="248"/>
      <c r="P866" s="248"/>
      <c r="Q866" s="248"/>
      <c r="R866" s="248"/>
      <c r="S866" s="248"/>
      <c r="T866" s="249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50" t="s">
        <v>218</v>
      </c>
      <c r="AU866" s="250" t="s">
        <v>82</v>
      </c>
      <c r="AV866" s="14" t="s">
        <v>112</v>
      </c>
      <c r="AW866" s="14" t="s">
        <v>33</v>
      </c>
      <c r="AX866" s="14" t="s">
        <v>34</v>
      </c>
      <c r="AY866" s="250" t="s">
        <v>206</v>
      </c>
    </row>
    <row r="867" spans="1:65" s="2" customFormat="1" ht="21.75" customHeight="1">
      <c r="A867" s="40"/>
      <c r="B867" s="41"/>
      <c r="C867" s="261" t="s">
        <v>1124</v>
      </c>
      <c r="D867" s="261" t="s">
        <v>317</v>
      </c>
      <c r="E867" s="262" t="s">
        <v>1125</v>
      </c>
      <c r="F867" s="263" t="s">
        <v>1126</v>
      </c>
      <c r="G867" s="264" t="s">
        <v>270</v>
      </c>
      <c r="H867" s="265">
        <v>7.743</v>
      </c>
      <c r="I867" s="266"/>
      <c r="J867" s="267">
        <f>ROUND(I867*H867,2)</f>
        <v>0</v>
      </c>
      <c r="K867" s="263" t="s">
        <v>19</v>
      </c>
      <c r="L867" s="268"/>
      <c r="M867" s="269" t="s">
        <v>19</v>
      </c>
      <c r="N867" s="270" t="s">
        <v>44</v>
      </c>
      <c r="O867" s="86"/>
      <c r="P867" s="224">
        <f>O867*H867</f>
        <v>0</v>
      </c>
      <c r="Q867" s="224">
        <v>0.563</v>
      </c>
      <c r="R867" s="224">
        <f>Q867*H867</f>
        <v>4.359309</v>
      </c>
      <c r="S867" s="224">
        <v>0</v>
      </c>
      <c r="T867" s="225">
        <f>S867*H867</f>
        <v>0</v>
      </c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R867" s="226" t="s">
        <v>247</v>
      </c>
      <c r="AT867" s="226" t="s">
        <v>317</v>
      </c>
      <c r="AU867" s="226" t="s">
        <v>82</v>
      </c>
      <c r="AY867" s="19" t="s">
        <v>206</v>
      </c>
      <c r="BE867" s="227">
        <f>IF(N867="základní",J867,0)</f>
        <v>0</v>
      </c>
      <c r="BF867" s="227">
        <f>IF(N867="snížená",J867,0)</f>
        <v>0</v>
      </c>
      <c r="BG867" s="227">
        <f>IF(N867="zákl. přenesená",J867,0)</f>
        <v>0</v>
      </c>
      <c r="BH867" s="227">
        <f>IF(N867="sníž. přenesená",J867,0)</f>
        <v>0</v>
      </c>
      <c r="BI867" s="227">
        <f>IF(N867="nulová",J867,0)</f>
        <v>0</v>
      </c>
      <c r="BJ867" s="19" t="s">
        <v>34</v>
      </c>
      <c r="BK867" s="227">
        <f>ROUND(I867*H867,2)</f>
        <v>0</v>
      </c>
      <c r="BL867" s="19" t="s">
        <v>112</v>
      </c>
      <c r="BM867" s="226" t="s">
        <v>1127</v>
      </c>
    </row>
    <row r="868" spans="1:51" s="15" customFormat="1" ht="12">
      <c r="A868" s="15"/>
      <c r="B868" s="251"/>
      <c r="C868" s="252"/>
      <c r="D868" s="230" t="s">
        <v>218</v>
      </c>
      <c r="E868" s="253" t="s">
        <v>19</v>
      </c>
      <c r="F868" s="254" t="s">
        <v>1128</v>
      </c>
      <c r="G868" s="252"/>
      <c r="H868" s="253" t="s">
        <v>19</v>
      </c>
      <c r="I868" s="255"/>
      <c r="J868" s="252"/>
      <c r="K868" s="252"/>
      <c r="L868" s="256"/>
      <c r="M868" s="257"/>
      <c r="N868" s="258"/>
      <c r="O868" s="258"/>
      <c r="P868" s="258"/>
      <c r="Q868" s="258"/>
      <c r="R868" s="258"/>
      <c r="S868" s="258"/>
      <c r="T868" s="259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T868" s="260" t="s">
        <v>218</v>
      </c>
      <c r="AU868" s="260" t="s">
        <v>82</v>
      </c>
      <c r="AV868" s="15" t="s">
        <v>34</v>
      </c>
      <c r="AW868" s="15" t="s">
        <v>33</v>
      </c>
      <c r="AX868" s="15" t="s">
        <v>73</v>
      </c>
      <c r="AY868" s="260" t="s">
        <v>206</v>
      </c>
    </row>
    <row r="869" spans="1:51" s="13" customFormat="1" ht="12">
      <c r="A869" s="13"/>
      <c r="B869" s="228"/>
      <c r="C869" s="229"/>
      <c r="D869" s="230" t="s">
        <v>218</v>
      </c>
      <c r="E869" s="231" t="s">
        <v>19</v>
      </c>
      <c r="F869" s="232" t="s">
        <v>1129</v>
      </c>
      <c r="G869" s="229"/>
      <c r="H869" s="233">
        <v>7.743</v>
      </c>
      <c r="I869" s="234"/>
      <c r="J869" s="229"/>
      <c r="K869" s="229"/>
      <c r="L869" s="235"/>
      <c r="M869" s="236"/>
      <c r="N869" s="237"/>
      <c r="O869" s="237"/>
      <c r="P869" s="237"/>
      <c r="Q869" s="237"/>
      <c r="R869" s="237"/>
      <c r="S869" s="237"/>
      <c r="T869" s="238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39" t="s">
        <v>218</v>
      </c>
      <c r="AU869" s="239" t="s">
        <v>82</v>
      </c>
      <c r="AV869" s="13" t="s">
        <v>82</v>
      </c>
      <c r="AW869" s="13" t="s">
        <v>33</v>
      </c>
      <c r="AX869" s="13" t="s">
        <v>73</v>
      </c>
      <c r="AY869" s="239" t="s">
        <v>206</v>
      </c>
    </row>
    <row r="870" spans="1:51" s="14" customFormat="1" ht="12">
      <c r="A870" s="14"/>
      <c r="B870" s="240"/>
      <c r="C870" s="241"/>
      <c r="D870" s="230" t="s">
        <v>218</v>
      </c>
      <c r="E870" s="242" t="s">
        <v>19</v>
      </c>
      <c r="F870" s="243" t="s">
        <v>220</v>
      </c>
      <c r="G870" s="241"/>
      <c r="H870" s="244">
        <v>7.743</v>
      </c>
      <c r="I870" s="245"/>
      <c r="J870" s="241"/>
      <c r="K870" s="241"/>
      <c r="L870" s="246"/>
      <c r="M870" s="247"/>
      <c r="N870" s="248"/>
      <c r="O870" s="248"/>
      <c r="P870" s="248"/>
      <c r="Q870" s="248"/>
      <c r="R870" s="248"/>
      <c r="S870" s="248"/>
      <c r="T870" s="249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50" t="s">
        <v>218</v>
      </c>
      <c r="AU870" s="250" t="s">
        <v>82</v>
      </c>
      <c r="AV870" s="14" t="s">
        <v>112</v>
      </c>
      <c r="AW870" s="14" t="s">
        <v>33</v>
      </c>
      <c r="AX870" s="14" t="s">
        <v>34</v>
      </c>
      <c r="AY870" s="250" t="s">
        <v>206</v>
      </c>
    </row>
    <row r="871" spans="1:65" s="2" customFormat="1" ht="21.75" customHeight="1">
      <c r="A871" s="40"/>
      <c r="B871" s="41"/>
      <c r="C871" s="261" t="s">
        <v>1130</v>
      </c>
      <c r="D871" s="261" t="s">
        <v>317</v>
      </c>
      <c r="E871" s="262" t="s">
        <v>1131</v>
      </c>
      <c r="F871" s="263" t="s">
        <v>1132</v>
      </c>
      <c r="G871" s="264" t="s">
        <v>270</v>
      </c>
      <c r="H871" s="265">
        <v>143.2</v>
      </c>
      <c r="I871" s="266"/>
      <c r="J871" s="267">
        <f>ROUND(I871*H871,2)</f>
        <v>0</v>
      </c>
      <c r="K871" s="263" t="s">
        <v>19</v>
      </c>
      <c r="L871" s="268"/>
      <c r="M871" s="269" t="s">
        <v>19</v>
      </c>
      <c r="N871" s="270" t="s">
        <v>44</v>
      </c>
      <c r="O871" s="86"/>
      <c r="P871" s="224">
        <f>O871*H871</f>
        <v>0</v>
      </c>
      <c r="Q871" s="224">
        <v>0.3</v>
      </c>
      <c r="R871" s="224">
        <f>Q871*H871</f>
        <v>42.959999999999994</v>
      </c>
      <c r="S871" s="224">
        <v>0</v>
      </c>
      <c r="T871" s="225">
        <f>S871*H871</f>
        <v>0</v>
      </c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R871" s="226" t="s">
        <v>247</v>
      </c>
      <c r="AT871" s="226" t="s">
        <v>317</v>
      </c>
      <c r="AU871" s="226" t="s">
        <v>82</v>
      </c>
      <c r="AY871" s="19" t="s">
        <v>206</v>
      </c>
      <c r="BE871" s="227">
        <f>IF(N871="základní",J871,0)</f>
        <v>0</v>
      </c>
      <c r="BF871" s="227">
        <f>IF(N871="snížená",J871,0)</f>
        <v>0</v>
      </c>
      <c r="BG871" s="227">
        <f>IF(N871="zákl. přenesená",J871,0)</f>
        <v>0</v>
      </c>
      <c r="BH871" s="227">
        <f>IF(N871="sníž. přenesená",J871,0)</f>
        <v>0</v>
      </c>
      <c r="BI871" s="227">
        <f>IF(N871="nulová",J871,0)</f>
        <v>0</v>
      </c>
      <c r="BJ871" s="19" t="s">
        <v>34</v>
      </c>
      <c r="BK871" s="227">
        <f>ROUND(I871*H871,2)</f>
        <v>0</v>
      </c>
      <c r="BL871" s="19" t="s">
        <v>112</v>
      </c>
      <c r="BM871" s="226" t="s">
        <v>1133</v>
      </c>
    </row>
    <row r="872" spans="1:51" s="15" customFormat="1" ht="12">
      <c r="A872" s="15"/>
      <c r="B872" s="251"/>
      <c r="C872" s="252"/>
      <c r="D872" s="230" t="s">
        <v>218</v>
      </c>
      <c r="E872" s="253" t="s">
        <v>19</v>
      </c>
      <c r="F872" s="254" t="s">
        <v>1134</v>
      </c>
      <c r="G872" s="252"/>
      <c r="H872" s="253" t="s">
        <v>19</v>
      </c>
      <c r="I872" s="255"/>
      <c r="J872" s="252"/>
      <c r="K872" s="252"/>
      <c r="L872" s="256"/>
      <c r="M872" s="257"/>
      <c r="N872" s="258"/>
      <c r="O872" s="258"/>
      <c r="P872" s="258"/>
      <c r="Q872" s="258"/>
      <c r="R872" s="258"/>
      <c r="S872" s="258"/>
      <c r="T872" s="259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T872" s="260" t="s">
        <v>218</v>
      </c>
      <c r="AU872" s="260" t="s">
        <v>82</v>
      </c>
      <c r="AV872" s="15" t="s">
        <v>34</v>
      </c>
      <c r="AW872" s="15" t="s">
        <v>33</v>
      </c>
      <c r="AX872" s="15" t="s">
        <v>73</v>
      </c>
      <c r="AY872" s="260" t="s">
        <v>206</v>
      </c>
    </row>
    <row r="873" spans="1:51" s="13" customFormat="1" ht="12">
      <c r="A873" s="13"/>
      <c r="B873" s="228"/>
      <c r="C873" s="229"/>
      <c r="D873" s="230" t="s">
        <v>218</v>
      </c>
      <c r="E873" s="231" t="s">
        <v>19</v>
      </c>
      <c r="F873" s="232" t="s">
        <v>1135</v>
      </c>
      <c r="G873" s="229"/>
      <c r="H873" s="233">
        <v>143.2</v>
      </c>
      <c r="I873" s="234"/>
      <c r="J873" s="229"/>
      <c r="K873" s="229"/>
      <c r="L873" s="235"/>
      <c r="M873" s="236"/>
      <c r="N873" s="237"/>
      <c r="O873" s="237"/>
      <c r="P873" s="237"/>
      <c r="Q873" s="237"/>
      <c r="R873" s="237"/>
      <c r="S873" s="237"/>
      <c r="T873" s="238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39" t="s">
        <v>218</v>
      </c>
      <c r="AU873" s="239" t="s">
        <v>82</v>
      </c>
      <c r="AV873" s="13" t="s">
        <v>82</v>
      </c>
      <c r="AW873" s="13" t="s">
        <v>33</v>
      </c>
      <c r="AX873" s="13" t="s">
        <v>73</v>
      </c>
      <c r="AY873" s="239" t="s">
        <v>206</v>
      </c>
    </row>
    <row r="874" spans="1:51" s="14" customFormat="1" ht="12">
      <c r="A874" s="14"/>
      <c r="B874" s="240"/>
      <c r="C874" s="241"/>
      <c r="D874" s="230" t="s">
        <v>218</v>
      </c>
      <c r="E874" s="242" t="s">
        <v>19</v>
      </c>
      <c r="F874" s="243" t="s">
        <v>220</v>
      </c>
      <c r="G874" s="241"/>
      <c r="H874" s="244">
        <v>143.2</v>
      </c>
      <c r="I874" s="245"/>
      <c r="J874" s="241"/>
      <c r="K874" s="241"/>
      <c r="L874" s="246"/>
      <c r="M874" s="247"/>
      <c r="N874" s="248"/>
      <c r="O874" s="248"/>
      <c r="P874" s="248"/>
      <c r="Q874" s="248"/>
      <c r="R874" s="248"/>
      <c r="S874" s="248"/>
      <c r="T874" s="249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T874" s="250" t="s">
        <v>218</v>
      </c>
      <c r="AU874" s="250" t="s">
        <v>82</v>
      </c>
      <c r="AV874" s="14" t="s">
        <v>112</v>
      </c>
      <c r="AW874" s="14" t="s">
        <v>33</v>
      </c>
      <c r="AX874" s="14" t="s">
        <v>34</v>
      </c>
      <c r="AY874" s="250" t="s">
        <v>206</v>
      </c>
    </row>
    <row r="875" spans="1:65" s="2" customFormat="1" ht="12">
      <c r="A875" s="40"/>
      <c r="B875" s="41"/>
      <c r="C875" s="215" t="s">
        <v>1136</v>
      </c>
      <c r="D875" s="215" t="s">
        <v>208</v>
      </c>
      <c r="E875" s="216" t="s">
        <v>1137</v>
      </c>
      <c r="F875" s="217" t="s">
        <v>1138</v>
      </c>
      <c r="G875" s="218" t="s">
        <v>258</v>
      </c>
      <c r="H875" s="219">
        <v>0.535</v>
      </c>
      <c r="I875" s="220"/>
      <c r="J875" s="221">
        <f>ROUND(I875*H875,2)</f>
        <v>0</v>
      </c>
      <c r="K875" s="217" t="s">
        <v>212</v>
      </c>
      <c r="L875" s="46"/>
      <c r="M875" s="222" t="s">
        <v>19</v>
      </c>
      <c r="N875" s="223" t="s">
        <v>44</v>
      </c>
      <c r="O875" s="86"/>
      <c r="P875" s="224">
        <f>O875*H875</f>
        <v>0</v>
      </c>
      <c r="Q875" s="224">
        <v>0.01954</v>
      </c>
      <c r="R875" s="224">
        <f>Q875*H875</f>
        <v>0.0104539</v>
      </c>
      <c r="S875" s="224">
        <v>0</v>
      </c>
      <c r="T875" s="225">
        <f>S875*H875</f>
        <v>0</v>
      </c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R875" s="226" t="s">
        <v>112</v>
      </c>
      <c r="AT875" s="226" t="s">
        <v>208</v>
      </c>
      <c r="AU875" s="226" t="s">
        <v>82</v>
      </c>
      <c r="AY875" s="19" t="s">
        <v>206</v>
      </c>
      <c r="BE875" s="227">
        <f>IF(N875="základní",J875,0)</f>
        <v>0</v>
      </c>
      <c r="BF875" s="227">
        <f>IF(N875="snížená",J875,0)</f>
        <v>0</v>
      </c>
      <c r="BG875" s="227">
        <f>IF(N875="zákl. přenesená",J875,0)</f>
        <v>0</v>
      </c>
      <c r="BH875" s="227">
        <f>IF(N875="sníž. přenesená",J875,0)</f>
        <v>0</v>
      </c>
      <c r="BI875" s="227">
        <f>IF(N875="nulová",J875,0)</f>
        <v>0</v>
      </c>
      <c r="BJ875" s="19" t="s">
        <v>34</v>
      </c>
      <c r="BK875" s="227">
        <f>ROUND(I875*H875,2)</f>
        <v>0</v>
      </c>
      <c r="BL875" s="19" t="s">
        <v>112</v>
      </c>
      <c r="BM875" s="226" t="s">
        <v>1139</v>
      </c>
    </row>
    <row r="876" spans="1:51" s="13" customFormat="1" ht="12">
      <c r="A876" s="13"/>
      <c r="B876" s="228"/>
      <c r="C876" s="229"/>
      <c r="D876" s="230" t="s">
        <v>218</v>
      </c>
      <c r="E876" s="231" t="s">
        <v>19</v>
      </c>
      <c r="F876" s="232" t="s">
        <v>1140</v>
      </c>
      <c r="G876" s="229"/>
      <c r="H876" s="233">
        <v>0.038</v>
      </c>
      <c r="I876" s="234"/>
      <c r="J876" s="229"/>
      <c r="K876" s="229"/>
      <c r="L876" s="235"/>
      <c r="M876" s="236"/>
      <c r="N876" s="237"/>
      <c r="O876" s="237"/>
      <c r="P876" s="237"/>
      <c r="Q876" s="237"/>
      <c r="R876" s="237"/>
      <c r="S876" s="237"/>
      <c r="T876" s="238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39" t="s">
        <v>218</v>
      </c>
      <c r="AU876" s="239" t="s">
        <v>82</v>
      </c>
      <c r="AV876" s="13" t="s">
        <v>82</v>
      </c>
      <c r="AW876" s="13" t="s">
        <v>33</v>
      </c>
      <c r="AX876" s="13" t="s">
        <v>73</v>
      </c>
      <c r="AY876" s="239" t="s">
        <v>206</v>
      </c>
    </row>
    <row r="877" spans="1:51" s="13" customFormat="1" ht="12">
      <c r="A877" s="13"/>
      <c r="B877" s="228"/>
      <c r="C877" s="229"/>
      <c r="D877" s="230" t="s">
        <v>218</v>
      </c>
      <c r="E877" s="231" t="s">
        <v>19</v>
      </c>
      <c r="F877" s="232" t="s">
        <v>1141</v>
      </c>
      <c r="G877" s="229"/>
      <c r="H877" s="233">
        <v>0.379</v>
      </c>
      <c r="I877" s="234"/>
      <c r="J877" s="229"/>
      <c r="K877" s="229"/>
      <c r="L877" s="235"/>
      <c r="M877" s="236"/>
      <c r="N877" s="237"/>
      <c r="O877" s="237"/>
      <c r="P877" s="237"/>
      <c r="Q877" s="237"/>
      <c r="R877" s="237"/>
      <c r="S877" s="237"/>
      <c r="T877" s="238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39" t="s">
        <v>218</v>
      </c>
      <c r="AU877" s="239" t="s">
        <v>82</v>
      </c>
      <c r="AV877" s="13" t="s">
        <v>82</v>
      </c>
      <c r="AW877" s="13" t="s">
        <v>33</v>
      </c>
      <c r="AX877" s="13" t="s">
        <v>73</v>
      </c>
      <c r="AY877" s="239" t="s">
        <v>206</v>
      </c>
    </row>
    <row r="878" spans="1:51" s="13" customFormat="1" ht="12">
      <c r="A878" s="13"/>
      <c r="B878" s="228"/>
      <c r="C878" s="229"/>
      <c r="D878" s="230" t="s">
        <v>218</v>
      </c>
      <c r="E878" s="231" t="s">
        <v>19</v>
      </c>
      <c r="F878" s="232" t="s">
        <v>1142</v>
      </c>
      <c r="G878" s="229"/>
      <c r="H878" s="233">
        <v>0.067</v>
      </c>
      <c r="I878" s="234"/>
      <c r="J878" s="229"/>
      <c r="K878" s="229"/>
      <c r="L878" s="235"/>
      <c r="M878" s="236"/>
      <c r="N878" s="237"/>
      <c r="O878" s="237"/>
      <c r="P878" s="237"/>
      <c r="Q878" s="237"/>
      <c r="R878" s="237"/>
      <c r="S878" s="237"/>
      <c r="T878" s="238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39" t="s">
        <v>218</v>
      </c>
      <c r="AU878" s="239" t="s">
        <v>82</v>
      </c>
      <c r="AV878" s="13" t="s">
        <v>82</v>
      </c>
      <c r="AW878" s="13" t="s">
        <v>33</v>
      </c>
      <c r="AX878" s="13" t="s">
        <v>73</v>
      </c>
      <c r="AY878" s="239" t="s">
        <v>206</v>
      </c>
    </row>
    <row r="879" spans="1:51" s="13" customFormat="1" ht="12">
      <c r="A879" s="13"/>
      <c r="B879" s="228"/>
      <c r="C879" s="229"/>
      <c r="D879" s="230" t="s">
        <v>218</v>
      </c>
      <c r="E879" s="231" t="s">
        <v>19</v>
      </c>
      <c r="F879" s="232" t="s">
        <v>1143</v>
      </c>
      <c r="G879" s="229"/>
      <c r="H879" s="233">
        <v>0.051</v>
      </c>
      <c r="I879" s="234"/>
      <c r="J879" s="229"/>
      <c r="K879" s="229"/>
      <c r="L879" s="235"/>
      <c r="M879" s="236"/>
      <c r="N879" s="237"/>
      <c r="O879" s="237"/>
      <c r="P879" s="237"/>
      <c r="Q879" s="237"/>
      <c r="R879" s="237"/>
      <c r="S879" s="237"/>
      <c r="T879" s="238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39" t="s">
        <v>218</v>
      </c>
      <c r="AU879" s="239" t="s">
        <v>82</v>
      </c>
      <c r="AV879" s="13" t="s">
        <v>82</v>
      </c>
      <c r="AW879" s="13" t="s">
        <v>33</v>
      </c>
      <c r="AX879" s="13" t="s">
        <v>73</v>
      </c>
      <c r="AY879" s="239" t="s">
        <v>206</v>
      </c>
    </row>
    <row r="880" spans="1:51" s="14" customFormat="1" ht="12">
      <c r="A880" s="14"/>
      <c r="B880" s="240"/>
      <c r="C880" s="241"/>
      <c r="D880" s="230" t="s">
        <v>218</v>
      </c>
      <c r="E880" s="242" t="s">
        <v>19</v>
      </c>
      <c r="F880" s="243" t="s">
        <v>220</v>
      </c>
      <c r="G880" s="241"/>
      <c r="H880" s="244">
        <v>0.535</v>
      </c>
      <c r="I880" s="245"/>
      <c r="J880" s="241"/>
      <c r="K880" s="241"/>
      <c r="L880" s="246"/>
      <c r="M880" s="247"/>
      <c r="N880" s="248"/>
      <c r="O880" s="248"/>
      <c r="P880" s="248"/>
      <c r="Q880" s="248"/>
      <c r="R880" s="248"/>
      <c r="S880" s="248"/>
      <c r="T880" s="249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50" t="s">
        <v>218</v>
      </c>
      <c r="AU880" s="250" t="s">
        <v>82</v>
      </c>
      <c r="AV880" s="14" t="s">
        <v>112</v>
      </c>
      <c r="AW880" s="14" t="s">
        <v>33</v>
      </c>
      <c r="AX880" s="14" t="s">
        <v>34</v>
      </c>
      <c r="AY880" s="250" t="s">
        <v>206</v>
      </c>
    </row>
    <row r="881" spans="1:65" s="2" customFormat="1" ht="16.5" customHeight="1">
      <c r="A881" s="40"/>
      <c r="B881" s="41"/>
      <c r="C881" s="261" t="s">
        <v>1144</v>
      </c>
      <c r="D881" s="261" t="s">
        <v>317</v>
      </c>
      <c r="E881" s="262" t="s">
        <v>1145</v>
      </c>
      <c r="F881" s="263" t="s">
        <v>1146</v>
      </c>
      <c r="G881" s="264" t="s">
        <v>258</v>
      </c>
      <c r="H881" s="265">
        <v>0.07</v>
      </c>
      <c r="I881" s="266"/>
      <c r="J881" s="267">
        <f>ROUND(I881*H881,2)</f>
        <v>0</v>
      </c>
      <c r="K881" s="263" t="s">
        <v>212</v>
      </c>
      <c r="L881" s="268"/>
      <c r="M881" s="269" t="s">
        <v>19</v>
      </c>
      <c r="N881" s="270" t="s">
        <v>44</v>
      </c>
      <c r="O881" s="86"/>
      <c r="P881" s="224">
        <f>O881*H881</f>
        <v>0</v>
      </c>
      <c r="Q881" s="224">
        <v>1</v>
      </c>
      <c r="R881" s="224">
        <f>Q881*H881</f>
        <v>0.07</v>
      </c>
      <c r="S881" s="224">
        <v>0</v>
      </c>
      <c r="T881" s="225">
        <f>S881*H881</f>
        <v>0</v>
      </c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R881" s="226" t="s">
        <v>247</v>
      </c>
      <c r="AT881" s="226" t="s">
        <v>317</v>
      </c>
      <c r="AU881" s="226" t="s">
        <v>82</v>
      </c>
      <c r="AY881" s="19" t="s">
        <v>206</v>
      </c>
      <c r="BE881" s="227">
        <f>IF(N881="základní",J881,0)</f>
        <v>0</v>
      </c>
      <c r="BF881" s="227">
        <f>IF(N881="snížená",J881,0)</f>
        <v>0</v>
      </c>
      <c r="BG881" s="227">
        <f>IF(N881="zákl. přenesená",J881,0)</f>
        <v>0</v>
      </c>
      <c r="BH881" s="227">
        <f>IF(N881="sníž. přenesená",J881,0)</f>
        <v>0</v>
      </c>
      <c r="BI881" s="227">
        <f>IF(N881="nulová",J881,0)</f>
        <v>0</v>
      </c>
      <c r="BJ881" s="19" t="s">
        <v>34</v>
      </c>
      <c r="BK881" s="227">
        <f>ROUND(I881*H881,2)</f>
        <v>0</v>
      </c>
      <c r="BL881" s="19" t="s">
        <v>112</v>
      </c>
      <c r="BM881" s="226" t="s">
        <v>1147</v>
      </c>
    </row>
    <row r="882" spans="1:51" s="13" customFormat="1" ht="12">
      <c r="A882" s="13"/>
      <c r="B882" s="228"/>
      <c r="C882" s="229"/>
      <c r="D882" s="230" t="s">
        <v>218</v>
      </c>
      <c r="E882" s="229"/>
      <c r="F882" s="232" t="s">
        <v>1148</v>
      </c>
      <c r="G882" s="229"/>
      <c r="H882" s="233">
        <v>0.07</v>
      </c>
      <c r="I882" s="234"/>
      <c r="J882" s="229"/>
      <c r="K882" s="229"/>
      <c r="L882" s="235"/>
      <c r="M882" s="236"/>
      <c r="N882" s="237"/>
      <c r="O882" s="237"/>
      <c r="P882" s="237"/>
      <c r="Q882" s="237"/>
      <c r="R882" s="237"/>
      <c r="S882" s="237"/>
      <c r="T882" s="238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39" t="s">
        <v>218</v>
      </c>
      <c r="AU882" s="239" t="s">
        <v>82</v>
      </c>
      <c r="AV882" s="13" t="s">
        <v>82</v>
      </c>
      <c r="AW882" s="13" t="s">
        <v>4</v>
      </c>
      <c r="AX882" s="13" t="s">
        <v>34</v>
      </c>
      <c r="AY882" s="239" t="s">
        <v>206</v>
      </c>
    </row>
    <row r="883" spans="1:65" s="2" customFormat="1" ht="16.5" customHeight="1">
      <c r="A883" s="40"/>
      <c r="B883" s="41"/>
      <c r="C883" s="261" t="s">
        <v>1149</v>
      </c>
      <c r="D883" s="261" t="s">
        <v>317</v>
      </c>
      <c r="E883" s="262" t="s">
        <v>1150</v>
      </c>
      <c r="F883" s="263" t="s">
        <v>1151</v>
      </c>
      <c r="G883" s="264" t="s">
        <v>258</v>
      </c>
      <c r="H883" s="265">
        <v>0.056</v>
      </c>
      <c r="I883" s="266"/>
      <c r="J883" s="267">
        <f>ROUND(I883*H883,2)</f>
        <v>0</v>
      </c>
      <c r="K883" s="263" t="s">
        <v>212</v>
      </c>
      <c r="L883" s="268"/>
      <c r="M883" s="269" t="s">
        <v>19</v>
      </c>
      <c r="N883" s="270" t="s">
        <v>44</v>
      </c>
      <c r="O883" s="86"/>
      <c r="P883" s="224">
        <f>O883*H883</f>
        <v>0</v>
      </c>
      <c r="Q883" s="224">
        <v>1</v>
      </c>
      <c r="R883" s="224">
        <f>Q883*H883</f>
        <v>0.056</v>
      </c>
      <c r="S883" s="224">
        <v>0</v>
      </c>
      <c r="T883" s="225">
        <f>S883*H883</f>
        <v>0</v>
      </c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R883" s="226" t="s">
        <v>247</v>
      </c>
      <c r="AT883" s="226" t="s">
        <v>317</v>
      </c>
      <c r="AU883" s="226" t="s">
        <v>82</v>
      </c>
      <c r="AY883" s="19" t="s">
        <v>206</v>
      </c>
      <c r="BE883" s="227">
        <f>IF(N883="základní",J883,0)</f>
        <v>0</v>
      </c>
      <c r="BF883" s="227">
        <f>IF(N883="snížená",J883,0)</f>
        <v>0</v>
      </c>
      <c r="BG883" s="227">
        <f>IF(N883="zákl. přenesená",J883,0)</f>
        <v>0</v>
      </c>
      <c r="BH883" s="227">
        <f>IF(N883="sníž. přenesená",J883,0)</f>
        <v>0</v>
      </c>
      <c r="BI883" s="227">
        <f>IF(N883="nulová",J883,0)</f>
        <v>0</v>
      </c>
      <c r="BJ883" s="19" t="s">
        <v>34</v>
      </c>
      <c r="BK883" s="227">
        <f>ROUND(I883*H883,2)</f>
        <v>0</v>
      </c>
      <c r="BL883" s="19" t="s">
        <v>112</v>
      </c>
      <c r="BM883" s="226" t="s">
        <v>1152</v>
      </c>
    </row>
    <row r="884" spans="1:51" s="13" customFormat="1" ht="12">
      <c r="A884" s="13"/>
      <c r="B884" s="228"/>
      <c r="C884" s="229"/>
      <c r="D884" s="230" t="s">
        <v>218</v>
      </c>
      <c r="E884" s="229"/>
      <c r="F884" s="232" t="s">
        <v>1153</v>
      </c>
      <c r="G884" s="229"/>
      <c r="H884" s="233">
        <v>0.056</v>
      </c>
      <c r="I884" s="234"/>
      <c r="J884" s="229"/>
      <c r="K884" s="229"/>
      <c r="L884" s="235"/>
      <c r="M884" s="236"/>
      <c r="N884" s="237"/>
      <c r="O884" s="237"/>
      <c r="P884" s="237"/>
      <c r="Q884" s="237"/>
      <c r="R884" s="237"/>
      <c r="S884" s="237"/>
      <c r="T884" s="238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39" t="s">
        <v>218</v>
      </c>
      <c r="AU884" s="239" t="s">
        <v>82</v>
      </c>
      <c r="AV884" s="13" t="s">
        <v>82</v>
      </c>
      <c r="AW884" s="13" t="s">
        <v>4</v>
      </c>
      <c r="AX884" s="13" t="s">
        <v>34</v>
      </c>
      <c r="AY884" s="239" t="s">
        <v>206</v>
      </c>
    </row>
    <row r="885" spans="1:65" s="2" customFormat="1" ht="12">
      <c r="A885" s="40"/>
      <c r="B885" s="41"/>
      <c r="C885" s="261" t="s">
        <v>1154</v>
      </c>
      <c r="D885" s="261" t="s">
        <v>317</v>
      </c>
      <c r="E885" s="262" t="s">
        <v>1155</v>
      </c>
      <c r="F885" s="263" t="s">
        <v>1156</v>
      </c>
      <c r="G885" s="264" t="s">
        <v>258</v>
      </c>
      <c r="H885" s="265">
        <v>0.042</v>
      </c>
      <c r="I885" s="266"/>
      <c r="J885" s="267">
        <f>ROUND(I885*H885,2)</f>
        <v>0</v>
      </c>
      <c r="K885" s="263" t="s">
        <v>212</v>
      </c>
      <c r="L885" s="268"/>
      <c r="M885" s="269" t="s">
        <v>19</v>
      </c>
      <c r="N885" s="270" t="s">
        <v>44</v>
      </c>
      <c r="O885" s="86"/>
      <c r="P885" s="224">
        <f>O885*H885</f>
        <v>0</v>
      </c>
      <c r="Q885" s="224">
        <v>1</v>
      </c>
      <c r="R885" s="224">
        <f>Q885*H885</f>
        <v>0.042</v>
      </c>
      <c r="S885" s="224">
        <v>0</v>
      </c>
      <c r="T885" s="225">
        <f>S885*H885</f>
        <v>0</v>
      </c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R885" s="226" t="s">
        <v>247</v>
      </c>
      <c r="AT885" s="226" t="s">
        <v>317</v>
      </c>
      <c r="AU885" s="226" t="s">
        <v>82</v>
      </c>
      <c r="AY885" s="19" t="s">
        <v>206</v>
      </c>
      <c r="BE885" s="227">
        <f>IF(N885="základní",J885,0)</f>
        <v>0</v>
      </c>
      <c r="BF885" s="227">
        <f>IF(N885="snížená",J885,0)</f>
        <v>0</v>
      </c>
      <c r="BG885" s="227">
        <f>IF(N885="zákl. přenesená",J885,0)</f>
        <v>0</v>
      </c>
      <c r="BH885" s="227">
        <f>IF(N885="sníž. přenesená",J885,0)</f>
        <v>0</v>
      </c>
      <c r="BI885" s="227">
        <f>IF(N885="nulová",J885,0)</f>
        <v>0</v>
      </c>
      <c r="BJ885" s="19" t="s">
        <v>34</v>
      </c>
      <c r="BK885" s="227">
        <f>ROUND(I885*H885,2)</f>
        <v>0</v>
      </c>
      <c r="BL885" s="19" t="s">
        <v>112</v>
      </c>
      <c r="BM885" s="226" t="s">
        <v>1157</v>
      </c>
    </row>
    <row r="886" spans="1:51" s="13" customFormat="1" ht="12">
      <c r="A886" s="13"/>
      <c r="B886" s="228"/>
      <c r="C886" s="229"/>
      <c r="D886" s="230" t="s">
        <v>218</v>
      </c>
      <c r="E886" s="229"/>
      <c r="F886" s="232" t="s">
        <v>1158</v>
      </c>
      <c r="G886" s="229"/>
      <c r="H886" s="233">
        <v>0.042</v>
      </c>
      <c r="I886" s="234"/>
      <c r="J886" s="229"/>
      <c r="K886" s="229"/>
      <c r="L886" s="235"/>
      <c r="M886" s="236"/>
      <c r="N886" s="237"/>
      <c r="O886" s="237"/>
      <c r="P886" s="237"/>
      <c r="Q886" s="237"/>
      <c r="R886" s="237"/>
      <c r="S886" s="237"/>
      <c r="T886" s="238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39" t="s">
        <v>218</v>
      </c>
      <c r="AU886" s="239" t="s">
        <v>82</v>
      </c>
      <c r="AV886" s="13" t="s">
        <v>82</v>
      </c>
      <c r="AW886" s="13" t="s">
        <v>4</v>
      </c>
      <c r="AX886" s="13" t="s">
        <v>34</v>
      </c>
      <c r="AY886" s="239" t="s">
        <v>206</v>
      </c>
    </row>
    <row r="887" spans="1:65" s="2" customFormat="1" ht="12">
      <c r="A887" s="40"/>
      <c r="B887" s="41"/>
      <c r="C887" s="261" t="s">
        <v>1159</v>
      </c>
      <c r="D887" s="261" t="s">
        <v>317</v>
      </c>
      <c r="E887" s="262" t="s">
        <v>1160</v>
      </c>
      <c r="F887" s="263" t="s">
        <v>1161</v>
      </c>
      <c r="G887" s="264" t="s">
        <v>258</v>
      </c>
      <c r="H887" s="265">
        <v>0.417</v>
      </c>
      <c r="I887" s="266"/>
      <c r="J887" s="267">
        <f>ROUND(I887*H887,2)</f>
        <v>0</v>
      </c>
      <c r="K887" s="263" t="s">
        <v>212</v>
      </c>
      <c r="L887" s="268"/>
      <c r="M887" s="269" t="s">
        <v>19</v>
      </c>
      <c r="N887" s="270" t="s">
        <v>44</v>
      </c>
      <c r="O887" s="86"/>
      <c r="P887" s="224">
        <f>O887*H887</f>
        <v>0</v>
      </c>
      <c r="Q887" s="224">
        <v>1</v>
      </c>
      <c r="R887" s="224">
        <f>Q887*H887</f>
        <v>0.417</v>
      </c>
      <c r="S887" s="224">
        <v>0</v>
      </c>
      <c r="T887" s="225">
        <f>S887*H887</f>
        <v>0</v>
      </c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R887" s="226" t="s">
        <v>247</v>
      </c>
      <c r="AT887" s="226" t="s">
        <v>317</v>
      </c>
      <c r="AU887" s="226" t="s">
        <v>82</v>
      </c>
      <c r="AY887" s="19" t="s">
        <v>206</v>
      </c>
      <c r="BE887" s="227">
        <f>IF(N887="základní",J887,0)</f>
        <v>0</v>
      </c>
      <c r="BF887" s="227">
        <f>IF(N887="snížená",J887,0)</f>
        <v>0</v>
      </c>
      <c r="BG887" s="227">
        <f>IF(N887="zákl. přenesená",J887,0)</f>
        <v>0</v>
      </c>
      <c r="BH887" s="227">
        <f>IF(N887="sníž. přenesená",J887,0)</f>
        <v>0</v>
      </c>
      <c r="BI887" s="227">
        <f>IF(N887="nulová",J887,0)</f>
        <v>0</v>
      </c>
      <c r="BJ887" s="19" t="s">
        <v>34</v>
      </c>
      <c r="BK887" s="227">
        <f>ROUND(I887*H887,2)</f>
        <v>0</v>
      </c>
      <c r="BL887" s="19" t="s">
        <v>112</v>
      </c>
      <c r="BM887" s="226" t="s">
        <v>1162</v>
      </c>
    </row>
    <row r="888" spans="1:51" s="13" customFormat="1" ht="12">
      <c r="A888" s="13"/>
      <c r="B888" s="228"/>
      <c r="C888" s="229"/>
      <c r="D888" s="230" t="s">
        <v>218</v>
      </c>
      <c r="E888" s="229"/>
      <c r="F888" s="232" t="s">
        <v>1163</v>
      </c>
      <c r="G888" s="229"/>
      <c r="H888" s="233">
        <v>0.417</v>
      </c>
      <c r="I888" s="234"/>
      <c r="J888" s="229"/>
      <c r="K888" s="229"/>
      <c r="L888" s="235"/>
      <c r="M888" s="236"/>
      <c r="N888" s="237"/>
      <c r="O888" s="237"/>
      <c r="P888" s="237"/>
      <c r="Q888" s="237"/>
      <c r="R888" s="237"/>
      <c r="S888" s="237"/>
      <c r="T888" s="238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39" t="s">
        <v>218</v>
      </c>
      <c r="AU888" s="239" t="s">
        <v>82</v>
      </c>
      <c r="AV888" s="13" t="s">
        <v>82</v>
      </c>
      <c r="AW888" s="13" t="s">
        <v>4</v>
      </c>
      <c r="AX888" s="13" t="s">
        <v>34</v>
      </c>
      <c r="AY888" s="239" t="s">
        <v>206</v>
      </c>
    </row>
    <row r="889" spans="1:65" s="2" customFormat="1" ht="12">
      <c r="A889" s="40"/>
      <c r="B889" s="41"/>
      <c r="C889" s="215" t="s">
        <v>1164</v>
      </c>
      <c r="D889" s="215" t="s">
        <v>208</v>
      </c>
      <c r="E889" s="216" t="s">
        <v>1165</v>
      </c>
      <c r="F889" s="217" t="s">
        <v>1166</v>
      </c>
      <c r="G889" s="218" t="s">
        <v>258</v>
      </c>
      <c r="H889" s="219">
        <v>1.117</v>
      </c>
      <c r="I889" s="220"/>
      <c r="J889" s="221">
        <f>ROUND(I889*H889,2)</f>
        <v>0</v>
      </c>
      <c r="K889" s="217" t="s">
        <v>212</v>
      </c>
      <c r="L889" s="46"/>
      <c r="M889" s="222" t="s">
        <v>19</v>
      </c>
      <c r="N889" s="223" t="s">
        <v>44</v>
      </c>
      <c r="O889" s="86"/>
      <c r="P889" s="224">
        <f>O889*H889</f>
        <v>0</v>
      </c>
      <c r="Q889" s="224">
        <v>0.01709</v>
      </c>
      <c r="R889" s="224">
        <f>Q889*H889</f>
        <v>0.01908953</v>
      </c>
      <c r="S889" s="224">
        <v>0</v>
      </c>
      <c r="T889" s="225">
        <f>S889*H889</f>
        <v>0</v>
      </c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R889" s="226" t="s">
        <v>112</v>
      </c>
      <c r="AT889" s="226" t="s">
        <v>208</v>
      </c>
      <c r="AU889" s="226" t="s">
        <v>82</v>
      </c>
      <c r="AY889" s="19" t="s">
        <v>206</v>
      </c>
      <c r="BE889" s="227">
        <f>IF(N889="základní",J889,0)</f>
        <v>0</v>
      </c>
      <c r="BF889" s="227">
        <f>IF(N889="snížená",J889,0)</f>
        <v>0</v>
      </c>
      <c r="BG889" s="227">
        <f>IF(N889="zákl. přenesená",J889,0)</f>
        <v>0</v>
      </c>
      <c r="BH889" s="227">
        <f>IF(N889="sníž. přenesená",J889,0)</f>
        <v>0</v>
      </c>
      <c r="BI889" s="227">
        <f>IF(N889="nulová",J889,0)</f>
        <v>0</v>
      </c>
      <c r="BJ889" s="19" t="s">
        <v>34</v>
      </c>
      <c r="BK889" s="227">
        <f>ROUND(I889*H889,2)</f>
        <v>0</v>
      </c>
      <c r="BL889" s="19" t="s">
        <v>112</v>
      </c>
      <c r="BM889" s="226" t="s">
        <v>1167</v>
      </c>
    </row>
    <row r="890" spans="1:51" s="13" customFormat="1" ht="12">
      <c r="A890" s="13"/>
      <c r="B890" s="228"/>
      <c r="C890" s="229"/>
      <c r="D890" s="230" t="s">
        <v>218</v>
      </c>
      <c r="E890" s="231" t="s">
        <v>19</v>
      </c>
      <c r="F890" s="232" t="s">
        <v>1168</v>
      </c>
      <c r="G890" s="229"/>
      <c r="H890" s="233">
        <v>0.277</v>
      </c>
      <c r="I890" s="234"/>
      <c r="J890" s="229"/>
      <c r="K890" s="229"/>
      <c r="L890" s="235"/>
      <c r="M890" s="236"/>
      <c r="N890" s="237"/>
      <c r="O890" s="237"/>
      <c r="P890" s="237"/>
      <c r="Q890" s="237"/>
      <c r="R890" s="237"/>
      <c r="S890" s="237"/>
      <c r="T890" s="238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39" t="s">
        <v>218</v>
      </c>
      <c r="AU890" s="239" t="s">
        <v>82</v>
      </c>
      <c r="AV890" s="13" t="s">
        <v>82</v>
      </c>
      <c r="AW890" s="13" t="s">
        <v>33</v>
      </c>
      <c r="AX890" s="13" t="s">
        <v>73</v>
      </c>
      <c r="AY890" s="239" t="s">
        <v>206</v>
      </c>
    </row>
    <row r="891" spans="1:51" s="13" customFormat="1" ht="12">
      <c r="A891" s="13"/>
      <c r="B891" s="228"/>
      <c r="C891" s="229"/>
      <c r="D891" s="230" t="s">
        <v>218</v>
      </c>
      <c r="E891" s="231" t="s">
        <v>19</v>
      </c>
      <c r="F891" s="232" t="s">
        <v>1169</v>
      </c>
      <c r="G891" s="229"/>
      <c r="H891" s="233">
        <v>0.702</v>
      </c>
      <c r="I891" s="234"/>
      <c r="J891" s="229"/>
      <c r="K891" s="229"/>
      <c r="L891" s="235"/>
      <c r="M891" s="236"/>
      <c r="N891" s="237"/>
      <c r="O891" s="237"/>
      <c r="P891" s="237"/>
      <c r="Q891" s="237"/>
      <c r="R891" s="237"/>
      <c r="S891" s="237"/>
      <c r="T891" s="238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39" t="s">
        <v>218</v>
      </c>
      <c r="AU891" s="239" t="s">
        <v>82</v>
      </c>
      <c r="AV891" s="13" t="s">
        <v>82</v>
      </c>
      <c r="AW891" s="13" t="s">
        <v>33</v>
      </c>
      <c r="AX891" s="13" t="s">
        <v>73</v>
      </c>
      <c r="AY891" s="239" t="s">
        <v>206</v>
      </c>
    </row>
    <row r="892" spans="1:51" s="13" customFormat="1" ht="12">
      <c r="A892" s="13"/>
      <c r="B892" s="228"/>
      <c r="C892" s="229"/>
      <c r="D892" s="230" t="s">
        <v>218</v>
      </c>
      <c r="E892" s="231" t="s">
        <v>19</v>
      </c>
      <c r="F892" s="232" t="s">
        <v>1170</v>
      </c>
      <c r="G892" s="229"/>
      <c r="H892" s="233">
        <v>0.138</v>
      </c>
      <c r="I892" s="234"/>
      <c r="J892" s="229"/>
      <c r="K892" s="229"/>
      <c r="L892" s="235"/>
      <c r="M892" s="236"/>
      <c r="N892" s="237"/>
      <c r="O892" s="237"/>
      <c r="P892" s="237"/>
      <c r="Q892" s="237"/>
      <c r="R892" s="237"/>
      <c r="S892" s="237"/>
      <c r="T892" s="238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T892" s="239" t="s">
        <v>218</v>
      </c>
      <c r="AU892" s="239" t="s">
        <v>82</v>
      </c>
      <c r="AV892" s="13" t="s">
        <v>82</v>
      </c>
      <c r="AW892" s="13" t="s">
        <v>33</v>
      </c>
      <c r="AX892" s="13" t="s">
        <v>73</v>
      </c>
      <c r="AY892" s="239" t="s">
        <v>206</v>
      </c>
    </row>
    <row r="893" spans="1:51" s="14" customFormat="1" ht="12">
      <c r="A893" s="14"/>
      <c r="B893" s="240"/>
      <c r="C893" s="241"/>
      <c r="D893" s="230" t="s">
        <v>218</v>
      </c>
      <c r="E893" s="242" t="s">
        <v>19</v>
      </c>
      <c r="F893" s="243" t="s">
        <v>220</v>
      </c>
      <c r="G893" s="241"/>
      <c r="H893" s="244">
        <v>1.117</v>
      </c>
      <c r="I893" s="245"/>
      <c r="J893" s="241"/>
      <c r="K893" s="241"/>
      <c r="L893" s="246"/>
      <c r="M893" s="247"/>
      <c r="N893" s="248"/>
      <c r="O893" s="248"/>
      <c r="P893" s="248"/>
      <c r="Q893" s="248"/>
      <c r="R893" s="248"/>
      <c r="S893" s="248"/>
      <c r="T893" s="249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T893" s="250" t="s">
        <v>218</v>
      </c>
      <c r="AU893" s="250" t="s">
        <v>82</v>
      </c>
      <c r="AV893" s="14" t="s">
        <v>112</v>
      </c>
      <c r="AW893" s="14" t="s">
        <v>33</v>
      </c>
      <c r="AX893" s="14" t="s">
        <v>34</v>
      </c>
      <c r="AY893" s="250" t="s">
        <v>206</v>
      </c>
    </row>
    <row r="894" spans="1:65" s="2" customFormat="1" ht="16.5" customHeight="1">
      <c r="A894" s="40"/>
      <c r="B894" s="41"/>
      <c r="C894" s="261" t="s">
        <v>1171</v>
      </c>
      <c r="D894" s="261" t="s">
        <v>317</v>
      </c>
      <c r="E894" s="262" t="s">
        <v>1172</v>
      </c>
      <c r="F894" s="263" t="s">
        <v>1173</v>
      </c>
      <c r="G894" s="264" t="s">
        <v>258</v>
      </c>
      <c r="H894" s="265">
        <v>0.305</v>
      </c>
      <c r="I894" s="266"/>
      <c r="J894" s="267">
        <f>ROUND(I894*H894,2)</f>
        <v>0</v>
      </c>
      <c r="K894" s="263" t="s">
        <v>212</v>
      </c>
      <c r="L894" s="268"/>
      <c r="M894" s="269" t="s">
        <v>19</v>
      </c>
      <c r="N894" s="270" t="s">
        <v>44</v>
      </c>
      <c r="O894" s="86"/>
      <c r="P894" s="224">
        <f>O894*H894</f>
        <v>0</v>
      </c>
      <c r="Q894" s="224">
        <v>1</v>
      </c>
      <c r="R894" s="224">
        <f>Q894*H894</f>
        <v>0.305</v>
      </c>
      <c r="S894" s="224">
        <v>0</v>
      </c>
      <c r="T894" s="225">
        <f>S894*H894</f>
        <v>0</v>
      </c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R894" s="226" t="s">
        <v>247</v>
      </c>
      <c r="AT894" s="226" t="s">
        <v>317</v>
      </c>
      <c r="AU894" s="226" t="s">
        <v>82</v>
      </c>
      <c r="AY894" s="19" t="s">
        <v>206</v>
      </c>
      <c r="BE894" s="227">
        <f>IF(N894="základní",J894,0)</f>
        <v>0</v>
      </c>
      <c r="BF894" s="227">
        <f>IF(N894="snížená",J894,0)</f>
        <v>0</v>
      </c>
      <c r="BG894" s="227">
        <f>IF(N894="zákl. přenesená",J894,0)</f>
        <v>0</v>
      </c>
      <c r="BH894" s="227">
        <f>IF(N894="sníž. přenesená",J894,0)</f>
        <v>0</v>
      </c>
      <c r="BI894" s="227">
        <f>IF(N894="nulová",J894,0)</f>
        <v>0</v>
      </c>
      <c r="BJ894" s="19" t="s">
        <v>34</v>
      </c>
      <c r="BK894" s="227">
        <f>ROUND(I894*H894,2)</f>
        <v>0</v>
      </c>
      <c r="BL894" s="19" t="s">
        <v>112</v>
      </c>
      <c r="BM894" s="226" t="s">
        <v>1174</v>
      </c>
    </row>
    <row r="895" spans="1:51" s="13" customFormat="1" ht="12">
      <c r="A895" s="13"/>
      <c r="B895" s="228"/>
      <c r="C895" s="229"/>
      <c r="D895" s="230" t="s">
        <v>218</v>
      </c>
      <c r="E895" s="229"/>
      <c r="F895" s="232" t="s">
        <v>1175</v>
      </c>
      <c r="G895" s="229"/>
      <c r="H895" s="233">
        <v>0.305</v>
      </c>
      <c r="I895" s="234"/>
      <c r="J895" s="229"/>
      <c r="K895" s="229"/>
      <c r="L895" s="235"/>
      <c r="M895" s="236"/>
      <c r="N895" s="237"/>
      <c r="O895" s="237"/>
      <c r="P895" s="237"/>
      <c r="Q895" s="237"/>
      <c r="R895" s="237"/>
      <c r="S895" s="237"/>
      <c r="T895" s="238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39" t="s">
        <v>218</v>
      </c>
      <c r="AU895" s="239" t="s">
        <v>82</v>
      </c>
      <c r="AV895" s="13" t="s">
        <v>82</v>
      </c>
      <c r="AW895" s="13" t="s">
        <v>4</v>
      </c>
      <c r="AX895" s="13" t="s">
        <v>34</v>
      </c>
      <c r="AY895" s="239" t="s">
        <v>206</v>
      </c>
    </row>
    <row r="896" spans="1:65" s="2" customFormat="1" ht="16.5" customHeight="1">
      <c r="A896" s="40"/>
      <c r="B896" s="41"/>
      <c r="C896" s="261" t="s">
        <v>1176</v>
      </c>
      <c r="D896" s="261" t="s">
        <v>317</v>
      </c>
      <c r="E896" s="262" t="s">
        <v>1177</v>
      </c>
      <c r="F896" s="263" t="s">
        <v>1178</v>
      </c>
      <c r="G896" s="264" t="s">
        <v>258</v>
      </c>
      <c r="H896" s="265">
        <v>0.772</v>
      </c>
      <c r="I896" s="266"/>
      <c r="J896" s="267">
        <f>ROUND(I896*H896,2)</f>
        <v>0</v>
      </c>
      <c r="K896" s="263" t="s">
        <v>212</v>
      </c>
      <c r="L896" s="268"/>
      <c r="M896" s="269" t="s">
        <v>19</v>
      </c>
      <c r="N896" s="270" t="s">
        <v>44</v>
      </c>
      <c r="O896" s="86"/>
      <c r="P896" s="224">
        <f>O896*H896</f>
        <v>0</v>
      </c>
      <c r="Q896" s="224">
        <v>1</v>
      </c>
      <c r="R896" s="224">
        <f>Q896*H896</f>
        <v>0.772</v>
      </c>
      <c r="S896" s="224">
        <v>0</v>
      </c>
      <c r="T896" s="225">
        <f>S896*H896</f>
        <v>0</v>
      </c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R896" s="226" t="s">
        <v>247</v>
      </c>
      <c r="AT896" s="226" t="s">
        <v>317</v>
      </c>
      <c r="AU896" s="226" t="s">
        <v>82</v>
      </c>
      <c r="AY896" s="19" t="s">
        <v>206</v>
      </c>
      <c r="BE896" s="227">
        <f>IF(N896="základní",J896,0)</f>
        <v>0</v>
      </c>
      <c r="BF896" s="227">
        <f>IF(N896="snížená",J896,0)</f>
        <v>0</v>
      </c>
      <c r="BG896" s="227">
        <f>IF(N896="zákl. přenesená",J896,0)</f>
        <v>0</v>
      </c>
      <c r="BH896" s="227">
        <f>IF(N896="sníž. přenesená",J896,0)</f>
        <v>0</v>
      </c>
      <c r="BI896" s="227">
        <f>IF(N896="nulová",J896,0)</f>
        <v>0</v>
      </c>
      <c r="BJ896" s="19" t="s">
        <v>34</v>
      </c>
      <c r="BK896" s="227">
        <f>ROUND(I896*H896,2)</f>
        <v>0</v>
      </c>
      <c r="BL896" s="19" t="s">
        <v>112</v>
      </c>
      <c r="BM896" s="226" t="s">
        <v>1179</v>
      </c>
    </row>
    <row r="897" spans="1:51" s="13" customFormat="1" ht="12">
      <c r="A897" s="13"/>
      <c r="B897" s="228"/>
      <c r="C897" s="229"/>
      <c r="D897" s="230" t="s">
        <v>218</v>
      </c>
      <c r="E897" s="229"/>
      <c r="F897" s="232" t="s">
        <v>1180</v>
      </c>
      <c r="G897" s="229"/>
      <c r="H897" s="233">
        <v>0.772</v>
      </c>
      <c r="I897" s="234"/>
      <c r="J897" s="229"/>
      <c r="K897" s="229"/>
      <c r="L897" s="235"/>
      <c r="M897" s="236"/>
      <c r="N897" s="237"/>
      <c r="O897" s="237"/>
      <c r="P897" s="237"/>
      <c r="Q897" s="237"/>
      <c r="R897" s="237"/>
      <c r="S897" s="237"/>
      <c r="T897" s="238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39" t="s">
        <v>218</v>
      </c>
      <c r="AU897" s="239" t="s">
        <v>82</v>
      </c>
      <c r="AV897" s="13" t="s">
        <v>82</v>
      </c>
      <c r="AW897" s="13" t="s">
        <v>4</v>
      </c>
      <c r="AX897" s="13" t="s">
        <v>34</v>
      </c>
      <c r="AY897" s="239" t="s">
        <v>206</v>
      </c>
    </row>
    <row r="898" spans="1:65" s="2" customFormat="1" ht="16.5" customHeight="1">
      <c r="A898" s="40"/>
      <c r="B898" s="41"/>
      <c r="C898" s="261" t="s">
        <v>1181</v>
      </c>
      <c r="D898" s="261" t="s">
        <v>317</v>
      </c>
      <c r="E898" s="262" t="s">
        <v>1182</v>
      </c>
      <c r="F898" s="263" t="s">
        <v>1183</v>
      </c>
      <c r="G898" s="264" t="s">
        <v>258</v>
      </c>
      <c r="H898" s="265">
        <v>0.152</v>
      </c>
      <c r="I898" s="266"/>
      <c r="J898" s="267">
        <f>ROUND(I898*H898,2)</f>
        <v>0</v>
      </c>
      <c r="K898" s="263" t="s">
        <v>212</v>
      </c>
      <c r="L898" s="268"/>
      <c r="M898" s="269" t="s">
        <v>19</v>
      </c>
      <c r="N898" s="270" t="s">
        <v>44</v>
      </c>
      <c r="O898" s="86"/>
      <c r="P898" s="224">
        <f>O898*H898</f>
        <v>0</v>
      </c>
      <c r="Q898" s="224">
        <v>1</v>
      </c>
      <c r="R898" s="224">
        <f>Q898*H898</f>
        <v>0.152</v>
      </c>
      <c r="S898" s="224">
        <v>0</v>
      </c>
      <c r="T898" s="225">
        <f>S898*H898</f>
        <v>0</v>
      </c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R898" s="226" t="s">
        <v>247</v>
      </c>
      <c r="AT898" s="226" t="s">
        <v>317</v>
      </c>
      <c r="AU898" s="226" t="s">
        <v>82</v>
      </c>
      <c r="AY898" s="19" t="s">
        <v>206</v>
      </c>
      <c r="BE898" s="227">
        <f>IF(N898="základní",J898,0)</f>
        <v>0</v>
      </c>
      <c r="BF898" s="227">
        <f>IF(N898="snížená",J898,0)</f>
        <v>0</v>
      </c>
      <c r="BG898" s="227">
        <f>IF(N898="zákl. přenesená",J898,0)</f>
        <v>0</v>
      </c>
      <c r="BH898" s="227">
        <f>IF(N898="sníž. přenesená",J898,0)</f>
        <v>0</v>
      </c>
      <c r="BI898" s="227">
        <f>IF(N898="nulová",J898,0)</f>
        <v>0</v>
      </c>
      <c r="BJ898" s="19" t="s">
        <v>34</v>
      </c>
      <c r="BK898" s="227">
        <f>ROUND(I898*H898,2)</f>
        <v>0</v>
      </c>
      <c r="BL898" s="19" t="s">
        <v>112</v>
      </c>
      <c r="BM898" s="226" t="s">
        <v>1184</v>
      </c>
    </row>
    <row r="899" spans="1:51" s="13" customFormat="1" ht="12">
      <c r="A899" s="13"/>
      <c r="B899" s="228"/>
      <c r="C899" s="229"/>
      <c r="D899" s="230" t="s">
        <v>218</v>
      </c>
      <c r="E899" s="229"/>
      <c r="F899" s="232" t="s">
        <v>1185</v>
      </c>
      <c r="G899" s="229"/>
      <c r="H899" s="233">
        <v>0.152</v>
      </c>
      <c r="I899" s="234"/>
      <c r="J899" s="229"/>
      <c r="K899" s="229"/>
      <c r="L899" s="235"/>
      <c r="M899" s="236"/>
      <c r="N899" s="237"/>
      <c r="O899" s="237"/>
      <c r="P899" s="237"/>
      <c r="Q899" s="237"/>
      <c r="R899" s="237"/>
      <c r="S899" s="237"/>
      <c r="T899" s="238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39" t="s">
        <v>218</v>
      </c>
      <c r="AU899" s="239" t="s">
        <v>82</v>
      </c>
      <c r="AV899" s="13" t="s">
        <v>82</v>
      </c>
      <c r="AW899" s="13" t="s">
        <v>4</v>
      </c>
      <c r="AX899" s="13" t="s">
        <v>34</v>
      </c>
      <c r="AY899" s="239" t="s">
        <v>206</v>
      </c>
    </row>
    <row r="900" spans="1:65" s="2" customFormat="1" ht="12">
      <c r="A900" s="40"/>
      <c r="B900" s="41"/>
      <c r="C900" s="215" t="s">
        <v>1186</v>
      </c>
      <c r="D900" s="215" t="s">
        <v>208</v>
      </c>
      <c r="E900" s="216" t="s">
        <v>1187</v>
      </c>
      <c r="F900" s="217" t="s">
        <v>1188</v>
      </c>
      <c r="G900" s="218" t="s">
        <v>258</v>
      </c>
      <c r="H900" s="219">
        <v>1.893</v>
      </c>
      <c r="I900" s="220"/>
      <c r="J900" s="221">
        <f>ROUND(I900*H900,2)</f>
        <v>0</v>
      </c>
      <c r="K900" s="217" t="s">
        <v>212</v>
      </c>
      <c r="L900" s="46"/>
      <c r="M900" s="222" t="s">
        <v>19</v>
      </c>
      <c r="N900" s="223" t="s">
        <v>44</v>
      </c>
      <c r="O900" s="86"/>
      <c r="P900" s="224">
        <f>O900*H900</f>
        <v>0</v>
      </c>
      <c r="Q900" s="224">
        <v>0.01221</v>
      </c>
      <c r="R900" s="224">
        <f>Q900*H900</f>
        <v>0.02311353</v>
      </c>
      <c r="S900" s="224">
        <v>0</v>
      </c>
      <c r="T900" s="225">
        <f>S900*H900</f>
        <v>0</v>
      </c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R900" s="226" t="s">
        <v>112</v>
      </c>
      <c r="AT900" s="226" t="s">
        <v>208</v>
      </c>
      <c r="AU900" s="226" t="s">
        <v>82</v>
      </c>
      <c r="AY900" s="19" t="s">
        <v>206</v>
      </c>
      <c r="BE900" s="227">
        <f>IF(N900="základní",J900,0)</f>
        <v>0</v>
      </c>
      <c r="BF900" s="227">
        <f>IF(N900="snížená",J900,0)</f>
        <v>0</v>
      </c>
      <c r="BG900" s="227">
        <f>IF(N900="zákl. přenesená",J900,0)</f>
        <v>0</v>
      </c>
      <c r="BH900" s="227">
        <f>IF(N900="sníž. přenesená",J900,0)</f>
        <v>0</v>
      </c>
      <c r="BI900" s="227">
        <f>IF(N900="nulová",J900,0)</f>
        <v>0</v>
      </c>
      <c r="BJ900" s="19" t="s">
        <v>34</v>
      </c>
      <c r="BK900" s="227">
        <f>ROUND(I900*H900,2)</f>
        <v>0</v>
      </c>
      <c r="BL900" s="19" t="s">
        <v>112</v>
      </c>
      <c r="BM900" s="226" t="s">
        <v>1189</v>
      </c>
    </row>
    <row r="901" spans="1:51" s="13" customFormat="1" ht="12">
      <c r="A901" s="13"/>
      <c r="B901" s="228"/>
      <c r="C901" s="229"/>
      <c r="D901" s="230" t="s">
        <v>218</v>
      </c>
      <c r="E901" s="231" t="s">
        <v>19</v>
      </c>
      <c r="F901" s="232" t="s">
        <v>1190</v>
      </c>
      <c r="G901" s="229"/>
      <c r="H901" s="233">
        <v>1.07</v>
      </c>
      <c r="I901" s="234"/>
      <c r="J901" s="229"/>
      <c r="K901" s="229"/>
      <c r="L901" s="235"/>
      <c r="M901" s="236"/>
      <c r="N901" s="237"/>
      <c r="O901" s="237"/>
      <c r="P901" s="237"/>
      <c r="Q901" s="237"/>
      <c r="R901" s="237"/>
      <c r="S901" s="237"/>
      <c r="T901" s="238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39" t="s">
        <v>218</v>
      </c>
      <c r="AU901" s="239" t="s">
        <v>82</v>
      </c>
      <c r="AV901" s="13" t="s">
        <v>82</v>
      </c>
      <c r="AW901" s="13" t="s">
        <v>33</v>
      </c>
      <c r="AX901" s="13" t="s">
        <v>73</v>
      </c>
      <c r="AY901" s="239" t="s">
        <v>206</v>
      </c>
    </row>
    <row r="902" spans="1:51" s="13" customFormat="1" ht="12">
      <c r="A902" s="13"/>
      <c r="B902" s="228"/>
      <c r="C902" s="229"/>
      <c r="D902" s="230" t="s">
        <v>218</v>
      </c>
      <c r="E902" s="231" t="s">
        <v>19</v>
      </c>
      <c r="F902" s="232" t="s">
        <v>1191</v>
      </c>
      <c r="G902" s="229"/>
      <c r="H902" s="233">
        <v>0.823</v>
      </c>
      <c r="I902" s="234"/>
      <c r="J902" s="229"/>
      <c r="K902" s="229"/>
      <c r="L902" s="235"/>
      <c r="M902" s="236"/>
      <c r="N902" s="237"/>
      <c r="O902" s="237"/>
      <c r="P902" s="237"/>
      <c r="Q902" s="237"/>
      <c r="R902" s="237"/>
      <c r="S902" s="237"/>
      <c r="T902" s="238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T902" s="239" t="s">
        <v>218</v>
      </c>
      <c r="AU902" s="239" t="s">
        <v>82</v>
      </c>
      <c r="AV902" s="13" t="s">
        <v>82</v>
      </c>
      <c r="AW902" s="13" t="s">
        <v>33</v>
      </c>
      <c r="AX902" s="13" t="s">
        <v>73</v>
      </c>
      <c r="AY902" s="239" t="s">
        <v>206</v>
      </c>
    </row>
    <row r="903" spans="1:51" s="14" customFormat="1" ht="12">
      <c r="A903" s="14"/>
      <c r="B903" s="240"/>
      <c r="C903" s="241"/>
      <c r="D903" s="230" t="s">
        <v>218</v>
      </c>
      <c r="E903" s="242" t="s">
        <v>19</v>
      </c>
      <c r="F903" s="243" t="s">
        <v>220</v>
      </c>
      <c r="G903" s="241"/>
      <c r="H903" s="244">
        <v>1.893</v>
      </c>
      <c r="I903" s="245"/>
      <c r="J903" s="241"/>
      <c r="K903" s="241"/>
      <c r="L903" s="246"/>
      <c r="M903" s="247"/>
      <c r="N903" s="248"/>
      <c r="O903" s="248"/>
      <c r="P903" s="248"/>
      <c r="Q903" s="248"/>
      <c r="R903" s="248"/>
      <c r="S903" s="248"/>
      <c r="T903" s="249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T903" s="250" t="s">
        <v>218</v>
      </c>
      <c r="AU903" s="250" t="s">
        <v>82</v>
      </c>
      <c r="AV903" s="14" t="s">
        <v>112</v>
      </c>
      <c r="AW903" s="14" t="s">
        <v>33</v>
      </c>
      <c r="AX903" s="14" t="s">
        <v>34</v>
      </c>
      <c r="AY903" s="250" t="s">
        <v>206</v>
      </c>
    </row>
    <row r="904" spans="1:65" s="2" customFormat="1" ht="16.5" customHeight="1">
      <c r="A904" s="40"/>
      <c r="B904" s="41"/>
      <c r="C904" s="261" t="s">
        <v>1192</v>
      </c>
      <c r="D904" s="261" t="s">
        <v>317</v>
      </c>
      <c r="E904" s="262" t="s">
        <v>1193</v>
      </c>
      <c r="F904" s="263" t="s">
        <v>1194</v>
      </c>
      <c r="G904" s="264" t="s">
        <v>258</v>
      </c>
      <c r="H904" s="265">
        <v>0.905</v>
      </c>
      <c r="I904" s="266"/>
      <c r="J904" s="267">
        <f>ROUND(I904*H904,2)</f>
        <v>0</v>
      </c>
      <c r="K904" s="263" t="s">
        <v>212</v>
      </c>
      <c r="L904" s="268"/>
      <c r="M904" s="269" t="s">
        <v>19</v>
      </c>
      <c r="N904" s="270" t="s">
        <v>44</v>
      </c>
      <c r="O904" s="86"/>
      <c r="P904" s="224">
        <f>O904*H904</f>
        <v>0</v>
      </c>
      <c r="Q904" s="224">
        <v>1</v>
      </c>
      <c r="R904" s="224">
        <f>Q904*H904</f>
        <v>0.905</v>
      </c>
      <c r="S904" s="224">
        <v>0</v>
      </c>
      <c r="T904" s="225">
        <f>S904*H904</f>
        <v>0</v>
      </c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R904" s="226" t="s">
        <v>247</v>
      </c>
      <c r="AT904" s="226" t="s">
        <v>317</v>
      </c>
      <c r="AU904" s="226" t="s">
        <v>82</v>
      </c>
      <c r="AY904" s="19" t="s">
        <v>206</v>
      </c>
      <c r="BE904" s="227">
        <f>IF(N904="základní",J904,0)</f>
        <v>0</v>
      </c>
      <c r="BF904" s="227">
        <f>IF(N904="snížená",J904,0)</f>
        <v>0</v>
      </c>
      <c r="BG904" s="227">
        <f>IF(N904="zákl. přenesená",J904,0)</f>
        <v>0</v>
      </c>
      <c r="BH904" s="227">
        <f>IF(N904="sníž. přenesená",J904,0)</f>
        <v>0</v>
      </c>
      <c r="BI904" s="227">
        <f>IF(N904="nulová",J904,0)</f>
        <v>0</v>
      </c>
      <c r="BJ904" s="19" t="s">
        <v>34</v>
      </c>
      <c r="BK904" s="227">
        <f>ROUND(I904*H904,2)</f>
        <v>0</v>
      </c>
      <c r="BL904" s="19" t="s">
        <v>112</v>
      </c>
      <c r="BM904" s="226" t="s">
        <v>1195</v>
      </c>
    </row>
    <row r="905" spans="1:51" s="13" customFormat="1" ht="12">
      <c r="A905" s="13"/>
      <c r="B905" s="228"/>
      <c r="C905" s="229"/>
      <c r="D905" s="230" t="s">
        <v>218</v>
      </c>
      <c r="E905" s="229"/>
      <c r="F905" s="232" t="s">
        <v>1196</v>
      </c>
      <c r="G905" s="229"/>
      <c r="H905" s="233">
        <v>0.905</v>
      </c>
      <c r="I905" s="234"/>
      <c r="J905" s="229"/>
      <c r="K905" s="229"/>
      <c r="L905" s="235"/>
      <c r="M905" s="236"/>
      <c r="N905" s="237"/>
      <c r="O905" s="237"/>
      <c r="P905" s="237"/>
      <c r="Q905" s="237"/>
      <c r="R905" s="237"/>
      <c r="S905" s="237"/>
      <c r="T905" s="238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239" t="s">
        <v>218</v>
      </c>
      <c r="AU905" s="239" t="s">
        <v>82</v>
      </c>
      <c r="AV905" s="13" t="s">
        <v>82</v>
      </c>
      <c r="AW905" s="13" t="s">
        <v>4</v>
      </c>
      <c r="AX905" s="13" t="s">
        <v>34</v>
      </c>
      <c r="AY905" s="239" t="s">
        <v>206</v>
      </c>
    </row>
    <row r="906" spans="1:65" s="2" customFormat="1" ht="16.5" customHeight="1">
      <c r="A906" s="40"/>
      <c r="B906" s="41"/>
      <c r="C906" s="261" t="s">
        <v>1197</v>
      </c>
      <c r="D906" s="261" t="s">
        <v>317</v>
      </c>
      <c r="E906" s="262" t="s">
        <v>1198</v>
      </c>
      <c r="F906" s="263" t="s">
        <v>1199</v>
      </c>
      <c r="G906" s="264" t="s">
        <v>258</v>
      </c>
      <c r="H906" s="265">
        <v>1.177</v>
      </c>
      <c r="I906" s="266"/>
      <c r="J906" s="267">
        <f>ROUND(I906*H906,2)</f>
        <v>0</v>
      </c>
      <c r="K906" s="263" t="s">
        <v>212</v>
      </c>
      <c r="L906" s="268"/>
      <c r="M906" s="269" t="s">
        <v>19</v>
      </c>
      <c r="N906" s="270" t="s">
        <v>44</v>
      </c>
      <c r="O906" s="86"/>
      <c r="P906" s="224">
        <f>O906*H906</f>
        <v>0</v>
      </c>
      <c r="Q906" s="224">
        <v>1</v>
      </c>
      <c r="R906" s="224">
        <f>Q906*H906</f>
        <v>1.177</v>
      </c>
      <c r="S906" s="224">
        <v>0</v>
      </c>
      <c r="T906" s="225">
        <f>S906*H906</f>
        <v>0</v>
      </c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R906" s="226" t="s">
        <v>247</v>
      </c>
      <c r="AT906" s="226" t="s">
        <v>317</v>
      </c>
      <c r="AU906" s="226" t="s">
        <v>82</v>
      </c>
      <c r="AY906" s="19" t="s">
        <v>206</v>
      </c>
      <c r="BE906" s="227">
        <f>IF(N906="základní",J906,0)</f>
        <v>0</v>
      </c>
      <c r="BF906" s="227">
        <f>IF(N906="snížená",J906,0)</f>
        <v>0</v>
      </c>
      <c r="BG906" s="227">
        <f>IF(N906="zákl. přenesená",J906,0)</f>
        <v>0</v>
      </c>
      <c r="BH906" s="227">
        <f>IF(N906="sníž. přenesená",J906,0)</f>
        <v>0</v>
      </c>
      <c r="BI906" s="227">
        <f>IF(N906="nulová",J906,0)</f>
        <v>0</v>
      </c>
      <c r="BJ906" s="19" t="s">
        <v>34</v>
      </c>
      <c r="BK906" s="227">
        <f>ROUND(I906*H906,2)</f>
        <v>0</v>
      </c>
      <c r="BL906" s="19" t="s">
        <v>112</v>
      </c>
      <c r="BM906" s="226" t="s">
        <v>1200</v>
      </c>
    </row>
    <row r="907" spans="1:51" s="13" customFormat="1" ht="12">
      <c r="A907" s="13"/>
      <c r="B907" s="228"/>
      <c r="C907" s="229"/>
      <c r="D907" s="230" t="s">
        <v>218</v>
      </c>
      <c r="E907" s="229"/>
      <c r="F907" s="232" t="s">
        <v>1201</v>
      </c>
      <c r="G907" s="229"/>
      <c r="H907" s="233">
        <v>1.177</v>
      </c>
      <c r="I907" s="234"/>
      <c r="J907" s="229"/>
      <c r="K907" s="229"/>
      <c r="L907" s="235"/>
      <c r="M907" s="236"/>
      <c r="N907" s="237"/>
      <c r="O907" s="237"/>
      <c r="P907" s="237"/>
      <c r="Q907" s="237"/>
      <c r="R907" s="237"/>
      <c r="S907" s="237"/>
      <c r="T907" s="238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39" t="s">
        <v>218</v>
      </c>
      <c r="AU907" s="239" t="s">
        <v>82</v>
      </c>
      <c r="AV907" s="13" t="s">
        <v>82</v>
      </c>
      <c r="AW907" s="13" t="s">
        <v>4</v>
      </c>
      <c r="AX907" s="13" t="s">
        <v>34</v>
      </c>
      <c r="AY907" s="239" t="s">
        <v>206</v>
      </c>
    </row>
    <row r="908" spans="1:65" s="2" customFormat="1" ht="12">
      <c r="A908" s="40"/>
      <c r="B908" s="41"/>
      <c r="C908" s="215" t="s">
        <v>1202</v>
      </c>
      <c r="D908" s="215" t="s">
        <v>208</v>
      </c>
      <c r="E908" s="216" t="s">
        <v>1203</v>
      </c>
      <c r="F908" s="217" t="s">
        <v>1204</v>
      </c>
      <c r="G908" s="218" t="s">
        <v>216</v>
      </c>
      <c r="H908" s="219">
        <v>5.88</v>
      </c>
      <c r="I908" s="220"/>
      <c r="J908" s="221">
        <f>ROUND(I908*H908,2)</f>
        <v>0</v>
      </c>
      <c r="K908" s="217" t="s">
        <v>212</v>
      </c>
      <c r="L908" s="46"/>
      <c r="M908" s="222" t="s">
        <v>19</v>
      </c>
      <c r="N908" s="223" t="s">
        <v>44</v>
      </c>
      <c r="O908" s="86"/>
      <c r="P908" s="224">
        <f>O908*H908</f>
        <v>0</v>
      </c>
      <c r="Q908" s="224">
        <v>2.4534</v>
      </c>
      <c r="R908" s="224">
        <f>Q908*H908</f>
        <v>14.425991999999999</v>
      </c>
      <c r="S908" s="224">
        <v>0</v>
      </c>
      <c r="T908" s="225">
        <f>S908*H908</f>
        <v>0</v>
      </c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R908" s="226" t="s">
        <v>112</v>
      </c>
      <c r="AT908" s="226" t="s">
        <v>208</v>
      </c>
      <c r="AU908" s="226" t="s">
        <v>82</v>
      </c>
      <c r="AY908" s="19" t="s">
        <v>206</v>
      </c>
      <c r="BE908" s="227">
        <f>IF(N908="základní",J908,0)</f>
        <v>0</v>
      </c>
      <c r="BF908" s="227">
        <f>IF(N908="snížená",J908,0)</f>
        <v>0</v>
      </c>
      <c r="BG908" s="227">
        <f>IF(N908="zákl. přenesená",J908,0)</f>
        <v>0</v>
      </c>
      <c r="BH908" s="227">
        <f>IF(N908="sníž. přenesená",J908,0)</f>
        <v>0</v>
      </c>
      <c r="BI908" s="227">
        <f>IF(N908="nulová",J908,0)</f>
        <v>0</v>
      </c>
      <c r="BJ908" s="19" t="s">
        <v>34</v>
      </c>
      <c r="BK908" s="227">
        <f>ROUND(I908*H908,2)</f>
        <v>0</v>
      </c>
      <c r="BL908" s="19" t="s">
        <v>112</v>
      </c>
      <c r="BM908" s="226" t="s">
        <v>1205</v>
      </c>
    </row>
    <row r="909" spans="1:51" s="15" customFormat="1" ht="12">
      <c r="A909" s="15"/>
      <c r="B909" s="251"/>
      <c r="C909" s="252"/>
      <c r="D909" s="230" t="s">
        <v>218</v>
      </c>
      <c r="E909" s="253" t="s">
        <v>19</v>
      </c>
      <c r="F909" s="254" t="s">
        <v>1206</v>
      </c>
      <c r="G909" s="252"/>
      <c r="H909" s="253" t="s">
        <v>19</v>
      </c>
      <c r="I909" s="255"/>
      <c r="J909" s="252"/>
      <c r="K909" s="252"/>
      <c r="L909" s="256"/>
      <c r="M909" s="257"/>
      <c r="N909" s="258"/>
      <c r="O909" s="258"/>
      <c r="P909" s="258"/>
      <c r="Q909" s="258"/>
      <c r="R909" s="258"/>
      <c r="S909" s="258"/>
      <c r="T909" s="259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T909" s="260" t="s">
        <v>218</v>
      </c>
      <c r="AU909" s="260" t="s">
        <v>82</v>
      </c>
      <c r="AV909" s="15" t="s">
        <v>34</v>
      </c>
      <c r="AW909" s="15" t="s">
        <v>33</v>
      </c>
      <c r="AX909" s="15" t="s">
        <v>73</v>
      </c>
      <c r="AY909" s="260" t="s">
        <v>206</v>
      </c>
    </row>
    <row r="910" spans="1:51" s="13" customFormat="1" ht="12">
      <c r="A910" s="13"/>
      <c r="B910" s="228"/>
      <c r="C910" s="229"/>
      <c r="D910" s="230" t="s">
        <v>218</v>
      </c>
      <c r="E910" s="231" t="s">
        <v>19</v>
      </c>
      <c r="F910" s="232" t="s">
        <v>1207</v>
      </c>
      <c r="G910" s="229"/>
      <c r="H910" s="233">
        <v>0.15</v>
      </c>
      <c r="I910" s="234"/>
      <c r="J910" s="229"/>
      <c r="K910" s="229"/>
      <c r="L910" s="235"/>
      <c r="M910" s="236"/>
      <c r="N910" s="237"/>
      <c r="O910" s="237"/>
      <c r="P910" s="237"/>
      <c r="Q910" s="237"/>
      <c r="R910" s="237"/>
      <c r="S910" s="237"/>
      <c r="T910" s="238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T910" s="239" t="s">
        <v>218</v>
      </c>
      <c r="AU910" s="239" t="s">
        <v>82</v>
      </c>
      <c r="AV910" s="13" t="s">
        <v>82</v>
      </c>
      <c r="AW910" s="13" t="s">
        <v>33</v>
      </c>
      <c r="AX910" s="13" t="s">
        <v>73</v>
      </c>
      <c r="AY910" s="239" t="s">
        <v>206</v>
      </c>
    </row>
    <row r="911" spans="1:51" s="15" customFormat="1" ht="12">
      <c r="A911" s="15"/>
      <c r="B911" s="251"/>
      <c r="C911" s="252"/>
      <c r="D911" s="230" t="s">
        <v>218</v>
      </c>
      <c r="E911" s="253" t="s">
        <v>19</v>
      </c>
      <c r="F911" s="254" t="s">
        <v>550</v>
      </c>
      <c r="G911" s="252"/>
      <c r="H911" s="253" t="s">
        <v>19</v>
      </c>
      <c r="I911" s="255"/>
      <c r="J911" s="252"/>
      <c r="K911" s="252"/>
      <c r="L911" s="256"/>
      <c r="M911" s="257"/>
      <c r="N911" s="258"/>
      <c r="O911" s="258"/>
      <c r="P911" s="258"/>
      <c r="Q911" s="258"/>
      <c r="R911" s="258"/>
      <c r="S911" s="258"/>
      <c r="T911" s="259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T911" s="260" t="s">
        <v>218</v>
      </c>
      <c r="AU911" s="260" t="s">
        <v>82</v>
      </c>
      <c r="AV911" s="15" t="s">
        <v>34</v>
      </c>
      <c r="AW911" s="15" t="s">
        <v>33</v>
      </c>
      <c r="AX911" s="15" t="s">
        <v>73</v>
      </c>
      <c r="AY911" s="260" t="s">
        <v>206</v>
      </c>
    </row>
    <row r="912" spans="1:51" s="13" customFormat="1" ht="12">
      <c r="A912" s="13"/>
      <c r="B912" s="228"/>
      <c r="C912" s="229"/>
      <c r="D912" s="230" t="s">
        <v>218</v>
      </c>
      <c r="E912" s="231" t="s">
        <v>19</v>
      </c>
      <c r="F912" s="232" t="s">
        <v>1208</v>
      </c>
      <c r="G912" s="229"/>
      <c r="H912" s="233">
        <v>5.73</v>
      </c>
      <c r="I912" s="234"/>
      <c r="J912" s="229"/>
      <c r="K912" s="229"/>
      <c r="L912" s="235"/>
      <c r="M912" s="236"/>
      <c r="N912" s="237"/>
      <c r="O912" s="237"/>
      <c r="P912" s="237"/>
      <c r="Q912" s="237"/>
      <c r="R912" s="237"/>
      <c r="S912" s="237"/>
      <c r="T912" s="238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39" t="s">
        <v>218</v>
      </c>
      <c r="AU912" s="239" t="s">
        <v>82</v>
      </c>
      <c r="AV912" s="13" t="s">
        <v>82</v>
      </c>
      <c r="AW912" s="13" t="s">
        <v>33</v>
      </c>
      <c r="AX912" s="13" t="s">
        <v>73</v>
      </c>
      <c r="AY912" s="239" t="s">
        <v>206</v>
      </c>
    </row>
    <row r="913" spans="1:51" s="14" customFormat="1" ht="12">
      <c r="A913" s="14"/>
      <c r="B913" s="240"/>
      <c r="C913" s="241"/>
      <c r="D913" s="230" t="s">
        <v>218</v>
      </c>
      <c r="E913" s="242" t="s">
        <v>19</v>
      </c>
      <c r="F913" s="243" t="s">
        <v>220</v>
      </c>
      <c r="G913" s="241"/>
      <c r="H913" s="244">
        <v>5.88</v>
      </c>
      <c r="I913" s="245"/>
      <c r="J913" s="241"/>
      <c r="K913" s="241"/>
      <c r="L913" s="246"/>
      <c r="M913" s="247"/>
      <c r="N913" s="248"/>
      <c r="O913" s="248"/>
      <c r="P913" s="248"/>
      <c r="Q913" s="248"/>
      <c r="R913" s="248"/>
      <c r="S913" s="248"/>
      <c r="T913" s="249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50" t="s">
        <v>218</v>
      </c>
      <c r="AU913" s="250" t="s">
        <v>82</v>
      </c>
      <c r="AV913" s="14" t="s">
        <v>112</v>
      </c>
      <c r="AW913" s="14" t="s">
        <v>33</v>
      </c>
      <c r="AX913" s="14" t="s">
        <v>34</v>
      </c>
      <c r="AY913" s="250" t="s">
        <v>206</v>
      </c>
    </row>
    <row r="914" spans="1:65" s="2" customFormat="1" ht="12">
      <c r="A914" s="40"/>
      <c r="B914" s="41"/>
      <c r="C914" s="215" t="s">
        <v>1209</v>
      </c>
      <c r="D914" s="215" t="s">
        <v>208</v>
      </c>
      <c r="E914" s="216" t="s">
        <v>1210</v>
      </c>
      <c r="F914" s="217" t="s">
        <v>1211</v>
      </c>
      <c r="G914" s="218" t="s">
        <v>211</v>
      </c>
      <c r="H914" s="219">
        <v>131.344</v>
      </c>
      <c r="I914" s="220"/>
      <c r="J914" s="221">
        <f>ROUND(I914*H914,2)</f>
        <v>0</v>
      </c>
      <c r="K914" s="217" t="s">
        <v>212</v>
      </c>
      <c r="L914" s="46"/>
      <c r="M914" s="222" t="s">
        <v>19</v>
      </c>
      <c r="N914" s="223" t="s">
        <v>44</v>
      </c>
      <c r="O914" s="86"/>
      <c r="P914" s="224">
        <f>O914*H914</f>
        <v>0</v>
      </c>
      <c r="Q914" s="224">
        <v>0.00576</v>
      </c>
      <c r="R914" s="224">
        <f>Q914*H914</f>
        <v>0.75654144</v>
      </c>
      <c r="S914" s="224">
        <v>0</v>
      </c>
      <c r="T914" s="225">
        <f>S914*H914</f>
        <v>0</v>
      </c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R914" s="226" t="s">
        <v>112</v>
      </c>
      <c r="AT914" s="226" t="s">
        <v>208</v>
      </c>
      <c r="AU914" s="226" t="s">
        <v>82</v>
      </c>
      <c r="AY914" s="19" t="s">
        <v>206</v>
      </c>
      <c r="BE914" s="227">
        <f>IF(N914="základní",J914,0)</f>
        <v>0</v>
      </c>
      <c r="BF914" s="227">
        <f>IF(N914="snížená",J914,0)</f>
        <v>0</v>
      </c>
      <c r="BG914" s="227">
        <f>IF(N914="zákl. přenesená",J914,0)</f>
        <v>0</v>
      </c>
      <c r="BH914" s="227">
        <f>IF(N914="sníž. přenesená",J914,0)</f>
        <v>0</v>
      </c>
      <c r="BI914" s="227">
        <f>IF(N914="nulová",J914,0)</f>
        <v>0</v>
      </c>
      <c r="BJ914" s="19" t="s">
        <v>34</v>
      </c>
      <c r="BK914" s="227">
        <f>ROUND(I914*H914,2)</f>
        <v>0</v>
      </c>
      <c r="BL914" s="19" t="s">
        <v>112</v>
      </c>
      <c r="BM914" s="226" t="s">
        <v>1212</v>
      </c>
    </row>
    <row r="915" spans="1:51" s="15" customFormat="1" ht="12">
      <c r="A915" s="15"/>
      <c r="B915" s="251"/>
      <c r="C915" s="252"/>
      <c r="D915" s="230" t="s">
        <v>218</v>
      </c>
      <c r="E915" s="253" t="s">
        <v>19</v>
      </c>
      <c r="F915" s="254" t="s">
        <v>1206</v>
      </c>
      <c r="G915" s="252"/>
      <c r="H915" s="253" t="s">
        <v>19</v>
      </c>
      <c r="I915" s="255"/>
      <c r="J915" s="252"/>
      <c r="K915" s="252"/>
      <c r="L915" s="256"/>
      <c r="M915" s="257"/>
      <c r="N915" s="258"/>
      <c r="O915" s="258"/>
      <c r="P915" s="258"/>
      <c r="Q915" s="258"/>
      <c r="R915" s="258"/>
      <c r="S915" s="258"/>
      <c r="T915" s="259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T915" s="260" t="s">
        <v>218</v>
      </c>
      <c r="AU915" s="260" t="s">
        <v>82</v>
      </c>
      <c r="AV915" s="15" t="s">
        <v>34</v>
      </c>
      <c r="AW915" s="15" t="s">
        <v>33</v>
      </c>
      <c r="AX915" s="15" t="s">
        <v>73</v>
      </c>
      <c r="AY915" s="260" t="s">
        <v>206</v>
      </c>
    </row>
    <row r="916" spans="1:51" s="13" customFormat="1" ht="12">
      <c r="A916" s="13"/>
      <c r="B916" s="228"/>
      <c r="C916" s="229"/>
      <c r="D916" s="230" t="s">
        <v>218</v>
      </c>
      <c r="E916" s="231" t="s">
        <v>19</v>
      </c>
      <c r="F916" s="232" t="s">
        <v>1213</v>
      </c>
      <c r="G916" s="229"/>
      <c r="H916" s="233">
        <v>4</v>
      </c>
      <c r="I916" s="234"/>
      <c r="J916" s="229"/>
      <c r="K916" s="229"/>
      <c r="L916" s="235"/>
      <c r="M916" s="236"/>
      <c r="N916" s="237"/>
      <c r="O916" s="237"/>
      <c r="P916" s="237"/>
      <c r="Q916" s="237"/>
      <c r="R916" s="237"/>
      <c r="S916" s="237"/>
      <c r="T916" s="238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39" t="s">
        <v>218</v>
      </c>
      <c r="AU916" s="239" t="s">
        <v>82</v>
      </c>
      <c r="AV916" s="13" t="s">
        <v>82</v>
      </c>
      <c r="AW916" s="13" t="s">
        <v>33</v>
      </c>
      <c r="AX916" s="13" t="s">
        <v>73</v>
      </c>
      <c r="AY916" s="239" t="s">
        <v>206</v>
      </c>
    </row>
    <row r="917" spans="1:51" s="15" customFormat="1" ht="12">
      <c r="A917" s="15"/>
      <c r="B917" s="251"/>
      <c r="C917" s="252"/>
      <c r="D917" s="230" t="s">
        <v>218</v>
      </c>
      <c r="E917" s="253" t="s">
        <v>19</v>
      </c>
      <c r="F917" s="254" t="s">
        <v>550</v>
      </c>
      <c r="G917" s="252"/>
      <c r="H917" s="253" t="s">
        <v>19</v>
      </c>
      <c r="I917" s="255"/>
      <c r="J917" s="252"/>
      <c r="K917" s="252"/>
      <c r="L917" s="256"/>
      <c r="M917" s="257"/>
      <c r="N917" s="258"/>
      <c r="O917" s="258"/>
      <c r="P917" s="258"/>
      <c r="Q917" s="258"/>
      <c r="R917" s="258"/>
      <c r="S917" s="258"/>
      <c r="T917" s="259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T917" s="260" t="s">
        <v>218</v>
      </c>
      <c r="AU917" s="260" t="s">
        <v>82</v>
      </c>
      <c r="AV917" s="15" t="s">
        <v>34</v>
      </c>
      <c r="AW917" s="15" t="s">
        <v>33</v>
      </c>
      <c r="AX917" s="15" t="s">
        <v>73</v>
      </c>
      <c r="AY917" s="260" t="s">
        <v>206</v>
      </c>
    </row>
    <row r="918" spans="1:51" s="13" customFormat="1" ht="12">
      <c r="A918" s="13"/>
      <c r="B918" s="228"/>
      <c r="C918" s="229"/>
      <c r="D918" s="230" t="s">
        <v>218</v>
      </c>
      <c r="E918" s="231" t="s">
        <v>19</v>
      </c>
      <c r="F918" s="232" t="s">
        <v>1214</v>
      </c>
      <c r="G918" s="229"/>
      <c r="H918" s="233">
        <v>127.344</v>
      </c>
      <c r="I918" s="234"/>
      <c r="J918" s="229"/>
      <c r="K918" s="229"/>
      <c r="L918" s="235"/>
      <c r="M918" s="236"/>
      <c r="N918" s="237"/>
      <c r="O918" s="237"/>
      <c r="P918" s="237"/>
      <c r="Q918" s="237"/>
      <c r="R918" s="237"/>
      <c r="S918" s="237"/>
      <c r="T918" s="238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39" t="s">
        <v>218</v>
      </c>
      <c r="AU918" s="239" t="s">
        <v>82</v>
      </c>
      <c r="AV918" s="13" t="s">
        <v>82</v>
      </c>
      <c r="AW918" s="13" t="s">
        <v>33</v>
      </c>
      <c r="AX918" s="13" t="s">
        <v>73</v>
      </c>
      <c r="AY918" s="239" t="s">
        <v>206</v>
      </c>
    </row>
    <row r="919" spans="1:51" s="14" customFormat="1" ht="12">
      <c r="A919" s="14"/>
      <c r="B919" s="240"/>
      <c r="C919" s="241"/>
      <c r="D919" s="230" t="s">
        <v>218</v>
      </c>
      <c r="E919" s="242" t="s">
        <v>19</v>
      </c>
      <c r="F919" s="243" t="s">
        <v>220</v>
      </c>
      <c r="G919" s="241"/>
      <c r="H919" s="244">
        <v>131.344</v>
      </c>
      <c r="I919" s="245"/>
      <c r="J919" s="241"/>
      <c r="K919" s="241"/>
      <c r="L919" s="246"/>
      <c r="M919" s="247"/>
      <c r="N919" s="248"/>
      <c r="O919" s="248"/>
      <c r="P919" s="248"/>
      <c r="Q919" s="248"/>
      <c r="R919" s="248"/>
      <c r="S919" s="248"/>
      <c r="T919" s="249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50" t="s">
        <v>218</v>
      </c>
      <c r="AU919" s="250" t="s">
        <v>82</v>
      </c>
      <c r="AV919" s="14" t="s">
        <v>112</v>
      </c>
      <c r="AW919" s="14" t="s">
        <v>33</v>
      </c>
      <c r="AX919" s="14" t="s">
        <v>34</v>
      </c>
      <c r="AY919" s="250" t="s">
        <v>206</v>
      </c>
    </row>
    <row r="920" spans="1:65" s="2" customFormat="1" ht="12">
      <c r="A920" s="40"/>
      <c r="B920" s="41"/>
      <c r="C920" s="215" t="s">
        <v>1215</v>
      </c>
      <c r="D920" s="215" t="s">
        <v>208</v>
      </c>
      <c r="E920" s="216" t="s">
        <v>1216</v>
      </c>
      <c r="F920" s="217" t="s">
        <v>1217</v>
      </c>
      <c r="G920" s="218" t="s">
        <v>211</v>
      </c>
      <c r="H920" s="219">
        <v>131.344</v>
      </c>
      <c r="I920" s="220"/>
      <c r="J920" s="221">
        <f>ROUND(I920*H920,2)</f>
        <v>0</v>
      </c>
      <c r="K920" s="217" t="s">
        <v>212</v>
      </c>
      <c r="L920" s="46"/>
      <c r="M920" s="222" t="s">
        <v>19</v>
      </c>
      <c r="N920" s="223" t="s">
        <v>44</v>
      </c>
      <c r="O920" s="86"/>
      <c r="P920" s="224">
        <f>O920*H920</f>
        <v>0</v>
      </c>
      <c r="Q920" s="224">
        <v>0</v>
      </c>
      <c r="R920" s="224">
        <f>Q920*H920</f>
        <v>0</v>
      </c>
      <c r="S920" s="224">
        <v>0</v>
      </c>
      <c r="T920" s="225">
        <f>S920*H920</f>
        <v>0</v>
      </c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R920" s="226" t="s">
        <v>112</v>
      </c>
      <c r="AT920" s="226" t="s">
        <v>208</v>
      </c>
      <c r="AU920" s="226" t="s">
        <v>82</v>
      </c>
      <c r="AY920" s="19" t="s">
        <v>206</v>
      </c>
      <c r="BE920" s="227">
        <f>IF(N920="základní",J920,0)</f>
        <v>0</v>
      </c>
      <c r="BF920" s="227">
        <f>IF(N920="snížená",J920,0)</f>
        <v>0</v>
      </c>
      <c r="BG920" s="227">
        <f>IF(N920="zákl. přenesená",J920,0)</f>
        <v>0</v>
      </c>
      <c r="BH920" s="227">
        <f>IF(N920="sníž. přenesená",J920,0)</f>
        <v>0</v>
      </c>
      <c r="BI920" s="227">
        <f>IF(N920="nulová",J920,0)</f>
        <v>0</v>
      </c>
      <c r="BJ920" s="19" t="s">
        <v>34</v>
      </c>
      <c r="BK920" s="227">
        <f>ROUND(I920*H920,2)</f>
        <v>0</v>
      </c>
      <c r="BL920" s="19" t="s">
        <v>112</v>
      </c>
      <c r="BM920" s="226" t="s">
        <v>1218</v>
      </c>
    </row>
    <row r="921" spans="1:65" s="2" customFormat="1" ht="12">
      <c r="A921" s="40"/>
      <c r="B921" s="41"/>
      <c r="C921" s="215" t="s">
        <v>1219</v>
      </c>
      <c r="D921" s="215" t="s">
        <v>208</v>
      </c>
      <c r="E921" s="216" t="s">
        <v>1220</v>
      </c>
      <c r="F921" s="217" t="s">
        <v>1221</v>
      </c>
      <c r="G921" s="218" t="s">
        <v>258</v>
      </c>
      <c r="H921" s="219">
        <v>0.764</v>
      </c>
      <c r="I921" s="220"/>
      <c r="J921" s="221">
        <f>ROUND(I921*H921,2)</f>
        <v>0</v>
      </c>
      <c r="K921" s="217" t="s">
        <v>212</v>
      </c>
      <c r="L921" s="46"/>
      <c r="M921" s="222" t="s">
        <v>19</v>
      </c>
      <c r="N921" s="223" t="s">
        <v>44</v>
      </c>
      <c r="O921" s="86"/>
      <c r="P921" s="224">
        <f>O921*H921</f>
        <v>0</v>
      </c>
      <c r="Q921" s="224">
        <v>1.05256</v>
      </c>
      <c r="R921" s="224">
        <f>Q921*H921</f>
        <v>0.80415584</v>
      </c>
      <c r="S921" s="224">
        <v>0</v>
      </c>
      <c r="T921" s="225">
        <f>S921*H921</f>
        <v>0</v>
      </c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R921" s="226" t="s">
        <v>112</v>
      </c>
      <c r="AT921" s="226" t="s">
        <v>208</v>
      </c>
      <c r="AU921" s="226" t="s">
        <v>82</v>
      </c>
      <c r="AY921" s="19" t="s">
        <v>206</v>
      </c>
      <c r="BE921" s="227">
        <f>IF(N921="základní",J921,0)</f>
        <v>0</v>
      </c>
      <c r="BF921" s="227">
        <f>IF(N921="snížená",J921,0)</f>
        <v>0</v>
      </c>
      <c r="BG921" s="227">
        <f>IF(N921="zákl. přenesená",J921,0)</f>
        <v>0</v>
      </c>
      <c r="BH921" s="227">
        <f>IF(N921="sníž. přenesená",J921,0)</f>
        <v>0</v>
      </c>
      <c r="BI921" s="227">
        <f>IF(N921="nulová",J921,0)</f>
        <v>0</v>
      </c>
      <c r="BJ921" s="19" t="s">
        <v>34</v>
      </c>
      <c r="BK921" s="227">
        <f>ROUND(I921*H921,2)</f>
        <v>0</v>
      </c>
      <c r="BL921" s="19" t="s">
        <v>112</v>
      </c>
      <c r="BM921" s="226" t="s">
        <v>1222</v>
      </c>
    </row>
    <row r="922" spans="1:51" s="15" customFormat="1" ht="12">
      <c r="A922" s="15"/>
      <c r="B922" s="251"/>
      <c r="C922" s="252"/>
      <c r="D922" s="230" t="s">
        <v>218</v>
      </c>
      <c r="E922" s="253" t="s">
        <v>19</v>
      </c>
      <c r="F922" s="254" t="s">
        <v>1223</v>
      </c>
      <c r="G922" s="252"/>
      <c r="H922" s="253" t="s">
        <v>19</v>
      </c>
      <c r="I922" s="255"/>
      <c r="J922" s="252"/>
      <c r="K922" s="252"/>
      <c r="L922" s="256"/>
      <c r="M922" s="257"/>
      <c r="N922" s="258"/>
      <c r="O922" s="258"/>
      <c r="P922" s="258"/>
      <c r="Q922" s="258"/>
      <c r="R922" s="258"/>
      <c r="S922" s="258"/>
      <c r="T922" s="259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T922" s="260" t="s">
        <v>218</v>
      </c>
      <c r="AU922" s="260" t="s">
        <v>82</v>
      </c>
      <c r="AV922" s="15" t="s">
        <v>34</v>
      </c>
      <c r="AW922" s="15" t="s">
        <v>33</v>
      </c>
      <c r="AX922" s="15" t="s">
        <v>73</v>
      </c>
      <c r="AY922" s="260" t="s">
        <v>206</v>
      </c>
    </row>
    <row r="923" spans="1:51" s="13" customFormat="1" ht="12">
      <c r="A923" s="13"/>
      <c r="B923" s="228"/>
      <c r="C923" s="229"/>
      <c r="D923" s="230" t="s">
        <v>218</v>
      </c>
      <c r="E923" s="231" t="s">
        <v>19</v>
      </c>
      <c r="F923" s="232" t="s">
        <v>1224</v>
      </c>
      <c r="G923" s="229"/>
      <c r="H923" s="233">
        <v>0.764</v>
      </c>
      <c r="I923" s="234"/>
      <c r="J923" s="229"/>
      <c r="K923" s="229"/>
      <c r="L923" s="235"/>
      <c r="M923" s="236"/>
      <c r="N923" s="237"/>
      <c r="O923" s="237"/>
      <c r="P923" s="237"/>
      <c r="Q923" s="237"/>
      <c r="R923" s="237"/>
      <c r="S923" s="237"/>
      <c r="T923" s="238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239" t="s">
        <v>218</v>
      </c>
      <c r="AU923" s="239" t="s">
        <v>82</v>
      </c>
      <c r="AV923" s="13" t="s">
        <v>82</v>
      </c>
      <c r="AW923" s="13" t="s">
        <v>33</v>
      </c>
      <c r="AX923" s="13" t="s">
        <v>73</v>
      </c>
      <c r="AY923" s="239" t="s">
        <v>206</v>
      </c>
    </row>
    <row r="924" spans="1:51" s="14" customFormat="1" ht="12">
      <c r="A924" s="14"/>
      <c r="B924" s="240"/>
      <c r="C924" s="241"/>
      <c r="D924" s="230" t="s">
        <v>218</v>
      </c>
      <c r="E924" s="242" t="s">
        <v>19</v>
      </c>
      <c r="F924" s="243" t="s">
        <v>220</v>
      </c>
      <c r="G924" s="241"/>
      <c r="H924" s="244">
        <v>0.764</v>
      </c>
      <c r="I924" s="245"/>
      <c r="J924" s="241"/>
      <c r="K924" s="241"/>
      <c r="L924" s="246"/>
      <c r="M924" s="247"/>
      <c r="N924" s="248"/>
      <c r="O924" s="248"/>
      <c r="P924" s="248"/>
      <c r="Q924" s="248"/>
      <c r="R924" s="248"/>
      <c r="S924" s="248"/>
      <c r="T924" s="249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T924" s="250" t="s">
        <v>218</v>
      </c>
      <c r="AU924" s="250" t="s">
        <v>82</v>
      </c>
      <c r="AV924" s="14" t="s">
        <v>112</v>
      </c>
      <c r="AW924" s="14" t="s">
        <v>33</v>
      </c>
      <c r="AX924" s="14" t="s">
        <v>34</v>
      </c>
      <c r="AY924" s="250" t="s">
        <v>206</v>
      </c>
    </row>
    <row r="925" spans="1:65" s="2" customFormat="1" ht="12">
      <c r="A925" s="40"/>
      <c r="B925" s="41"/>
      <c r="C925" s="215" t="s">
        <v>1225</v>
      </c>
      <c r="D925" s="215" t="s">
        <v>208</v>
      </c>
      <c r="E925" s="216" t="s">
        <v>1226</v>
      </c>
      <c r="F925" s="217" t="s">
        <v>1227</v>
      </c>
      <c r="G925" s="218" t="s">
        <v>386</v>
      </c>
      <c r="H925" s="219">
        <v>2</v>
      </c>
      <c r="I925" s="220"/>
      <c r="J925" s="221">
        <f>ROUND(I925*H925,2)</f>
        <v>0</v>
      </c>
      <c r="K925" s="217" t="s">
        <v>212</v>
      </c>
      <c r="L925" s="46"/>
      <c r="M925" s="222" t="s">
        <v>19</v>
      </c>
      <c r="N925" s="223" t="s">
        <v>44</v>
      </c>
      <c r="O925" s="86"/>
      <c r="P925" s="224">
        <f>O925*H925</f>
        <v>0</v>
      </c>
      <c r="Q925" s="224">
        <v>0.05055</v>
      </c>
      <c r="R925" s="224">
        <f>Q925*H925</f>
        <v>0.1011</v>
      </c>
      <c r="S925" s="224">
        <v>0</v>
      </c>
      <c r="T925" s="225">
        <f>S925*H925</f>
        <v>0</v>
      </c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R925" s="226" t="s">
        <v>112</v>
      </c>
      <c r="AT925" s="226" t="s">
        <v>208</v>
      </c>
      <c r="AU925" s="226" t="s">
        <v>82</v>
      </c>
      <c r="AY925" s="19" t="s">
        <v>206</v>
      </c>
      <c r="BE925" s="227">
        <f>IF(N925="základní",J925,0)</f>
        <v>0</v>
      </c>
      <c r="BF925" s="227">
        <f>IF(N925="snížená",J925,0)</f>
        <v>0</v>
      </c>
      <c r="BG925" s="227">
        <f>IF(N925="zákl. přenesená",J925,0)</f>
        <v>0</v>
      </c>
      <c r="BH925" s="227">
        <f>IF(N925="sníž. přenesená",J925,0)</f>
        <v>0</v>
      </c>
      <c r="BI925" s="227">
        <f>IF(N925="nulová",J925,0)</f>
        <v>0</v>
      </c>
      <c r="BJ925" s="19" t="s">
        <v>34</v>
      </c>
      <c r="BK925" s="227">
        <f>ROUND(I925*H925,2)</f>
        <v>0</v>
      </c>
      <c r="BL925" s="19" t="s">
        <v>112</v>
      </c>
      <c r="BM925" s="226" t="s">
        <v>1228</v>
      </c>
    </row>
    <row r="926" spans="1:51" s="15" customFormat="1" ht="12">
      <c r="A926" s="15"/>
      <c r="B926" s="251"/>
      <c r="C926" s="252"/>
      <c r="D926" s="230" t="s">
        <v>218</v>
      </c>
      <c r="E926" s="253" t="s">
        <v>19</v>
      </c>
      <c r="F926" s="254" t="s">
        <v>603</v>
      </c>
      <c r="G926" s="252"/>
      <c r="H926" s="253" t="s">
        <v>19</v>
      </c>
      <c r="I926" s="255"/>
      <c r="J926" s="252"/>
      <c r="K926" s="252"/>
      <c r="L926" s="256"/>
      <c r="M926" s="257"/>
      <c r="N926" s="258"/>
      <c r="O926" s="258"/>
      <c r="P926" s="258"/>
      <c r="Q926" s="258"/>
      <c r="R926" s="258"/>
      <c r="S926" s="258"/>
      <c r="T926" s="259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T926" s="260" t="s">
        <v>218</v>
      </c>
      <c r="AU926" s="260" t="s">
        <v>82</v>
      </c>
      <c r="AV926" s="15" t="s">
        <v>34</v>
      </c>
      <c r="AW926" s="15" t="s">
        <v>33</v>
      </c>
      <c r="AX926" s="15" t="s">
        <v>73</v>
      </c>
      <c r="AY926" s="260" t="s">
        <v>206</v>
      </c>
    </row>
    <row r="927" spans="1:51" s="13" customFormat="1" ht="12">
      <c r="A927" s="13"/>
      <c r="B927" s="228"/>
      <c r="C927" s="229"/>
      <c r="D927" s="230" t="s">
        <v>218</v>
      </c>
      <c r="E927" s="231" t="s">
        <v>19</v>
      </c>
      <c r="F927" s="232" t="s">
        <v>1229</v>
      </c>
      <c r="G927" s="229"/>
      <c r="H927" s="233">
        <v>1</v>
      </c>
      <c r="I927" s="234"/>
      <c r="J927" s="229"/>
      <c r="K927" s="229"/>
      <c r="L927" s="235"/>
      <c r="M927" s="236"/>
      <c r="N927" s="237"/>
      <c r="O927" s="237"/>
      <c r="P927" s="237"/>
      <c r="Q927" s="237"/>
      <c r="R927" s="237"/>
      <c r="S927" s="237"/>
      <c r="T927" s="238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39" t="s">
        <v>218</v>
      </c>
      <c r="AU927" s="239" t="s">
        <v>82</v>
      </c>
      <c r="AV927" s="13" t="s">
        <v>82</v>
      </c>
      <c r="AW927" s="13" t="s">
        <v>33</v>
      </c>
      <c r="AX927" s="13" t="s">
        <v>73</v>
      </c>
      <c r="AY927" s="239" t="s">
        <v>206</v>
      </c>
    </row>
    <row r="928" spans="1:51" s="13" customFormat="1" ht="12">
      <c r="A928" s="13"/>
      <c r="B928" s="228"/>
      <c r="C928" s="229"/>
      <c r="D928" s="230" t="s">
        <v>218</v>
      </c>
      <c r="E928" s="231" t="s">
        <v>19</v>
      </c>
      <c r="F928" s="232" t="s">
        <v>1230</v>
      </c>
      <c r="G928" s="229"/>
      <c r="H928" s="233">
        <v>1</v>
      </c>
      <c r="I928" s="234"/>
      <c r="J928" s="229"/>
      <c r="K928" s="229"/>
      <c r="L928" s="235"/>
      <c r="M928" s="236"/>
      <c r="N928" s="237"/>
      <c r="O928" s="237"/>
      <c r="P928" s="237"/>
      <c r="Q928" s="237"/>
      <c r="R928" s="237"/>
      <c r="S928" s="237"/>
      <c r="T928" s="238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T928" s="239" t="s">
        <v>218</v>
      </c>
      <c r="AU928" s="239" t="s">
        <v>82</v>
      </c>
      <c r="AV928" s="13" t="s">
        <v>82</v>
      </c>
      <c r="AW928" s="13" t="s">
        <v>33</v>
      </c>
      <c r="AX928" s="13" t="s">
        <v>73</v>
      </c>
      <c r="AY928" s="239" t="s">
        <v>206</v>
      </c>
    </row>
    <row r="929" spans="1:51" s="14" customFormat="1" ht="12">
      <c r="A929" s="14"/>
      <c r="B929" s="240"/>
      <c r="C929" s="241"/>
      <c r="D929" s="230" t="s">
        <v>218</v>
      </c>
      <c r="E929" s="242" t="s">
        <v>19</v>
      </c>
      <c r="F929" s="243" t="s">
        <v>220</v>
      </c>
      <c r="G929" s="241"/>
      <c r="H929" s="244">
        <v>2</v>
      </c>
      <c r="I929" s="245"/>
      <c r="J929" s="241"/>
      <c r="K929" s="241"/>
      <c r="L929" s="246"/>
      <c r="M929" s="247"/>
      <c r="N929" s="248"/>
      <c r="O929" s="248"/>
      <c r="P929" s="248"/>
      <c r="Q929" s="248"/>
      <c r="R929" s="248"/>
      <c r="S929" s="248"/>
      <c r="T929" s="249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T929" s="250" t="s">
        <v>218</v>
      </c>
      <c r="AU929" s="250" t="s">
        <v>82</v>
      </c>
      <c r="AV929" s="14" t="s">
        <v>112</v>
      </c>
      <c r="AW929" s="14" t="s">
        <v>33</v>
      </c>
      <c r="AX929" s="14" t="s">
        <v>34</v>
      </c>
      <c r="AY929" s="250" t="s">
        <v>206</v>
      </c>
    </row>
    <row r="930" spans="1:65" s="2" customFormat="1" ht="16.5" customHeight="1">
      <c r="A930" s="40"/>
      <c r="B930" s="41"/>
      <c r="C930" s="261" t="s">
        <v>1231</v>
      </c>
      <c r="D930" s="261" t="s">
        <v>317</v>
      </c>
      <c r="E930" s="262" t="s">
        <v>1232</v>
      </c>
      <c r="F930" s="263" t="s">
        <v>1233</v>
      </c>
      <c r="G930" s="264" t="s">
        <v>211</v>
      </c>
      <c r="H930" s="265">
        <v>5.72</v>
      </c>
      <c r="I930" s="266"/>
      <c r="J930" s="267">
        <f>ROUND(I930*H930,2)</f>
        <v>0</v>
      </c>
      <c r="K930" s="263" t="s">
        <v>19</v>
      </c>
      <c r="L930" s="268"/>
      <c r="M930" s="269" t="s">
        <v>19</v>
      </c>
      <c r="N930" s="270" t="s">
        <v>44</v>
      </c>
      <c r="O930" s="86"/>
      <c r="P930" s="224">
        <f>O930*H930</f>
        <v>0</v>
      </c>
      <c r="Q930" s="224">
        <v>0.5</v>
      </c>
      <c r="R930" s="224">
        <f>Q930*H930</f>
        <v>2.86</v>
      </c>
      <c r="S930" s="224">
        <v>0</v>
      </c>
      <c r="T930" s="225">
        <f>S930*H930</f>
        <v>0</v>
      </c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R930" s="226" t="s">
        <v>247</v>
      </c>
      <c r="AT930" s="226" t="s">
        <v>317</v>
      </c>
      <c r="AU930" s="226" t="s">
        <v>82</v>
      </c>
      <c r="AY930" s="19" t="s">
        <v>206</v>
      </c>
      <c r="BE930" s="227">
        <f>IF(N930="základní",J930,0)</f>
        <v>0</v>
      </c>
      <c r="BF930" s="227">
        <f>IF(N930="snížená",J930,0)</f>
        <v>0</v>
      </c>
      <c r="BG930" s="227">
        <f>IF(N930="zákl. přenesená",J930,0)</f>
        <v>0</v>
      </c>
      <c r="BH930" s="227">
        <f>IF(N930="sníž. přenesená",J930,0)</f>
        <v>0</v>
      </c>
      <c r="BI930" s="227">
        <f>IF(N930="nulová",J930,0)</f>
        <v>0</v>
      </c>
      <c r="BJ930" s="19" t="s">
        <v>34</v>
      </c>
      <c r="BK930" s="227">
        <f>ROUND(I930*H930,2)</f>
        <v>0</v>
      </c>
      <c r="BL930" s="19" t="s">
        <v>112</v>
      </c>
      <c r="BM930" s="226" t="s">
        <v>1234</v>
      </c>
    </row>
    <row r="931" spans="1:51" s="13" customFormat="1" ht="12">
      <c r="A931" s="13"/>
      <c r="B931" s="228"/>
      <c r="C931" s="229"/>
      <c r="D931" s="230" t="s">
        <v>218</v>
      </c>
      <c r="E931" s="231" t="s">
        <v>19</v>
      </c>
      <c r="F931" s="232" t="s">
        <v>1235</v>
      </c>
      <c r="G931" s="229"/>
      <c r="H931" s="233">
        <v>2.75</v>
      </c>
      <c r="I931" s="234"/>
      <c r="J931" s="229"/>
      <c r="K931" s="229"/>
      <c r="L931" s="235"/>
      <c r="M931" s="236"/>
      <c r="N931" s="237"/>
      <c r="O931" s="237"/>
      <c r="P931" s="237"/>
      <c r="Q931" s="237"/>
      <c r="R931" s="237"/>
      <c r="S931" s="237"/>
      <c r="T931" s="238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T931" s="239" t="s">
        <v>218</v>
      </c>
      <c r="AU931" s="239" t="s">
        <v>82</v>
      </c>
      <c r="AV931" s="13" t="s">
        <v>82</v>
      </c>
      <c r="AW931" s="13" t="s">
        <v>33</v>
      </c>
      <c r="AX931" s="13" t="s">
        <v>73</v>
      </c>
      <c r="AY931" s="239" t="s">
        <v>206</v>
      </c>
    </row>
    <row r="932" spans="1:51" s="13" customFormat="1" ht="12">
      <c r="A932" s="13"/>
      <c r="B932" s="228"/>
      <c r="C932" s="229"/>
      <c r="D932" s="230" t="s">
        <v>218</v>
      </c>
      <c r="E932" s="231" t="s">
        <v>19</v>
      </c>
      <c r="F932" s="232" t="s">
        <v>1236</v>
      </c>
      <c r="G932" s="229"/>
      <c r="H932" s="233">
        <v>2.97</v>
      </c>
      <c r="I932" s="234"/>
      <c r="J932" s="229"/>
      <c r="K932" s="229"/>
      <c r="L932" s="235"/>
      <c r="M932" s="236"/>
      <c r="N932" s="237"/>
      <c r="O932" s="237"/>
      <c r="P932" s="237"/>
      <c r="Q932" s="237"/>
      <c r="R932" s="237"/>
      <c r="S932" s="237"/>
      <c r="T932" s="238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39" t="s">
        <v>218</v>
      </c>
      <c r="AU932" s="239" t="s">
        <v>82</v>
      </c>
      <c r="AV932" s="13" t="s">
        <v>82</v>
      </c>
      <c r="AW932" s="13" t="s">
        <v>33</v>
      </c>
      <c r="AX932" s="13" t="s">
        <v>73</v>
      </c>
      <c r="AY932" s="239" t="s">
        <v>206</v>
      </c>
    </row>
    <row r="933" spans="1:51" s="14" customFormat="1" ht="12">
      <c r="A933" s="14"/>
      <c r="B933" s="240"/>
      <c r="C933" s="241"/>
      <c r="D933" s="230" t="s">
        <v>218</v>
      </c>
      <c r="E933" s="242" t="s">
        <v>19</v>
      </c>
      <c r="F933" s="243" t="s">
        <v>220</v>
      </c>
      <c r="G933" s="241"/>
      <c r="H933" s="244">
        <v>5.72</v>
      </c>
      <c r="I933" s="245"/>
      <c r="J933" s="241"/>
      <c r="K933" s="241"/>
      <c r="L933" s="246"/>
      <c r="M933" s="247"/>
      <c r="N933" s="248"/>
      <c r="O933" s="248"/>
      <c r="P933" s="248"/>
      <c r="Q933" s="248"/>
      <c r="R933" s="248"/>
      <c r="S933" s="248"/>
      <c r="T933" s="249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250" t="s">
        <v>218</v>
      </c>
      <c r="AU933" s="250" t="s">
        <v>82</v>
      </c>
      <c r="AV933" s="14" t="s">
        <v>112</v>
      </c>
      <c r="AW933" s="14" t="s">
        <v>33</v>
      </c>
      <c r="AX933" s="14" t="s">
        <v>34</v>
      </c>
      <c r="AY933" s="250" t="s">
        <v>206</v>
      </c>
    </row>
    <row r="934" spans="1:65" s="2" customFormat="1" ht="12">
      <c r="A934" s="40"/>
      <c r="B934" s="41"/>
      <c r="C934" s="215" t="s">
        <v>1237</v>
      </c>
      <c r="D934" s="215" t="s">
        <v>208</v>
      </c>
      <c r="E934" s="216" t="s">
        <v>1238</v>
      </c>
      <c r="F934" s="217" t="s">
        <v>1239</v>
      </c>
      <c r="G934" s="218" t="s">
        <v>386</v>
      </c>
      <c r="H934" s="219">
        <v>2</v>
      </c>
      <c r="I934" s="220"/>
      <c r="J934" s="221">
        <f>ROUND(I934*H934,2)</f>
        <v>0</v>
      </c>
      <c r="K934" s="217" t="s">
        <v>212</v>
      </c>
      <c r="L934" s="46"/>
      <c r="M934" s="222" t="s">
        <v>19</v>
      </c>
      <c r="N934" s="223" t="s">
        <v>44</v>
      </c>
      <c r="O934" s="86"/>
      <c r="P934" s="224">
        <f>O934*H934</f>
        <v>0</v>
      </c>
      <c r="Q934" s="224">
        <v>0.08516</v>
      </c>
      <c r="R934" s="224">
        <f>Q934*H934</f>
        <v>0.17032</v>
      </c>
      <c r="S934" s="224">
        <v>0</v>
      </c>
      <c r="T934" s="225">
        <f>S934*H934</f>
        <v>0</v>
      </c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R934" s="226" t="s">
        <v>112</v>
      </c>
      <c r="AT934" s="226" t="s">
        <v>208</v>
      </c>
      <c r="AU934" s="226" t="s">
        <v>82</v>
      </c>
      <c r="AY934" s="19" t="s">
        <v>206</v>
      </c>
      <c r="BE934" s="227">
        <f>IF(N934="základní",J934,0)</f>
        <v>0</v>
      </c>
      <c r="BF934" s="227">
        <f>IF(N934="snížená",J934,0)</f>
        <v>0</v>
      </c>
      <c r="BG934" s="227">
        <f>IF(N934="zákl. přenesená",J934,0)</f>
        <v>0</v>
      </c>
      <c r="BH934" s="227">
        <f>IF(N934="sníž. přenesená",J934,0)</f>
        <v>0</v>
      </c>
      <c r="BI934" s="227">
        <f>IF(N934="nulová",J934,0)</f>
        <v>0</v>
      </c>
      <c r="BJ934" s="19" t="s">
        <v>34</v>
      </c>
      <c r="BK934" s="227">
        <f>ROUND(I934*H934,2)</f>
        <v>0</v>
      </c>
      <c r="BL934" s="19" t="s">
        <v>112</v>
      </c>
      <c r="BM934" s="226" t="s">
        <v>1240</v>
      </c>
    </row>
    <row r="935" spans="1:51" s="15" customFormat="1" ht="12">
      <c r="A935" s="15"/>
      <c r="B935" s="251"/>
      <c r="C935" s="252"/>
      <c r="D935" s="230" t="s">
        <v>218</v>
      </c>
      <c r="E935" s="253" t="s">
        <v>19</v>
      </c>
      <c r="F935" s="254" t="s">
        <v>603</v>
      </c>
      <c r="G935" s="252"/>
      <c r="H935" s="253" t="s">
        <v>19</v>
      </c>
      <c r="I935" s="255"/>
      <c r="J935" s="252"/>
      <c r="K935" s="252"/>
      <c r="L935" s="256"/>
      <c r="M935" s="257"/>
      <c r="N935" s="258"/>
      <c r="O935" s="258"/>
      <c r="P935" s="258"/>
      <c r="Q935" s="258"/>
      <c r="R935" s="258"/>
      <c r="S935" s="258"/>
      <c r="T935" s="259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T935" s="260" t="s">
        <v>218</v>
      </c>
      <c r="AU935" s="260" t="s">
        <v>82</v>
      </c>
      <c r="AV935" s="15" t="s">
        <v>34</v>
      </c>
      <c r="AW935" s="15" t="s">
        <v>33</v>
      </c>
      <c r="AX935" s="15" t="s">
        <v>73</v>
      </c>
      <c r="AY935" s="260" t="s">
        <v>206</v>
      </c>
    </row>
    <row r="936" spans="1:51" s="13" customFormat="1" ht="12">
      <c r="A936" s="13"/>
      <c r="B936" s="228"/>
      <c r="C936" s="229"/>
      <c r="D936" s="230" t="s">
        <v>218</v>
      </c>
      <c r="E936" s="231" t="s">
        <v>19</v>
      </c>
      <c r="F936" s="232" t="s">
        <v>1241</v>
      </c>
      <c r="G936" s="229"/>
      <c r="H936" s="233">
        <v>1</v>
      </c>
      <c r="I936" s="234"/>
      <c r="J936" s="229"/>
      <c r="K936" s="229"/>
      <c r="L936" s="235"/>
      <c r="M936" s="236"/>
      <c r="N936" s="237"/>
      <c r="O936" s="237"/>
      <c r="P936" s="237"/>
      <c r="Q936" s="237"/>
      <c r="R936" s="237"/>
      <c r="S936" s="237"/>
      <c r="T936" s="238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39" t="s">
        <v>218</v>
      </c>
      <c r="AU936" s="239" t="s">
        <v>82</v>
      </c>
      <c r="AV936" s="13" t="s">
        <v>82</v>
      </c>
      <c r="AW936" s="13" t="s">
        <v>33</v>
      </c>
      <c r="AX936" s="13" t="s">
        <v>73</v>
      </c>
      <c r="AY936" s="239" t="s">
        <v>206</v>
      </c>
    </row>
    <row r="937" spans="1:51" s="13" customFormat="1" ht="12">
      <c r="A937" s="13"/>
      <c r="B937" s="228"/>
      <c r="C937" s="229"/>
      <c r="D937" s="230" t="s">
        <v>218</v>
      </c>
      <c r="E937" s="231" t="s">
        <v>19</v>
      </c>
      <c r="F937" s="232" t="s">
        <v>1242</v>
      </c>
      <c r="G937" s="229"/>
      <c r="H937" s="233">
        <v>1</v>
      </c>
      <c r="I937" s="234"/>
      <c r="J937" s="229"/>
      <c r="K937" s="229"/>
      <c r="L937" s="235"/>
      <c r="M937" s="236"/>
      <c r="N937" s="237"/>
      <c r="O937" s="237"/>
      <c r="P937" s="237"/>
      <c r="Q937" s="237"/>
      <c r="R937" s="237"/>
      <c r="S937" s="237"/>
      <c r="T937" s="238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39" t="s">
        <v>218</v>
      </c>
      <c r="AU937" s="239" t="s">
        <v>82</v>
      </c>
      <c r="AV937" s="13" t="s">
        <v>82</v>
      </c>
      <c r="AW937" s="13" t="s">
        <v>33</v>
      </c>
      <c r="AX937" s="13" t="s">
        <v>73</v>
      </c>
      <c r="AY937" s="239" t="s">
        <v>206</v>
      </c>
    </row>
    <row r="938" spans="1:51" s="14" customFormat="1" ht="12">
      <c r="A938" s="14"/>
      <c r="B938" s="240"/>
      <c r="C938" s="241"/>
      <c r="D938" s="230" t="s">
        <v>218</v>
      </c>
      <c r="E938" s="242" t="s">
        <v>19</v>
      </c>
      <c r="F938" s="243" t="s">
        <v>220</v>
      </c>
      <c r="G938" s="241"/>
      <c r="H938" s="244">
        <v>2</v>
      </c>
      <c r="I938" s="245"/>
      <c r="J938" s="241"/>
      <c r="K938" s="241"/>
      <c r="L938" s="246"/>
      <c r="M938" s="247"/>
      <c r="N938" s="248"/>
      <c r="O938" s="248"/>
      <c r="P938" s="248"/>
      <c r="Q938" s="248"/>
      <c r="R938" s="248"/>
      <c r="S938" s="248"/>
      <c r="T938" s="249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50" t="s">
        <v>218</v>
      </c>
      <c r="AU938" s="250" t="s">
        <v>82</v>
      </c>
      <c r="AV938" s="14" t="s">
        <v>112</v>
      </c>
      <c r="AW938" s="14" t="s">
        <v>33</v>
      </c>
      <c r="AX938" s="14" t="s">
        <v>34</v>
      </c>
      <c r="AY938" s="250" t="s">
        <v>206</v>
      </c>
    </row>
    <row r="939" spans="1:65" s="2" customFormat="1" ht="12">
      <c r="A939" s="40"/>
      <c r="B939" s="41"/>
      <c r="C939" s="261" t="s">
        <v>1243</v>
      </c>
      <c r="D939" s="261" t="s">
        <v>317</v>
      </c>
      <c r="E939" s="262" t="s">
        <v>1244</v>
      </c>
      <c r="F939" s="263" t="s">
        <v>1245</v>
      </c>
      <c r="G939" s="264" t="s">
        <v>270</v>
      </c>
      <c r="H939" s="265">
        <v>7.75</v>
      </c>
      <c r="I939" s="266"/>
      <c r="J939" s="267">
        <f>ROUND(I939*H939,2)</f>
        <v>0</v>
      </c>
      <c r="K939" s="263" t="s">
        <v>19</v>
      </c>
      <c r="L939" s="268"/>
      <c r="M939" s="269" t="s">
        <v>19</v>
      </c>
      <c r="N939" s="270" t="s">
        <v>44</v>
      </c>
      <c r="O939" s="86"/>
      <c r="P939" s="224">
        <f>O939*H939</f>
        <v>0</v>
      </c>
      <c r="Q939" s="224">
        <v>0.845</v>
      </c>
      <c r="R939" s="224">
        <f>Q939*H939</f>
        <v>6.54875</v>
      </c>
      <c r="S939" s="224">
        <v>0</v>
      </c>
      <c r="T939" s="225">
        <f>S939*H939</f>
        <v>0</v>
      </c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R939" s="226" t="s">
        <v>247</v>
      </c>
      <c r="AT939" s="226" t="s">
        <v>317</v>
      </c>
      <c r="AU939" s="226" t="s">
        <v>82</v>
      </c>
      <c r="AY939" s="19" t="s">
        <v>206</v>
      </c>
      <c r="BE939" s="227">
        <f>IF(N939="základní",J939,0)</f>
        <v>0</v>
      </c>
      <c r="BF939" s="227">
        <f>IF(N939="snížená",J939,0)</f>
        <v>0</v>
      </c>
      <c r="BG939" s="227">
        <f>IF(N939="zákl. přenesená",J939,0)</f>
        <v>0</v>
      </c>
      <c r="BH939" s="227">
        <f>IF(N939="sníž. přenesená",J939,0)</f>
        <v>0</v>
      </c>
      <c r="BI939" s="227">
        <f>IF(N939="nulová",J939,0)</f>
        <v>0</v>
      </c>
      <c r="BJ939" s="19" t="s">
        <v>34</v>
      </c>
      <c r="BK939" s="227">
        <f>ROUND(I939*H939,2)</f>
        <v>0</v>
      </c>
      <c r="BL939" s="19" t="s">
        <v>112</v>
      </c>
      <c r="BM939" s="226" t="s">
        <v>1246</v>
      </c>
    </row>
    <row r="940" spans="1:51" s="13" customFormat="1" ht="12">
      <c r="A940" s="13"/>
      <c r="B940" s="228"/>
      <c r="C940" s="229"/>
      <c r="D940" s="230" t="s">
        <v>218</v>
      </c>
      <c r="E940" s="231" t="s">
        <v>19</v>
      </c>
      <c r="F940" s="232" t="s">
        <v>1247</v>
      </c>
      <c r="G940" s="229"/>
      <c r="H940" s="233">
        <v>7.75</v>
      </c>
      <c r="I940" s="234"/>
      <c r="J940" s="229"/>
      <c r="K940" s="229"/>
      <c r="L940" s="235"/>
      <c r="M940" s="236"/>
      <c r="N940" s="237"/>
      <c r="O940" s="237"/>
      <c r="P940" s="237"/>
      <c r="Q940" s="237"/>
      <c r="R940" s="237"/>
      <c r="S940" s="237"/>
      <c r="T940" s="238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39" t="s">
        <v>218</v>
      </c>
      <c r="AU940" s="239" t="s">
        <v>82</v>
      </c>
      <c r="AV940" s="13" t="s">
        <v>82</v>
      </c>
      <c r="AW940" s="13" t="s">
        <v>33</v>
      </c>
      <c r="AX940" s="13" t="s">
        <v>73</v>
      </c>
      <c r="AY940" s="239" t="s">
        <v>206</v>
      </c>
    </row>
    <row r="941" spans="1:51" s="14" customFormat="1" ht="12">
      <c r="A941" s="14"/>
      <c r="B941" s="240"/>
      <c r="C941" s="241"/>
      <c r="D941" s="230" t="s">
        <v>218</v>
      </c>
      <c r="E941" s="242" t="s">
        <v>19</v>
      </c>
      <c r="F941" s="243" t="s">
        <v>220</v>
      </c>
      <c r="G941" s="241"/>
      <c r="H941" s="244">
        <v>7.75</v>
      </c>
      <c r="I941" s="245"/>
      <c r="J941" s="241"/>
      <c r="K941" s="241"/>
      <c r="L941" s="246"/>
      <c r="M941" s="247"/>
      <c r="N941" s="248"/>
      <c r="O941" s="248"/>
      <c r="P941" s="248"/>
      <c r="Q941" s="248"/>
      <c r="R941" s="248"/>
      <c r="S941" s="248"/>
      <c r="T941" s="249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50" t="s">
        <v>218</v>
      </c>
      <c r="AU941" s="250" t="s">
        <v>82</v>
      </c>
      <c r="AV941" s="14" t="s">
        <v>112</v>
      </c>
      <c r="AW941" s="14" t="s">
        <v>33</v>
      </c>
      <c r="AX941" s="14" t="s">
        <v>34</v>
      </c>
      <c r="AY941" s="250" t="s">
        <v>206</v>
      </c>
    </row>
    <row r="942" spans="1:63" s="12" customFormat="1" ht="22.8" customHeight="1">
      <c r="A942" s="12"/>
      <c r="B942" s="199"/>
      <c r="C942" s="200"/>
      <c r="D942" s="201" t="s">
        <v>72</v>
      </c>
      <c r="E942" s="213" t="s">
        <v>118</v>
      </c>
      <c r="F942" s="213" t="s">
        <v>1248</v>
      </c>
      <c r="G942" s="200"/>
      <c r="H942" s="200"/>
      <c r="I942" s="203"/>
      <c r="J942" s="214">
        <f>BK942</f>
        <v>0</v>
      </c>
      <c r="K942" s="200"/>
      <c r="L942" s="205"/>
      <c r="M942" s="206"/>
      <c r="N942" s="207"/>
      <c r="O942" s="207"/>
      <c r="P942" s="208">
        <f>P943+P1025+P1033+P1105</f>
        <v>0</v>
      </c>
      <c r="Q942" s="207"/>
      <c r="R942" s="208">
        <f>R943+R1025+R1033+R1105</f>
        <v>413.36699445999994</v>
      </c>
      <c r="S942" s="207"/>
      <c r="T942" s="209">
        <f>T943+T1025+T1033+T1105</f>
        <v>0</v>
      </c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R942" s="210" t="s">
        <v>34</v>
      </c>
      <c r="AT942" s="211" t="s">
        <v>72</v>
      </c>
      <c r="AU942" s="211" t="s">
        <v>34</v>
      </c>
      <c r="AY942" s="210" t="s">
        <v>206</v>
      </c>
      <c r="BK942" s="212">
        <f>BK943+BK1025+BK1033+BK1105</f>
        <v>0</v>
      </c>
    </row>
    <row r="943" spans="1:63" s="12" customFormat="1" ht="20.85" customHeight="1">
      <c r="A943" s="12"/>
      <c r="B943" s="199"/>
      <c r="C943" s="200"/>
      <c r="D943" s="201" t="s">
        <v>72</v>
      </c>
      <c r="E943" s="213" t="s">
        <v>583</v>
      </c>
      <c r="F943" s="213" t="s">
        <v>1249</v>
      </c>
      <c r="G943" s="200"/>
      <c r="H943" s="200"/>
      <c r="I943" s="203"/>
      <c r="J943" s="214">
        <f>BK943</f>
        <v>0</v>
      </c>
      <c r="K943" s="200"/>
      <c r="L943" s="205"/>
      <c r="M943" s="206"/>
      <c r="N943" s="207"/>
      <c r="O943" s="207"/>
      <c r="P943" s="208">
        <f>SUM(P944:P1024)</f>
        <v>0</v>
      </c>
      <c r="Q943" s="207"/>
      <c r="R943" s="208">
        <f>SUM(R944:R1024)</f>
        <v>50.33770048</v>
      </c>
      <c r="S943" s="207"/>
      <c r="T943" s="209">
        <f>SUM(T944:T1024)</f>
        <v>0</v>
      </c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R943" s="210" t="s">
        <v>34</v>
      </c>
      <c r="AT943" s="211" t="s">
        <v>72</v>
      </c>
      <c r="AU943" s="211" t="s">
        <v>82</v>
      </c>
      <c r="AY943" s="210" t="s">
        <v>206</v>
      </c>
      <c r="BK943" s="212">
        <f>SUM(BK944:BK1024)</f>
        <v>0</v>
      </c>
    </row>
    <row r="944" spans="1:65" s="2" customFormat="1" ht="12">
      <c r="A944" s="40"/>
      <c r="B944" s="41"/>
      <c r="C944" s="215" t="s">
        <v>1250</v>
      </c>
      <c r="D944" s="215" t="s">
        <v>208</v>
      </c>
      <c r="E944" s="216" t="s">
        <v>1251</v>
      </c>
      <c r="F944" s="217" t="s">
        <v>1252</v>
      </c>
      <c r="G944" s="218" t="s">
        <v>211</v>
      </c>
      <c r="H944" s="219">
        <v>3.94</v>
      </c>
      <c r="I944" s="220"/>
      <c r="J944" s="221">
        <f>ROUND(I944*H944,2)</f>
        <v>0</v>
      </c>
      <c r="K944" s="217" t="s">
        <v>212</v>
      </c>
      <c r="L944" s="46"/>
      <c r="M944" s="222" t="s">
        <v>19</v>
      </c>
      <c r="N944" s="223" t="s">
        <v>44</v>
      </c>
      <c r="O944" s="86"/>
      <c r="P944" s="224">
        <f>O944*H944</f>
        <v>0</v>
      </c>
      <c r="Q944" s="224">
        <v>0.00438</v>
      </c>
      <c r="R944" s="224">
        <f>Q944*H944</f>
        <v>0.0172572</v>
      </c>
      <c r="S944" s="224">
        <v>0</v>
      </c>
      <c r="T944" s="225">
        <f>S944*H944</f>
        <v>0</v>
      </c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R944" s="226" t="s">
        <v>112</v>
      </c>
      <c r="AT944" s="226" t="s">
        <v>208</v>
      </c>
      <c r="AU944" s="226" t="s">
        <v>93</v>
      </c>
      <c r="AY944" s="19" t="s">
        <v>206</v>
      </c>
      <c r="BE944" s="227">
        <f>IF(N944="základní",J944,0)</f>
        <v>0</v>
      </c>
      <c r="BF944" s="227">
        <f>IF(N944="snížená",J944,0)</f>
        <v>0</v>
      </c>
      <c r="BG944" s="227">
        <f>IF(N944="zákl. přenesená",J944,0)</f>
        <v>0</v>
      </c>
      <c r="BH944" s="227">
        <f>IF(N944="sníž. přenesená",J944,0)</f>
        <v>0</v>
      </c>
      <c r="BI944" s="227">
        <f>IF(N944="nulová",J944,0)</f>
        <v>0</v>
      </c>
      <c r="BJ944" s="19" t="s">
        <v>34</v>
      </c>
      <c r="BK944" s="227">
        <f>ROUND(I944*H944,2)</f>
        <v>0</v>
      </c>
      <c r="BL944" s="19" t="s">
        <v>112</v>
      </c>
      <c r="BM944" s="226" t="s">
        <v>1253</v>
      </c>
    </row>
    <row r="945" spans="1:51" s="15" customFormat="1" ht="12">
      <c r="A945" s="15"/>
      <c r="B945" s="251"/>
      <c r="C945" s="252"/>
      <c r="D945" s="230" t="s">
        <v>218</v>
      </c>
      <c r="E945" s="253" t="s">
        <v>19</v>
      </c>
      <c r="F945" s="254" t="s">
        <v>572</v>
      </c>
      <c r="G945" s="252"/>
      <c r="H945" s="253" t="s">
        <v>19</v>
      </c>
      <c r="I945" s="255"/>
      <c r="J945" s="252"/>
      <c r="K945" s="252"/>
      <c r="L945" s="256"/>
      <c r="M945" s="257"/>
      <c r="N945" s="258"/>
      <c r="O945" s="258"/>
      <c r="P945" s="258"/>
      <c r="Q945" s="258"/>
      <c r="R945" s="258"/>
      <c r="S945" s="258"/>
      <c r="T945" s="259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T945" s="260" t="s">
        <v>218</v>
      </c>
      <c r="AU945" s="260" t="s">
        <v>93</v>
      </c>
      <c r="AV945" s="15" t="s">
        <v>34</v>
      </c>
      <c r="AW945" s="15" t="s">
        <v>33</v>
      </c>
      <c r="AX945" s="15" t="s">
        <v>73</v>
      </c>
      <c r="AY945" s="260" t="s">
        <v>206</v>
      </c>
    </row>
    <row r="946" spans="1:51" s="13" customFormat="1" ht="12">
      <c r="A946" s="13"/>
      <c r="B946" s="228"/>
      <c r="C946" s="229"/>
      <c r="D946" s="230" t="s">
        <v>218</v>
      </c>
      <c r="E946" s="231" t="s">
        <v>19</v>
      </c>
      <c r="F946" s="232" t="s">
        <v>1254</v>
      </c>
      <c r="G946" s="229"/>
      <c r="H946" s="233">
        <v>1.44</v>
      </c>
      <c r="I946" s="234"/>
      <c r="J946" s="229"/>
      <c r="K946" s="229"/>
      <c r="L946" s="235"/>
      <c r="M946" s="236"/>
      <c r="N946" s="237"/>
      <c r="O946" s="237"/>
      <c r="P946" s="237"/>
      <c r="Q946" s="237"/>
      <c r="R946" s="237"/>
      <c r="S946" s="237"/>
      <c r="T946" s="238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39" t="s">
        <v>218</v>
      </c>
      <c r="AU946" s="239" t="s">
        <v>93</v>
      </c>
      <c r="AV946" s="13" t="s">
        <v>82</v>
      </c>
      <c r="AW946" s="13" t="s">
        <v>33</v>
      </c>
      <c r="AX946" s="13" t="s">
        <v>73</v>
      </c>
      <c r="AY946" s="239" t="s">
        <v>206</v>
      </c>
    </row>
    <row r="947" spans="1:51" s="13" customFormat="1" ht="12">
      <c r="A947" s="13"/>
      <c r="B947" s="228"/>
      <c r="C947" s="229"/>
      <c r="D947" s="230" t="s">
        <v>218</v>
      </c>
      <c r="E947" s="231" t="s">
        <v>19</v>
      </c>
      <c r="F947" s="232" t="s">
        <v>1255</v>
      </c>
      <c r="G947" s="229"/>
      <c r="H947" s="233">
        <v>2.5</v>
      </c>
      <c r="I947" s="234"/>
      <c r="J947" s="229"/>
      <c r="K947" s="229"/>
      <c r="L947" s="235"/>
      <c r="M947" s="236"/>
      <c r="N947" s="237"/>
      <c r="O947" s="237"/>
      <c r="P947" s="237"/>
      <c r="Q947" s="237"/>
      <c r="R947" s="237"/>
      <c r="S947" s="237"/>
      <c r="T947" s="238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39" t="s">
        <v>218</v>
      </c>
      <c r="AU947" s="239" t="s">
        <v>93</v>
      </c>
      <c r="AV947" s="13" t="s">
        <v>82</v>
      </c>
      <c r="AW947" s="13" t="s">
        <v>33</v>
      </c>
      <c r="AX947" s="13" t="s">
        <v>73</v>
      </c>
      <c r="AY947" s="239" t="s">
        <v>206</v>
      </c>
    </row>
    <row r="948" spans="1:51" s="14" customFormat="1" ht="12">
      <c r="A948" s="14"/>
      <c r="B948" s="240"/>
      <c r="C948" s="241"/>
      <c r="D948" s="230" t="s">
        <v>218</v>
      </c>
      <c r="E948" s="242" t="s">
        <v>19</v>
      </c>
      <c r="F948" s="243" t="s">
        <v>220</v>
      </c>
      <c r="G948" s="241"/>
      <c r="H948" s="244">
        <v>3.94</v>
      </c>
      <c r="I948" s="245"/>
      <c r="J948" s="241"/>
      <c r="K948" s="241"/>
      <c r="L948" s="246"/>
      <c r="M948" s="247"/>
      <c r="N948" s="248"/>
      <c r="O948" s="248"/>
      <c r="P948" s="248"/>
      <c r="Q948" s="248"/>
      <c r="R948" s="248"/>
      <c r="S948" s="248"/>
      <c r="T948" s="249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T948" s="250" t="s">
        <v>218</v>
      </c>
      <c r="AU948" s="250" t="s">
        <v>93</v>
      </c>
      <c r="AV948" s="14" t="s">
        <v>112</v>
      </c>
      <c r="AW948" s="14" t="s">
        <v>33</v>
      </c>
      <c r="AX948" s="14" t="s">
        <v>34</v>
      </c>
      <c r="AY948" s="250" t="s">
        <v>206</v>
      </c>
    </row>
    <row r="949" spans="1:65" s="2" customFormat="1" ht="12">
      <c r="A949" s="40"/>
      <c r="B949" s="41"/>
      <c r="C949" s="215" t="s">
        <v>1256</v>
      </c>
      <c r="D949" s="215" t="s">
        <v>208</v>
      </c>
      <c r="E949" s="216" t="s">
        <v>1257</v>
      </c>
      <c r="F949" s="217" t="s">
        <v>1258</v>
      </c>
      <c r="G949" s="218" t="s">
        <v>211</v>
      </c>
      <c r="H949" s="219">
        <v>767.41</v>
      </c>
      <c r="I949" s="220"/>
      <c r="J949" s="221">
        <f>ROUND(I949*H949,2)</f>
        <v>0</v>
      </c>
      <c r="K949" s="217" t="s">
        <v>212</v>
      </c>
      <c r="L949" s="46"/>
      <c r="M949" s="222" t="s">
        <v>19</v>
      </c>
      <c r="N949" s="223" t="s">
        <v>44</v>
      </c>
      <c r="O949" s="86"/>
      <c r="P949" s="224">
        <f>O949*H949</f>
        <v>0</v>
      </c>
      <c r="Q949" s="224">
        <v>0.01838</v>
      </c>
      <c r="R949" s="224">
        <f>Q949*H949</f>
        <v>14.1049958</v>
      </c>
      <c r="S949" s="224">
        <v>0</v>
      </c>
      <c r="T949" s="225">
        <f>S949*H949</f>
        <v>0</v>
      </c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R949" s="226" t="s">
        <v>112</v>
      </c>
      <c r="AT949" s="226" t="s">
        <v>208</v>
      </c>
      <c r="AU949" s="226" t="s">
        <v>93</v>
      </c>
      <c r="AY949" s="19" t="s">
        <v>206</v>
      </c>
      <c r="BE949" s="227">
        <f>IF(N949="základní",J949,0)</f>
        <v>0</v>
      </c>
      <c r="BF949" s="227">
        <f>IF(N949="snížená",J949,0)</f>
        <v>0</v>
      </c>
      <c r="BG949" s="227">
        <f>IF(N949="zákl. přenesená",J949,0)</f>
        <v>0</v>
      </c>
      <c r="BH949" s="227">
        <f>IF(N949="sníž. přenesená",J949,0)</f>
        <v>0</v>
      </c>
      <c r="BI949" s="227">
        <f>IF(N949="nulová",J949,0)</f>
        <v>0</v>
      </c>
      <c r="BJ949" s="19" t="s">
        <v>34</v>
      </c>
      <c r="BK949" s="227">
        <f>ROUND(I949*H949,2)</f>
        <v>0</v>
      </c>
      <c r="BL949" s="19" t="s">
        <v>112</v>
      </c>
      <c r="BM949" s="226" t="s">
        <v>1259</v>
      </c>
    </row>
    <row r="950" spans="1:51" s="15" customFormat="1" ht="12">
      <c r="A950" s="15"/>
      <c r="B950" s="251"/>
      <c r="C950" s="252"/>
      <c r="D950" s="230" t="s">
        <v>218</v>
      </c>
      <c r="E950" s="253" t="s">
        <v>19</v>
      </c>
      <c r="F950" s="254" t="s">
        <v>1260</v>
      </c>
      <c r="G950" s="252"/>
      <c r="H950" s="253" t="s">
        <v>19</v>
      </c>
      <c r="I950" s="255"/>
      <c r="J950" s="252"/>
      <c r="K950" s="252"/>
      <c r="L950" s="256"/>
      <c r="M950" s="257"/>
      <c r="N950" s="258"/>
      <c r="O950" s="258"/>
      <c r="P950" s="258"/>
      <c r="Q950" s="258"/>
      <c r="R950" s="258"/>
      <c r="S950" s="258"/>
      <c r="T950" s="259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T950" s="260" t="s">
        <v>218</v>
      </c>
      <c r="AU950" s="260" t="s">
        <v>93</v>
      </c>
      <c r="AV950" s="15" t="s">
        <v>34</v>
      </c>
      <c r="AW950" s="15" t="s">
        <v>33</v>
      </c>
      <c r="AX950" s="15" t="s">
        <v>73</v>
      </c>
      <c r="AY950" s="260" t="s">
        <v>206</v>
      </c>
    </row>
    <row r="951" spans="1:51" s="15" customFormat="1" ht="12">
      <c r="A951" s="15"/>
      <c r="B951" s="251"/>
      <c r="C951" s="252"/>
      <c r="D951" s="230" t="s">
        <v>218</v>
      </c>
      <c r="E951" s="253" t="s">
        <v>19</v>
      </c>
      <c r="F951" s="254" t="s">
        <v>539</v>
      </c>
      <c r="G951" s="252"/>
      <c r="H951" s="253" t="s">
        <v>19</v>
      </c>
      <c r="I951" s="255"/>
      <c r="J951" s="252"/>
      <c r="K951" s="252"/>
      <c r="L951" s="256"/>
      <c r="M951" s="257"/>
      <c r="N951" s="258"/>
      <c r="O951" s="258"/>
      <c r="P951" s="258"/>
      <c r="Q951" s="258"/>
      <c r="R951" s="258"/>
      <c r="S951" s="258"/>
      <c r="T951" s="259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T951" s="260" t="s">
        <v>218</v>
      </c>
      <c r="AU951" s="260" t="s">
        <v>93</v>
      </c>
      <c r="AV951" s="15" t="s">
        <v>34</v>
      </c>
      <c r="AW951" s="15" t="s">
        <v>33</v>
      </c>
      <c r="AX951" s="15" t="s">
        <v>73</v>
      </c>
      <c r="AY951" s="260" t="s">
        <v>206</v>
      </c>
    </row>
    <row r="952" spans="1:51" s="13" customFormat="1" ht="12">
      <c r="A952" s="13"/>
      <c r="B952" s="228"/>
      <c r="C952" s="229"/>
      <c r="D952" s="230" t="s">
        <v>218</v>
      </c>
      <c r="E952" s="231" t="s">
        <v>19</v>
      </c>
      <c r="F952" s="232" t="s">
        <v>1261</v>
      </c>
      <c r="G952" s="229"/>
      <c r="H952" s="233">
        <v>367.28</v>
      </c>
      <c r="I952" s="234"/>
      <c r="J952" s="229"/>
      <c r="K952" s="229"/>
      <c r="L952" s="235"/>
      <c r="M952" s="236"/>
      <c r="N952" s="237"/>
      <c r="O952" s="237"/>
      <c r="P952" s="237"/>
      <c r="Q952" s="237"/>
      <c r="R952" s="237"/>
      <c r="S952" s="237"/>
      <c r="T952" s="238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39" t="s">
        <v>218</v>
      </c>
      <c r="AU952" s="239" t="s">
        <v>93</v>
      </c>
      <c r="AV952" s="13" t="s">
        <v>82</v>
      </c>
      <c r="AW952" s="13" t="s">
        <v>33</v>
      </c>
      <c r="AX952" s="13" t="s">
        <v>73</v>
      </c>
      <c r="AY952" s="239" t="s">
        <v>206</v>
      </c>
    </row>
    <row r="953" spans="1:51" s="15" customFormat="1" ht="12">
      <c r="A953" s="15"/>
      <c r="B953" s="251"/>
      <c r="C953" s="252"/>
      <c r="D953" s="230" t="s">
        <v>218</v>
      </c>
      <c r="E953" s="253" t="s">
        <v>19</v>
      </c>
      <c r="F953" s="254" t="s">
        <v>544</v>
      </c>
      <c r="G953" s="252"/>
      <c r="H953" s="253" t="s">
        <v>19</v>
      </c>
      <c r="I953" s="255"/>
      <c r="J953" s="252"/>
      <c r="K953" s="252"/>
      <c r="L953" s="256"/>
      <c r="M953" s="257"/>
      <c r="N953" s="258"/>
      <c r="O953" s="258"/>
      <c r="P953" s="258"/>
      <c r="Q953" s="258"/>
      <c r="R953" s="258"/>
      <c r="S953" s="258"/>
      <c r="T953" s="259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T953" s="260" t="s">
        <v>218</v>
      </c>
      <c r="AU953" s="260" t="s">
        <v>93</v>
      </c>
      <c r="AV953" s="15" t="s">
        <v>34</v>
      </c>
      <c r="AW953" s="15" t="s">
        <v>33</v>
      </c>
      <c r="AX953" s="15" t="s">
        <v>73</v>
      </c>
      <c r="AY953" s="260" t="s">
        <v>206</v>
      </c>
    </row>
    <row r="954" spans="1:51" s="13" customFormat="1" ht="12">
      <c r="A954" s="13"/>
      <c r="B954" s="228"/>
      <c r="C954" s="229"/>
      <c r="D954" s="230" t="s">
        <v>218</v>
      </c>
      <c r="E954" s="231" t="s">
        <v>19</v>
      </c>
      <c r="F954" s="232" t="s">
        <v>1262</v>
      </c>
      <c r="G954" s="229"/>
      <c r="H954" s="233">
        <v>400.13</v>
      </c>
      <c r="I954" s="234"/>
      <c r="J954" s="229"/>
      <c r="K954" s="229"/>
      <c r="L954" s="235"/>
      <c r="M954" s="236"/>
      <c r="N954" s="237"/>
      <c r="O954" s="237"/>
      <c r="P954" s="237"/>
      <c r="Q954" s="237"/>
      <c r="R954" s="237"/>
      <c r="S954" s="237"/>
      <c r="T954" s="238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T954" s="239" t="s">
        <v>218</v>
      </c>
      <c r="AU954" s="239" t="s">
        <v>93</v>
      </c>
      <c r="AV954" s="13" t="s">
        <v>82</v>
      </c>
      <c r="AW954" s="13" t="s">
        <v>33</v>
      </c>
      <c r="AX954" s="13" t="s">
        <v>73</v>
      </c>
      <c r="AY954" s="239" t="s">
        <v>206</v>
      </c>
    </row>
    <row r="955" spans="1:51" s="14" customFormat="1" ht="12">
      <c r="A955" s="14"/>
      <c r="B955" s="240"/>
      <c r="C955" s="241"/>
      <c r="D955" s="230" t="s">
        <v>218</v>
      </c>
      <c r="E955" s="242" t="s">
        <v>19</v>
      </c>
      <c r="F955" s="243" t="s">
        <v>220</v>
      </c>
      <c r="G955" s="241"/>
      <c r="H955" s="244">
        <v>767.41</v>
      </c>
      <c r="I955" s="245"/>
      <c r="J955" s="241"/>
      <c r="K955" s="241"/>
      <c r="L955" s="246"/>
      <c r="M955" s="247"/>
      <c r="N955" s="248"/>
      <c r="O955" s="248"/>
      <c r="P955" s="248"/>
      <c r="Q955" s="248"/>
      <c r="R955" s="248"/>
      <c r="S955" s="248"/>
      <c r="T955" s="249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T955" s="250" t="s">
        <v>218</v>
      </c>
      <c r="AU955" s="250" t="s">
        <v>93</v>
      </c>
      <c r="AV955" s="14" t="s">
        <v>112</v>
      </c>
      <c r="AW955" s="14" t="s">
        <v>33</v>
      </c>
      <c r="AX955" s="14" t="s">
        <v>34</v>
      </c>
      <c r="AY955" s="250" t="s">
        <v>206</v>
      </c>
    </row>
    <row r="956" spans="1:65" s="2" customFormat="1" ht="55.5" customHeight="1">
      <c r="A956" s="40"/>
      <c r="B956" s="41"/>
      <c r="C956" s="215" t="s">
        <v>1263</v>
      </c>
      <c r="D956" s="215" t="s">
        <v>208</v>
      </c>
      <c r="E956" s="216" t="s">
        <v>1264</v>
      </c>
      <c r="F956" s="217" t="s">
        <v>1265</v>
      </c>
      <c r="G956" s="218" t="s">
        <v>211</v>
      </c>
      <c r="H956" s="219">
        <v>12.47</v>
      </c>
      <c r="I956" s="220"/>
      <c r="J956" s="221">
        <f>ROUND(I956*H956,2)</f>
        <v>0</v>
      </c>
      <c r="K956" s="217" t="s">
        <v>212</v>
      </c>
      <c r="L956" s="46"/>
      <c r="M956" s="222" t="s">
        <v>19</v>
      </c>
      <c r="N956" s="223" t="s">
        <v>44</v>
      </c>
      <c r="O956" s="86"/>
      <c r="P956" s="224">
        <f>O956*H956</f>
        <v>0</v>
      </c>
      <c r="Q956" s="224">
        <v>0.01838</v>
      </c>
      <c r="R956" s="224">
        <f>Q956*H956</f>
        <v>0.22919860000000003</v>
      </c>
      <c r="S956" s="224">
        <v>0</v>
      </c>
      <c r="T956" s="225">
        <f>S956*H956</f>
        <v>0</v>
      </c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R956" s="226" t="s">
        <v>112</v>
      </c>
      <c r="AT956" s="226" t="s">
        <v>208</v>
      </c>
      <c r="AU956" s="226" t="s">
        <v>93</v>
      </c>
      <c r="AY956" s="19" t="s">
        <v>206</v>
      </c>
      <c r="BE956" s="227">
        <f>IF(N956="základní",J956,0)</f>
        <v>0</v>
      </c>
      <c r="BF956" s="227">
        <f>IF(N956="snížená",J956,0)</f>
        <v>0</v>
      </c>
      <c r="BG956" s="227">
        <f>IF(N956="zákl. přenesená",J956,0)</f>
        <v>0</v>
      </c>
      <c r="BH956" s="227">
        <f>IF(N956="sníž. přenesená",J956,0)</f>
        <v>0</v>
      </c>
      <c r="BI956" s="227">
        <f>IF(N956="nulová",J956,0)</f>
        <v>0</v>
      </c>
      <c r="BJ956" s="19" t="s">
        <v>34</v>
      </c>
      <c r="BK956" s="227">
        <f>ROUND(I956*H956,2)</f>
        <v>0</v>
      </c>
      <c r="BL956" s="19" t="s">
        <v>112</v>
      </c>
      <c r="BM956" s="226" t="s">
        <v>1266</v>
      </c>
    </row>
    <row r="957" spans="1:51" s="13" customFormat="1" ht="12">
      <c r="A957" s="13"/>
      <c r="B957" s="228"/>
      <c r="C957" s="229"/>
      <c r="D957" s="230" t="s">
        <v>218</v>
      </c>
      <c r="E957" s="231" t="s">
        <v>19</v>
      </c>
      <c r="F957" s="232" t="s">
        <v>1267</v>
      </c>
      <c r="G957" s="229"/>
      <c r="H957" s="233">
        <v>12.47</v>
      </c>
      <c r="I957" s="234"/>
      <c r="J957" s="229"/>
      <c r="K957" s="229"/>
      <c r="L957" s="235"/>
      <c r="M957" s="236"/>
      <c r="N957" s="237"/>
      <c r="O957" s="237"/>
      <c r="P957" s="237"/>
      <c r="Q957" s="237"/>
      <c r="R957" s="237"/>
      <c r="S957" s="237"/>
      <c r="T957" s="238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39" t="s">
        <v>218</v>
      </c>
      <c r="AU957" s="239" t="s">
        <v>93</v>
      </c>
      <c r="AV957" s="13" t="s">
        <v>82</v>
      </c>
      <c r="AW957" s="13" t="s">
        <v>33</v>
      </c>
      <c r="AX957" s="13" t="s">
        <v>73</v>
      </c>
      <c r="AY957" s="239" t="s">
        <v>206</v>
      </c>
    </row>
    <row r="958" spans="1:51" s="14" customFormat="1" ht="12">
      <c r="A958" s="14"/>
      <c r="B958" s="240"/>
      <c r="C958" s="241"/>
      <c r="D958" s="230" t="s">
        <v>218</v>
      </c>
      <c r="E958" s="242" t="s">
        <v>19</v>
      </c>
      <c r="F958" s="243" t="s">
        <v>220</v>
      </c>
      <c r="G958" s="241"/>
      <c r="H958" s="244">
        <v>12.47</v>
      </c>
      <c r="I958" s="245"/>
      <c r="J958" s="241"/>
      <c r="K958" s="241"/>
      <c r="L958" s="246"/>
      <c r="M958" s="247"/>
      <c r="N958" s="248"/>
      <c r="O958" s="248"/>
      <c r="P958" s="248"/>
      <c r="Q958" s="248"/>
      <c r="R958" s="248"/>
      <c r="S958" s="248"/>
      <c r="T958" s="249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T958" s="250" t="s">
        <v>218</v>
      </c>
      <c r="AU958" s="250" t="s">
        <v>93</v>
      </c>
      <c r="AV958" s="14" t="s">
        <v>112</v>
      </c>
      <c r="AW958" s="14" t="s">
        <v>33</v>
      </c>
      <c r="AX958" s="14" t="s">
        <v>34</v>
      </c>
      <c r="AY958" s="250" t="s">
        <v>206</v>
      </c>
    </row>
    <row r="959" spans="1:65" s="2" customFormat="1" ht="12">
      <c r="A959" s="40"/>
      <c r="B959" s="41"/>
      <c r="C959" s="215" t="s">
        <v>1268</v>
      </c>
      <c r="D959" s="215" t="s">
        <v>208</v>
      </c>
      <c r="E959" s="216" t="s">
        <v>1269</v>
      </c>
      <c r="F959" s="217" t="s">
        <v>1270</v>
      </c>
      <c r="G959" s="218" t="s">
        <v>211</v>
      </c>
      <c r="H959" s="219">
        <v>264.916</v>
      </c>
      <c r="I959" s="220"/>
      <c r="J959" s="221">
        <f>ROUND(I959*H959,2)</f>
        <v>0</v>
      </c>
      <c r="K959" s="217" t="s">
        <v>212</v>
      </c>
      <c r="L959" s="46"/>
      <c r="M959" s="222" t="s">
        <v>19</v>
      </c>
      <c r="N959" s="223" t="s">
        <v>44</v>
      </c>
      <c r="O959" s="86"/>
      <c r="P959" s="224">
        <f>O959*H959</f>
        <v>0</v>
      </c>
      <c r="Q959" s="224">
        <v>0.0154</v>
      </c>
      <c r="R959" s="224">
        <f>Q959*H959</f>
        <v>4.0797064</v>
      </c>
      <c r="S959" s="224">
        <v>0</v>
      </c>
      <c r="T959" s="225">
        <f>S959*H959</f>
        <v>0</v>
      </c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R959" s="226" t="s">
        <v>112</v>
      </c>
      <c r="AT959" s="226" t="s">
        <v>208</v>
      </c>
      <c r="AU959" s="226" t="s">
        <v>93</v>
      </c>
      <c r="AY959" s="19" t="s">
        <v>206</v>
      </c>
      <c r="BE959" s="227">
        <f>IF(N959="základní",J959,0)</f>
        <v>0</v>
      </c>
      <c r="BF959" s="227">
        <f>IF(N959="snížená",J959,0)</f>
        <v>0</v>
      </c>
      <c r="BG959" s="227">
        <f>IF(N959="zákl. přenesená",J959,0)</f>
        <v>0</v>
      </c>
      <c r="BH959" s="227">
        <f>IF(N959="sníž. přenesená",J959,0)</f>
        <v>0</v>
      </c>
      <c r="BI959" s="227">
        <f>IF(N959="nulová",J959,0)</f>
        <v>0</v>
      </c>
      <c r="BJ959" s="19" t="s">
        <v>34</v>
      </c>
      <c r="BK959" s="227">
        <f>ROUND(I959*H959,2)</f>
        <v>0</v>
      </c>
      <c r="BL959" s="19" t="s">
        <v>112</v>
      </c>
      <c r="BM959" s="226" t="s">
        <v>1271</v>
      </c>
    </row>
    <row r="960" spans="1:51" s="15" customFormat="1" ht="12">
      <c r="A960" s="15"/>
      <c r="B960" s="251"/>
      <c r="C960" s="252"/>
      <c r="D960" s="230" t="s">
        <v>218</v>
      </c>
      <c r="E960" s="253" t="s">
        <v>19</v>
      </c>
      <c r="F960" s="254" t="s">
        <v>1272</v>
      </c>
      <c r="G960" s="252"/>
      <c r="H960" s="253" t="s">
        <v>19</v>
      </c>
      <c r="I960" s="255"/>
      <c r="J960" s="252"/>
      <c r="K960" s="252"/>
      <c r="L960" s="256"/>
      <c r="M960" s="257"/>
      <c r="N960" s="258"/>
      <c r="O960" s="258"/>
      <c r="P960" s="258"/>
      <c r="Q960" s="258"/>
      <c r="R960" s="258"/>
      <c r="S960" s="258"/>
      <c r="T960" s="259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T960" s="260" t="s">
        <v>218</v>
      </c>
      <c r="AU960" s="260" t="s">
        <v>93</v>
      </c>
      <c r="AV960" s="15" t="s">
        <v>34</v>
      </c>
      <c r="AW960" s="15" t="s">
        <v>33</v>
      </c>
      <c r="AX960" s="15" t="s">
        <v>73</v>
      </c>
      <c r="AY960" s="260" t="s">
        <v>206</v>
      </c>
    </row>
    <row r="961" spans="1:51" s="13" customFormat="1" ht="12">
      <c r="A961" s="13"/>
      <c r="B961" s="228"/>
      <c r="C961" s="229"/>
      <c r="D961" s="230" t="s">
        <v>218</v>
      </c>
      <c r="E961" s="231" t="s">
        <v>19</v>
      </c>
      <c r="F961" s="232" t="s">
        <v>1273</v>
      </c>
      <c r="G961" s="229"/>
      <c r="H961" s="233">
        <v>264.916</v>
      </c>
      <c r="I961" s="234"/>
      <c r="J961" s="229"/>
      <c r="K961" s="229"/>
      <c r="L961" s="235"/>
      <c r="M961" s="236"/>
      <c r="N961" s="237"/>
      <c r="O961" s="237"/>
      <c r="P961" s="237"/>
      <c r="Q961" s="237"/>
      <c r="R961" s="237"/>
      <c r="S961" s="237"/>
      <c r="T961" s="238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39" t="s">
        <v>218</v>
      </c>
      <c r="AU961" s="239" t="s">
        <v>93</v>
      </c>
      <c r="AV961" s="13" t="s">
        <v>82</v>
      </c>
      <c r="AW961" s="13" t="s">
        <v>33</v>
      </c>
      <c r="AX961" s="13" t="s">
        <v>73</v>
      </c>
      <c r="AY961" s="239" t="s">
        <v>206</v>
      </c>
    </row>
    <row r="962" spans="1:51" s="14" customFormat="1" ht="12">
      <c r="A962" s="14"/>
      <c r="B962" s="240"/>
      <c r="C962" s="241"/>
      <c r="D962" s="230" t="s">
        <v>218</v>
      </c>
      <c r="E962" s="242" t="s">
        <v>19</v>
      </c>
      <c r="F962" s="243" t="s">
        <v>220</v>
      </c>
      <c r="G962" s="241"/>
      <c r="H962" s="244">
        <v>264.916</v>
      </c>
      <c r="I962" s="245"/>
      <c r="J962" s="241"/>
      <c r="K962" s="241"/>
      <c r="L962" s="246"/>
      <c r="M962" s="247"/>
      <c r="N962" s="248"/>
      <c r="O962" s="248"/>
      <c r="P962" s="248"/>
      <c r="Q962" s="248"/>
      <c r="R962" s="248"/>
      <c r="S962" s="248"/>
      <c r="T962" s="249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T962" s="250" t="s">
        <v>218</v>
      </c>
      <c r="AU962" s="250" t="s">
        <v>93</v>
      </c>
      <c r="AV962" s="14" t="s">
        <v>112</v>
      </c>
      <c r="AW962" s="14" t="s">
        <v>33</v>
      </c>
      <c r="AX962" s="14" t="s">
        <v>34</v>
      </c>
      <c r="AY962" s="250" t="s">
        <v>206</v>
      </c>
    </row>
    <row r="963" spans="1:65" s="2" customFormat="1" ht="44.25" customHeight="1">
      <c r="A963" s="40"/>
      <c r="B963" s="41"/>
      <c r="C963" s="215" t="s">
        <v>1274</v>
      </c>
      <c r="D963" s="215" t="s">
        <v>208</v>
      </c>
      <c r="E963" s="216" t="s">
        <v>1275</v>
      </c>
      <c r="F963" s="217" t="s">
        <v>1276</v>
      </c>
      <c r="G963" s="218" t="s">
        <v>211</v>
      </c>
      <c r="H963" s="219">
        <v>1568.76</v>
      </c>
      <c r="I963" s="220"/>
      <c r="J963" s="221">
        <f>ROUND(I963*H963,2)</f>
        <v>0</v>
      </c>
      <c r="K963" s="217" t="s">
        <v>212</v>
      </c>
      <c r="L963" s="46"/>
      <c r="M963" s="222" t="s">
        <v>19</v>
      </c>
      <c r="N963" s="223" t="s">
        <v>44</v>
      </c>
      <c r="O963" s="86"/>
      <c r="P963" s="224">
        <f>O963*H963</f>
        <v>0</v>
      </c>
      <c r="Q963" s="224">
        <v>0.01838</v>
      </c>
      <c r="R963" s="224">
        <f>Q963*H963</f>
        <v>28.8338088</v>
      </c>
      <c r="S963" s="224">
        <v>0</v>
      </c>
      <c r="T963" s="225">
        <f>S963*H963</f>
        <v>0</v>
      </c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R963" s="226" t="s">
        <v>112</v>
      </c>
      <c r="AT963" s="226" t="s">
        <v>208</v>
      </c>
      <c r="AU963" s="226" t="s">
        <v>93</v>
      </c>
      <c r="AY963" s="19" t="s">
        <v>206</v>
      </c>
      <c r="BE963" s="227">
        <f>IF(N963="základní",J963,0)</f>
        <v>0</v>
      </c>
      <c r="BF963" s="227">
        <f>IF(N963="snížená",J963,0)</f>
        <v>0</v>
      </c>
      <c r="BG963" s="227">
        <f>IF(N963="zákl. přenesená",J963,0)</f>
        <v>0</v>
      </c>
      <c r="BH963" s="227">
        <f>IF(N963="sníž. přenesená",J963,0)</f>
        <v>0</v>
      </c>
      <c r="BI963" s="227">
        <f>IF(N963="nulová",J963,0)</f>
        <v>0</v>
      </c>
      <c r="BJ963" s="19" t="s">
        <v>34</v>
      </c>
      <c r="BK963" s="227">
        <f>ROUND(I963*H963,2)</f>
        <v>0</v>
      </c>
      <c r="BL963" s="19" t="s">
        <v>112</v>
      </c>
      <c r="BM963" s="226" t="s">
        <v>1277</v>
      </c>
    </row>
    <row r="964" spans="1:51" s="15" customFormat="1" ht="12">
      <c r="A964" s="15"/>
      <c r="B964" s="251"/>
      <c r="C964" s="252"/>
      <c r="D964" s="230" t="s">
        <v>218</v>
      </c>
      <c r="E964" s="253" t="s">
        <v>19</v>
      </c>
      <c r="F964" s="254" t="s">
        <v>1260</v>
      </c>
      <c r="G964" s="252"/>
      <c r="H964" s="253" t="s">
        <v>19</v>
      </c>
      <c r="I964" s="255"/>
      <c r="J964" s="252"/>
      <c r="K964" s="252"/>
      <c r="L964" s="256"/>
      <c r="M964" s="257"/>
      <c r="N964" s="258"/>
      <c r="O964" s="258"/>
      <c r="P964" s="258"/>
      <c r="Q964" s="258"/>
      <c r="R964" s="258"/>
      <c r="S964" s="258"/>
      <c r="T964" s="259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T964" s="260" t="s">
        <v>218</v>
      </c>
      <c r="AU964" s="260" t="s">
        <v>93</v>
      </c>
      <c r="AV964" s="15" t="s">
        <v>34</v>
      </c>
      <c r="AW964" s="15" t="s">
        <v>33</v>
      </c>
      <c r="AX964" s="15" t="s">
        <v>73</v>
      </c>
      <c r="AY964" s="260" t="s">
        <v>206</v>
      </c>
    </row>
    <row r="965" spans="1:51" s="15" customFormat="1" ht="12">
      <c r="A965" s="15"/>
      <c r="B965" s="251"/>
      <c r="C965" s="252"/>
      <c r="D965" s="230" t="s">
        <v>218</v>
      </c>
      <c r="E965" s="253" t="s">
        <v>19</v>
      </c>
      <c r="F965" s="254" t="s">
        <v>539</v>
      </c>
      <c r="G965" s="252"/>
      <c r="H965" s="253" t="s">
        <v>19</v>
      </c>
      <c r="I965" s="255"/>
      <c r="J965" s="252"/>
      <c r="K965" s="252"/>
      <c r="L965" s="256"/>
      <c r="M965" s="257"/>
      <c r="N965" s="258"/>
      <c r="O965" s="258"/>
      <c r="P965" s="258"/>
      <c r="Q965" s="258"/>
      <c r="R965" s="258"/>
      <c r="S965" s="258"/>
      <c r="T965" s="259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T965" s="260" t="s">
        <v>218</v>
      </c>
      <c r="AU965" s="260" t="s">
        <v>93</v>
      </c>
      <c r="AV965" s="15" t="s">
        <v>34</v>
      </c>
      <c r="AW965" s="15" t="s">
        <v>33</v>
      </c>
      <c r="AX965" s="15" t="s">
        <v>73</v>
      </c>
      <c r="AY965" s="260" t="s">
        <v>206</v>
      </c>
    </row>
    <row r="966" spans="1:51" s="13" customFormat="1" ht="12">
      <c r="A966" s="13"/>
      <c r="B966" s="228"/>
      <c r="C966" s="229"/>
      <c r="D966" s="230" t="s">
        <v>218</v>
      </c>
      <c r="E966" s="231" t="s">
        <v>19</v>
      </c>
      <c r="F966" s="232" t="s">
        <v>1278</v>
      </c>
      <c r="G966" s="229"/>
      <c r="H966" s="233">
        <v>59.557</v>
      </c>
      <c r="I966" s="234"/>
      <c r="J966" s="229"/>
      <c r="K966" s="229"/>
      <c r="L966" s="235"/>
      <c r="M966" s="236"/>
      <c r="N966" s="237"/>
      <c r="O966" s="237"/>
      <c r="P966" s="237"/>
      <c r="Q966" s="237"/>
      <c r="R966" s="237"/>
      <c r="S966" s="237"/>
      <c r="T966" s="238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39" t="s">
        <v>218</v>
      </c>
      <c r="AU966" s="239" t="s">
        <v>93</v>
      </c>
      <c r="AV966" s="13" t="s">
        <v>82</v>
      </c>
      <c r="AW966" s="13" t="s">
        <v>33</v>
      </c>
      <c r="AX966" s="13" t="s">
        <v>73</v>
      </c>
      <c r="AY966" s="239" t="s">
        <v>206</v>
      </c>
    </row>
    <row r="967" spans="1:51" s="13" customFormat="1" ht="12">
      <c r="A967" s="13"/>
      <c r="B967" s="228"/>
      <c r="C967" s="229"/>
      <c r="D967" s="230" t="s">
        <v>218</v>
      </c>
      <c r="E967" s="231" t="s">
        <v>19</v>
      </c>
      <c r="F967" s="232" t="s">
        <v>1279</v>
      </c>
      <c r="G967" s="229"/>
      <c r="H967" s="233">
        <v>145.412</v>
      </c>
      <c r="I967" s="234"/>
      <c r="J967" s="229"/>
      <c r="K967" s="229"/>
      <c r="L967" s="235"/>
      <c r="M967" s="236"/>
      <c r="N967" s="237"/>
      <c r="O967" s="237"/>
      <c r="P967" s="237"/>
      <c r="Q967" s="237"/>
      <c r="R967" s="237"/>
      <c r="S967" s="237"/>
      <c r="T967" s="238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39" t="s">
        <v>218</v>
      </c>
      <c r="AU967" s="239" t="s">
        <v>93</v>
      </c>
      <c r="AV967" s="13" t="s">
        <v>82</v>
      </c>
      <c r="AW967" s="13" t="s">
        <v>33</v>
      </c>
      <c r="AX967" s="13" t="s">
        <v>73</v>
      </c>
      <c r="AY967" s="239" t="s">
        <v>206</v>
      </c>
    </row>
    <row r="968" spans="1:51" s="13" customFormat="1" ht="12">
      <c r="A968" s="13"/>
      <c r="B968" s="228"/>
      <c r="C968" s="229"/>
      <c r="D968" s="230" t="s">
        <v>218</v>
      </c>
      <c r="E968" s="231" t="s">
        <v>19</v>
      </c>
      <c r="F968" s="232" t="s">
        <v>1280</v>
      </c>
      <c r="G968" s="229"/>
      <c r="H968" s="233">
        <v>44.534</v>
      </c>
      <c r="I968" s="234"/>
      <c r="J968" s="229"/>
      <c r="K968" s="229"/>
      <c r="L968" s="235"/>
      <c r="M968" s="236"/>
      <c r="N968" s="237"/>
      <c r="O968" s="237"/>
      <c r="P968" s="237"/>
      <c r="Q968" s="237"/>
      <c r="R968" s="237"/>
      <c r="S968" s="237"/>
      <c r="T968" s="238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39" t="s">
        <v>218</v>
      </c>
      <c r="AU968" s="239" t="s">
        <v>93</v>
      </c>
      <c r="AV968" s="13" t="s">
        <v>82</v>
      </c>
      <c r="AW968" s="13" t="s">
        <v>33</v>
      </c>
      <c r="AX968" s="13" t="s">
        <v>73</v>
      </c>
      <c r="AY968" s="239" t="s">
        <v>206</v>
      </c>
    </row>
    <row r="969" spans="1:51" s="13" customFormat="1" ht="12">
      <c r="A969" s="13"/>
      <c r="B969" s="228"/>
      <c r="C969" s="229"/>
      <c r="D969" s="230" t="s">
        <v>218</v>
      </c>
      <c r="E969" s="231" t="s">
        <v>19</v>
      </c>
      <c r="F969" s="232" t="s">
        <v>1281</v>
      </c>
      <c r="G969" s="229"/>
      <c r="H969" s="233">
        <v>51.114</v>
      </c>
      <c r="I969" s="234"/>
      <c r="J969" s="229"/>
      <c r="K969" s="229"/>
      <c r="L969" s="235"/>
      <c r="M969" s="236"/>
      <c r="N969" s="237"/>
      <c r="O969" s="237"/>
      <c r="P969" s="237"/>
      <c r="Q969" s="237"/>
      <c r="R969" s="237"/>
      <c r="S969" s="237"/>
      <c r="T969" s="238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T969" s="239" t="s">
        <v>218</v>
      </c>
      <c r="AU969" s="239" t="s">
        <v>93</v>
      </c>
      <c r="AV969" s="13" t="s">
        <v>82</v>
      </c>
      <c r="AW969" s="13" t="s">
        <v>33</v>
      </c>
      <c r="AX969" s="13" t="s">
        <v>73</v>
      </c>
      <c r="AY969" s="239" t="s">
        <v>206</v>
      </c>
    </row>
    <row r="970" spans="1:51" s="13" customFormat="1" ht="12">
      <c r="A970" s="13"/>
      <c r="B970" s="228"/>
      <c r="C970" s="229"/>
      <c r="D970" s="230" t="s">
        <v>218</v>
      </c>
      <c r="E970" s="231" t="s">
        <v>19</v>
      </c>
      <c r="F970" s="232" t="s">
        <v>1282</v>
      </c>
      <c r="G970" s="229"/>
      <c r="H970" s="233">
        <v>45.434</v>
      </c>
      <c r="I970" s="234"/>
      <c r="J970" s="229"/>
      <c r="K970" s="229"/>
      <c r="L970" s="235"/>
      <c r="M970" s="236"/>
      <c r="N970" s="237"/>
      <c r="O970" s="237"/>
      <c r="P970" s="237"/>
      <c r="Q970" s="237"/>
      <c r="R970" s="237"/>
      <c r="S970" s="237"/>
      <c r="T970" s="238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39" t="s">
        <v>218</v>
      </c>
      <c r="AU970" s="239" t="s">
        <v>93</v>
      </c>
      <c r="AV970" s="13" t="s">
        <v>82</v>
      </c>
      <c r="AW970" s="13" t="s">
        <v>33</v>
      </c>
      <c r="AX970" s="13" t="s">
        <v>73</v>
      </c>
      <c r="AY970" s="239" t="s">
        <v>206</v>
      </c>
    </row>
    <row r="971" spans="1:51" s="13" customFormat="1" ht="12">
      <c r="A971" s="13"/>
      <c r="B971" s="228"/>
      <c r="C971" s="229"/>
      <c r="D971" s="230" t="s">
        <v>218</v>
      </c>
      <c r="E971" s="231" t="s">
        <v>19</v>
      </c>
      <c r="F971" s="232" t="s">
        <v>1283</v>
      </c>
      <c r="G971" s="229"/>
      <c r="H971" s="233">
        <v>44.848</v>
      </c>
      <c r="I971" s="234"/>
      <c r="J971" s="229"/>
      <c r="K971" s="229"/>
      <c r="L971" s="235"/>
      <c r="M971" s="236"/>
      <c r="N971" s="237"/>
      <c r="O971" s="237"/>
      <c r="P971" s="237"/>
      <c r="Q971" s="237"/>
      <c r="R971" s="237"/>
      <c r="S971" s="237"/>
      <c r="T971" s="238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T971" s="239" t="s">
        <v>218</v>
      </c>
      <c r="AU971" s="239" t="s">
        <v>93</v>
      </c>
      <c r="AV971" s="13" t="s">
        <v>82</v>
      </c>
      <c r="AW971" s="13" t="s">
        <v>33</v>
      </c>
      <c r="AX971" s="13" t="s">
        <v>73</v>
      </c>
      <c r="AY971" s="239" t="s">
        <v>206</v>
      </c>
    </row>
    <row r="972" spans="1:51" s="13" customFormat="1" ht="12">
      <c r="A972" s="13"/>
      <c r="B972" s="228"/>
      <c r="C972" s="229"/>
      <c r="D972" s="230" t="s">
        <v>218</v>
      </c>
      <c r="E972" s="231" t="s">
        <v>19</v>
      </c>
      <c r="F972" s="232" t="s">
        <v>1284</v>
      </c>
      <c r="G972" s="229"/>
      <c r="H972" s="233">
        <v>53.008</v>
      </c>
      <c r="I972" s="234"/>
      <c r="J972" s="229"/>
      <c r="K972" s="229"/>
      <c r="L972" s="235"/>
      <c r="M972" s="236"/>
      <c r="N972" s="237"/>
      <c r="O972" s="237"/>
      <c r="P972" s="237"/>
      <c r="Q972" s="237"/>
      <c r="R972" s="237"/>
      <c r="S972" s="237"/>
      <c r="T972" s="238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39" t="s">
        <v>218</v>
      </c>
      <c r="AU972" s="239" t="s">
        <v>93</v>
      </c>
      <c r="AV972" s="13" t="s">
        <v>82</v>
      </c>
      <c r="AW972" s="13" t="s">
        <v>33</v>
      </c>
      <c r="AX972" s="13" t="s">
        <v>73</v>
      </c>
      <c r="AY972" s="239" t="s">
        <v>206</v>
      </c>
    </row>
    <row r="973" spans="1:51" s="13" customFormat="1" ht="12">
      <c r="A973" s="13"/>
      <c r="B973" s="228"/>
      <c r="C973" s="229"/>
      <c r="D973" s="230" t="s">
        <v>218</v>
      </c>
      <c r="E973" s="231" t="s">
        <v>19</v>
      </c>
      <c r="F973" s="232" t="s">
        <v>1285</v>
      </c>
      <c r="G973" s="229"/>
      <c r="H973" s="233">
        <v>44.808</v>
      </c>
      <c r="I973" s="234"/>
      <c r="J973" s="229"/>
      <c r="K973" s="229"/>
      <c r="L973" s="235"/>
      <c r="M973" s="236"/>
      <c r="N973" s="237"/>
      <c r="O973" s="237"/>
      <c r="P973" s="237"/>
      <c r="Q973" s="237"/>
      <c r="R973" s="237"/>
      <c r="S973" s="237"/>
      <c r="T973" s="238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39" t="s">
        <v>218</v>
      </c>
      <c r="AU973" s="239" t="s">
        <v>93</v>
      </c>
      <c r="AV973" s="13" t="s">
        <v>82</v>
      </c>
      <c r="AW973" s="13" t="s">
        <v>33</v>
      </c>
      <c r="AX973" s="13" t="s">
        <v>73</v>
      </c>
      <c r="AY973" s="239" t="s">
        <v>206</v>
      </c>
    </row>
    <row r="974" spans="1:51" s="13" customFormat="1" ht="12">
      <c r="A974" s="13"/>
      <c r="B974" s="228"/>
      <c r="C974" s="229"/>
      <c r="D974" s="230" t="s">
        <v>218</v>
      </c>
      <c r="E974" s="231" t="s">
        <v>19</v>
      </c>
      <c r="F974" s="232" t="s">
        <v>1286</v>
      </c>
      <c r="G974" s="229"/>
      <c r="H974" s="233">
        <v>45.028</v>
      </c>
      <c r="I974" s="234"/>
      <c r="J974" s="229"/>
      <c r="K974" s="229"/>
      <c r="L974" s="235"/>
      <c r="M974" s="236"/>
      <c r="N974" s="237"/>
      <c r="O974" s="237"/>
      <c r="P974" s="237"/>
      <c r="Q974" s="237"/>
      <c r="R974" s="237"/>
      <c r="S974" s="237"/>
      <c r="T974" s="238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T974" s="239" t="s">
        <v>218</v>
      </c>
      <c r="AU974" s="239" t="s">
        <v>93</v>
      </c>
      <c r="AV974" s="13" t="s">
        <v>82</v>
      </c>
      <c r="AW974" s="13" t="s">
        <v>33</v>
      </c>
      <c r="AX974" s="13" t="s">
        <v>73</v>
      </c>
      <c r="AY974" s="239" t="s">
        <v>206</v>
      </c>
    </row>
    <row r="975" spans="1:51" s="13" customFormat="1" ht="12">
      <c r="A975" s="13"/>
      <c r="B975" s="228"/>
      <c r="C975" s="229"/>
      <c r="D975" s="230" t="s">
        <v>218</v>
      </c>
      <c r="E975" s="231" t="s">
        <v>19</v>
      </c>
      <c r="F975" s="232" t="s">
        <v>1287</v>
      </c>
      <c r="G975" s="229"/>
      <c r="H975" s="233">
        <v>53.008</v>
      </c>
      <c r="I975" s="234"/>
      <c r="J975" s="229"/>
      <c r="K975" s="229"/>
      <c r="L975" s="235"/>
      <c r="M975" s="236"/>
      <c r="N975" s="237"/>
      <c r="O975" s="237"/>
      <c r="P975" s="237"/>
      <c r="Q975" s="237"/>
      <c r="R975" s="237"/>
      <c r="S975" s="237"/>
      <c r="T975" s="238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39" t="s">
        <v>218</v>
      </c>
      <c r="AU975" s="239" t="s">
        <v>93</v>
      </c>
      <c r="AV975" s="13" t="s">
        <v>82</v>
      </c>
      <c r="AW975" s="13" t="s">
        <v>33</v>
      </c>
      <c r="AX975" s="13" t="s">
        <v>73</v>
      </c>
      <c r="AY975" s="239" t="s">
        <v>206</v>
      </c>
    </row>
    <row r="976" spans="1:51" s="13" customFormat="1" ht="12">
      <c r="A976" s="13"/>
      <c r="B976" s="228"/>
      <c r="C976" s="229"/>
      <c r="D976" s="230" t="s">
        <v>218</v>
      </c>
      <c r="E976" s="231" t="s">
        <v>19</v>
      </c>
      <c r="F976" s="232" t="s">
        <v>1288</v>
      </c>
      <c r="G976" s="229"/>
      <c r="H976" s="233">
        <v>46.988</v>
      </c>
      <c r="I976" s="234"/>
      <c r="J976" s="229"/>
      <c r="K976" s="229"/>
      <c r="L976" s="235"/>
      <c r="M976" s="236"/>
      <c r="N976" s="237"/>
      <c r="O976" s="237"/>
      <c r="P976" s="237"/>
      <c r="Q976" s="237"/>
      <c r="R976" s="237"/>
      <c r="S976" s="237"/>
      <c r="T976" s="238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39" t="s">
        <v>218</v>
      </c>
      <c r="AU976" s="239" t="s">
        <v>93</v>
      </c>
      <c r="AV976" s="13" t="s">
        <v>82</v>
      </c>
      <c r="AW976" s="13" t="s">
        <v>33</v>
      </c>
      <c r="AX976" s="13" t="s">
        <v>73</v>
      </c>
      <c r="AY976" s="239" t="s">
        <v>206</v>
      </c>
    </row>
    <row r="977" spans="1:51" s="13" customFormat="1" ht="12">
      <c r="A977" s="13"/>
      <c r="B977" s="228"/>
      <c r="C977" s="229"/>
      <c r="D977" s="230" t="s">
        <v>218</v>
      </c>
      <c r="E977" s="231" t="s">
        <v>19</v>
      </c>
      <c r="F977" s="232" t="s">
        <v>1289</v>
      </c>
      <c r="G977" s="229"/>
      <c r="H977" s="233">
        <v>57.711</v>
      </c>
      <c r="I977" s="234"/>
      <c r="J977" s="229"/>
      <c r="K977" s="229"/>
      <c r="L977" s="235"/>
      <c r="M977" s="236"/>
      <c r="N977" s="237"/>
      <c r="O977" s="237"/>
      <c r="P977" s="237"/>
      <c r="Q977" s="237"/>
      <c r="R977" s="237"/>
      <c r="S977" s="237"/>
      <c r="T977" s="238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39" t="s">
        <v>218</v>
      </c>
      <c r="AU977" s="239" t="s">
        <v>93</v>
      </c>
      <c r="AV977" s="13" t="s">
        <v>82</v>
      </c>
      <c r="AW977" s="13" t="s">
        <v>33</v>
      </c>
      <c r="AX977" s="13" t="s">
        <v>73</v>
      </c>
      <c r="AY977" s="239" t="s">
        <v>206</v>
      </c>
    </row>
    <row r="978" spans="1:51" s="13" customFormat="1" ht="12">
      <c r="A978" s="13"/>
      <c r="B978" s="228"/>
      <c r="C978" s="229"/>
      <c r="D978" s="230" t="s">
        <v>218</v>
      </c>
      <c r="E978" s="231" t="s">
        <v>19</v>
      </c>
      <c r="F978" s="232" t="s">
        <v>1290</v>
      </c>
      <c r="G978" s="229"/>
      <c r="H978" s="233">
        <v>41.687</v>
      </c>
      <c r="I978" s="234"/>
      <c r="J978" s="229"/>
      <c r="K978" s="229"/>
      <c r="L978" s="235"/>
      <c r="M978" s="236"/>
      <c r="N978" s="237"/>
      <c r="O978" s="237"/>
      <c r="P978" s="237"/>
      <c r="Q978" s="237"/>
      <c r="R978" s="237"/>
      <c r="S978" s="237"/>
      <c r="T978" s="238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T978" s="239" t="s">
        <v>218</v>
      </c>
      <c r="AU978" s="239" t="s">
        <v>93</v>
      </c>
      <c r="AV978" s="13" t="s">
        <v>82</v>
      </c>
      <c r="AW978" s="13" t="s">
        <v>33</v>
      </c>
      <c r="AX978" s="13" t="s">
        <v>73</v>
      </c>
      <c r="AY978" s="239" t="s">
        <v>206</v>
      </c>
    </row>
    <row r="979" spans="1:51" s="13" customFormat="1" ht="12">
      <c r="A979" s="13"/>
      <c r="B979" s="228"/>
      <c r="C979" s="229"/>
      <c r="D979" s="230" t="s">
        <v>218</v>
      </c>
      <c r="E979" s="231" t="s">
        <v>19</v>
      </c>
      <c r="F979" s="232" t="s">
        <v>1291</v>
      </c>
      <c r="G979" s="229"/>
      <c r="H979" s="233">
        <v>23.427</v>
      </c>
      <c r="I979" s="234"/>
      <c r="J979" s="229"/>
      <c r="K979" s="229"/>
      <c r="L979" s="235"/>
      <c r="M979" s="236"/>
      <c r="N979" s="237"/>
      <c r="O979" s="237"/>
      <c r="P979" s="237"/>
      <c r="Q979" s="237"/>
      <c r="R979" s="237"/>
      <c r="S979" s="237"/>
      <c r="T979" s="238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39" t="s">
        <v>218</v>
      </c>
      <c r="AU979" s="239" t="s">
        <v>93</v>
      </c>
      <c r="AV979" s="13" t="s">
        <v>82</v>
      </c>
      <c r="AW979" s="13" t="s">
        <v>33</v>
      </c>
      <c r="AX979" s="13" t="s">
        <v>73</v>
      </c>
      <c r="AY979" s="239" t="s">
        <v>206</v>
      </c>
    </row>
    <row r="980" spans="1:51" s="13" customFormat="1" ht="12">
      <c r="A980" s="13"/>
      <c r="B980" s="228"/>
      <c r="C980" s="229"/>
      <c r="D980" s="230" t="s">
        <v>218</v>
      </c>
      <c r="E980" s="231" t="s">
        <v>19</v>
      </c>
      <c r="F980" s="232" t="s">
        <v>1292</v>
      </c>
      <c r="G980" s="229"/>
      <c r="H980" s="233">
        <v>25.227</v>
      </c>
      <c r="I980" s="234"/>
      <c r="J980" s="229"/>
      <c r="K980" s="229"/>
      <c r="L980" s="235"/>
      <c r="M980" s="236"/>
      <c r="N980" s="237"/>
      <c r="O980" s="237"/>
      <c r="P980" s="237"/>
      <c r="Q980" s="237"/>
      <c r="R980" s="237"/>
      <c r="S980" s="237"/>
      <c r="T980" s="238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39" t="s">
        <v>218</v>
      </c>
      <c r="AU980" s="239" t="s">
        <v>93</v>
      </c>
      <c r="AV980" s="13" t="s">
        <v>82</v>
      </c>
      <c r="AW980" s="13" t="s">
        <v>33</v>
      </c>
      <c r="AX980" s="13" t="s">
        <v>73</v>
      </c>
      <c r="AY980" s="239" t="s">
        <v>206</v>
      </c>
    </row>
    <row r="981" spans="1:51" s="13" customFormat="1" ht="12">
      <c r="A981" s="13"/>
      <c r="B981" s="228"/>
      <c r="C981" s="229"/>
      <c r="D981" s="230" t="s">
        <v>218</v>
      </c>
      <c r="E981" s="231" t="s">
        <v>19</v>
      </c>
      <c r="F981" s="232" t="s">
        <v>1293</v>
      </c>
      <c r="G981" s="229"/>
      <c r="H981" s="233">
        <v>45.988</v>
      </c>
      <c r="I981" s="234"/>
      <c r="J981" s="229"/>
      <c r="K981" s="229"/>
      <c r="L981" s="235"/>
      <c r="M981" s="236"/>
      <c r="N981" s="237"/>
      <c r="O981" s="237"/>
      <c r="P981" s="237"/>
      <c r="Q981" s="237"/>
      <c r="R981" s="237"/>
      <c r="S981" s="237"/>
      <c r="T981" s="238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39" t="s">
        <v>218</v>
      </c>
      <c r="AU981" s="239" t="s">
        <v>93</v>
      </c>
      <c r="AV981" s="13" t="s">
        <v>82</v>
      </c>
      <c r="AW981" s="13" t="s">
        <v>33</v>
      </c>
      <c r="AX981" s="13" t="s">
        <v>73</v>
      </c>
      <c r="AY981" s="239" t="s">
        <v>206</v>
      </c>
    </row>
    <row r="982" spans="1:51" s="13" customFormat="1" ht="12">
      <c r="A982" s="13"/>
      <c r="B982" s="228"/>
      <c r="C982" s="229"/>
      <c r="D982" s="230" t="s">
        <v>218</v>
      </c>
      <c r="E982" s="231" t="s">
        <v>19</v>
      </c>
      <c r="F982" s="232" t="s">
        <v>1294</v>
      </c>
      <c r="G982" s="229"/>
      <c r="H982" s="233">
        <v>15.181</v>
      </c>
      <c r="I982" s="234"/>
      <c r="J982" s="229"/>
      <c r="K982" s="229"/>
      <c r="L982" s="235"/>
      <c r="M982" s="236"/>
      <c r="N982" s="237"/>
      <c r="O982" s="237"/>
      <c r="P982" s="237"/>
      <c r="Q982" s="237"/>
      <c r="R982" s="237"/>
      <c r="S982" s="237"/>
      <c r="T982" s="238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T982" s="239" t="s">
        <v>218</v>
      </c>
      <c r="AU982" s="239" t="s">
        <v>93</v>
      </c>
      <c r="AV982" s="13" t="s">
        <v>82</v>
      </c>
      <c r="AW982" s="13" t="s">
        <v>33</v>
      </c>
      <c r="AX982" s="13" t="s">
        <v>73</v>
      </c>
      <c r="AY982" s="239" t="s">
        <v>206</v>
      </c>
    </row>
    <row r="983" spans="1:51" s="13" customFormat="1" ht="12">
      <c r="A983" s="13"/>
      <c r="B983" s="228"/>
      <c r="C983" s="229"/>
      <c r="D983" s="230" t="s">
        <v>218</v>
      </c>
      <c r="E983" s="231" t="s">
        <v>19</v>
      </c>
      <c r="F983" s="232" t="s">
        <v>1295</v>
      </c>
      <c r="G983" s="229"/>
      <c r="H983" s="233">
        <v>15.101</v>
      </c>
      <c r="I983" s="234"/>
      <c r="J983" s="229"/>
      <c r="K983" s="229"/>
      <c r="L983" s="235"/>
      <c r="M983" s="236"/>
      <c r="N983" s="237"/>
      <c r="O983" s="237"/>
      <c r="P983" s="237"/>
      <c r="Q983" s="237"/>
      <c r="R983" s="237"/>
      <c r="S983" s="237"/>
      <c r="T983" s="238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39" t="s">
        <v>218</v>
      </c>
      <c r="AU983" s="239" t="s">
        <v>93</v>
      </c>
      <c r="AV983" s="13" t="s">
        <v>82</v>
      </c>
      <c r="AW983" s="13" t="s">
        <v>33</v>
      </c>
      <c r="AX983" s="13" t="s">
        <v>73</v>
      </c>
      <c r="AY983" s="239" t="s">
        <v>206</v>
      </c>
    </row>
    <row r="984" spans="1:51" s="13" customFormat="1" ht="12">
      <c r="A984" s="13"/>
      <c r="B984" s="228"/>
      <c r="C984" s="229"/>
      <c r="D984" s="230" t="s">
        <v>218</v>
      </c>
      <c r="E984" s="231" t="s">
        <v>19</v>
      </c>
      <c r="F984" s="232" t="s">
        <v>1296</v>
      </c>
      <c r="G984" s="229"/>
      <c r="H984" s="233">
        <v>12.224</v>
      </c>
      <c r="I984" s="234"/>
      <c r="J984" s="229"/>
      <c r="K984" s="229"/>
      <c r="L984" s="235"/>
      <c r="M984" s="236"/>
      <c r="N984" s="237"/>
      <c r="O984" s="237"/>
      <c r="P984" s="237"/>
      <c r="Q984" s="237"/>
      <c r="R984" s="237"/>
      <c r="S984" s="237"/>
      <c r="T984" s="238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39" t="s">
        <v>218</v>
      </c>
      <c r="AU984" s="239" t="s">
        <v>93</v>
      </c>
      <c r="AV984" s="13" t="s">
        <v>82</v>
      </c>
      <c r="AW984" s="13" t="s">
        <v>33</v>
      </c>
      <c r="AX984" s="13" t="s">
        <v>73</v>
      </c>
      <c r="AY984" s="239" t="s">
        <v>206</v>
      </c>
    </row>
    <row r="985" spans="1:51" s="13" customFormat="1" ht="12">
      <c r="A985" s="13"/>
      <c r="B985" s="228"/>
      <c r="C985" s="229"/>
      <c r="D985" s="230" t="s">
        <v>218</v>
      </c>
      <c r="E985" s="231" t="s">
        <v>19</v>
      </c>
      <c r="F985" s="232" t="s">
        <v>1297</v>
      </c>
      <c r="G985" s="229"/>
      <c r="H985" s="233">
        <v>48.998</v>
      </c>
      <c r="I985" s="234"/>
      <c r="J985" s="229"/>
      <c r="K985" s="229"/>
      <c r="L985" s="235"/>
      <c r="M985" s="236"/>
      <c r="N985" s="237"/>
      <c r="O985" s="237"/>
      <c r="P985" s="237"/>
      <c r="Q985" s="237"/>
      <c r="R985" s="237"/>
      <c r="S985" s="237"/>
      <c r="T985" s="238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39" t="s">
        <v>218</v>
      </c>
      <c r="AU985" s="239" t="s">
        <v>93</v>
      </c>
      <c r="AV985" s="13" t="s">
        <v>82</v>
      </c>
      <c r="AW985" s="13" t="s">
        <v>33</v>
      </c>
      <c r="AX985" s="13" t="s">
        <v>73</v>
      </c>
      <c r="AY985" s="239" t="s">
        <v>206</v>
      </c>
    </row>
    <row r="986" spans="1:51" s="13" customFormat="1" ht="12">
      <c r="A986" s="13"/>
      <c r="B986" s="228"/>
      <c r="C986" s="229"/>
      <c r="D986" s="230" t="s">
        <v>218</v>
      </c>
      <c r="E986" s="231" t="s">
        <v>19</v>
      </c>
      <c r="F986" s="232" t="s">
        <v>1298</v>
      </c>
      <c r="G986" s="229"/>
      <c r="H986" s="233">
        <v>48.327</v>
      </c>
      <c r="I986" s="234"/>
      <c r="J986" s="229"/>
      <c r="K986" s="229"/>
      <c r="L986" s="235"/>
      <c r="M986" s="236"/>
      <c r="N986" s="237"/>
      <c r="O986" s="237"/>
      <c r="P986" s="237"/>
      <c r="Q986" s="237"/>
      <c r="R986" s="237"/>
      <c r="S986" s="237"/>
      <c r="T986" s="238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T986" s="239" t="s">
        <v>218</v>
      </c>
      <c r="AU986" s="239" t="s">
        <v>93</v>
      </c>
      <c r="AV986" s="13" t="s">
        <v>82</v>
      </c>
      <c r="AW986" s="13" t="s">
        <v>33</v>
      </c>
      <c r="AX986" s="13" t="s">
        <v>73</v>
      </c>
      <c r="AY986" s="239" t="s">
        <v>206</v>
      </c>
    </row>
    <row r="987" spans="1:51" s="13" customFormat="1" ht="12">
      <c r="A987" s="13"/>
      <c r="B987" s="228"/>
      <c r="C987" s="229"/>
      <c r="D987" s="230" t="s">
        <v>218</v>
      </c>
      <c r="E987" s="231" t="s">
        <v>19</v>
      </c>
      <c r="F987" s="232" t="s">
        <v>1299</v>
      </c>
      <c r="G987" s="229"/>
      <c r="H987" s="233">
        <v>84.32</v>
      </c>
      <c r="I987" s="234"/>
      <c r="J987" s="229"/>
      <c r="K987" s="229"/>
      <c r="L987" s="235"/>
      <c r="M987" s="236"/>
      <c r="N987" s="237"/>
      <c r="O987" s="237"/>
      <c r="P987" s="237"/>
      <c r="Q987" s="237"/>
      <c r="R987" s="237"/>
      <c r="S987" s="237"/>
      <c r="T987" s="238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T987" s="239" t="s">
        <v>218</v>
      </c>
      <c r="AU987" s="239" t="s">
        <v>93</v>
      </c>
      <c r="AV987" s="13" t="s">
        <v>82</v>
      </c>
      <c r="AW987" s="13" t="s">
        <v>33</v>
      </c>
      <c r="AX987" s="13" t="s">
        <v>73</v>
      </c>
      <c r="AY987" s="239" t="s">
        <v>206</v>
      </c>
    </row>
    <row r="988" spans="1:51" s="13" customFormat="1" ht="12">
      <c r="A988" s="13"/>
      <c r="B988" s="228"/>
      <c r="C988" s="229"/>
      <c r="D988" s="230" t="s">
        <v>218</v>
      </c>
      <c r="E988" s="231" t="s">
        <v>19</v>
      </c>
      <c r="F988" s="232" t="s">
        <v>1300</v>
      </c>
      <c r="G988" s="229"/>
      <c r="H988" s="233">
        <v>66.203</v>
      </c>
      <c r="I988" s="234"/>
      <c r="J988" s="229"/>
      <c r="K988" s="229"/>
      <c r="L988" s="235"/>
      <c r="M988" s="236"/>
      <c r="N988" s="237"/>
      <c r="O988" s="237"/>
      <c r="P988" s="237"/>
      <c r="Q988" s="237"/>
      <c r="R988" s="237"/>
      <c r="S988" s="237"/>
      <c r="T988" s="238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39" t="s">
        <v>218</v>
      </c>
      <c r="AU988" s="239" t="s">
        <v>93</v>
      </c>
      <c r="AV988" s="13" t="s">
        <v>82</v>
      </c>
      <c r="AW988" s="13" t="s">
        <v>33</v>
      </c>
      <c r="AX988" s="13" t="s">
        <v>73</v>
      </c>
      <c r="AY988" s="239" t="s">
        <v>206</v>
      </c>
    </row>
    <row r="989" spans="1:51" s="13" customFormat="1" ht="12">
      <c r="A989" s="13"/>
      <c r="B989" s="228"/>
      <c r="C989" s="229"/>
      <c r="D989" s="230" t="s">
        <v>218</v>
      </c>
      <c r="E989" s="231" t="s">
        <v>19</v>
      </c>
      <c r="F989" s="232" t="s">
        <v>1301</v>
      </c>
      <c r="G989" s="229"/>
      <c r="H989" s="233">
        <v>19.442</v>
      </c>
      <c r="I989" s="234"/>
      <c r="J989" s="229"/>
      <c r="K989" s="229"/>
      <c r="L989" s="235"/>
      <c r="M989" s="236"/>
      <c r="N989" s="237"/>
      <c r="O989" s="237"/>
      <c r="P989" s="237"/>
      <c r="Q989" s="237"/>
      <c r="R989" s="237"/>
      <c r="S989" s="237"/>
      <c r="T989" s="238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T989" s="239" t="s">
        <v>218</v>
      </c>
      <c r="AU989" s="239" t="s">
        <v>93</v>
      </c>
      <c r="AV989" s="13" t="s">
        <v>82</v>
      </c>
      <c r="AW989" s="13" t="s">
        <v>33</v>
      </c>
      <c r="AX989" s="13" t="s">
        <v>73</v>
      </c>
      <c r="AY989" s="239" t="s">
        <v>206</v>
      </c>
    </row>
    <row r="990" spans="1:51" s="13" customFormat="1" ht="12">
      <c r="A990" s="13"/>
      <c r="B990" s="228"/>
      <c r="C990" s="229"/>
      <c r="D990" s="230" t="s">
        <v>218</v>
      </c>
      <c r="E990" s="231" t="s">
        <v>19</v>
      </c>
      <c r="F990" s="232" t="s">
        <v>1302</v>
      </c>
      <c r="G990" s="229"/>
      <c r="H990" s="233">
        <v>19.442</v>
      </c>
      <c r="I990" s="234"/>
      <c r="J990" s="229"/>
      <c r="K990" s="229"/>
      <c r="L990" s="235"/>
      <c r="M990" s="236"/>
      <c r="N990" s="237"/>
      <c r="O990" s="237"/>
      <c r="P990" s="237"/>
      <c r="Q990" s="237"/>
      <c r="R990" s="237"/>
      <c r="S990" s="237"/>
      <c r="T990" s="238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39" t="s">
        <v>218</v>
      </c>
      <c r="AU990" s="239" t="s">
        <v>93</v>
      </c>
      <c r="AV990" s="13" t="s">
        <v>82</v>
      </c>
      <c r="AW990" s="13" t="s">
        <v>33</v>
      </c>
      <c r="AX990" s="13" t="s">
        <v>73</v>
      </c>
      <c r="AY990" s="239" t="s">
        <v>206</v>
      </c>
    </row>
    <row r="991" spans="1:51" s="15" customFormat="1" ht="12">
      <c r="A991" s="15"/>
      <c r="B991" s="251"/>
      <c r="C991" s="252"/>
      <c r="D991" s="230" t="s">
        <v>218</v>
      </c>
      <c r="E991" s="253" t="s">
        <v>19</v>
      </c>
      <c r="F991" s="254" t="s">
        <v>544</v>
      </c>
      <c r="G991" s="252"/>
      <c r="H991" s="253" t="s">
        <v>19</v>
      </c>
      <c r="I991" s="255"/>
      <c r="J991" s="252"/>
      <c r="K991" s="252"/>
      <c r="L991" s="256"/>
      <c r="M991" s="257"/>
      <c r="N991" s="258"/>
      <c r="O991" s="258"/>
      <c r="P991" s="258"/>
      <c r="Q991" s="258"/>
      <c r="R991" s="258"/>
      <c r="S991" s="258"/>
      <c r="T991" s="259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T991" s="260" t="s">
        <v>218</v>
      </c>
      <c r="AU991" s="260" t="s">
        <v>93</v>
      </c>
      <c r="AV991" s="15" t="s">
        <v>34</v>
      </c>
      <c r="AW991" s="15" t="s">
        <v>33</v>
      </c>
      <c r="AX991" s="15" t="s">
        <v>73</v>
      </c>
      <c r="AY991" s="260" t="s">
        <v>206</v>
      </c>
    </row>
    <row r="992" spans="1:51" s="13" customFormat="1" ht="12">
      <c r="A992" s="13"/>
      <c r="B992" s="228"/>
      <c r="C992" s="229"/>
      <c r="D992" s="230" t="s">
        <v>218</v>
      </c>
      <c r="E992" s="231" t="s">
        <v>19</v>
      </c>
      <c r="F992" s="232" t="s">
        <v>1303</v>
      </c>
      <c r="G992" s="229"/>
      <c r="H992" s="233">
        <v>98.905</v>
      </c>
      <c r="I992" s="234"/>
      <c r="J992" s="229"/>
      <c r="K992" s="229"/>
      <c r="L992" s="235"/>
      <c r="M992" s="236"/>
      <c r="N992" s="237"/>
      <c r="O992" s="237"/>
      <c r="P992" s="237"/>
      <c r="Q992" s="237"/>
      <c r="R992" s="237"/>
      <c r="S992" s="237"/>
      <c r="T992" s="238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239" t="s">
        <v>218</v>
      </c>
      <c r="AU992" s="239" t="s">
        <v>93</v>
      </c>
      <c r="AV992" s="13" t="s">
        <v>82</v>
      </c>
      <c r="AW992" s="13" t="s">
        <v>33</v>
      </c>
      <c r="AX992" s="13" t="s">
        <v>73</v>
      </c>
      <c r="AY992" s="239" t="s">
        <v>206</v>
      </c>
    </row>
    <row r="993" spans="1:51" s="13" customFormat="1" ht="12">
      <c r="A993" s="13"/>
      <c r="B993" s="228"/>
      <c r="C993" s="229"/>
      <c r="D993" s="230" t="s">
        <v>218</v>
      </c>
      <c r="E993" s="231" t="s">
        <v>19</v>
      </c>
      <c r="F993" s="232" t="s">
        <v>1304</v>
      </c>
      <c r="G993" s="229"/>
      <c r="H993" s="233">
        <v>-1.24</v>
      </c>
      <c r="I993" s="234"/>
      <c r="J993" s="229"/>
      <c r="K993" s="229"/>
      <c r="L993" s="235"/>
      <c r="M993" s="236"/>
      <c r="N993" s="237"/>
      <c r="O993" s="237"/>
      <c r="P993" s="237"/>
      <c r="Q993" s="237"/>
      <c r="R993" s="237"/>
      <c r="S993" s="237"/>
      <c r="T993" s="238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39" t="s">
        <v>218</v>
      </c>
      <c r="AU993" s="239" t="s">
        <v>93</v>
      </c>
      <c r="AV993" s="13" t="s">
        <v>82</v>
      </c>
      <c r="AW993" s="13" t="s">
        <v>33</v>
      </c>
      <c r="AX993" s="13" t="s">
        <v>73</v>
      </c>
      <c r="AY993" s="239" t="s">
        <v>206</v>
      </c>
    </row>
    <row r="994" spans="1:51" s="13" customFormat="1" ht="12">
      <c r="A994" s="13"/>
      <c r="B994" s="228"/>
      <c r="C994" s="229"/>
      <c r="D994" s="230" t="s">
        <v>218</v>
      </c>
      <c r="E994" s="231" t="s">
        <v>19</v>
      </c>
      <c r="F994" s="232" t="s">
        <v>1305</v>
      </c>
      <c r="G994" s="229"/>
      <c r="H994" s="233">
        <v>151.685</v>
      </c>
      <c r="I994" s="234"/>
      <c r="J994" s="229"/>
      <c r="K994" s="229"/>
      <c r="L994" s="235"/>
      <c r="M994" s="236"/>
      <c r="N994" s="237"/>
      <c r="O994" s="237"/>
      <c r="P994" s="237"/>
      <c r="Q994" s="237"/>
      <c r="R994" s="237"/>
      <c r="S994" s="237"/>
      <c r="T994" s="238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T994" s="239" t="s">
        <v>218</v>
      </c>
      <c r="AU994" s="239" t="s">
        <v>93</v>
      </c>
      <c r="AV994" s="13" t="s">
        <v>82</v>
      </c>
      <c r="AW994" s="13" t="s">
        <v>33</v>
      </c>
      <c r="AX994" s="13" t="s">
        <v>73</v>
      </c>
      <c r="AY994" s="239" t="s">
        <v>206</v>
      </c>
    </row>
    <row r="995" spans="1:51" s="13" customFormat="1" ht="12">
      <c r="A995" s="13"/>
      <c r="B995" s="228"/>
      <c r="C995" s="229"/>
      <c r="D995" s="230" t="s">
        <v>218</v>
      </c>
      <c r="E995" s="231" t="s">
        <v>19</v>
      </c>
      <c r="F995" s="232" t="s">
        <v>1306</v>
      </c>
      <c r="G995" s="229"/>
      <c r="H995" s="233">
        <v>-19.114</v>
      </c>
      <c r="I995" s="234"/>
      <c r="J995" s="229"/>
      <c r="K995" s="229"/>
      <c r="L995" s="235"/>
      <c r="M995" s="236"/>
      <c r="N995" s="237"/>
      <c r="O995" s="237"/>
      <c r="P995" s="237"/>
      <c r="Q995" s="237"/>
      <c r="R995" s="237"/>
      <c r="S995" s="237"/>
      <c r="T995" s="238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39" t="s">
        <v>218</v>
      </c>
      <c r="AU995" s="239" t="s">
        <v>93</v>
      </c>
      <c r="AV995" s="13" t="s">
        <v>82</v>
      </c>
      <c r="AW995" s="13" t="s">
        <v>33</v>
      </c>
      <c r="AX995" s="13" t="s">
        <v>73</v>
      </c>
      <c r="AY995" s="239" t="s">
        <v>206</v>
      </c>
    </row>
    <row r="996" spans="1:51" s="13" customFormat="1" ht="12">
      <c r="A996" s="13"/>
      <c r="B996" s="228"/>
      <c r="C996" s="229"/>
      <c r="D996" s="230" t="s">
        <v>218</v>
      </c>
      <c r="E996" s="231" t="s">
        <v>19</v>
      </c>
      <c r="F996" s="232" t="s">
        <v>1307</v>
      </c>
      <c r="G996" s="229"/>
      <c r="H996" s="233">
        <v>48.939</v>
      </c>
      <c r="I996" s="234"/>
      <c r="J996" s="229"/>
      <c r="K996" s="229"/>
      <c r="L996" s="235"/>
      <c r="M996" s="236"/>
      <c r="N996" s="237"/>
      <c r="O996" s="237"/>
      <c r="P996" s="237"/>
      <c r="Q996" s="237"/>
      <c r="R996" s="237"/>
      <c r="S996" s="237"/>
      <c r="T996" s="238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39" t="s">
        <v>218</v>
      </c>
      <c r="AU996" s="239" t="s">
        <v>93</v>
      </c>
      <c r="AV996" s="13" t="s">
        <v>82</v>
      </c>
      <c r="AW996" s="13" t="s">
        <v>33</v>
      </c>
      <c r="AX996" s="13" t="s">
        <v>73</v>
      </c>
      <c r="AY996" s="239" t="s">
        <v>206</v>
      </c>
    </row>
    <row r="997" spans="1:51" s="13" customFormat="1" ht="12">
      <c r="A997" s="13"/>
      <c r="B997" s="228"/>
      <c r="C997" s="229"/>
      <c r="D997" s="230" t="s">
        <v>218</v>
      </c>
      <c r="E997" s="231" t="s">
        <v>19</v>
      </c>
      <c r="F997" s="232" t="s">
        <v>1308</v>
      </c>
      <c r="G997" s="229"/>
      <c r="H997" s="233">
        <v>7.2</v>
      </c>
      <c r="I997" s="234"/>
      <c r="J997" s="229"/>
      <c r="K997" s="229"/>
      <c r="L997" s="235"/>
      <c r="M997" s="236"/>
      <c r="N997" s="237"/>
      <c r="O997" s="237"/>
      <c r="P997" s="237"/>
      <c r="Q997" s="237"/>
      <c r="R997" s="237"/>
      <c r="S997" s="237"/>
      <c r="T997" s="238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T997" s="239" t="s">
        <v>218</v>
      </c>
      <c r="AU997" s="239" t="s">
        <v>93</v>
      </c>
      <c r="AV997" s="13" t="s">
        <v>82</v>
      </c>
      <c r="AW997" s="13" t="s">
        <v>33</v>
      </c>
      <c r="AX997" s="13" t="s">
        <v>73</v>
      </c>
      <c r="AY997" s="239" t="s">
        <v>206</v>
      </c>
    </row>
    <row r="998" spans="1:51" s="13" customFormat="1" ht="12">
      <c r="A998" s="13"/>
      <c r="B998" s="228"/>
      <c r="C998" s="229"/>
      <c r="D998" s="230" t="s">
        <v>218</v>
      </c>
      <c r="E998" s="231" t="s">
        <v>19</v>
      </c>
      <c r="F998" s="232" t="s">
        <v>1309</v>
      </c>
      <c r="G998" s="229"/>
      <c r="H998" s="233">
        <v>54.659</v>
      </c>
      <c r="I998" s="234"/>
      <c r="J998" s="229"/>
      <c r="K998" s="229"/>
      <c r="L998" s="235"/>
      <c r="M998" s="236"/>
      <c r="N998" s="237"/>
      <c r="O998" s="237"/>
      <c r="P998" s="237"/>
      <c r="Q998" s="237"/>
      <c r="R998" s="237"/>
      <c r="S998" s="237"/>
      <c r="T998" s="238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T998" s="239" t="s">
        <v>218</v>
      </c>
      <c r="AU998" s="239" t="s">
        <v>93</v>
      </c>
      <c r="AV998" s="13" t="s">
        <v>82</v>
      </c>
      <c r="AW998" s="13" t="s">
        <v>33</v>
      </c>
      <c r="AX998" s="13" t="s">
        <v>73</v>
      </c>
      <c r="AY998" s="239" t="s">
        <v>206</v>
      </c>
    </row>
    <row r="999" spans="1:51" s="13" customFormat="1" ht="12">
      <c r="A999" s="13"/>
      <c r="B999" s="228"/>
      <c r="C999" s="229"/>
      <c r="D999" s="230" t="s">
        <v>218</v>
      </c>
      <c r="E999" s="231" t="s">
        <v>19</v>
      </c>
      <c r="F999" s="232" t="s">
        <v>1310</v>
      </c>
      <c r="G999" s="229"/>
      <c r="H999" s="233">
        <v>86.235</v>
      </c>
      <c r="I999" s="234"/>
      <c r="J999" s="229"/>
      <c r="K999" s="229"/>
      <c r="L999" s="235"/>
      <c r="M999" s="236"/>
      <c r="N999" s="237"/>
      <c r="O999" s="237"/>
      <c r="P999" s="237"/>
      <c r="Q999" s="237"/>
      <c r="R999" s="237"/>
      <c r="S999" s="237"/>
      <c r="T999" s="238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39" t="s">
        <v>218</v>
      </c>
      <c r="AU999" s="239" t="s">
        <v>93</v>
      </c>
      <c r="AV999" s="13" t="s">
        <v>82</v>
      </c>
      <c r="AW999" s="13" t="s">
        <v>33</v>
      </c>
      <c r="AX999" s="13" t="s">
        <v>73</v>
      </c>
      <c r="AY999" s="239" t="s">
        <v>206</v>
      </c>
    </row>
    <row r="1000" spans="1:51" s="13" customFormat="1" ht="12">
      <c r="A1000" s="13"/>
      <c r="B1000" s="228"/>
      <c r="C1000" s="229"/>
      <c r="D1000" s="230" t="s">
        <v>218</v>
      </c>
      <c r="E1000" s="231" t="s">
        <v>19</v>
      </c>
      <c r="F1000" s="232" t="s">
        <v>1311</v>
      </c>
      <c r="G1000" s="229"/>
      <c r="H1000" s="233">
        <v>114.044</v>
      </c>
      <c r="I1000" s="234"/>
      <c r="J1000" s="229"/>
      <c r="K1000" s="229"/>
      <c r="L1000" s="235"/>
      <c r="M1000" s="236"/>
      <c r="N1000" s="237"/>
      <c r="O1000" s="237"/>
      <c r="P1000" s="237"/>
      <c r="Q1000" s="237"/>
      <c r="R1000" s="237"/>
      <c r="S1000" s="237"/>
      <c r="T1000" s="238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T1000" s="239" t="s">
        <v>218</v>
      </c>
      <c r="AU1000" s="239" t="s">
        <v>93</v>
      </c>
      <c r="AV1000" s="13" t="s">
        <v>82</v>
      </c>
      <c r="AW1000" s="13" t="s">
        <v>33</v>
      </c>
      <c r="AX1000" s="13" t="s">
        <v>73</v>
      </c>
      <c r="AY1000" s="239" t="s">
        <v>206</v>
      </c>
    </row>
    <row r="1001" spans="1:51" s="13" customFormat="1" ht="12">
      <c r="A1001" s="13"/>
      <c r="B1001" s="228"/>
      <c r="C1001" s="229"/>
      <c r="D1001" s="230" t="s">
        <v>218</v>
      </c>
      <c r="E1001" s="231" t="s">
        <v>19</v>
      </c>
      <c r="F1001" s="232" t="s">
        <v>1312</v>
      </c>
      <c r="G1001" s="229"/>
      <c r="H1001" s="233">
        <v>67.595</v>
      </c>
      <c r="I1001" s="234"/>
      <c r="J1001" s="229"/>
      <c r="K1001" s="229"/>
      <c r="L1001" s="235"/>
      <c r="M1001" s="236"/>
      <c r="N1001" s="237"/>
      <c r="O1001" s="237"/>
      <c r="P1001" s="237"/>
      <c r="Q1001" s="237"/>
      <c r="R1001" s="237"/>
      <c r="S1001" s="237"/>
      <c r="T1001" s="238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T1001" s="239" t="s">
        <v>218</v>
      </c>
      <c r="AU1001" s="239" t="s">
        <v>93</v>
      </c>
      <c r="AV1001" s="13" t="s">
        <v>82</v>
      </c>
      <c r="AW1001" s="13" t="s">
        <v>33</v>
      </c>
      <c r="AX1001" s="13" t="s">
        <v>73</v>
      </c>
      <c r="AY1001" s="239" t="s">
        <v>206</v>
      </c>
    </row>
    <row r="1002" spans="1:51" s="13" customFormat="1" ht="12">
      <c r="A1002" s="13"/>
      <c r="B1002" s="228"/>
      <c r="C1002" s="229"/>
      <c r="D1002" s="230" t="s">
        <v>218</v>
      </c>
      <c r="E1002" s="231" t="s">
        <v>19</v>
      </c>
      <c r="F1002" s="232" t="s">
        <v>1313</v>
      </c>
      <c r="G1002" s="229"/>
      <c r="H1002" s="233">
        <v>51.327</v>
      </c>
      <c r="I1002" s="234"/>
      <c r="J1002" s="229"/>
      <c r="K1002" s="229"/>
      <c r="L1002" s="235"/>
      <c r="M1002" s="236"/>
      <c r="N1002" s="237"/>
      <c r="O1002" s="237"/>
      <c r="P1002" s="237"/>
      <c r="Q1002" s="237"/>
      <c r="R1002" s="237"/>
      <c r="S1002" s="237"/>
      <c r="T1002" s="238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39" t="s">
        <v>218</v>
      </c>
      <c r="AU1002" s="239" t="s">
        <v>93</v>
      </c>
      <c r="AV1002" s="13" t="s">
        <v>82</v>
      </c>
      <c r="AW1002" s="13" t="s">
        <v>33</v>
      </c>
      <c r="AX1002" s="13" t="s">
        <v>73</v>
      </c>
      <c r="AY1002" s="239" t="s">
        <v>206</v>
      </c>
    </row>
    <row r="1003" spans="1:51" s="13" customFormat="1" ht="12">
      <c r="A1003" s="13"/>
      <c r="B1003" s="228"/>
      <c r="C1003" s="229"/>
      <c r="D1003" s="230" t="s">
        <v>218</v>
      </c>
      <c r="E1003" s="231" t="s">
        <v>19</v>
      </c>
      <c r="F1003" s="232" t="s">
        <v>1314</v>
      </c>
      <c r="G1003" s="229"/>
      <c r="H1003" s="233">
        <v>16.424</v>
      </c>
      <c r="I1003" s="234"/>
      <c r="J1003" s="229"/>
      <c r="K1003" s="229"/>
      <c r="L1003" s="235"/>
      <c r="M1003" s="236"/>
      <c r="N1003" s="237"/>
      <c r="O1003" s="237"/>
      <c r="P1003" s="237"/>
      <c r="Q1003" s="237"/>
      <c r="R1003" s="237"/>
      <c r="S1003" s="237"/>
      <c r="T1003" s="238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239" t="s">
        <v>218</v>
      </c>
      <c r="AU1003" s="239" t="s">
        <v>93</v>
      </c>
      <c r="AV1003" s="13" t="s">
        <v>82</v>
      </c>
      <c r="AW1003" s="13" t="s">
        <v>33</v>
      </c>
      <c r="AX1003" s="13" t="s">
        <v>73</v>
      </c>
      <c r="AY1003" s="239" t="s">
        <v>206</v>
      </c>
    </row>
    <row r="1004" spans="1:51" s="15" customFormat="1" ht="12">
      <c r="A1004" s="15"/>
      <c r="B1004" s="251"/>
      <c r="C1004" s="252"/>
      <c r="D1004" s="230" t="s">
        <v>218</v>
      </c>
      <c r="E1004" s="253" t="s">
        <v>19</v>
      </c>
      <c r="F1004" s="254" t="s">
        <v>1315</v>
      </c>
      <c r="G1004" s="252"/>
      <c r="H1004" s="253" t="s">
        <v>19</v>
      </c>
      <c r="I1004" s="255"/>
      <c r="J1004" s="252"/>
      <c r="K1004" s="252"/>
      <c r="L1004" s="256"/>
      <c r="M1004" s="257"/>
      <c r="N1004" s="258"/>
      <c r="O1004" s="258"/>
      <c r="P1004" s="258"/>
      <c r="Q1004" s="258"/>
      <c r="R1004" s="258"/>
      <c r="S1004" s="258"/>
      <c r="T1004" s="259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T1004" s="260" t="s">
        <v>218</v>
      </c>
      <c r="AU1004" s="260" t="s">
        <v>93</v>
      </c>
      <c r="AV1004" s="15" t="s">
        <v>34</v>
      </c>
      <c r="AW1004" s="15" t="s">
        <v>33</v>
      </c>
      <c r="AX1004" s="15" t="s">
        <v>73</v>
      </c>
      <c r="AY1004" s="260" t="s">
        <v>206</v>
      </c>
    </row>
    <row r="1005" spans="1:51" s="13" customFormat="1" ht="12">
      <c r="A1005" s="13"/>
      <c r="B1005" s="228"/>
      <c r="C1005" s="229"/>
      <c r="D1005" s="230" t="s">
        <v>218</v>
      </c>
      <c r="E1005" s="231" t="s">
        <v>19</v>
      </c>
      <c r="F1005" s="232" t="s">
        <v>1316</v>
      </c>
      <c r="G1005" s="229"/>
      <c r="H1005" s="233">
        <v>-264.916</v>
      </c>
      <c r="I1005" s="234"/>
      <c r="J1005" s="229"/>
      <c r="K1005" s="229"/>
      <c r="L1005" s="235"/>
      <c r="M1005" s="236"/>
      <c r="N1005" s="237"/>
      <c r="O1005" s="237"/>
      <c r="P1005" s="237"/>
      <c r="Q1005" s="237"/>
      <c r="R1005" s="237"/>
      <c r="S1005" s="237"/>
      <c r="T1005" s="238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T1005" s="239" t="s">
        <v>218</v>
      </c>
      <c r="AU1005" s="239" t="s">
        <v>93</v>
      </c>
      <c r="AV1005" s="13" t="s">
        <v>82</v>
      </c>
      <c r="AW1005" s="13" t="s">
        <v>33</v>
      </c>
      <c r="AX1005" s="13" t="s">
        <v>73</v>
      </c>
      <c r="AY1005" s="239" t="s">
        <v>206</v>
      </c>
    </row>
    <row r="1006" spans="1:51" s="14" customFormat="1" ht="12">
      <c r="A1006" s="14"/>
      <c r="B1006" s="240"/>
      <c r="C1006" s="241"/>
      <c r="D1006" s="230" t="s">
        <v>218</v>
      </c>
      <c r="E1006" s="242" t="s">
        <v>19</v>
      </c>
      <c r="F1006" s="243" t="s">
        <v>220</v>
      </c>
      <c r="G1006" s="241"/>
      <c r="H1006" s="244">
        <v>1568.76</v>
      </c>
      <c r="I1006" s="245"/>
      <c r="J1006" s="241"/>
      <c r="K1006" s="241"/>
      <c r="L1006" s="246"/>
      <c r="M1006" s="247"/>
      <c r="N1006" s="248"/>
      <c r="O1006" s="248"/>
      <c r="P1006" s="248"/>
      <c r="Q1006" s="248"/>
      <c r="R1006" s="248"/>
      <c r="S1006" s="248"/>
      <c r="T1006" s="249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T1006" s="250" t="s">
        <v>218</v>
      </c>
      <c r="AU1006" s="250" t="s">
        <v>93</v>
      </c>
      <c r="AV1006" s="14" t="s">
        <v>112</v>
      </c>
      <c r="AW1006" s="14" t="s">
        <v>33</v>
      </c>
      <c r="AX1006" s="14" t="s">
        <v>34</v>
      </c>
      <c r="AY1006" s="250" t="s">
        <v>206</v>
      </c>
    </row>
    <row r="1007" spans="1:65" s="2" customFormat="1" ht="33" customHeight="1">
      <c r="A1007" s="40"/>
      <c r="B1007" s="41"/>
      <c r="C1007" s="215" t="s">
        <v>1317</v>
      </c>
      <c r="D1007" s="215" t="s">
        <v>208</v>
      </c>
      <c r="E1007" s="216" t="s">
        <v>1318</v>
      </c>
      <c r="F1007" s="217" t="s">
        <v>1319</v>
      </c>
      <c r="G1007" s="218" t="s">
        <v>386</v>
      </c>
      <c r="H1007" s="219">
        <v>13</v>
      </c>
      <c r="I1007" s="220"/>
      <c r="J1007" s="221">
        <f>ROUND(I1007*H1007,2)</f>
        <v>0</v>
      </c>
      <c r="K1007" s="217" t="s">
        <v>212</v>
      </c>
      <c r="L1007" s="46"/>
      <c r="M1007" s="222" t="s">
        <v>19</v>
      </c>
      <c r="N1007" s="223" t="s">
        <v>44</v>
      </c>
      <c r="O1007" s="86"/>
      <c r="P1007" s="224">
        <f>O1007*H1007</f>
        <v>0</v>
      </c>
      <c r="Q1007" s="224">
        <v>0.147</v>
      </c>
      <c r="R1007" s="224">
        <f>Q1007*H1007</f>
        <v>1.9109999999999998</v>
      </c>
      <c r="S1007" s="224">
        <v>0</v>
      </c>
      <c r="T1007" s="225">
        <f>S1007*H1007</f>
        <v>0</v>
      </c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R1007" s="226" t="s">
        <v>112</v>
      </c>
      <c r="AT1007" s="226" t="s">
        <v>208</v>
      </c>
      <c r="AU1007" s="226" t="s">
        <v>93</v>
      </c>
      <c r="AY1007" s="19" t="s">
        <v>206</v>
      </c>
      <c r="BE1007" s="227">
        <f>IF(N1007="základní",J1007,0)</f>
        <v>0</v>
      </c>
      <c r="BF1007" s="227">
        <f>IF(N1007="snížená",J1007,0)</f>
        <v>0</v>
      </c>
      <c r="BG1007" s="227">
        <f>IF(N1007="zákl. přenesená",J1007,0)</f>
        <v>0</v>
      </c>
      <c r="BH1007" s="227">
        <f>IF(N1007="sníž. přenesená",J1007,0)</f>
        <v>0</v>
      </c>
      <c r="BI1007" s="227">
        <f>IF(N1007="nulová",J1007,0)</f>
        <v>0</v>
      </c>
      <c r="BJ1007" s="19" t="s">
        <v>34</v>
      </c>
      <c r="BK1007" s="227">
        <f>ROUND(I1007*H1007,2)</f>
        <v>0</v>
      </c>
      <c r="BL1007" s="19" t="s">
        <v>112</v>
      </c>
      <c r="BM1007" s="226" t="s">
        <v>1320</v>
      </c>
    </row>
    <row r="1008" spans="1:51" s="15" customFormat="1" ht="12">
      <c r="A1008" s="15"/>
      <c r="B1008" s="251"/>
      <c r="C1008" s="252"/>
      <c r="D1008" s="230" t="s">
        <v>218</v>
      </c>
      <c r="E1008" s="253" t="s">
        <v>19</v>
      </c>
      <c r="F1008" s="254" t="s">
        <v>1321</v>
      </c>
      <c r="G1008" s="252"/>
      <c r="H1008" s="253" t="s">
        <v>19</v>
      </c>
      <c r="I1008" s="255"/>
      <c r="J1008" s="252"/>
      <c r="K1008" s="252"/>
      <c r="L1008" s="256"/>
      <c r="M1008" s="257"/>
      <c r="N1008" s="258"/>
      <c r="O1008" s="258"/>
      <c r="P1008" s="258"/>
      <c r="Q1008" s="258"/>
      <c r="R1008" s="258"/>
      <c r="S1008" s="258"/>
      <c r="T1008" s="259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T1008" s="260" t="s">
        <v>218</v>
      </c>
      <c r="AU1008" s="260" t="s">
        <v>93</v>
      </c>
      <c r="AV1008" s="15" t="s">
        <v>34</v>
      </c>
      <c r="AW1008" s="15" t="s">
        <v>33</v>
      </c>
      <c r="AX1008" s="15" t="s">
        <v>73</v>
      </c>
      <c r="AY1008" s="260" t="s">
        <v>206</v>
      </c>
    </row>
    <row r="1009" spans="1:51" s="13" customFormat="1" ht="12">
      <c r="A1009" s="13"/>
      <c r="B1009" s="228"/>
      <c r="C1009" s="229"/>
      <c r="D1009" s="230" t="s">
        <v>218</v>
      </c>
      <c r="E1009" s="231" t="s">
        <v>19</v>
      </c>
      <c r="F1009" s="232" t="s">
        <v>1322</v>
      </c>
      <c r="G1009" s="229"/>
      <c r="H1009" s="233">
        <v>9</v>
      </c>
      <c r="I1009" s="234"/>
      <c r="J1009" s="229"/>
      <c r="K1009" s="229"/>
      <c r="L1009" s="235"/>
      <c r="M1009" s="236"/>
      <c r="N1009" s="237"/>
      <c r="O1009" s="237"/>
      <c r="P1009" s="237"/>
      <c r="Q1009" s="237"/>
      <c r="R1009" s="237"/>
      <c r="S1009" s="237"/>
      <c r="T1009" s="238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39" t="s">
        <v>218</v>
      </c>
      <c r="AU1009" s="239" t="s">
        <v>93</v>
      </c>
      <c r="AV1009" s="13" t="s">
        <v>82</v>
      </c>
      <c r="AW1009" s="13" t="s">
        <v>33</v>
      </c>
      <c r="AX1009" s="13" t="s">
        <v>73</v>
      </c>
      <c r="AY1009" s="239" t="s">
        <v>206</v>
      </c>
    </row>
    <row r="1010" spans="1:51" s="13" customFormat="1" ht="12">
      <c r="A1010" s="13"/>
      <c r="B1010" s="228"/>
      <c r="C1010" s="229"/>
      <c r="D1010" s="230" t="s">
        <v>218</v>
      </c>
      <c r="E1010" s="231" t="s">
        <v>19</v>
      </c>
      <c r="F1010" s="232" t="s">
        <v>1323</v>
      </c>
      <c r="G1010" s="229"/>
      <c r="H1010" s="233">
        <v>4</v>
      </c>
      <c r="I1010" s="234"/>
      <c r="J1010" s="229"/>
      <c r="K1010" s="229"/>
      <c r="L1010" s="235"/>
      <c r="M1010" s="236"/>
      <c r="N1010" s="237"/>
      <c r="O1010" s="237"/>
      <c r="P1010" s="237"/>
      <c r="Q1010" s="237"/>
      <c r="R1010" s="237"/>
      <c r="S1010" s="237"/>
      <c r="T1010" s="238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T1010" s="239" t="s">
        <v>218</v>
      </c>
      <c r="AU1010" s="239" t="s">
        <v>93</v>
      </c>
      <c r="AV1010" s="13" t="s">
        <v>82</v>
      </c>
      <c r="AW1010" s="13" t="s">
        <v>33</v>
      </c>
      <c r="AX1010" s="13" t="s">
        <v>73</v>
      </c>
      <c r="AY1010" s="239" t="s">
        <v>206</v>
      </c>
    </row>
    <row r="1011" spans="1:51" s="14" customFormat="1" ht="12">
      <c r="A1011" s="14"/>
      <c r="B1011" s="240"/>
      <c r="C1011" s="241"/>
      <c r="D1011" s="230" t="s">
        <v>218</v>
      </c>
      <c r="E1011" s="242" t="s">
        <v>19</v>
      </c>
      <c r="F1011" s="243" t="s">
        <v>220</v>
      </c>
      <c r="G1011" s="241"/>
      <c r="H1011" s="244">
        <v>13</v>
      </c>
      <c r="I1011" s="245"/>
      <c r="J1011" s="241"/>
      <c r="K1011" s="241"/>
      <c r="L1011" s="246"/>
      <c r="M1011" s="247"/>
      <c r="N1011" s="248"/>
      <c r="O1011" s="248"/>
      <c r="P1011" s="248"/>
      <c r="Q1011" s="248"/>
      <c r="R1011" s="248"/>
      <c r="S1011" s="248"/>
      <c r="T1011" s="249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50" t="s">
        <v>218</v>
      </c>
      <c r="AU1011" s="250" t="s">
        <v>93</v>
      </c>
      <c r="AV1011" s="14" t="s">
        <v>112</v>
      </c>
      <c r="AW1011" s="14" t="s">
        <v>33</v>
      </c>
      <c r="AX1011" s="14" t="s">
        <v>34</v>
      </c>
      <c r="AY1011" s="250" t="s">
        <v>206</v>
      </c>
    </row>
    <row r="1012" spans="1:65" s="2" customFormat="1" ht="12">
      <c r="A1012" s="40"/>
      <c r="B1012" s="41"/>
      <c r="C1012" s="215" t="s">
        <v>1324</v>
      </c>
      <c r="D1012" s="215" t="s">
        <v>208</v>
      </c>
      <c r="E1012" s="216" t="s">
        <v>1325</v>
      </c>
      <c r="F1012" s="217" t="s">
        <v>1326</v>
      </c>
      <c r="G1012" s="218" t="s">
        <v>211</v>
      </c>
      <c r="H1012" s="219">
        <v>34.596</v>
      </c>
      <c r="I1012" s="220"/>
      <c r="J1012" s="221">
        <f>ROUND(I1012*H1012,2)</f>
        <v>0</v>
      </c>
      <c r="K1012" s="217" t="s">
        <v>212</v>
      </c>
      <c r="L1012" s="46"/>
      <c r="M1012" s="222" t="s">
        <v>19</v>
      </c>
      <c r="N1012" s="223" t="s">
        <v>44</v>
      </c>
      <c r="O1012" s="86"/>
      <c r="P1012" s="224">
        <f>O1012*H1012</f>
        <v>0</v>
      </c>
      <c r="Q1012" s="224">
        <v>0.03358</v>
      </c>
      <c r="R1012" s="224">
        <f>Q1012*H1012</f>
        <v>1.1617336799999998</v>
      </c>
      <c r="S1012" s="224">
        <v>0</v>
      </c>
      <c r="T1012" s="225">
        <f>S1012*H1012</f>
        <v>0</v>
      </c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R1012" s="226" t="s">
        <v>112</v>
      </c>
      <c r="AT1012" s="226" t="s">
        <v>208</v>
      </c>
      <c r="AU1012" s="226" t="s">
        <v>93</v>
      </c>
      <c r="AY1012" s="19" t="s">
        <v>206</v>
      </c>
      <c r="BE1012" s="227">
        <f>IF(N1012="základní",J1012,0)</f>
        <v>0</v>
      </c>
      <c r="BF1012" s="227">
        <f>IF(N1012="snížená",J1012,0)</f>
        <v>0</v>
      </c>
      <c r="BG1012" s="227">
        <f>IF(N1012="zákl. přenesená",J1012,0)</f>
        <v>0</v>
      </c>
      <c r="BH1012" s="227">
        <f>IF(N1012="sníž. přenesená",J1012,0)</f>
        <v>0</v>
      </c>
      <c r="BI1012" s="227">
        <f>IF(N1012="nulová",J1012,0)</f>
        <v>0</v>
      </c>
      <c r="BJ1012" s="19" t="s">
        <v>34</v>
      </c>
      <c r="BK1012" s="227">
        <f>ROUND(I1012*H1012,2)</f>
        <v>0</v>
      </c>
      <c r="BL1012" s="19" t="s">
        <v>112</v>
      </c>
      <c r="BM1012" s="226" t="s">
        <v>1327</v>
      </c>
    </row>
    <row r="1013" spans="1:51" s="15" customFormat="1" ht="12">
      <c r="A1013" s="15"/>
      <c r="B1013" s="251"/>
      <c r="C1013" s="252"/>
      <c r="D1013" s="230" t="s">
        <v>218</v>
      </c>
      <c r="E1013" s="253" t="s">
        <v>19</v>
      </c>
      <c r="F1013" s="254" t="s">
        <v>1328</v>
      </c>
      <c r="G1013" s="252"/>
      <c r="H1013" s="253" t="s">
        <v>19</v>
      </c>
      <c r="I1013" s="255"/>
      <c r="J1013" s="252"/>
      <c r="K1013" s="252"/>
      <c r="L1013" s="256"/>
      <c r="M1013" s="257"/>
      <c r="N1013" s="258"/>
      <c r="O1013" s="258"/>
      <c r="P1013" s="258"/>
      <c r="Q1013" s="258"/>
      <c r="R1013" s="258"/>
      <c r="S1013" s="258"/>
      <c r="T1013" s="259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T1013" s="260" t="s">
        <v>218</v>
      </c>
      <c r="AU1013" s="260" t="s">
        <v>93</v>
      </c>
      <c r="AV1013" s="15" t="s">
        <v>34</v>
      </c>
      <c r="AW1013" s="15" t="s">
        <v>33</v>
      </c>
      <c r="AX1013" s="15" t="s">
        <v>73</v>
      </c>
      <c r="AY1013" s="260" t="s">
        <v>206</v>
      </c>
    </row>
    <row r="1014" spans="1:51" s="13" customFormat="1" ht="12">
      <c r="A1014" s="13"/>
      <c r="B1014" s="228"/>
      <c r="C1014" s="229"/>
      <c r="D1014" s="230" t="s">
        <v>218</v>
      </c>
      <c r="E1014" s="231" t="s">
        <v>19</v>
      </c>
      <c r="F1014" s="232" t="s">
        <v>1329</v>
      </c>
      <c r="G1014" s="229"/>
      <c r="H1014" s="233">
        <v>16.158</v>
      </c>
      <c r="I1014" s="234"/>
      <c r="J1014" s="229"/>
      <c r="K1014" s="229"/>
      <c r="L1014" s="235"/>
      <c r="M1014" s="236"/>
      <c r="N1014" s="237"/>
      <c r="O1014" s="237"/>
      <c r="P1014" s="237"/>
      <c r="Q1014" s="237"/>
      <c r="R1014" s="237"/>
      <c r="S1014" s="237"/>
      <c r="T1014" s="238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T1014" s="239" t="s">
        <v>218</v>
      </c>
      <c r="AU1014" s="239" t="s">
        <v>93</v>
      </c>
      <c r="AV1014" s="13" t="s">
        <v>82</v>
      </c>
      <c r="AW1014" s="13" t="s">
        <v>33</v>
      </c>
      <c r="AX1014" s="13" t="s">
        <v>73</v>
      </c>
      <c r="AY1014" s="239" t="s">
        <v>206</v>
      </c>
    </row>
    <row r="1015" spans="1:51" s="13" customFormat="1" ht="12">
      <c r="A1015" s="13"/>
      <c r="B1015" s="228"/>
      <c r="C1015" s="229"/>
      <c r="D1015" s="230" t="s">
        <v>218</v>
      </c>
      <c r="E1015" s="231" t="s">
        <v>19</v>
      </c>
      <c r="F1015" s="232" t="s">
        <v>1330</v>
      </c>
      <c r="G1015" s="229"/>
      <c r="H1015" s="233">
        <v>8.088</v>
      </c>
      <c r="I1015" s="234"/>
      <c r="J1015" s="229"/>
      <c r="K1015" s="229"/>
      <c r="L1015" s="235"/>
      <c r="M1015" s="236"/>
      <c r="N1015" s="237"/>
      <c r="O1015" s="237"/>
      <c r="P1015" s="237"/>
      <c r="Q1015" s="237"/>
      <c r="R1015" s="237"/>
      <c r="S1015" s="237"/>
      <c r="T1015" s="238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T1015" s="239" t="s">
        <v>218</v>
      </c>
      <c r="AU1015" s="239" t="s">
        <v>93</v>
      </c>
      <c r="AV1015" s="13" t="s">
        <v>82</v>
      </c>
      <c r="AW1015" s="13" t="s">
        <v>33</v>
      </c>
      <c r="AX1015" s="13" t="s">
        <v>73</v>
      </c>
      <c r="AY1015" s="239" t="s">
        <v>206</v>
      </c>
    </row>
    <row r="1016" spans="1:51" s="15" customFormat="1" ht="12">
      <c r="A1016" s="15"/>
      <c r="B1016" s="251"/>
      <c r="C1016" s="252"/>
      <c r="D1016" s="230" t="s">
        <v>218</v>
      </c>
      <c r="E1016" s="253" t="s">
        <v>19</v>
      </c>
      <c r="F1016" s="254" t="s">
        <v>1331</v>
      </c>
      <c r="G1016" s="252"/>
      <c r="H1016" s="253" t="s">
        <v>19</v>
      </c>
      <c r="I1016" s="255"/>
      <c r="J1016" s="252"/>
      <c r="K1016" s="252"/>
      <c r="L1016" s="256"/>
      <c r="M1016" s="257"/>
      <c r="N1016" s="258"/>
      <c r="O1016" s="258"/>
      <c r="P1016" s="258"/>
      <c r="Q1016" s="258"/>
      <c r="R1016" s="258"/>
      <c r="S1016" s="258"/>
      <c r="T1016" s="259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T1016" s="260" t="s">
        <v>218</v>
      </c>
      <c r="AU1016" s="260" t="s">
        <v>93</v>
      </c>
      <c r="AV1016" s="15" t="s">
        <v>34</v>
      </c>
      <c r="AW1016" s="15" t="s">
        <v>33</v>
      </c>
      <c r="AX1016" s="15" t="s">
        <v>73</v>
      </c>
      <c r="AY1016" s="260" t="s">
        <v>206</v>
      </c>
    </row>
    <row r="1017" spans="1:51" s="13" customFormat="1" ht="12">
      <c r="A1017" s="13"/>
      <c r="B1017" s="228"/>
      <c r="C1017" s="229"/>
      <c r="D1017" s="230" t="s">
        <v>218</v>
      </c>
      <c r="E1017" s="231" t="s">
        <v>19</v>
      </c>
      <c r="F1017" s="232" t="s">
        <v>1332</v>
      </c>
      <c r="G1017" s="229"/>
      <c r="H1017" s="233">
        <v>4.77</v>
      </c>
      <c r="I1017" s="234"/>
      <c r="J1017" s="229"/>
      <c r="K1017" s="229"/>
      <c r="L1017" s="235"/>
      <c r="M1017" s="236"/>
      <c r="N1017" s="237"/>
      <c r="O1017" s="237"/>
      <c r="P1017" s="237"/>
      <c r="Q1017" s="237"/>
      <c r="R1017" s="237"/>
      <c r="S1017" s="237"/>
      <c r="T1017" s="238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39" t="s">
        <v>218</v>
      </c>
      <c r="AU1017" s="239" t="s">
        <v>93</v>
      </c>
      <c r="AV1017" s="13" t="s">
        <v>82</v>
      </c>
      <c r="AW1017" s="13" t="s">
        <v>33</v>
      </c>
      <c r="AX1017" s="13" t="s">
        <v>73</v>
      </c>
      <c r="AY1017" s="239" t="s">
        <v>206</v>
      </c>
    </row>
    <row r="1018" spans="1:51" s="13" customFormat="1" ht="12">
      <c r="A1018" s="13"/>
      <c r="B1018" s="228"/>
      <c r="C1018" s="229"/>
      <c r="D1018" s="230" t="s">
        <v>218</v>
      </c>
      <c r="E1018" s="231" t="s">
        <v>19</v>
      </c>
      <c r="F1018" s="232" t="s">
        <v>1333</v>
      </c>
      <c r="G1018" s="229"/>
      <c r="H1018" s="233">
        <v>5.58</v>
      </c>
      <c r="I1018" s="234"/>
      <c r="J1018" s="229"/>
      <c r="K1018" s="229"/>
      <c r="L1018" s="235"/>
      <c r="M1018" s="236"/>
      <c r="N1018" s="237"/>
      <c r="O1018" s="237"/>
      <c r="P1018" s="237"/>
      <c r="Q1018" s="237"/>
      <c r="R1018" s="237"/>
      <c r="S1018" s="237"/>
      <c r="T1018" s="238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T1018" s="239" t="s">
        <v>218</v>
      </c>
      <c r="AU1018" s="239" t="s">
        <v>93</v>
      </c>
      <c r="AV1018" s="13" t="s">
        <v>82</v>
      </c>
      <c r="AW1018" s="13" t="s">
        <v>33</v>
      </c>
      <c r="AX1018" s="13" t="s">
        <v>73</v>
      </c>
      <c r="AY1018" s="239" t="s">
        <v>206</v>
      </c>
    </row>
    <row r="1019" spans="1:51" s="14" customFormat="1" ht="12">
      <c r="A1019" s="14"/>
      <c r="B1019" s="240"/>
      <c r="C1019" s="241"/>
      <c r="D1019" s="230" t="s">
        <v>218</v>
      </c>
      <c r="E1019" s="242" t="s">
        <v>19</v>
      </c>
      <c r="F1019" s="243" t="s">
        <v>220</v>
      </c>
      <c r="G1019" s="241"/>
      <c r="H1019" s="244">
        <v>34.596</v>
      </c>
      <c r="I1019" s="245"/>
      <c r="J1019" s="241"/>
      <c r="K1019" s="241"/>
      <c r="L1019" s="246"/>
      <c r="M1019" s="247"/>
      <c r="N1019" s="248"/>
      <c r="O1019" s="248"/>
      <c r="P1019" s="248"/>
      <c r="Q1019" s="248"/>
      <c r="R1019" s="248"/>
      <c r="S1019" s="248"/>
      <c r="T1019" s="249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T1019" s="250" t="s">
        <v>218</v>
      </c>
      <c r="AU1019" s="250" t="s">
        <v>93</v>
      </c>
      <c r="AV1019" s="14" t="s">
        <v>112</v>
      </c>
      <c r="AW1019" s="14" t="s">
        <v>33</v>
      </c>
      <c r="AX1019" s="14" t="s">
        <v>34</v>
      </c>
      <c r="AY1019" s="250" t="s">
        <v>206</v>
      </c>
    </row>
    <row r="1020" spans="1:65" s="2" customFormat="1" ht="33" customHeight="1">
      <c r="A1020" s="40"/>
      <c r="B1020" s="41"/>
      <c r="C1020" s="215" t="s">
        <v>1334</v>
      </c>
      <c r="D1020" s="215" t="s">
        <v>208</v>
      </c>
      <c r="E1020" s="216" t="s">
        <v>1335</v>
      </c>
      <c r="F1020" s="217" t="s">
        <v>1336</v>
      </c>
      <c r="G1020" s="218" t="s">
        <v>211</v>
      </c>
      <c r="H1020" s="219">
        <v>180.32</v>
      </c>
      <c r="I1020" s="220"/>
      <c r="J1020" s="221">
        <f>ROUND(I1020*H1020,2)</f>
        <v>0</v>
      </c>
      <c r="K1020" s="217" t="s">
        <v>212</v>
      </c>
      <c r="L1020" s="46"/>
      <c r="M1020" s="222" t="s">
        <v>19</v>
      </c>
      <c r="N1020" s="223" t="s">
        <v>44</v>
      </c>
      <c r="O1020" s="86"/>
      <c r="P1020" s="224">
        <f>O1020*H1020</f>
        <v>0</v>
      </c>
      <c r="Q1020" s="224">
        <v>0</v>
      </c>
      <c r="R1020" s="224">
        <f>Q1020*H1020</f>
        <v>0</v>
      </c>
      <c r="S1020" s="224">
        <v>0</v>
      </c>
      <c r="T1020" s="225">
        <f>S1020*H1020</f>
        <v>0</v>
      </c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R1020" s="226" t="s">
        <v>112</v>
      </c>
      <c r="AT1020" s="226" t="s">
        <v>208</v>
      </c>
      <c r="AU1020" s="226" t="s">
        <v>93</v>
      </c>
      <c r="AY1020" s="19" t="s">
        <v>206</v>
      </c>
      <c r="BE1020" s="227">
        <f>IF(N1020="základní",J1020,0)</f>
        <v>0</v>
      </c>
      <c r="BF1020" s="227">
        <f>IF(N1020="snížená",J1020,0)</f>
        <v>0</v>
      </c>
      <c r="BG1020" s="227">
        <f>IF(N1020="zákl. přenesená",J1020,0)</f>
        <v>0</v>
      </c>
      <c r="BH1020" s="227">
        <f>IF(N1020="sníž. přenesená",J1020,0)</f>
        <v>0</v>
      </c>
      <c r="BI1020" s="227">
        <f>IF(N1020="nulová",J1020,0)</f>
        <v>0</v>
      </c>
      <c r="BJ1020" s="19" t="s">
        <v>34</v>
      </c>
      <c r="BK1020" s="227">
        <f>ROUND(I1020*H1020,2)</f>
        <v>0</v>
      </c>
      <c r="BL1020" s="19" t="s">
        <v>112</v>
      </c>
      <c r="BM1020" s="226" t="s">
        <v>1337</v>
      </c>
    </row>
    <row r="1021" spans="1:51" s="15" customFormat="1" ht="12">
      <c r="A1021" s="15"/>
      <c r="B1021" s="251"/>
      <c r="C1021" s="252"/>
      <c r="D1021" s="230" t="s">
        <v>218</v>
      </c>
      <c r="E1021" s="253" t="s">
        <v>19</v>
      </c>
      <c r="F1021" s="254" t="s">
        <v>1338</v>
      </c>
      <c r="G1021" s="252"/>
      <c r="H1021" s="253" t="s">
        <v>19</v>
      </c>
      <c r="I1021" s="255"/>
      <c r="J1021" s="252"/>
      <c r="K1021" s="252"/>
      <c r="L1021" s="256"/>
      <c r="M1021" s="257"/>
      <c r="N1021" s="258"/>
      <c r="O1021" s="258"/>
      <c r="P1021" s="258"/>
      <c r="Q1021" s="258"/>
      <c r="R1021" s="258"/>
      <c r="S1021" s="258"/>
      <c r="T1021" s="259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T1021" s="260" t="s">
        <v>218</v>
      </c>
      <c r="AU1021" s="260" t="s">
        <v>93</v>
      </c>
      <c r="AV1021" s="15" t="s">
        <v>34</v>
      </c>
      <c r="AW1021" s="15" t="s">
        <v>33</v>
      </c>
      <c r="AX1021" s="15" t="s">
        <v>73</v>
      </c>
      <c r="AY1021" s="260" t="s">
        <v>206</v>
      </c>
    </row>
    <row r="1022" spans="1:51" s="13" customFormat="1" ht="12">
      <c r="A1022" s="13"/>
      <c r="B1022" s="228"/>
      <c r="C1022" s="229"/>
      <c r="D1022" s="230" t="s">
        <v>218</v>
      </c>
      <c r="E1022" s="231" t="s">
        <v>19</v>
      </c>
      <c r="F1022" s="232" t="s">
        <v>1339</v>
      </c>
      <c r="G1022" s="229"/>
      <c r="H1022" s="233">
        <v>103.32</v>
      </c>
      <c r="I1022" s="234"/>
      <c r="J1022" s="229"/>
      <c r="K1022" s="229"/>
      <c r="L1022" s="235"/>
      <c r="M1022" s="236"/>
      <c r="N1022" s="237"/>
      <c r="O1022" s="237"/>
      <c r="P1022" s="237"/>
      <c r="Q1022" s="237"/>
      <c r="R1022" s="237"/>
      <c r="S1022" s="237"/>
      <c r="T1022" s="238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T1022" s="239" t="s">
        <v>218</v>
      </c>
      <c r="AU1022" s="239" t="s">
        <v>93</v>
      </c>
      <c r="AV1022" s="13" t="s">
        <v>82</v>
      </c>
      <c r="AW1022" s="13" t="s">
        <v>33</v>
      </c>
      <c r="AX1022" s="13" t="s">
        <v>73</v>
      </c>
      <c r="AY1022" s="239" t="s">
        <v>206</v>
      </c>
    </row>
    <row r="1023" spans="1:51" s="13" customFormat="1" ht="12">
      <c r="A1023" s="13"/>
      <c r="B1023" s="228"/>
      <c r="C1023" s="229"/>
      <c r="D1023" s="230" t="s">
        <v>218</v>
      </c>
      <c r="E1023" s="231" t="s">
        <v>19</v>
      </c>
      <c r="F1023" s="232" t="s">
        <v>1340</v>
      </c>
      <c r="G1023" s="229"/>
      <c r="H1023" s="233">
        <v>77</v>
      </c>
      <c r="I1023" s="234"/>
      <c r="J1023" s="229"/>
      <c r="K1023" s="229"/>
      <c r="L1023" s="235"/>
      <c r="M1023" s="236"/>
      <c r="N1023" s="237"/>
      <c r="O1023" s="237"/>
      <c r="P1023" s="237"/>
      <c r="Q1023" s="237"/>
      <c r="R1023" s="237"/>
      <c r="S1023" s="237"/>
      <c r="T1023" s="238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39" t="s">
        <v>218</v>
      </c>
      <c r="AU1023" s="239" t="s">
        <v>93</v>
      </c>
      <c r="AV1023" s="13" t="s">
        <v>82</v>
      </c>
      <c r="AW1023" s="13" t="s">
        <v>33</v>
      </c>
      <c r="AX1023" s="13" t="s">
        <v>73</v>
      </c>
      <c r="AY1023" s="239" t="s">
        <v>206</v>
      </c>
    </row>
    <row r="1024" spans="1:51" s="14" customFormat="1" ht="12">
      <c r="A1024" s="14"/>
      <c r="B1024" s="240"/>
      <c r="C1024" s="241"/>
      <c r="D1024" s="230" t="s">
        <v>218</v>
      </c>
      <c r="E1024" s="242" t="s">
        <v>19</v>
      </c>
      <c r="F1024" s="243" t="s">
        <v>220</v>
      </c>
      <c r="G1024" s="241"/>
      <c r="H1024" s="244">
        <v>180.32</v>
      </c>
      <c r="I1024" s="245"/>
      <c r="J1024" s="241"/>
      <c r="K1024" s="241"/>
      <c r="L1024" s="246"/>
      <c r="M1024" s="247"/>
      <c r="N1024" s="248"/>
      <c r="O1024" s="248"/>
      <c r="P1024" s="248"/>
      <c r="Q1024" s="248"/>
      <c r="R1024" s="248"/>
      <c r="S1024" s="248"/>
      <c r="T1024" s="249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T1024" s="250" t="s">
        <v>218</v>
      </c>
      <c r="AU1024" s="250" t="s">
        <v>93</v>
      </c>
      <c r="AV1024" s="14" t="s">
        <v>112</v>
      </c>
      <c r="AW1024" s="14" t="s">
        <v>33</v>
      </c>
      <c r="AX1024" s="14" t="s">
        <v>34</v>
      </c>
      <c r="AY1024" s="250" t="s">
        <v>206</v>
      </c>
    </row>
    <row r="1025" spans="1:63" s="12" customFormat="1" ht="20.85" customHeight="1">
      <c r="A1025" s="12"/>
      <c r="B1025" s="199"/>
      <c r="C1025" s="200"/>
      <c r="D1025" s="201" t="s">
        <v>72</v>
      </c>
      <c r="E1025" s="213" t="s">
        <v>588</v>
      </c>
      <c r="F1025" s="213" t="s">
        <v>1341</v>
      </c>
      <c r="G1025" s="200"/>
      <c r="H1025" s="200"/>
      <c r="I1025" s="203"/>
      <c r="J1025" s="214">
        <f>BK1025</f>
        <v>0</v>
      </c>
      <c r="K1025" s="200"/>
      <c r="L1025" s="205"/>
      <c r="M1025" s="206"/>
      <c r="N1025" s="207"/>
      <c r="O1025" s="207"/>
      <c r="P1025" s="208">
        <f>SUM(P1026:P1032)</f>
        <v>0</v>
      </c>
      <c r="Q1025" s="207"/>
      <c r="R1025" s="208">
        <f>SUM(R1026:R1032)</f>
        <v>11.6482204</v>
      </c>
      <c r="S1025" s="207"/>
      <c r="T1025" s="209">
        <f>SUM(T1026:T1032)</f>
        <v>0</v>
      </c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R1025" s="210" t="s">
        <v>34</v>
      </c>
      <c r="AT1025" s="211" t="s">
        <v>72</v>
      </c>
      <c r="AU1025" s="211" t="s">
        <v>82</v>
      </c>
      <c r="AY1025" s="210" t="s">
        <v>206</v>
      </c>
      <c r="BK1025" s="212">
        <f>SUM(BK1026:BK1032)</f>
        <v>0</v>
      </c>
    </row>
    <row r="1026" spans="1:65" s="2" customFormat="1" ht="44.25" customHeight="1">
      <c r="A1026" s="40"/>
      <c r="B1026" s="41"/>
      <c r="C1026" s="215" t="s">
        <v>1342</v>
      </c>
      <c r="D1026" s="215" t="s">
        <v>208</v>
      </c>
      <c r="E1026" s="216" t="s">
        <v>1343</v>
      </c>
      <c r="F1026" s="217" t="s">
        <v>1344</v>
      </c>
      <c r="G1026" s="218" t="s">
        <v>211</v>
      </c>
      <c r="H1026" s="219">
        <v>441.89</v>
      </c>
      <c r="I1026" s="220"/>
      <c r="J1026" s="221">
        <f>ROUND(I1026*H1026,2)</f>
        <v>0</v>
      </c>
      <c r="K1026" s="217" t="s">
        <v>212</v>
      </c>
      <c r="L1026" s="46"/>
      <c r="M1026" s="222" t="s">
        <v>19</v>
      </c>
      <c r="N1026" s="223" t="s">
        <v>44</v>
      </c>
      <c r="O1026" s="86"/>
      <c r="P1026" s="224">
        <f>O1026*H1026</f>
        <v>0</v>
      </c>
      <c r="Q1026" s="224">
        <v>0.02636</v>
      </c>
      <c r="R1026" s="224">
        <f>Q1026*H1026</f>
        <v>11.6482204</v>
      </c>
      <c r="S1026" s="224">
        <v>0</v>
      </c>
      <c r="T1026" s="225">
        <f>S1026*H1026</f>
        <v>0</v>
      </c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R1026" s="226" t="s">
        <v>112</v>
      </c>
      <c r="AT1026" s="226" t="s">
        <v>208</v>
      </c>
      <c r="AU1026" s="226" t="s">
        <v>93</v>
      </c>
      <c r="AY1026" s="19" t="s">
        <v>206</v>
      </c>
      <c r="BE1026" s="227">
        <f>IF(N1026="základní",J1026,0)</f>
        <v>0</v>
      </c>
      <c r="BF1026" s="227">
        <f>IF(N1026="snížená",J1026,0)</f>
        <v>0</v>
      </c>
      <c r="BG1026" s="227">
        <f>IF(N1026="zákl. přenesená",J1026,0)</f>
        <v>0</v>
      </c>
      <c r="BH1026" s="227">
        <f>IF(N1026="sníž. přenesená",J1026,0)</f>
        <v>0</v>
      </c>
      <c r="BI1026" s="227">
        <f>IF(N1026="nulová",J1026,0)</f>
        <v>0</v>
      </c>
      <c r="BJ1026" s="19" t="s">
        <v>34</v>
      </c>
      <c r="BK1026" s="227">
        <f>ROUND(I1026*H1026,2)</f>
        <v>0</v>
      </c>
      <c r="BL1026" s="19" t="s">
        <v>112</v>
      </c>
      <c r="BM1026" s="226" t="s">
        <v>1345</v>
      </c>
    </row>
    <row r="1027" spans="1:51" s="15" customFormat="1" ht="12">
      <c r="A1027" s="15"/>
      <c r="B1027" s="251"/>
      <c r="C1027" s="252"/>
      <c r="D1027" s="230" t="s">
        <v>218</v>
      </c>
      <c r="E1027" s="253" t="s">
        <v>19</v>
      </c>
      <c r="F1027" s="254" t="s">
        <v>1346</v>
      </c>
      <c r="G1027" s="252"/>
      <c r="H1027" s="253" t="s">
        <v>19</v>
      </c>
      <c r="I1027" s="255"/>
      <c r="J1027" s="252"/>
      <c r="K1027" s="252"/>
      <c r="L1027" s="256"/>
      <c r="M1027" s="257"/>
      <c r="N1027" s="258"/>
      <c r="O1027" s="258"/>
      <c r="P1027" s="258"/>
      <c r="Q1027" s="258"/>
      <c r="R1027" s="258"/>
      <c r="S1027" s="258"/>
      <c r="T1027" s="259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T1027" s="260" t="s">
        <v>218</v>
      </c>
      <c r="AU1027" s="260" t="s">
        <v>93</v>
      </c>
      <c r="AV1027" s="15" t="s">
        <v>34</v>
      </c>
      <c r="AW1027" s="15" t="s">
        <v>33</v>
      </c>
      <c r="AX1027" s="15" t="s">
        <v>73</v>
      </c>
      <c r="AY1027" s="260" t="s">
        <v>206</v>
      </c>
    </row>
    <row r="1028" spans="1:51" s="13" customFormat="1" ht="12">
      <c r="A1028" s="13"/>
      <c r="B1028" s="228"/>
      <c r="C1028" s="229"/>
      <c r="D1028" s="230" t="s">
        <v>218</v>
      </c>
      <c r="E1028" s="231" t="s">
        <v>19</v>
      </c>
      <c r="F1028" s="232" t="s">
        <v>1347</v>
      </c>
      <c r="G1028" s="229"/>
      <c r="H1028" s="233">
        <v>6.3</v>
      </c>
      <c r="I1028" s="234"/>
      <c r="J1028" s="229"/>
      <c r="K1028" s="229"/>
      <c r="L1028" s="235"/>
      <c r="M1028" s="236"/>
      <c r="N1028" s="237"/>
      <c r="O1028" s="237"/>
      <c r="P1028" s="237"/>
      <c r="Q1028" s="237"/>
      <c r="R1028" s="237"/>
      <c r="S1028" s="237"/>
      <c r="T1028" s="238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T1028" s="239" t="s">
        <v>218</v>
      </c>
      <c r="AU1028" s="239" t="s">
        <v>93</v>
      </c>
      <c r="AV1028" s="13" t="s">
        <v>82</v>
      </c>
      <c r="AW1028" s="13" t="s">
        <v>33</v>
      </c>
      <c r="AX1028" s="13" t="s">
        <v>73</v>
      </c>
      <c r="AY1028" s="239" t="s">
        <v>206</v>
      </c>
    </row>
    <row r="1029" spans="1:51" s="13" customFormat="1" ht="12">
      <c r="A1029" s="13"/>
      <c r="B1029" s="228"/>
      <c r="C1029" s="229"/>
      <c r="D1029" s="230" t="s">
        <v>218</v>
      </c>
      <c r="E1029" s="231" t="s">
        <v>19</v>
      </c>
      <c r="F1029" s="232" t="s">
        <v>1348</v>
      </c>
      <c r="G1029" s="229"/>
      <c r="H1029" s="233">
        <v>3.75</v>
      </c>
      <c r="I1029" s="234"/>
      <c r="J1029" s="229"/>
      <c r="K1029" s="229"/>
      <c r="L1029" s="235"/>
      <c r="M1029" s="236"/>
      <c r="N1029" s="237"/>
      <c r="O1029" s="237"/>
      <c r="P1029" s="237"/>
      <c r="Q1029" s="237"/>
      <c r="R1029" s="237"/>
      <c r="S1029" s="237"/>
      <c r="T1029" s="238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T1029" s="239" t="s">
        <v>218</v>
      </c>
      <c r="AU1029" s="239" t="s">
        <v>93</v>
      </c>
      <c r="AV1029" s="13" t="s">
        <v>82</v>
      </c>
      <c r="AW1029" s="13" t="s">
        <v>33</v>
      </c>
      <c r="AX1029" s="13" t="s">
        <v>73</v>
      </c>
      <c r="AY1029" s="239" t="s">
        <v>206</v>
      </c>
    </row>
    <row r="1030" spans="1:51" s="15" customFormat="1" ht="12">
      <c r="A1030" s="15"/>
      <c r="B1030" s="251"/>
      <c r="C1030" s="252"/>
      <c r="D1030" s="230" t="s">
        <v>218</v>
      </c>
      <c r="E1030" s="253" t="s">
        <v>19</v>
      </c>
      <c r="F1030" s="254" t="s">
        <v>1349</v>
      </c>
      <c r="G1030" s="252"/>
      <c r="H1030" s="253" t="s">
        <v>19</v>
      </c>
      <c r="I1030" s="255"/>
      <c r="J1030" s="252"/>
      <c r="K1030" s="252"/>
      <c r="L1030" s="256"/>
      <c r="M1030" s="257"/>
      <c r="N1030" s="258"/>
      <c r="O1030" s="258"/>
      <c r="P1030" s="258"/>
      <c r="Q1030" s="258"/>
      <c r="R1030" s="258"/>
      <c r="S1030" s="258"/>
      <c r="T1030" s="259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T1030" s="260" t="s">
        <v>218</v>
      </c>
      <c r="AU1030" s="260" t="s">
        <v>93</v>
      </c>
      <c r="AV1030" s="15" t="s">
        <v>34</v>
      </c>
      <c r="AW1030" s="15" t="s">
        <v>33</v>
      </c>
      <c r="AX1030" s="15" t="s">
        <v>73</v>
      </c>
      <c r="AY1030" s="260" t="s">
        <v>206</v>
      </c>
    </row>
    <row r="1031" spans="1:51" s="13" customFormat="1" ht="12">
      <c r="A1031" s="13"/>
      <c r="B1031" s="228"/>
      <c r="C1031" s="229"/>
      <c r="D1031" s="230" t="s">
        <v>218</v>
      </c>
      <c r="E1031" s="231" t="s">
        <v>19</v>
      </c>
      <c r="F1031" s="232" t="s">
        <v>1350</v>
      </c>
      <c r="G1031" s="229"/>
      <c r="H1031" s="233">
        <v>431.84</v>
      </c>
      <c r="I1031" s="234"/>
      <c r="J1031" s="229"/>
      <c r="K1031" s="229"/>
      <c r="L1031" s="235"/>
      <c r="M1031" s="236"/>
      <c r="N1031" s="237"/>
      <c r="O1031" s="237"/>
      <c r="P1031" s="237"/>
      <c r="Q1031" s="237"/>
      <c r="R1031" s="237"/>
      <c r="S1031" s="237"/>
      <c r="T1031" s="238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T1031" s="239" t="s">
        <v>218</v>
      </c>
      <c r="AU1031" s="239" t="s">
        <v>93</v>
      </c>
      <c r="AV1031" s="13" t="s">
        <v>82</v>
      </c>
      <c r="AW1031" s="13" t="s">
        <v>33</v>
      </c>
      <c r="AX1031" s="13" t="s">
        <v>73</v>
      </c>
      <c r="AY1031" s="239" t="s">
        <v>206</v>
      </c>
    </row>
    <row r="1032" spans="1:51" s="14" customFormat="1" ht="12">
      <c r="A1032" s="14"/>
      <c r="B1032" s="240"/>
      <c r="C1032" s="241"/>
      <c r="D1032" s="230" t="s">
        <v>218</v>
      </c>
      <c r="E1032" s="242" t="s">
        <v>19</v>
      </c>
      <c r="F1032" s="243" t="s">
        <v>220</v>
      </c>
      <c r="G1032" s="241"/>
      <c r="H1032" s="244">
        <v>441.89</v>
      </c>
      <c r="I1032" s="245"/>
      <c r="J1032" s="241"/>
      <c r="K1032" s="241"/>
      <c r="L1032" s="246"/>
      <c r="M1032" s="247"/>
      <c r="N1032" s="248"/>
      <c r="O1032" s="248"/>
      <c r="P1032" s="248"/>
      <c r="Q1032" s="248"/>
      <c r="R1032" s="248"/>
      <c r="S1032" s="248"/>
      <c r="T1032" s="249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T1032" s="250" t="s">
        <v>218</v>
      </c>
      <c r="AU1032" s="250" t="s">
        <v>93</v>
      </c>
      <c r="AV1032" s="14" t="s">
        <v>112</v>
      </c>
      <c r="AW1032" s="14" t="s">
        <v>33</v>
      </c>
      <c r="AX1032" s="14" t="s">
        <v>34</v>
      </c>
      <c r="AY1032" s="250" t="s">
        <v>206</v>
      </c>
    </row>
    <row r="1033" spans="1:63" s="12" customFormat="1" ht="20.85" customHeight="1">
      <c r="A1033" s="12"/>
      <c r="B1033" s="199"/>
      <c r="C1033" s="200"/>
      <c r="D1033" s="201" t="s">
        <v>72</v>
      </c>
      <c r="E1033" s="213" t="s">
        <v>593</v>
      </c>
      <c r="F1033" s="213" t="s">
        <v>1351</v>
      </c>
      <c r="G1033" s="200"/>
      <c r="H1033" s="200"/>
      <c r="I1033" s="203"/>
      <c r="J1033" s="214">
        <f>BK1033</f>
        <v>0</v>
      </c>
      <c r="K1033" s="200"/>
      <c r="L1033" s="205"/>
      <c r="M1033" s="206"/>
      <c r="N1033" s="207"/>
      <c r="O1033" s="207"/>
      <c r="P1033" s="208">
        <f>SUM(P1034:P1104)</f>
        <v>0</v>
      </c>
      <c r="Q1033" s="207"/>
      <c r="R1033" s="208">
        <f>SUM(R1034:R1104)</f>
        <v>343.15149357999996</v>
      </c>
      <c r="S1033" s="207"/>
      <c r="T1033" s="209">
        <f>SUM(T1034:T1104)</f>
        <v>0</v>
      </c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R1033" s="210" t="s">
        <v>34</v>
      </c>
      <c r="AT1033" s="211" t="s">
        <v>72</v>
      </c>
      <c r="AU1033" s="211" t="s">
        <v>82</v>
      </c>
      <c r="AY1033" s="210" t="s">
        <v>206</v>
      </c>
      <c r="BK1033" s="212">
        <f>SUM(BK1034:BK1104)</f>
        <v>0</v>
      </c>
    </row>
    <row r="1034" spans="1:65" s="2" customFormat="1" ht="12">
      <c r="A1034" s="40"/>
      <c r="B1034" s="41"/>
      <c r="C1034" s="215" t="s">
        <v>1352</v>
      </c>
      <c r="D1034" s="215" t="s">
        <v>208</v>
      </c>
      <c r="E1034" s="216" t="s">
        <v>1353</v>
      </c>
      <c r="F1034" s="217" t="s">
        <v>1354</v>
      </c>
      <c r="G1034" s="218" t="s">
        <v>216</v>
      </c>
      <c r="H1034" s="219">
        <v>0.174</v>
      </c>
      <c r="I1034" s="220"/>
      <c r="J1034" s="221">
        <f>ROUND(I1034*H1034,2)</f>
        <v>0</v>
      </c>
      <c r="K1034" s="217" t="s">
        <v>212</v>
      </c>
      <c r="L1034" s="46"/>
      <c r="M1034" s="222" t="s">
        <v>19</v>
      </c>
      <c r="N1034" s="223" t="s">
        <v>44</v>
      </c>
      <c r="O1034" s="86"/>
      <c r="P1034" s="224">
        <f>O1034*H1034</f>
        <v>0</v>
      </c>
      <c r="Q1034" s="224">
        <v>2.25634</v>
      </c>
      <c r="R1034" s="224">
        <f>Q1034*H1034</f>
        <v>0.39260315999999995</v>
      </c>
      <c r="S1034" s="224">
        <v>0</v>
      </c>
      <c r="T1034" s="225">
        <f>S1034*H1034</f>
        <v>0</v>
      </c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R1034" s="226" t="s">
        <v>112</v>
      </c>
      <c r="AT1034" s="226" t="s">
        <v>208</v>
      </c>
      <c r="AU1034" s="226" t="s">
        <v>93</v>
      </c>
      <c r="AY1034" s="19" t="s">
        <v>206</v>
      </c>
      <c r="BE1034" s="227">
        <f>IF(N1034="základní",J1034,0)</f>
        <v>0</v>
      </c>
      <c r="BF1034" s="227">
        <f>IF(N1034="snížená",J1034,0)</f>
        <v>0</v>
      </c>
      <c r="BG1034" s="227">
        <f>IF(N1034="zákl. přenesená",J1034,0)</f>
        <v>0</v>
      </c>
      <c r="BH1034" s="227">
        <f>IF(N1034="sníž. přenesená",J1034,0)</f>
        <v>0</v>
      </c>
      <c r="BI1034" s="227">
        <f>IF(N1034="nulová",J1034,0)</f>
        <v>0</v>
      </c>
      <c r="BJ1034" s="19" t="s">
        <v>34</v>
      </c>
      <c r="BK1034" s="227">
        <f>ROUND(I1034*H1034,2)</f>
        <v>0</v>
      </c>
      <c r="BL1034" s="19" t="s">
        <v>112</v>
      </c>
      <c r="BM1034" s="226" t="s">
        <v>1355</v>
      </c>
    </row>
    <row r="1035" spans="1:51" s="15" customFormat="1" ht="12">
      <c r="A1035" s="15"/>
      <c r="B1035" s="251"/>
      <c r="C1035" s="252"/>
      <c r="D1035" s="230" t="s">
        <v>218</v>
      </c>
      <c r="E1035" s="253" t="s">
        <v>19</v>
      </c>
      <c r="F1035" s="254" t="s">
        <v>572</v>
      </c>
      <c r="G1035" s="252"/>
      <c r="H1035" s="253" t="s">
        <v>19</v>
      </c>
      <c r="I1035" s="255"/>
      <c r="J1035" s="252"/>
      <c r="K1035" s="252"/>
      <c r="L1035" s="256"/>
      <c r="M1035" s="257"/>
      <c r="N1035" s="258"/>
      <c r="O1035" s="258"/>
      <c r="P1035" s="258"/>
      <c r="Q1035" s="258"/>
      <c r="R1035" s="258"/>
      <c r="S1035" s="258"/>
      <c r="T1035" s="259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T1035" s="260" t="s">
        <v>218</v>
      </c>
      <c r="AU1035" s="260" t="s">
        <v>93</v>
      </c>
      <c r="AV1035" s="15" t="s">
        <v>34</v>
      </c>
      <c r="AW1035" s="15" t="s">
        <v>33</v>
      </c>
      <c r="AX1035" s="15" t="s">
        <v>73</v>
      </c>
      <c r="AY1035" s="260" t="s">
        <v>206</v>
      </c>
    </row>
    <row r="1036" spans="1:51" s="13" customFormat="1" ht="12">
      <c r="A1036" s="13"/>
      <c r="B1036" s="228"/>
      <c r="C1036" s="229"/>
      <c r="D1036" s="230" t="s">
        <v>218</v>
      </c>
      <c r="E1036" s="231" t="s">
        <v>19</v>
      </c>
      <c r="F1036" s="232" t="s">
        <v>1356</v>
      </c>
      <c r="G1036" s="229"/>
      <c r="H1036" s="233">
        <v>0.06</v>
      </c>
      <c r="I1036" s="234"/>
      <c r="J1036" s="229"/>
      <c r="K1036" s="229"/>
      <c r="L1036" s="235"/>
      <c r="M1036" s="236"/>
      <c r="N1036" s="237"/>
      <c r="O1036" s="237"/>
      <c r="P1036" s="237"/>
      <c r="Q1036" s="237"/>
      <c r="R1036" s="237"/>
      <c r="S1036" s="237"/>
      <c r="T1036" s="238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T1036" s="239" t="s">
        <v>218</v>
      </c>
      <c r="AU1036" s="239" t="s">
        <v>93</v>
      </c>
      <c r="AV1036" s="13" t="s">
        <v>82</v>
      </c>
      <c r="AW1036" s="13" t="s">
        <v>33</v>
      </c>
      <c r="AX1036" s="13" t="s">
        <v>73</v>
      </c>
      <c r="AY1036" s="239" t="s">
        <v>206</v>
      </c>
    </row>
    <row r="1037" spans="1:51" s="13" customFormat="1" ht="12">
      <c r="A1037" s="13"/>
      <c r="B1037" s="228"/>
      <c r="C1037" s="229"/>
      <c r="D1037" s="230" t="s">
        <v>218</v>
      </c>
      <c r="E1037" s="231" t="s">
        <v>19</v>
      </c>
      <c r="F1037" s="232" t="s">
        <v>1357</v>
      </c>
      <c r="G1037" s="229"/>
      <c r="H1037" s="233">
        <v>0.114</v>
      </c>
      <c r="I1037" s="234"/>
      <c r="J1037" s="229"/>
      <c r="K1037" s="229"/>
      <c r="L1037" s="235"/>
      <c r="M1037" s="236"/>
      <c r="N1037" s="237"/>
      <c r="O1037" s="237"/>
      <c r="P1037" s="237"/>
      <c r="Q1037" s="237"/>
      <c r="R1037" s="237"/>
      <c r="S1037" s="237"/>
      <c r="T1037" s="238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T1037" s="239" t="s">
        <v>218</v>
      </c>
      <c r="AU1037" s="239" t="s">
        <v>93</v>
      </c>
      <c r="AV1037" s="13" t="s">
        <v>82</v>
      </c>
      <c r="AW1037" s="13" t="s">
        <v>33</v>
      </c>
      <c r="AX1037" s="13" t="s">
        <v>73</v>
      </c>
      <c r="AY1037" s="239" t="s">
        <v>206</v>
      </c>
    </row>
    <row r="1038" spans="1:51" s="14" customFormat="1" ht="12">
      <c r="A1038" s="14"/>
      <c r="B1038" s="240"/>
      <c r="C1038" s="241"/>
      <c r="D1038" s="230" t="s">
        <v>218</v>
      </c>
      <c r="E1038" s="242" t="s">
        <v>19</v>
      </c>
      <c r="F1038" s="243" t="s">
        <v>220</v>
      </c>
      <c r="G1038" s="241"/>
      <c r="H1038" s="244">
        <v>0.174</v>
      </c>
      <c r="I1038" s="245"/>
      <c r="J1038" s="241"/>
      <c r="K1038" s="241"/>
      <c r="L1038" s="246"/>
      <c r="M1038" s="247"/>
      <c r="N1038" s="248"/>
      <c r="O1038" s="248"/>
      <c r="P1038" s="248"/>
      <c r="Q1038" s="248"/>
      <c r="R1038" s="248"/>
      <c r="S1038" s="248"/>
      <c r="T1038" s="249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T1038" s="250" t="s">
        <v>218</v>
      </c>
      <c r="AU1038" s="250" t="s">
        <v>93</v>
      </c>
      <c r="AV1038" s="14" t="s">
        <v>112</v>
      </c>
      <c r="AW1038" s="14" t="s">
        <v>33</v>
      </c>
      <c r="AX1038" s="14" t="s">
        <v>34</v>
      </c>
      <c r="AY1038" s="250" t="s">
        <v>206</v>
      </c>
    </row>
    <row r="1039" spans="1:65" s="2" customFormat="1" ht="12">
      <c r="A1039" s="40"/>
      <c r="B1039" s="41"/>
      <c r="C1039" s="215" t="s">
        <v>1358</v>
      </c>
      <c r="D1039" s="215" t="s">
        <v>208</v>
      </c>
      <c r="E1039" s="216" t="s">
        <v>1359</v>
      </c>
      <c r="F1039" s="217" t="s">
        <v>1360</v>
      </c>
      <c r="G1039" s="218" t="s">
        <v>211</v>
      </c>
      <c r="H1039" s="219">
        <v>2069.466</v>
      </c>
      <c r="I1039" s="220"/>
      <c r="J1039" s="221">
        <f>ROUND(I1039*H1039,2)</f>
        <v>0</v>
      </c>
      <c r="K1039" s="217" t="s">
        <v>212</v>
      </c>
      <c r="L1039" s="46"/>
      <c r="M1039" s="222" t="s">
        <v>19</v>
      </c>
      <c r="N1039" s="223" t="s">
        <v>44</v>
      </c>
      <c r="O1039" s="86"/>
      <c r="P1039" s="224">
        <f>O1039*H1039</f>
        <v>0</v>
      </c>
      <c r="Q1039" s="224">
        <v>0.11</v>
      </c>
      <c r="R1039" s="224">
        <f>Q1039*H1039</f>
        <v>227.64126</v>
      </c>
      <c r="S1039" s="224">
        <v>0</v>
      </c>
      <c r="T1039" s="225">
        <f>S1039*H1039</f>
        <v>0</v>
      </c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R1039" s="226" t="s">
        <v>112</v>
      </c>
      <c r="AT1039" s="226" t="s">
        <v>208</v>
      </c>
      <c r="AU1039" s="226" t="s">
        <v>93</v>
      </c>
      <c r="AY1039" s="19" t="s">
        <v>206</v>
      </c>
      <c r="BE1039" s="227">
        <f>IF(N1039="základní",J1039,0)</f>
        <v>0</v>
      </c>
      <c r="BF1039" s="227">
        <f>IF(N1039="snížená",J1039,0)</f>
        <v>0</v>
      </c>
      <c r="BG1039" s="227">
        <f>IF(N1039="zákl. přenesená",J1039,0)</f>
        <v>0</v>
      </c>
      <c r="BH1039" s="227">
        <f>IF(N1039="sníž. přenesená",J1039,0)</f>
        <v>0</v>
      </c>
      <c r="BI1039" s="227">
        <f>IF(N1039="nulová",J1039,0)</f>
        <v>0</v>
      </c>
      <c r="BJ1039" s="19" t="s">
        <v>34</v>
      </c>
      <c r="BK1039" s="227">
        <f>ROUND(I1039*H1039,2)</f>
        <v>0</v>
      </c>
      <c r="BL1039" s="19" t="s">
        <v>112</v>
      </c>
      <c r="BM1039" s="226" t="s">
        <v>1361</v>
      </c>
    </row>
    <row r="1040" spans="1:51" s="15" customFormat="1" ht="12">
      <c r="A1040" s="15"/>
      <c r="B1040" s="251"/>
      <c r="C1040" s="252"/>
      <c r="D1040" s="230" t="s">
        <v>218</v>
      </c>
      <c r="E1040" s="253" t="s">
        <v>19</v>
      </c>
      <c r="F1040" s="254" t="s">
        <v>1362</v>
      </c>
      <c r="G1040" s="252"/>
      <c r="H1040" s="253" t="s">
        <v>19</v>
      </c>
      <c r="I1040" s="255"/>
      <c r="J1040" s="252"/>
      <c r="K1040" s="252"/>
      <c r="L1040" s="256"/>
      <c r="M1040" s="257"/>
      <c r="N1040" s="258"/>
      <c r="O1040" s="258"/>
      <c r="P1040" s="258"/>
      <c r="Q1040" s="258"/>
      <c r="R1040" s="258"/>
      <c r="S1040" s="258"/>
      <c r="T1040" s="259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T1040" s="260" t="s">
        <v>218</v>
      </c>
      <c r="AU1040" s="260" t="s">
        <v>93</v>
      </c>
      <c r="AV1040" s="15" t="s">
        <v>34</v>
      </c>
      <c r="AW1040" s="15" t="s">
        <v>33</v>
      </c>
      <c r="AX1040" s="15" t="s">
        <v>73</v>
      </c>
      <c r="AY1040" s="260" t="s">
        <v>206</v>
      </c>
    </row>
    <row r="1041" spans="1:51" s="13" customFormat="1" ht="12">
      <c r="A1041" s="13"/>
      <c r="B1041" s="228"/>
      <c r="C1041" s="229"/>
      <c r="D1041" s="230" t="s">
        <v>218</v>
      </c>
      <c r="E1041" s="231" t="s">
        <v>19</v>
      </c>
      <c r="F1041" s="232" t="s">
        <v>1363</v>
      </c>
      <c r="G1041" s="229"/>
      <c r="H1041" s="233">
        <v>288.912</v>
      </c>
      <c r="I1041" s="234"/>
      <c r="J1041" s="229"/>
      <c r="K1041" s="229"/>
      <c r="L1041" s="235"/>
      <c r="M1041" s="236"/>
      <c r="N1041" s="237"/>
      <c r="O1041" s="237"/>
      <c r="P1041" s="237"/>
      <c r="Q1041" s="237"/>
      <c r="R1041" s="237"/>
      <c r="S1041" s="237"/>
      <c r="T1041" s="238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T1041" s="239" t="s">
        <v>218</v>
      </c>
      <c r="AU1041" s="239" t="s">
        <v>93</v>
      </c>
      <c r="AV1041" s="13" t="s">
        <v>82</v>
      </c>
      <c r="AW1041" s="13" t="s">
        <v>33</v>
      </c>
      <c r="AX1041" s="13" t="s">
        <v>73</v>
      </c>
      <c r="AY1041" s="239" t="s">
        <v>206</v>
      </c>
    </row>
    <row r="1042" spans="1:51" s="13" customFormat="1" ht="12">
      <c r="A1042" s="13"/>
      <c r="B1042" s="228"/>
      <c r="C1042" s="229"/>
      <c r="D1042" s="230" t="s">
        <v>218</v>
      </c>
      <c r="E1042" s="231" t="s">
        <v>19</v>
      </c>
      <c r="F1042" s="232" t="s">
        <v>1364</v>
      </c>
      <c r="G1042" s="229"/>
      <c r="H1042" s="233">
        <v>20.99</v>
      </c>
      <c r="I1042" s="234"/>
      <c r="J1042" s="229"/>
      <c r="K1042" s="229"/>
      <c r="L1042" s="235"/>
      <c r="M1042" s="236"/>
      <c r="N1042" s="237"/>
      <c r="O1042" s="237"/>
      <c r="P1042" s="237"/>
      <c r="Q1042" s="237"/>
      <c r="R1042" s="237"/>
      <c r="S1042" s="237"/>
      <c r="T1042" s="238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39" t="s">
        <v>218</v>
      </c>
      <c r="AU1042" s="239" t="s">
        <v>93</v>
      </c>
      <c r="AV1042" s="13" t="s">
        <v>82</v>
      </c>
      <c r="AW1042" s="13" t="s">
        <v>33</v>
      </c>
      <c r="AX1042" s="13" t="s">
        <v>73</v>
      </c>
      <c r="AY1042" s="239" t="s">
        <v>206</v>
      </c>
    </row>
    <row r="1043" spans="1:51" s="13" customFormat="1" ht="12">
      <c r="A1043" s="13"/>
      <c r="B1043" s="228"/>
      <c r="C1043" s="229"/>
      <c r="D1043" s="230" t="s">
        <v>218</v>
      </c>
      <c r="E1043" s="231" t="s">
        <v>19</v>
      </c>
      <c r="F1043" s="232" t="s">
        <v>1365</v>
      </c>
      <c r="G1043" s="229"/>
      <c r="H1043" s="233">
        <v>13.23</v>
      </c>
      <c r="I1043" s="234"/>
      <c r="J1043" s="229"/>
      <c r="K1043" s="229"/>
      <c r="L1043" s="235"/>
      <c r="M1043" s="236"/>
      <c r="N1043" s="237"/>
      <c r="O1043" s="237"/>
      <c r="P1043" s="237"/>
      <c r="Q1043" s="237"/>
      <c r="R1043" s="237"/>
      <c r="S1043" s="237"/>
      <c r="T1043" s="238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T1043" s="239" t="s">
        <v>218</v>
      </c>
      <c r="AU1043" s="239" t="s">
        <v>93</v>
      </c>
      <c r="AV1043" s="13" t="s">
        <v>82</v>
      </c>
      <c r="AW1043" s="13" t="s">
        <v>33</v>
      </c>
      <c r="AX1043" s="13" t="s">
        <v>73</v>
      </c>
      <c r="AY1043" s="239" t="s">
        <v>206</v>
      </c>
    </row>
    <row r="1044" spans="1:51" s="13" customFormat="1" ht="12">
      <c r="A1044" s="13"/>
      <c r="B1044" s="228"/>
      <c r="C1044" s="229"/>
      <c r="D1044" s="230" t="s">
        <v>218</v>
      </c>
      <c r="E1044" s="231" t="s">
        <v>19</v>
      </c>
      <c r="F1044" s="232" t="s">
        <v>1366</v>
      </c>
      <c r="G1044" s="229"/>
      <c r="H1044" s="233">
        <v>52.08</v>
      </c>
      <c r="I1044" s="234"/>
      <c r="J1044" s="229"/>
      <c r="K1044" s="229"/>
      <c r="L1044" s="235"/>
      <c r="M1044" s="236"/>
      <c r="N1044" s="237"/>
      <c r="O1044" s="237"/>
      <c r="P1044" s="237"/>
      <c r="Q1044" s="237"/>
      <c r="R1044" s="237"/>
      <c r="S1044" s="237"/>
      <c r="T1044" s="238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T1044" s="239" t="s">
        <v>218</v>
      </c>
      <c r="AU1044" s="239" t="s">
        <v>93</v>
      </c>
      <c r="AV1044" s="13" t="s">
        <v>82</v>
      </c>
      <c r="AW1044" s="13" t="s">
        <v>33</v>
      </c>
      <c r="AX1044" s="13" t="s">
        <v>73</v>
      </c>
      <c r="AY1044" s="239" t="s">
        <v>206</v>
      </c>
    </row>
    <row r="1045" spans="1:51" s="13" customFormat="1" ht="12">
      <c r="A1045" s="13"/>
      <c r="B1045" s="228"/>
      <c r="C1045" s="229"/>
      <c r="D1045" s="230" t="s">
        <v>218</v>
      </c>
      <c r="E1045" s="231" t="s">
        <v>19</v>
      </c>
      <c r="F1045" s="232" t="s">
        <v>1367</v>
      </c>
      <c r="G1045" s="229"/>
      <c r="H1045" s="233">
        <v>7.4</v>
      </c>
      <c r="I1045" s="234"/>
      <c r="J1045" s="229"/>
      <c r="K1045" s="229"/>
      <c r="L1045" s="235"/>
      <c r="M1045" s="236"/>
      <c r="N1045" s="237"/>
      <c r="O1045" s="237"/>
      <c r="P1045" s="237"/>
      <c r="Q1045" s="237"/>
      <c r="R1045" s="237"/>
      <c r="S1045" s="237"/>
      <c r="T1045" s="238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T1045" s="239" t="s">
        <v>218</v>
      </c>
      <c r="AU1045" s="239" t="s">
        <v>93</v>
      </c>
      <c r="AV1045" s="13" t="s">
        <v>82</v>
      </c>
      <c r="AW1045" s="13" t="s">
        <v>33</v>
      </c>
      <c r="AX1045" s="13" t="s">
        <v>73</v>
      </c>
      <c r="AY1045" s="239" t="s">
        <v>206</v>
      </c>
    </row>
    <row r="1046" spans="1:51" s="16" customFormat="1" ht="12">
      <c r="A1046" s="16"/>
      <c r="B1046" s="271"/>
      <c r="C1046" s="272"/>
      <c r="D1046" s="230" t="s">
        <v>218</v>
      </c>
      <c r="E1046" s="273" t="s">
        <v>19</v>
      </c>
      <c r="F1046" s="274" t="s">
        <v>1368</v>
      </c>
      <c r="G1046" s="272"/>
      <c r="H1046" s="275">
        <v>382.612</v>
      </c>
      <c r="I1046" s="276"/>
      <c r="J1046" s="272"/>
      <c r="K1046" s="272"/>
      <c r="L1046" s="277"/>
      <c r="M1046" s="278"/>
      <c r="N1046" s="279"/>
      <c r="O1046" s="279"/>
      <c r="P1046" s="279"/>
      <c r="Q1046" s="279"/>
      <c r="R1046" s="279"/>
      <c r="S1046" s="279"/>
      <c r="T1046" s="280"/>
      <c r="U1046" s="16"/>
      <c r="V1046" s="16"/>
      <c r="W1046" s="16"/>
      <c r="X1046" s="16"/>
      <c r="Y1046" s="16"/>
      <c r="Z1046" s="16"/>
      <c r="AA1046" s="16"/>
      <c r="AB1046" s="16"/>
      <c r="AC1046" s="16"/>
      <c r="AD1046" s="16"/>
      <c r="AE1046" s="16"/>
      <c r="AT1046" s="281" t="s">
        <v>218</v>
      </c>
      <c r="AU1046" s="281" t="s">
        <v>93</v>
      </c>
      <c r="AV1046" s="16" t="s">
        <v>93</v>
      </c>
      <c r="AW1046" s="16" t="s">
        <v>33</v>
      </c>
      <c r="AX1046" s="16" t="s">
        <v>73</v>
      </c>
      <c r="AY1046" s="281" t="s">
        <v>206</v>
      </c>
    </row>
    <row r="1047" spans="1:51" s="15" customFormat="1" ht="12">
      <c r="A1047" s="15"/>
      <c r="B1047" s="251"/>
      <c r="C1047" s="252"/>
      <c r="D1047" s="230" t="s">
        <v>218</v>
      </c>
      <c r="E1047" s="253" t="s">
        <v>19</v>
      </c>
      <c r="F1047" s="254" t="s">
        <v>1369</v>
      </c>
      <c r="G1047" s="252"/>
      <c r="H1047" s="253" t="s">
        <v>19</v>
      </c>
      <c r="I1047" s="255"/>
      <c r="J1047" s="252"/>
      <c r="K1047" s="252"/>
      <c r="L1047" s="256"/>
      <c r="M1047" s="257"/>
      <c r="N1047" s="258"/>
      <c r="O1047" s="258"/>
      <c r="P1047" s="258"/>
      <c r="Q1047" s="258"/>
      <c r="R1047" s="258"/>
      <c r="S1047" s="258"/>
      <c r="T1047" s="259"/>
      <c r="U1047" s="15"/>
      <c r="V1047" s="15"/>
      <c r="W1047" s="15"/>
      <c r="X1047" s="15"/>
      <c r="Y1047" s="15"/>
      <c r="Z1047" s="15"/>
      <c r="AA1047" s="15"/>
      <c r="AB1047" s="15"/>
      <c r="AC1047" s="15"/>
      <c r="AD1047" s="15"/>
      <c r="AE1047" s="15"/>
      <c r="AT1047" s="260" t="s">
        <v>218</v>
      </c>
      <c r="AU1047" s="260" t="s">
        <v>93</v>
      </c>
      <c r="AV1047" s="15" t="s">
        <v>34</v>
      </c>
      <c r="AW1047" s="15" t="s">
        <v>33</v>
      </c>
      <c r="AX1047" s="15" t="s">
        <v>73</v>
      </c>
      <c r="AY1047" s="260" t="s">
        <v>206</v>
      </c>
    </row>
    <row r="1048" spans="1:51" s="13" customFormat="1" ht="12">
      <c r="A1048" s="13"/>
      <c r="B1048" s="228"/>
      <c r="C1048" s="229"/>
      <c r="D1048" s="230" t="s">
        <v>218</v>
      </c>
      <c r="E1048" s="231" t="s">
        <v>19</v>
      </c>
      <c r="F1048" s="232" t="s">
        <v>1370</v>
      </c>
      <c r="G1048" s="229"/>
      <c r="H1048" s="233">
        <v>249.5</v>
      </c>
      <c r="I1048" s="234"/>
      <c r="J1048" s="229"/>
      <c r="K1048" s="229"/>
      <c r="L1048" s="235"/>
      <c r="M1048" s="236"/>
      <c r="N1048" s="237"/>
      <c r="O1048" s="237"/>
      <c r="P1048" s="237"/>
      <c r="Q1048" s="237"/>
      <c r="R1048" s="237"/>
      <c r="S1048" s="237"/>
      <c r="T1048" s="238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T1048" s="239" t="s">
        <v>218</v>
      </c>
      <c r="AU1048" s="239" t="s">
        <v>93</v>
      </c>
      <c r="AV1048" s="13" t="s">
        <v>82</v>
      </c>
      <c r="AW1048" s="13" t="s">
        <v>33</v>
      </c>
      <c r="AX1048" s="13" t="s">
        <v>73</v>
      </c>
      <c r="AY1048" s="239" t="s">
        <v>206</v>
      </c>
    </row>
    <row r="1049" spans="1:51" s="13" customFormat="1" ht="12">
      <c r="A1049" s="13"/>
      <c r="B1049" s="228"/>
      <c r="C1049" s="229"/>
      <c r="D1049" s="230" t="s">
        <v>218</v>
      </c>
      <c r="E1049" s="231" t="s">
        <v>19</v>
      </c>
      <c r="F1049" s="232" t="s">
        <v>1371</v>
      </c>
      <c r="G1049" s="229"/>
      <c r="H1049" s="233">
        <v>2.34</v>
      </c>
      <c r="I1049" s="234"/>
      <c r="J1049" s="229"/>
      <c r="K1049" s="229"/>
      <c r="L1049" s="235"/>
      <c r="M1049" s="236"/>
      <c r="N1049" s="237"/>
      <c r="O1049" s="237"/>
      <c r="P1049" s="237"/>
      <c r="Q1049" s="237"/>
      <c r="R1049" s="237"/>
      <c r="S1049" s="237"/>
      <c r="T1049" s="238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T1049" s="239" t="s">
        <v>218</v>
      </c>
      <c r="AU1049" s="239" t="s">
        <v>93</v>
      </c>
      <c r="AV1049" s="13" t="s">
        <v>82</v>
      </c>
      <c r="AW1049" s="13" t="s">
        <v>33</v>
      </c>
      <c r="AX1049" s="13" t="s">
        <v>73</v>
      </c>
      <c r="AY1049" s="239" t="s">
        <v>206</v>
      </c>
    </row>
    <row r="1050" spans="1:51" s="13" customFormat="1" ht="12">
      <c r="A1050" s="13"/>
      <c r="B1050" s="228"/>
      <c r="C1050" s="229"/>
      <c r="D1050" s="230" t="s">
        <v>218</v>
      </c>
      <c r="E1050" s="231" t="s">
        <v>19</v>
      </c>
      <c r="F1050" s="232" t="s">
        <v>1372</v>
      </c>
      <c r="G1050" s="229"/>
      <c r="H1050" s="233">
        <v>8</v>
      </c>
      <c r="I1050" s="234"/>
      <c r="J1050" s="229"/>
      <c r="K1050" s="229"/>
      <c r="L1050" s="235"/>
      <c r="M1050" s="236"/>
      <c r="N1050" s="237"/>
      <c r="O1050" s="237"/>
      <c r="P1050" s="237"/>
      <c r="Q1050" s="237"/>
      <c r="R1050" s="237"/>
      <c r="S1050" s="237"/>
      <c r="T1050" s="238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T1050" s="239" t="s">
        <v>218</v>
      </c>
      <c r="AU1050" s="239" t="s">
        <v>93</v>
      </c>
      <c r="AV1050" s="13" t="s">
        <v>82</v>
      </c>
      <c r="AW1050" s="13" t="s">
        <v>33</v>
      </c>
      <c r="AX1050" s="13" t="s">
        <v>73</v>
      </c>
      <c r="AY1050" s="239" t="s">
        <v>206</v>
      </c>
    </row>
    <row r="1051" spans="1:51" s="16" customFormat="1" ht="12">
      <c r="A1051" s="16"/>
      <c r="B1051" s="271"/>
      <c r="C1051" s="272"/>
      <c r="D1051" s="230" t="s">
        <v>218</v>
      </c>
      <c r="E1051" s="273" t="s">
        <v>19</v>
      </c>
      <c r="F1051" s="274" t="s">
        <v>1368</v>
      </c>
      <c r="G1051" s="272"/>
      <c r="H1051" s="275">
        <v>259.84</v>
      </c>
      <c r="I1051" s="276"/>
      <c r="J1051" s="272"/>
      <c r="K1051" s="272"/>
      <c r="L1051" s="277"/>
      <c r="M1051" s="278"/>
      <c r="N1051" s="279"/>
      <c r="O1051" s="279"/>
      <c r="P1051" s="279"/>
      <c r="Q1051" s="279"/>
      <c r="R1051" s="279"/>
      <c r="S1051" s="279"/>
      <c r="T1051" s="280"/>
      <c r="U1051" s="16"/>
      <c r="V1051" s="16"/>
      <c r="W1051" s="16"/>
      <c r="X1051" s="16"/>
      <c r="Y1051" s="16"/>
      <c r="Z1051" s="16"/>
      <c r="AA1051" s="16"/>
      <c r="AB1051" s="16"/>
      <c r="AC1051" s="16"/>
      <c r="AD1051" s="16"/>
      <c r="AE1051" s="16"/>
      <c r="AT1051" s="281" t="s">
        <v>218</v>
      </c>
      <c r="AU1051" s="281" t="s">
        <v>93</v>
      </c>
      <c r="AV1051" s="16" t="s">
        <v>93</v>
      </c>
      <c r="AW1051" s="16" t="s">
        <v>33</v>
      </c>
      <c r="AX1051" s="16" t="s">
        <v>73</v>
      </c>
      <c r="AY1051" s="281" t="s">
        <v>206</v>
      </c>
    </row>
    <row r="1052" spans="1:51" s="15" customFormat="1" ht="12">
      <c r="A1052" s="15"/>
      <c r="B1052" s="251"/>
      <c r="C1052" s="252"/>
      <c r="D1052" s="230" t="s">
        <v>218</v>
      </c>
      <c r="E1052" s="253" t="s">
        <v>19</v>
      </c>
      <c r="F1052" s="254" t="s">
        <v>1373</v>
      </c>
      <c r="G1052" s="252"/>
      <c r="H1052" s="253" t="s">
        <v>19</v>
      </c>
      <c r="I1052" s="255"/>
      <c r="J1052" s="252"/>
      <c r="K1052" s="252"/>
      <c r="L1052" s="256"/>
      <c r="M1052" s="257"/>
      <c r="N1052" s="258"/>
      <c r="O1052" s="258"/>
      <c r="P1052" s="258"/>
      <c r="Q1052" s="258"/>
      <c r="R1052" s="258"/>
      <c r="S1052" s="258"/>
      <c r="T1052" s="259"/>
      <c r="U1052" s="15"/>
      <c r="V1052" s="15"/>
      <c r="W1052" s="15"/>
      <c r="X1052" s="15"/>
      <c r="Y1052" s="15"/>
      <c r="Z1052" s="15"/>
      <c r="AA1052" s="15"/>
      <c r="AB1052" s="15"/>
      <c r="AC1052" s="15"/>
      <c r="AD1052" s="15"/>
      <c r="AE1052" s="15"/>
      <c r="AT1052" s="260" t="s">
        <v>218</v>
      </c>
      <c r="AU1052" s="260" t="s">
        <v>93</v>
      </c>
      <c r="AV1052" s="15" t="s">
        <v>34</v>
      </c>
      <c r="AW1052" s="15" t="s">
        <v>33</v>
      </c>
      <c r="AX1052" s="15" t="s">
        <v>73</v>
      </c>
      <c r="AY1052" s="260" t="s">
        <v>206</v>
      </c>
    </row>
    <row r="1053" spans="1:51" s="13" customFormat="1" ht="12">
      <c r="A1053" s="13"/>
      <c r="B1053" s="228"/>
      <c r="C1053" s="229"/>
      <c r="D1053" s="230" t="s">
        <v>218</v>
      </c>
      <c r="E1053" s="231" t="s">
        <v>19</v>
      </c>
      <c r="F1053" s="232" t="s">
        <v>1374</v>
      </c>
      <c r="G1053" s="229"/>
      <c r="H1053" s="233">
        <v>1190.688</v>
      </c>
      <c r="I1053" s="234"/>
      <c r="J1053" s="229"/>
      <c r="K1053" s="229"/>
      <c r="L1053" s="235"/>
      <c r="M1053" s="236"/>
      <c r="N1053" s="237"/>
      <c r="O1053" s="237"/>
      <c r="P1053" s="237"/>
      <c r="Q1053" s="237"/>
      <c r="R1053" s="237"/>
      <c r="S1053" s="237"/>
      <c r="T1053" s="238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T1053" s="239" t="s">
        <v>218</v>
      </c>
      <c r="AU1053" s="239" t="s">
        <v>93</v>
      </c>
      <c r="AV1053" s="13" t="s">
        <v>82</v>
      </c>
      <c r="AW1053" s="13" t="s">
        <v>33</v>
      </c>
      <c r="AX1053" s="13" t="s">
        <v>73</v>
      </c>
      <c r="AY1053" s="239" t="s">
        <v>206</v>
      </c>
    </row>
    <row r="1054" spans="1:51" s="16" customFormat="1" ht="12">
      <c r="A1054" s="16"/>
      <c r="B1054" s="271"/>
      <c r="C1054" s="272"/>
      <c r="D1054" s="230" t="s">
        <v>218</v>
      </c>
      <c r="E1054" s="273" t="s">
        <v>19</v>
      </c>
      <c r="F1054" s="274" t="s">
        <v>1368</v>
      </c>
      <c r="G1054" s="272"/>
      <c r="H1054" s="275">
        <v>1190.688</v>
      </c>
      <c r="I1054" s="276"/>
      <c r="J1054" s="272"/>
      <c r="K1054" s="272"/>
      <c r="L1054" s="277"/>
      <c r="M1054" s="278"/>
      <c r="N1054" s="279"/>
      <c r="O1054" s="279"/>
      <c r="P1054" s="279"/>
      <c r="Q1054" s="279"/>
      <c r="R1054" s="279"/>
      <c r="S1054" s="279"/>
      <c r="T1054" s="280"/>
      <c r="U1054" s="16"/>
      <c r="V1054" s="16"/>
      <c r="W1054" s="16"/>
      <c r="X1054" s="16"/>
      <c r="Y1054" s="16"/>
      <c r="Z1054" s="16"/>
      <c r="AA1054" s="16"/>
      <c r="AB1054" s="16"/>
      <c r="AC1054" s="16"/>
      <c r="AD1054" s="16"/>
      <c r="AE1054" s="16"/>
      <c r="AT1054" s="281" t="s">
        <v>218</v>
      </c>
      <c r="AU1054" s="281" t="s">
        <v>93</v>
      </c>
      <c r="AV1054" s="16" t="s">
        <v>93</v>
      </c>
      <c r="AW1054" s="16" t="s">
        <v>33</v>
      </c>
      <c r="AX1054" s="16" t="s">
        <v>73</v>
      </c>
      <c r="AY1054" s="281" t="s">
        <v>206</v>
      </c>
    </row>
    <row r="1055" spans="1:51" s="15" customFormat="1" ht="12">
      <c r="A1055" s="15"/>
      <c r="B1055" s="251"/>
      <c r="C1055" s="252"/>
      <c r="D1055" s="230" t="s">
        <v>218</v>
      </c>
      <c r="E1055" s="253" t="s">
        <v>19</v>
      </c>
      <c r="F1055" s="254" t="s">
        <v>1375</v>
      </c>
      <c r="G1055" s="252"/>
      <c r="H1055" s="253" t="s">
        <v>19</v>
      </c>
      <c r="I1055" s="255"/>
      <c r="J1055" s="252"/>
      <c r="K1055" s="252"/>
      <c r="L1055" s="256"/>
      <c r="M1055" s="257"/>
      <c r="N1055" s="258"/>
      <c r="O1055" s="258"/>
      <c r="P1055" s="258"/>
      <c r="Q1055" s="258"/>
      <c r="R1055" s="258"/>
      <c r="S1055" s="258"/>
      <c r="T1055" s="259"/>
      <c r="U1055" s="15"/>
      <c r="V1055" s="15"/>
      <c r="W1055" s="15"/>
      <c r="X1055" s="15"/>
      <c r="Y1055" s="15"/>
      <c r="Z1055" s="15"/>
      <c r="AA1055" s="15"/>
      <c r="AB1055" s="15"/>
      <c r="AC1055" s="15"/>
      <c r="AD1055" s="15"/>
      <c r="AE1055" s="15"/>
      <c r="AT1055" s="260" t="s">
        <v>218</v>
      </c>
      <c r="AU1055" s="260" t="s">
        <v>93</v>
      </c>
      <c r="AV1055" s="15" t="s">
        <v>34</v>
      </c>
      <c r="AW1055" s="15" t="s">
        <v>33</v>
      </c>
      <c r="AX1055" s="15" t="s">
        <v>73</v>
      </c>
      <c r="AY1055" s="260" t="s">
        <v>206</v>
      </c>
    </row>
    <row r="1056" spans="1:51" s="13" customFormat="1" ht="12">
      <c r="A1056" s="13"/>
      <c r="B1056" s="228"/>
      <c r="C1056" s="229"/>
      <c r="D1056" s="230" t="s">
        <v>218</v>
      </c>
      <c r="E1056" s="231" t="s">
        <v>19</v>
      </c>
      <c r="F1056" s="232" t="s">
        <v>1376</v>
      </c>
      <c r="G1056" s="229"/>
      <c r="H1056" s="233">
        <v>89.476</v>
      </c>
      <c r="I1056" s="234"/>
      <c r="J1056" s="229"/>
      <c r="K1056" s="229"/>
      <c r="L1056" s="235"/>
      <c r="M1056" s="236"/>
      <c r="N1056" s="237"/>
      <c r="O1056" s="237"/>
      <c r="P1056" s="237"/>
      <c r="Q1056" s="237"/>
      <c r="R1056" s="237"/>
      <c r="S1056" s="237"/>
      <c r="T1056" s="238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T1056" s="239" t="s">
        <v>218</v>
      </c>
      <c r="AU1056" s="239" t="s">
        <v>93</v>
      </c>
      <c r="AV1056" s="13" t="s">
        <v>82</v>
      </c>
      <c r="AW1056" s="13" t="s">
        <v>33</v>
      </c>
      <c r="AX1056" s="13" t="s">
        <v>73</v>
      </c>
      <c r="AY1056" s="239" t="s">
        <v>206</v>
      </c>
    </row>
    <row r="1057" spans="1:51" s="16" customFormat="1" ht="12">
      <c r="A1057" s="16"/>
      <c r="B1057" s="271"/>
      <c r="C1057" s="272"/>
      <c r="D1057" s="230" t="s">
        <v>218</v>
      </c>
      <c r="E1057" s="273" t="s">
        <v>19</v>
      </c>
      <c r="F1057" s="274" t="s">
        <v>1368</v>
      </c>
      <c r="G1057" s="272"/>
      <c r="H1057" s="275">
        <v>89.476</v>
      </c>
      <c r="I1057" s="276"/>
      <c r="J1057" s="272"/>
      <c r="K1057" s="272"/>
      <c r="L1057" s="277"/>
      <c r="M1057" s="278"/>
      <c r="N1057" s="279"/>
      <c r="O1057" s="279"/>
      <c r="P1057" s="279"/>
      <c r="Q1057" s="279"/>
      <c r="R1057" s="279"/>
      <c r="S1057" s="279"/>
      <c r="T1057" s="280"/>
      <c r="U1057" s="16"/>
      <c r="V1057" s="16"/>
      <c r="W1057" s="16"/>
      <c r="X1057" s="16"/>
      <c r="Y1057" s="16"/>
      <c r="Z1057" s="16"/>
      <c r="AA1057" s="16"/>
      <c r="AB1057" s="16"/>
      <c r="AC1057" s="16"/>
      <c r="AD1057" s="16"/>
      <c r="AE1057" s="16"/>
      <c r="AT1057" s="281" t="s">
        <v>218</v>
      </c>
      <c r="AU1057" s="281" t="s">
        <v>93</v>
      </c>
      <c r="AV1057" s="16" t="s">
        <v>93</v>
      </c>
      <c r="AW1057" s="16" t="s">
        <v>33</v>
      </c>
      <c r="AX1057" s="16" t="s">
        <v>73</v>
      </c>
      <c r="AY1057" s="281" t="s">
        <v>206</v>
      </c>
    </row>
    <row r="1058" spans="1:51" s="15" customFormat="1" ht="12">
      <c r="A1058" s="15"/>
      <c r="B1058" s="251"/>
      <c r="C1058" s="252"/>
      <c r="D1058" s="230" t="s">
        <v>218</v>
      </c>
      <c r="E1058" s="253" t="s">
        <v>19</v>
      </c>
      <c r="F1058" s="254" t="s">
        <v>1377</v>
      </c>
      <c r="G1058" s="252"/>
      <c r="H1058" s="253" t="s">
        <v>19</v>
      </c>
      <c r="I1058" s="255"/>
      <c r="J1058" s="252"/>
      <c r="K1058" s="252"/>
      <c r="L1058" s="256"/>
      <c r="M1058" s="257"/>
      <c r="N1058" s="258"/>
      <c r="O1058" s="258"/>
      <c r="P1058" s="258"/>
      <c r="Q1058" s="258"/>
      <c r="R1058" s="258"/>
      <c r="S1058" s="258"/>
      <c r="T1058" s="259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T1058" s="260" t="s">
        <v>218</v>
      </c>
      <c r="AU1058" s="260" t="s">
        <v>93</v>
      </c>
      <c r="AV1058" s="15" t="s">
        <v>34</v>
      </c>
      <c r="AW1058" s="15" t="s">
        <v>33</v>
      </c>
      <c r="AX1058" s="15" t="s">
        <v>73</v>
      </c>
      <c r="AY1058" s="260" t="s">
        <v>206</v>
      </c>
    </row>
    <row r="1059" spans="1:51" s="13" customFormat="1" ht="12">
      <c r="A1059" s="13"/>
      <c r="B1059" s="228"/>
      <c r="C1059" s="229"/>
      <c r="D1059" s="230" t="s">
        <v>218</v>
      </c>
      <c r="E1059" s="231" t="s">
        <v>19</v>
      </c>
      <c r="F1059" s="232" t="s">
        <v>1378</v>
      </c>
      <c r="G1059" s="229"/>
      <c r="H1059" s="233">
        <v>140.05</v>
      </c>
      <c r="I1059" s="234"/>
      <c r="J1059" s="229"/>
      <c r="K1059" s="229"/>
      <c r="L1059" s="235"/>
      <c r="M1059" s="236"/>
      <c r="N1059" s="237"/>
      <c r="O1059" s="237"/>
      <c r="P1059" s="237"/>
      <c r="Q1059" s="237"/>
      <c r="R1059" s="237"/>
      <c r="S1059" s="237"/>
      <c r="T1059" s="238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T1059" s="239" t="s">
        <v>218</v>
      </c>
      <c r="AU1059" s="239" t="s">
        <v>93</v>
      </c>
      <c r="AV1059" s="13" t="s">
        <v>82</v>
      </c>
      <c r="AW1059" s="13" t="s">
        <v>33</v>
      </c>
      <c r="AX1059" s="13" t="s">
        <v>73</v>
      </c>
      <c r="AY1059" s="239" t="s">
        <v>206</v>
      </c>
    </row>
    <row r="1060" spans="1:51" s="16" customFormat="1" ht="12">
      <c r="A1060" s="16"/>
      <c r="B1060" s="271"/>
      <c r="C1060" s="272"/>
      <c r="D1060" s="230" t="s">
        <v>218</v>
      </c>
      <c r="E1060" s="273" t="s">
        <v>19</v>
      </c>
      <c r="F1060" s="274" t="s">
        <v>1368</v>
      </c>
      <c r="G1060" s="272"/>
      <c r="H1060" s="275">
        <v>140.05</v>
      </c>
      <c r="I1060" s="276"/>
      <c r="J1060" s="272"/>
      <c r="K1060" s="272"/>
      <c r="L1060" s="277"/>
      <c r="M1060" s="278"/>
      <c r="N1060" s="279"/>
      <c r="O1060" s="279"/>
      <c r="P1060" s="279"/>
      <c r="Q1060" s="279"/>
      <c r="R1060" s="279"/>
      <c r="S1060" s="279"/>
      <c r="T1060" s="280"/>
      <c r="U1060" s="16"/>
      <c r="V1060" s="16"/>
      <c r="W1060" s="16"/>
      <c r="X1060" s="16"/>
      <c r="Y1060" s="16"/>
      <c r="Z1060" s="16"/>
      <c r="AA1060" s="16"/>
      <c r="AB1060" s="16"/>
      <c r="AC1060" s="16"/>
      <c r="AD1060" s="16"/>
      <c r="AE1060" s="16"/>
      <c r="AT1060" s="281" t="s">
        <v>218</v>
      </c>
      <c r="AU1060" s="281" t="s">
        <v>93</v>
      </c>
      <c r="AV1060" s="16" t="s">
        <v>93</v>
      </c>
      <c r="AW1060" s="16" t="s">
        <v>33</v>
      </c>
      <c r="AX1060" s="16" t="s">
        <v>73</v>
      </c>
      <c r="AY1060" s="281" t="s">
        <v>206</v>
      </c>
    </row>
    <row r="1061" spans="1:51" s="15" customFormat="1" ht="12">
      <c r="A1061" s="15"/>
      <c r="B1061" s="251"/>
      <c r="C1061" s="252"/>
      <c r="D1061" s="230" t="s">
        <v>218</v>
      </c>
      <c r="E1061" s="253" t="s">
        <v>19</v>
      </c>
      <c r="F1061" s="254" t="s">
        <v>1379</v>
      </c>
      <c r="G1061" s="252"/>
      <c r="H1061" s="253" t="s">
        <v>19</v>
      </c>
      <c r="I1061" s="255"/>
      <c r="J1061" s="252"/>
      <c r="K1061" s="252"/>
      <c r="L1061" s="256"/>
      <c r="M1061" s="257"/>
      <c r="N1061" s="258"/>
      <c r="O1061" s="258"/>
      <c r="P1061" s="258"/>
      <c r="Q1061" s="258"/>
      <c r="R1061" s="258"/>
      <c r="S1061" s="258"/>
      <c r="T1061" s="259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T1061" s="260" t="s">
        <v>218</v>
      </c>
      <c r="AU1061" s="260" t="s">
        <v>93</v>
      </c>
      <c r="AV1061" s="15" t="s">
        <v>34</v>
      </c>
      <c r="AW1061" s="15" t="s">
        <v>33</v>
      </c>
      <c r="AX1061" s="15" t="s">
        <v>73</v>
      </c>
      <c r="AY1061" s="260" t="s">
        <v>206</v>
      </c>
    </row>
    <row r="1062" spans="1:51" s="13" customFormat="1" ht="12">
      <c r="A1062" s="13"/>
      <c r="B1062" s="228"/>
      <c r="C1062" s="229"/>
      <c r="D1062" s="230" t="s">
        <v>218</v>
      </c>
      <c r="E1062" s="231" t="s">
        <v>19</v>
      </c>
      <c r="F1062" s="232" t="s">
        <v>1380</v>
      </c>
      <c r="G1062" s="229"/>
      <c r="H1062" s="233">
        <v>5.8</v>
      </c>
      <c r="I1062" s="234"/>
      <c r="J1062" s="229"/>
      <c r="K1062" s="229"/>
      <c r="L1062" s="235"/>
      <c r="M1062" s="236"/>
      <c r="N1062" s="237"/>
      <c r="O1062" s="237"/>
      <c r="P1062" s="237"/>
      <c r="Q1062" s="237"/>
      <c r="R1062" s="237"/>
      <c r="S1062" s="237"/>
      <c r="T1062" s="238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T1062" s="239" t="s">
        <v>218</v>
      </c>
      <c r="AU1062" s="239" t="s">
        <v>93</v>
      </c>
      <c r="AV1062" s="13" t="s">
        <v>82</v>
      </c>
      <c r="AW1062" s="13" t="s">
        <v>33</v>
      </c>
      <c r="AX1062" s="13" t="s">
        <v>73</v>
      </c>
      <c r="AY1062" s="239" t="s">
        <v>206</v>
      </c>
    </row>
    <row r="1063" spans="1:51" s="16" customFormat="1" ht="12">
      <c r="A1063" s="16"/>
      <c r="B1063" s="271"/>
      <c r="C1063" s="272"/>
      <c r="D1063" s="230" t="s">
        <v>218</v>
      </c>
      <c r="E1063" s="273" t="s">
        <v>19</v>
      </c>
      <c r="F1063" s="274" t="s">
        <v>1368</v>
      </c>
      <c r="G1063" s="272"/>
      <c r="H1063" s="275">
        <v>5.8</v>
      </c>
      <c r="I1063" s="276"/>
      <c r="J1063" s="272"/>
      <c r="K1063" s="272"/>
      <c r="L1063" s="277"/>
      <c r="M1063" s="278"/>
      <c r="N1063" s="279"/>
      <c r="O1063" s="279"/>
      <c r="P1063" s="279"/>
      <c r="Q1063" s="279"/>
      <c r="R1063" s="279"/>
      <c r="S1063" s="279"/>
      <c r="T1063" s="280"/>
      <c r="U1063" s="16"/>
      <c r="V1063" s="16"/>
      <c r="W1063" s="16"/>
      <c r="X1063" s="16"/>
      <c r="Y1063" s="16"/>
      <c r="Z1063" s="16"/>
      <c r="AA1063" s="16"/>
      <c r="AB1063" s="16"/>
      <c r="AC1063" s="16"/>
      <c r="AD1063" s="16"/>
      <c r="AE1063" s="16"/>
      <c r="AT1063" s="281" t="s">
        <v>218</v>
      </c>
      <c r="AU1063" s="281" t="s">
        <v>93</v>
      </c>
      <c r="AV1063" s="16" t="s">
        <v>93</v>
      </c>
      <c r="AW1063" s="16" t="s">
        <v>33</v>
      </c>
      <c r="AX1063" s="16" t="s">
        <v>73</v>
      </c>
      <c r="AY1063" s="281" t="s">
        <v>206</v>
      </c>
    </row>
    <row r="1064" spans="1:51" s="15" customFormat="1" ht="12">
      <c r="A1064" s="15"/>
      <c r="B1064" s="251"/>
      <c r="C1064" s="252"/>
      <c r="D1064" s="230" t="s">
        <v>218</v>
      </c>
      <c r="E1064" s="253" t="s">
        <v>19</v>
      </c>
      <c r="F1064" s="254" t="s">
        <v>1381</v>
      </c>
      <c r="G1064" s="252"/>
      <c r="H1064" s="253" t="s">
        <v>19</v>
      </c>
      <c r="I1064" s="255"/>
      <c r="J1064" s="252"/>
      <c r="K1064" s="252"/>
      <c r="L1064" s="256"/>
      <c r="M1064" s="257"/>
      <c r="N1064" s="258"/>
      <c r="O1064" s="258"/>
      <c r="P1064" s="258"/>
      <c r="Q1064" s="258"/>
      <c r="R1064" s="258"/>
      <c r="S1064" s="258"/>
      <c r="T1064" s="259"/>
      <c r="U1064" s="15"/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5"/>
      <c r="AT1064" s="260" t="s">
        <v>218</v>
      </c>
      <c r="AU1064" s="260" t="s">
        <v>93</v>
      </c>
      <c r="AV1064" s="15" t="s">
        <v>34</v>
      </c>
      <c r="AW1064" s="15" t="s">
        <v>33</v>
      </c>
      <c r="AX1064" s="15" t="s">
        <v>73</v>
      </c>
      <c r="AY1064" s="260" t="s">
        <v>206</v>
      </c>
    </row>
    <row r="1065" spans="1:51" s="13" customFormat="1" ht="12">
      <c r="A1065" s="13"/>
      <c r="B1065" s="228"/>
      <c r="C1065" s="229"/>
      <c r="D1065" s="230" t="s">
        <v>218</v>
      </c>
      <c r="E1065" s="231" t="s">
        <v>19</v>
      </c>
      <c r="F1065" s="232" t="s">
        <v>1382</v>
      </c>
      <c r="G1065" s="229"/>
      <c r="H1065" s="233">
        <v>1</v>
      </c>
      <c r="I1065" s="234"/>
      <c r="J1065" s="229"/>
      <c r="K1065" s="229"/>
      <c r="L1065" s="235"/>
      <c r="M1065" s="236"/>
      <c r="N1065" s="237"/>
      <c r="O1065" s="237"/>
      <c r="P1065" s="237"/>
      <c r="Q1065" s="237"/>
      <c r="R1065" s="237"/>
      <c r="S1065" s="237"/>
      <c r="T1065" s="238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39" t="s">
        <v>218</v>
      </c>
      <c r="AU1065" s="239" t="s">
        <v>93</v>
      </c>
      <c r="AV1065" s="13" t="s">
        <v>82</v>
      </c>
      <c r="AW1065" s="13" t="s">
        <v>33</v>
      </c>
      <c r="AX1065" s="13" t="s">
        <v>73</v>
      </c>
      <c r="AY1065" s="239" t="s">
        <v>206</v>
      </c>
    </row>
    <row r="1066" spans="1:51" s="16" customFormat="1" ht="12">
      <c r="A1066" s="16"/>
      <c r="B1066" s="271"/>
      <c r="C1066" s="272"/>
      <c r="D1066" s="230" t="s">
        <v>218</v>
      </c>
      <c r="E1066" s="273" t="s">
        <v>19</v>
      </c>
      <c r="F1066" s="274" t="s">
        <v>1368</v>
      </c>
      <c r="G1066" s="272"/>
      <c r="H1066" s="275">
        <v>1</v>
      </c>
      <c r="I1066" s="276"/>
      <c r="J1066" s="272"/>
      <c r="K1066" s="272"/>
      <c r="L1066" s="277"/>
      <c r="M1066" s="278"/>
      <c r="N1066" s="279"/>
      <c r="O1066" s="279"/>
      <c r="P1066" s="279"/>
      <c r="Q1066" s="279"/>
      <c r="R1066" s="279"/>
      <c r="S1066" s="279"/>
      <c r="T1066" s="280"/>
      <c r="U1066" s="16"/>
      <c r="V1066" s="16"/>
      <c r="W1066" s="16"/>
      <c r="X1066" s="16"/>
      <c r="Y1066" s="16"/>
      <c r="Z1066" s="16"/>
      <c r="AA1066" s="16"/>
      <c r="AB1066" s="16"/>
      <c r="AC1066" s="16"/>
      <c r="AD1066" s="16"/>
      <c r="AE1066" s="16"/>
      <c r="AT1066" s="281" t="s">
        <v>218</v>
      </c>
      <c r="AU1066" s="281" t="s">
        <v>93</v>
      </c>
      <c r="AV1066" s="16" t="s">
        <v>93</v>
      </c>
      <c r="AW1066" s="16" t="s">
        <v>33</v>
      </c>
      <c r="AX1066" s="16" t="s">
        <v>73</v>
      </c>
      <c r="AY1066" s="281" t="s">
        <v>206</v>
      </c>
    </row>
    <row r="1067" spans="1:51" s="14" customFormat="1" ht="12">
      <c r="A1067" s="14"/>
      <c r="B1067" s="240"/>
      <c r="C1067" s="241"/>
      <c r="D1067" s="230" t="s">
        <v>218</v>
      </c>
      <c r="E1067" s="242" t="s">
        <v>19</v>
      </c>
      <c r="F1067" s="243" t="s">
        <v>220</v>
      </c>
      <c r="G1067" s="241"/>
      <c r="H1067" s="244">
        <v>2069.466</v>
      </c>
      <c r="I1067" s="245"/>
      <c r="J1067" s="241"/>
      <c r="K1067" s="241"/>
      <c r="L1067" s="246"/>
      <c r="M1067" s="247"/>
      <c r="N1067" s="248"/>
      <c r="O1067" s="248"/>
      <c r="P1067" s="248"/>
      <c r="Q1067" s="248"/>
      <c r="R1067" s="248"/>
      <c r="S1067" s="248"/>
      <c r="T1067" s="249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T1067" s="250" t="s">
        <v>218</v>
      </c>
      <c r="AU1067" s="250" t="s">
        <v>93</v>
      </c>
      <c r="AV1067" s="14" t="s">
        <v>112</v>
      </c>
      <c r="AW1067" s="14" t="s">
        <v>33</v>
      </c>
      <c r="AX1067" s="14" t="s">
        <v>34</v>
      </c>
      <c r="AY1067" s="250" t="s">
        <v>206</v>
      </c>
    </row>
    <row r="1068" spans="1:65" s="2" customFormat="1" ht="12">
      <c r="A1068" s="40"/>
      <c r="B1068" s="41"/>
      <c r="C1068" s="215" t="s">
        <v>1383</v>
      </c>
      <c r="D1068" s="215" t="s">
        <v>208</v>
      </c>
      <c r="E1068" s="216" t="s">
        <v>1384</v>
      </c>
      <c r="F1068" s="217" t="s">
        <v>1385</v>
      </c>
      <c r="G1068" s="218" t="s">
        <v>211</v>
      </c>
      <c r="H1068" s="219">
        <v>10157.384</v>
      </c>
      <c r="I1068" s="220"/>
      <c r="J1068" s="221">
        <f>ROUND(I1068*H1068,2)</f>
        <v>0</v>
      </c>
      <c r="K1068" s="217" t="s">
        <v>212</v>
      </c>
      <c r="L1068" s="46"/>
      <c r="M1068" s="222" t="s">
        <v>19</v>
      </c>
      <c r="N1068" s="223" t="s">
        <v>44</v>
      </c>
      <c r="O1068" s="86"/>
      <c r="P1068" s="224">
        <f>O1068*H1068</f>
        <v>0</v>
      </c>
      <c r="Q1068" s="224">
        <v>0.011</v>
      </c>
      <c r="R1068" s="224">
        <f>Q1068*H1068</f>
        <v>111.731224</v>
      </c>
      <c r="S1068" s="224">
        <v>0</v>
      </c>
      <c r="T1068" s="225">
        <f>S1068*H1068</f>
        <v>0</v>
      </c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0"/>
      <c r="AE1068" s="40"/>
      <c r="AR1068" s="226" t="s">
        <v>112</v>
      </c>
      <c r="AT1068" s="226" t="s">
        <v>208</v>
      </c>
      <c r="AU1068" s="226" t="s">
        <v>93</v>
      </c>
      <c r="AY1068" s="19" t="s">
        <v>206</v>
      </c>
      <c r="BE1068" s="227">
        <f>IF(N1068="základní",J1068,0)</f>
        <v>0</v>
      </c>
      <c r="BF1068" s="227">
        <f>IF(N1068="snížená",J1068,0)</f>
        <v>0</v>
      </c>
      <c r="BG1068" s="227">
        <f>IF(N1068="zákl. přenesená",J1068,0)</f>
        <v>0</v>
      </c>
      <c r="BH1068" s="227">
        <f>IF(N1068="sníž. přenesená",J1068,0)</f>
        <v>0</v>
      </c>
      <c r="BI1068" s="227">
        <f>IF(N1068="nulová",J1068,0)</f>
        <v>0</v>
      </c>
      <c r="BJ1068" s="19" t="s">
        <v>34</v>
      </c>
      <c r="BK1068" s="227">
        <f>ROUND(I1068*H1068,2)</f>
        <v>0</v>
      </c>
      <c r="BL1068" s="19" t="s">
        <v>112</v>
      </c>
      <c r="BM1068" s="226" t="s">
        <v>1386</v>
      </c>
    </row>
    <row r="1069" spans="1:51" s="15" customFormat="1" ht="12">
      <c r="A1069" s="15"/>
      <c r="B1069" s="251"/>
      <c r="C1069" s="252"/>
      <c r="D1069" s="230" t="s">
        <v>218</v>
      </c>
      <c r="E1069" s="253" t="s">
        <v>19</v>
      </c>
      <c r="F1069" s="254" t="s">
        <v>1362</v>
      </c>
      <c r="G1069" s="252"/>
      <c r="H1069" s="253" t="s">
        <v>19</v>
      </c>
      <c r="I1069" s="255"/>
      <c r="J1069" s="252"/>
      <c r="K1069" s="252"/>
      <c r="L1069" s="256"/>
      <c r="M1069" s="257"/>
      <c r="N1069" s="258"/>
      <c r="O1069" s="258"/>
      <c r="P1069" s="258"/>
      <c r="Q1069" s="258"/>
      <c r="R1069" s="258"/>
      <c r="S1069" s="258"/>
      <c r="T1069" s="259"/>
      <c r="U1069" s="15"/>
      <c r="V1069" s="15"/>
      <c r="W1069" s="15"/>
      <c r="X1069" s="15"/>
      <c r="Y1069" s="15"/>
      <c r="Z1069" s="15"/>
      <c r="AA1069" s="15"/>
      <c r="AB1069" s="15"/>
      <c r="AC1069" s="15"/>
      <c r="AD1069" s="15"/>
      <c r="AE1069" s="15"/>
      <c r="AT1069" s="260" t="s">
        <v>218</v>
      </c>
      <c r="AU1069" s="260" t="s">
        <v>93</v>
      </c>
      <c r="AV1069" s="15" t="s">
        <v>34</v>
      </c>
      <c r="AW1069" s="15" t="s">
        <v>33</v>
      </c>
      <c r="AX1069" s="15" t="s">
        <v>73</v>
      </c>
      <c r="AY1069" s="260" t="s">
        <v>206</v>
      </c>
    </row>
    <row r="1070" spans="1:51" s="13" customFormat="1" ht="12">
      <c r="A1070" s="13"/>
      <c r="B1070" s="228"/>
      <c r="C1070" s="229"/>
      <c r="D1070" s="230" t="s">
        <v>218</v>
      </c>
      <c r="E1070" s="231" t="s">
        <v>19</v>
      </c>
      <c r="F1070" s="232" t="s">
        <v>1387</v>
      </c>
      <c r="G1070" s="229"/>
      <c r="H1070" s="233">
        <v>1444.56</v>
      </c>
      <c r="I1070" s="234"/>
      <c r="J1070" s="229"/>
      <c r="K1070" s="229"/>
      <c r="L1070" s="235"/>
      <c r="M1070" s="236"/>
      <c r="N1070" s="237"/>
      <c r="O1070" s="237"/>
      <c r="P1070" s="237"/>
      <c r="Q1070" s="237"/>
      <c r="R1070" s="237"/>
      <c r="S1070" s="237"/>
      <c r="T1070" s="238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T1070" s="239" t="s">
        <v>218</v>
      </c>
      <c r="AU1070" s="239" t="s">
        <v>93</v>
      </c>
      <c r="AV1070" s="13" t="s">
        <v>82</v>
      </c>
      <c r="AW1070" s="13" t="s">
        <v>33</v>
      </c>
      <c r="AX1070" s="13" t="s">
        <v>73</v>
      </c>
      <c r="AY1070" s="239" t="s">
        <v>206</v>
      </c>
    </row>
    <row r="1071" spans="1:51" s="13" customFormat="1" ht="12">
      <c r="A1071" s="13"/>
      <c r="B1071" s="228"/>
      <c r="C1071" s="229"/>
      <c r="D1071" s="230" t="s">
        <v>218</v>
      </c>
      <c r="E1071" s="231" t="s">
        <v>19</v>
      </c>
      <c r="F1071" s="232" t="s">
        <v>1388</v>
      </c>
      <c r="G1071" s="229"/>
      <c r="H1071" s="233">
        <v>104.95</v>
      </c>
      <c r="I1071" s="234"/>
      <c r="J1071" s="229"/>
      <c r="K1071" s="229"/>
      <c r="L1071" s="235"/>
      <c r="M1071" s="236"/>
      <c r="N1071" s="237"/>
      <c r="O1071" s="237"/>
      <c r="P1071" s="237"/>
      <c r="Q1071" s="237"/>
      <c r="R1071" s="237"/>
      <c r="S1071" s="237"/>
      <c r="T1071" s="238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T1071" s="239" t="s">
        <v>218</v>
      </c>
      <c r="AU1071" s="239" t="s">
        <v>93</v>
      </c>
      <c r="AV1071" s="13" t="s">
        <v>82</v>
      </c>
      <c r="AW1071" s="13" t="s">
        <v>33</v>
      </c>
      <c r="AX1071" s="13" t="s">
        <v>73</v>
      </c>
      <c r="AY1071" s="239" t="s">
        <v>206</v>
      </c>
    </row>
    <row r="1072" spans="1:51" s="13" customFormat="1" ht="12">
      <c r="A1072" s="13"/>
      <c r="B1072" s="228"/>
      <c r="C1072" s="229"/>
      <c r="D1072" s="230" t="s">
        <v>218</v>
      </c>
      <c r="E1072" s="231" t="s">
        <v>19</v>
      </c>
      <c r="F1072" s="232" t="s">
        <v>1389</v>
      </c>
      <c r="G1072" s="229"/>
      <c r="H1072" s="233">
        <v>66.15</v>
      </c>
      <c r="I1072" s="234"/>
      <c r="J1072" s="229"/>
      <c r="K1072" s="229"/>
      <c r="L1072" s="235"/>
      <c r="M1072" s="236"/>
      <c r="N1072" s="237"/>
      <c r="O1072" s="237"/>
      <c r="P1072" s="237"/>
      <c r="Q1072" s="237"/>
      <c r="R1072" s="237"/>
      <c r="S1072" s="237"/>
      <c r="T1072" s="238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T1072" s="239" t="s">
        <v>218</v>
      </c>
      <c r="AU1072" s="239" t="s">
        <v>93</v>
      </c>
      <c r="AV1072" s="13" t="s">
        <v>82</v>
      </c>
      <c r="AW1072" s="13" t="s">
        <v>33</v>
      </c>
      <c r="AX1072" s="13" t="s">
        <v>73</v>
      </c>
      <c r="AY1072" s="239" t="s">
        <v>206</v>
      </c>
    </row>
    <row r="1073" spans="1:51" s="13" customFormat="1" ht="12">
      <c r="A1073" s="13"/>
      <c r="B1073" s="228"/>
      <c r="C1073" s="229"/>
      <c r="D1073" s="230" t="s">
        <v>218</v>
      </c>
      <c r="E1073" s="231" t="s">
        <v>19</v>
      </c>
      <c r="F1073" s="232" t="s">
        <v>1390</v>
      </c>
      <c r="G1073" s="229"/>
      <c r="H1073" s="233">
        <v>260.4</v>
      </c>
      <c r="I1073" s="234"/>
      <c r="J1073" s="229"/>
      <c r="K1073" s="229"/>
      <c r="L1073" s="235"/>
      <c r="M1073" s="236"/>
      <c r="N1073" s="237"/>
      <c r="O1073" s="237"/>
      <c r="P1073" s="237"/>
      <c r="Q1073" s="237"/>
      <c r="R1073" s="237"/>
      <c r="S1073" s="237"/>
      <c r="T1073" s="238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T1073" s="239" t="s">
        <v>218</v>
      </c>
      <c r="AU1073" s="239" t="s">
        <v>93</v>
      </c>
      <c r="AV1073" s="13" t="s">
        <v>82</v>
      </c>
      <c r="AW1073" s="13" t="s">
        <v>33</v>
      </c>
      <c r="AX1073" s="13" t="s">
        <v>73</v>
      </c>
      <c r="AY1073" s="239" t="s">
        <v>206</v>
      </c>
    </row>
    <row r="1074" spans="1:51" s="13" customFormat="1" ht="12">
      <c r="A1074" s="13"/>
      <c r="B1074" s="228"/>
      <c r="C1074" s="229"/>
      <c r="D1074" s="230" t="s">
        <v>218</v>
      </c>
      <c r="E1074" s="231" t="s">
        <v>19</v>
      </c>
      <c r="F1074" s="232" t="s">
        <v>1391</v>
      </c>
      <c r="G1074" s="229"/>
      <c r="H1074" s="233">
        <v>37</v>
      </c>
      <c r="I1074" s="234"/>
      <c r="J1074" s="229"/>
      <c r="K1074" s="229"/>
      <c r="L1074" s="235"/>
      <c r="M1074" s="236"/>
      <c r="N1074" s="237"/>
      <c r="O1074" s="237"/>
      <c r="P1074" s="237"/>
      <c r="Q1074" s="237"/>
      <c r="R1074" s="237"/>
      <c r="S1074" s="237"/>
      <c r="T1074" s="238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39" t="s">
        <v>218</v>
      </c>
      <c r="AU1074" s="239" t="s">
        <v>93</v>
      </c>
      <c r="AV1074" s="13" t="s">
        <v>82</v>
      </c>
      <c r="AW1074" s="13" t="s">
        <v>33</v>
      </c>
      <c r="AX1074" s="13" t="s">
        <v>73</v>
      </c>
      <c r="AY1074" s="239" t="s">
        <v>206</v>
      </c>
    </row>
    <row r="1075" spans="1:51" s="16" customFormat="1" ht="12">
      <c r="A1075" s="16"/>
      <c r="B1075" s="271"/>
      <c r="C1075" s="272"/>
      <c r="D1075" s="230" t="s">
        <v>218</v>
      </c>
      <c r="E1075" s="273" t="s">
        <v>19</v>
      </c>
      <c r="F1075" s="274" t="s">
        <v>1368</v>
      </c>
      <c r="G1075" s="272"/>
      <c r="H1075" s="275">
        <v>1913.06</v>
      </c>
      <c r="I1075" s="276"/>
      <c r="J1075" s="272"/>
      <c r="K1075" s="272"/>
      <c r="L1075" s="277"/>
      <c r="M1075" s="278"/>
      <c r="N1075" s="279"/>
      <c r="O1075" s="279"/>
      <c r="P1075" s="279"/>
      <c r="Q1075" s="279"/>
      <c r="R1075" s="279"/>
      <c r="S1075" s="279"/>
      <c r="T1075" s="280"/>
      <c r="U1075" s="16"/>
      <c r="V1075" s="16"/>
      <c r="W1075" s="16"/>
      <c r="X1075" s="16"/>
      <c r="Y1075" s="16"/>
      <c r="Z1075" s="16"/>
      <c r="AA1075" s="16"/>
      <c r="AB1075" s="16"/>
      <c r="AC1075" s="16"/>
      <c r="AD1075" s="16"/>
      <c r="AE1075" s="16"/>
      <c r="AT1075" s="281" t="s">
        <v>218</v>
      </c>
      <c r="AU1075" s="281" t="s">
        <v>93</v>
      </c>
      <c r="AV1075" s="16" t="s">
        <v>93</v>
      </c>
      <c r="AW1075" s="16" t="s">
        <v>33</v>
      </c>
      <c r="AX1075" s="16" t="s">
        <v>73</v>
      </c>
      <c r="AY1075" s="281" t="s">
        <v>206</v>
      </c>
    </row>
    <row r="1076" spans="1:51" s="15" customFormat="1" ht="12">
      <c r="A1076" s="15"/>
      <c r="B1076" s="251"/>
      <c r="C1076" s="252"/>
      <c r="D1076" s="230" t="s">
        <v>218</v>
      </c>
      <c r="E1076" s="253" t="s">
        <v>19</v>
      </c>
      <c r="F1076" s="254" t="s">
        <v>1369</v>
      </c>
      <c r="G1076" s="252"/>
      <c r="H1076" s="253" t="s">
        <v>19</v>
      </c>
      <c r="I1076" s="255"/>
      <c r="J1076" s="252"/>
      <c r="K1076" s="252"/>
      <c r="L1076" s="256"/>
      <c r="M1076" s="257"/>
      <c r="N1076" s="258"/>
      <c r="O1076" s="258"/>
      <c r="P1076" s="258"/>
      <c r="Q1076" s="258"/>
      <c r="R1076" s="258"/>
      <c r="S1076" s="258"/>
      <c r="T1076" s="259"/>
      <c r="U1076" s="15"/>
      <c r="V1076" s="15"/>
      <c r="W1076" s="15"/>
      <c r="X1076" s="15"/>
      <c r="Y1076" s="15"/>
      <c r="Z1076" s="15"/>
      <c r="AA1076" s="15"/>
      <c r="AB1076" s="15"/>
      <c r="AC1076" s="15"/>
      <c r="AD1076" s="15"/>
      <c r="AE1076" s="15"/>
      <c r="AT1076" s="260" t="s">
        <v>218</v>
      </c>
      <c r="AU1076" s="260" t="s">
        <v>93</v>
      </c>
      <c r="AV1076" s="15" t="s">
        <v>34</v>
      </c>
      <c r="AW1076" s="15" t="s">
        <v>33</v>
      </c>
      <c r="AX1076" s="15" t="s">
        <v>73</v>
      </c>
      <c r="AY1076" s="260" t="s">
        <v>206</v>
      </c>
    </row>
    <row r="1077" spans="1:51" s="13" customFormat="1" ht="12">
      <c r="A1077" s="13"/>
      <c r="B1077" s="228"/>
      <c r="C1077" s="229"/>
      <c r="D1077" s="230" t="s">
        <v>218</v>
      </c>
      <c r="E1077" s="231" t="s">
        <v>19</v>
      </c>
      <c r="F1077" s="232" t="s">
        <v>1370</v>
      </c>
      <c r="G1077" s="229"/>
      <c r="H1077" s="233">
        <v>249.5</v>
      </c>
      <c r="I1077" s="234"/>
      <c r="J1077" s="229"/>
      <c r="K1077" s="229"/>
      <c r="L1077" s="235"/>
      <c r="M1077" s="236"/>
      <c r="N1077" s="237"/>
      <c r="O1077" s="237"/>
      <c r="P1077" s="237"/>
      <c r="Q1077" s="237"/>
      <c r="R1077" s="237"/>
      <c r="S1077" s="237"/>
      <c r="T1077" s="238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T1077" s="239" t="s">
        <v>218</v>
      </c>
      <c r="AU1077" s="239" t="s">
        <v>93</v>
      </c>
      <c r="AV1077" s="13" t="s">
        <v>82</v>
      </c>
      <c r="AW1077" s="13" t="s">
        <v>33</v>
      </c>
      <c r="AX1077" s="13" t="s">
        <v>73</v>
      </c>
      <c r="AY1077" s="239" t="s">
        <v>206</v>
      </c>
    </row>
    <row r="1078" spans="1:51" s="13" customFormat="1" ht="12">
      <c r="A1078" s="13"/>
      <c r="B1078" s="228"/>
      <c r="C1078" s="229"/>
      <c r="D1078" s="230" t="s">
        <v>218</v>
      </c>
      <c r="E1078" s="231" t="s">
        <v>19</v>
      </c>
      <c r="F1078" s="232" t="s">
        <v>1371</v>
      </c>
      <c r="G1078" s="229"/>
      <c r="H1078" s="233">
        <v>2.34</v>
      </c>
      <c r="I1078" s="234"/>
      <c r="J1078" s="229"/>
      <c r="K1078" s="229"/>
      <c r="L1078" s="235"/>
      <c r="M1078" s="236"/>
      <c r="N1078" s="237"/>
      <c r="O1078" s="237"/>
      <c r="P1078" s="237"/>
      <c r="Q1078" s="237"/>
      <c r="R1078" s="237"/>
      <c r="S1078" s="237"/>
      <c r="T1078" s="238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39" t="s">
        <v>218</v>
      </c>
      <c r="AU1078" s="239" t="s">
        <v>93</v>
      </c>
      <c r="AV1078" s="13" t="s">
        <v>82</v>
      </c>
      <c r="AW1078" s="13" t="s">
        <v>33</v>
      </c>
      <c r="AX1078" s="13" t="s">
        <v>73</v>
      </c>
      <c r="AY1078" s="239" t="s">
        <v>206</v>
      </c>
    </row>
    <row r="1079" spans="1:51" s="13" customFormat="1" ht="12">
      <c r="A1079" s="13"/>
      <c r="B1079" s="228"/>
      <c r="C1079" s="229"/>
      <c r="D1079" s="230" t="s">
        <v>218</v>
      </c>
      <c r="E1079" s="231" t="s">
        <v>19</v>
      </c>
      <c r="F1079" s="232" t="s">
        <v>1372</v>
      </c>
      <c r="G1079" s="229"/>
      <c r="H1079" s="233">
        <v>8</v>
      </c>
      <c r="I1079" s="234"/>
      <c r="J1079" s="229"/>
      <c r="K1079" s="229"/>
      <c r="L1079" s="235"/>
      <c r="M1079" s="236"/>
      <c r="N1079" s="237"/>
      <c r="O1079" s="237"/>
      <c r="P1079" s="237"/>
      <c r="Q1079" s="237"/>
      <c r="R1079" s="237"/>
      <c r="S1079" s="237"/>
      <c r="T1079" s="238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T1079" s="239" t="s">
        <v>218</v>
      </c>
      <c r="AU1079" s="239" t="s">
        <v>93</v>
      </c>
      <c r="AV1079" s="13" t="s">
        <v>82</v>
      </c>
      <c r="AW1079" s="13" t="s">
        <v>33</v>
      </c>
      <c r="AX1079" s="13" t="s">
        <v>73</v>
      </c>
      <c r="AY1079" s="239" t="s">
        <v>206</v>
      </c>
    </row>
    <row r="1080" spans="1:51" s="16" customFormat="1" ht="12">
      <c r="A1080" s="16"/>
      <c r="B1080" s="271"/>
      <c r="C1080" s="272"/>
      <c r="D1080" s="230" t="s">
        <v>218</v>
      </c>
      <c r="E1080" s="273" t="s">
        <v>19</v>
      </c>
      <c r="F1080" s="274" t="s">
        <v>1368</v>
      </c>
      <c r="G1080" s="272"/>
      <c r="H1080" s="275">
        <v>259.84</v>
      </c>
      <c r="I1080" s="276"/>
      <c r="J1080" s="272"/>
      <c r="K1080" s="272"/>
      <c r="L1080" s="277"/>
      <c r="M1080" s="278"/>
      <c r="N1080" s="279"/>
      <c r="O1080" s="279"/>
      <c r="P1080" s="279"/>
      <c r="Q1080" s="279"/>
      <c r="R1080" s="279"/>
      <c r="S1080" s="279"/>
      <c r="T1080" s="280"/>
      <c r="U1080" s="16"/>
      <c r="V1080" s="16"/>
      <c r="W1080" s="16"/>
      <c r="X1080" s="16"/>
      <c r="Y1080" s="16"/>
      <c r="Z1080" s="16"/>
      <c r="AA1080" s="16"/>
      <c r="AB1080" s="16"/>
      <c r="AC1080" s="16"/>
      <c r="AD1080" s="16"/>
      <c r="AE1080" s="16"/>
      <c r="AT1080" s="281" t="s">
        <v>218</v>
      </c>
      <c r="AU1080" s="281" t="s">
        <v>93</v>
      </c>
      <c r="AV1080" s="16" t="s">
        <v>93</v>
      </c>
      <c r="AW1080" s="16" t="s">
        <v>33</v>
      </c>
      <c r="AX1080" s="16" t="s">
        <v>73</v>
      </c>
      <c r="AY1080" s="281" t="s">
        <v>206</v>
      </c>
    </row>
    <row r="1081" spans="1:51" s="15" customFormat="1" ht="12">
      <c r="A1081" s="15"/>
      <c r="B1081" s="251"/>
      <c r="C1081" s="252"/>
      <c r="D1081" s="230" t="s">
        <v>218</v>
      </c>
      <c r="E1081" s="253" t="s">
        <v>19</v>
      </c>
      <c r="F1081" s="254" t="s">
        <v>1373</v>
      </c>
      <c r="G1081" s="252"/>
      <c r="H1081" s="253" t="s">
        <v>19</v>
      </c>
      <c r="I1081" s="255"/>
      <c r="J1081" s="252"/>
      <c r="K1081" s="252"/>
      <c r="L1081" s="256"/>
      <c r="M1081" s="257"/>
      <c r="N1081" s="258"/>
      <c r="O1081" s="258"/>
      <c r="P1081" s="258"/>
      <c r="Q1081" s="258"/>
      <c r="R1081" s="258"/>
      <c r="S1081" s="258"/>
      <c r="T1081" s="259"/>
      <c r="U1081" s="15"/>
      <c r="V1081" s="15"/>
      <c r="W1081" s="15"/>
      <c r="X1081" s="15"/>
      <c r="Y1081" s="15"/>
      <c r="Z1081" s="15"/>
      <c r="AA1081" s="15"/>
      <c r="AB1081" s="15"/>
      <c r="AC1081" s="15"/>
      <c r="AD1081" s="15"/>
      <c r="AE1081" s="15"/>
      <c r="AT1081" s="260" t="s">
        <v>218</v>
      </c>
      <c r="AU1081" s="260" t="s">
        <v>93</v>
      </c>
      <c r="AV1081" s="15" t="s">
        <v>34</v>
      </c>
      <c r="AW1081" s="15" t="s">
        <v>33</v>
      </c>
      <c r="AX1081" s="15" t="s">
        <v>73</v>
      </c>
      <c r="AY1081" s="260" t="s">
        <v>206</v>
      </c>
    </row>
    <row r="1082" spans="1:51" s="13" customFormat="1" ht="12">
      <c r="A1082" s="13"/>
      <c r="B1082" s="228"/>
      <c r="C1082" s="229"/>
      <c r="D1082" s="230" t="s">
        <v>218</v>
      </c>
      <c r="E1082" s="231" t="s">
        <v>19</v>
      </c>
      <c r="F1082" s="232" t="s">
        <v>1392</v>
      </c>
      <c r="G1082" s="229"/>
      <c r="H1082" s="233">
        <v>7144.128</v>
      </c>
      <c r="I1082" s="234"/>
      <c r="J1082" s="229"/>
      <c r="K1082" s="229"/>
      <c r="L1082" s="235"/>
      <c r="M1082" s="236"/>
      <c r="N1082" s="237"/>
      <c r="O1082" s="237"/>
      <c r="P1082" s="237"/>
      <c r="Q1082" s="237"/>
      <c r="R1082" s="237"/>
      <c r="S1082" s="237"/>
      <c r="T1082" s="238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T1082" s="239" t="s">
        <v>218</v>
      </c>
      <c r="AU1082" s="239" t="s">
        <v>93</v>
      </c>
      <c r="AV1082" s="13" t="s">
        <v>82</v>
      </c>
      <c r="AW1082" s="13" t="s">
        <v>33</v>
      </c>
      <c r="AX1082" s="13" t="s">
        <v>73</v>
      </c>
      <c r="AY1082" s="239" t="s">
        <v>206</v>
      </c>
    </row>
    <row r="1083" spans="1:51" s="16" customFormat="1" ht="12">
      <c r="A1083" s="16"/>
      <c r="B1083" s="271"/>
      <c r="C1083" s="272"/>
      <c r="D1083" s="230" t="s">
        <v>218</v>
      </c>
      <c r="E1083" s="273" t="s">
        <v>19</v>
      </c>
      <c r="F1083" s="274" t="s">
        <v>1368</v>
      </c>
      <c r="G1083" s="272"/>
      <c r="H1083" s="275">
        <v>7144.128</v>
      </c>
      <c r="I1083" s="276"/>
      <c r="J1083" s="272"/>
      <c r="K1083" s="272"/>
      <c r="L1083" s="277"/>
      <c r="M1083" s="278"/>
      <c r="N1083" s="279"/>
      <c r="O1083" s="279"/>
      <c r="P1083" s="279"/>
      <c r="Q1083" s="279"/>
      <c r="R1083" s="279"/>
      <c r="S1083" s="279"/>
      <c r="T1083" s="280"/>
      <c r="U1083" s="16"/>
      <c r="V1083" s="16"/>
      <c r="W1083" s="16"/>
      <c r="X1083" s="16"/>
      <c r="Y1083" s="16"/>
      <c r="Z1083" s="16"/>
      <c r="AA1083" s="16"/>
      <c r="AB1083" s="16"/>
      <c r="AC1083" s="16"/>
      <c r="AD1083" s="16"/>
      <c r="AE1083" s="16"/>
      <c r="AT1083" s="281" t="s">
        <v>218</v>
      </c>
      <c r="AU1083" s="281" t="s">
        <v>93</v>
      </c>
      <c r="AV1083" s="16" t="s">
        <v>93</v>
      </c>
      <c r="AW1083" s="16" t="s">
        <v>33</v>
      </c>
      <c r="AX1083" s="16" t="s">
        <v>73</v>
      </c>
      <c r="AY1083" s="281" t="s">
        <v>206</v>
      </c>
    </row>
    <row r="1084" spans="1:51" s="15" customFormat="1" ht="12">
      <c r="A1084" s="15"/>
      <c r="B1084" s="251"/>
      <c r="C1084" s="252"/>
      <c r="D1084" s="230" t="s">
        <v>218</v>
      </c>
      <c r="E1084" s="253" t="s">
        <v>19</v>
      </c>
      <c r="F1084" s="254" t="s">
        <v>1375</v>
      </c>
      <c r="G1084" s="252"/>
      <c r="H1084" s="253" t="s">
        <v>19</v>
      </c>
      <c r="I1084" s="255"/>
      <c r="J1084" s="252"/>
      <c r="K1084" s="252"/>
      <c r="L1084" s="256"/>
      <c r="M1084" s="257"/>
      <c r="N1084" s="258"/>
      <c r="O1084" s="258"/>
      <c r="P1084" s="258"/>
      <c r="Q1084" s="258"/>
      <c r="R1084" s="258"/>
      <c r="S1084" s="258"/>
      <c r="T1084" s="259"/>
      <c r="U1084" s="15"/>
      <c r="V1084" s="15"/>
      <c r="W1084" s="15"/>
      <c r="X1084" s="15"/>
      <c r="Y1084" s="15"/>
      <c r="Z1084" s="15"/>
      <c r="AA1084" s="15"/>
      <c r="AB1084" s="15"/>
      <c r="AC1084" s="15"/>
      <c r="AD1084" s="15"/>
      <c r="AE1084" s="15"/>
      <c r="AT1084" s="260" t="s">
        <v>218</v>
      </c>
      <c r="AU1084" s="260" t="s">
        <v>93</v>
      </c>
      <c r="AV1084" s="15" t="s">
        <v>34</v>
      </c>
      <c r="AW1084" s="15" t="s">
        <v>33</v>
      </c>
      <c r="AX1084" s="15" t="s">
        <v>73</v>
      </c>
      <c r="AY1084" s="260" t="s">
        <v>206</v>
      </c>
    </row>
    <row r="1085" spans="1:51" s="13" customFormat="1" ht="12">
      <c r="A1085" s="13"/>
      <c r="B1085" s="228"/>
      <c r="C1085" s="229"/>
      <c r="D1085" s="230" t="s">
        <v>218</v>
      </c>
      <c r="E1085" s="231" t="s">
        <v>19</v>
      </c>
      <c r="F1085" s="232" t="s">
        <v>1393</v>
      </c>
      <c r="G1085" s="229"/>
      <c r="H1085" s="233">
        <v>536.856</v>
      </c>
      <c r="I1085" s="234"/>
      <c r="J1085" s="229"/>
      <c r="K1085" s="229"/>
      <c r="L1085" s="235"/>
      <c r="M1085" s="236"/>
      <c r="N1085" s="237"/>
      <c r="O1085" s="237"/>
      <c r="P1085" s="237"/>
      <c r="Q1085" s="237"/>
      <c r="R1085" s="237"/>
      <c r="S1085" s="237"/>
      <c r="T1085" s="238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T1085" s="239" t="s">
        <v>218</v>
      </c>
      <c r="AU1085" s="239" t="s">
        <v>93</v>
      </c>
      <c r="AV1085" s="13" t="s">
        <v>82</v>
      </c>
      <c r="AW1085" s="13" t="s">
        <v>33</v>
      </c>
      <c r="AX1085" s="13" t="s">
        <v>73</v>
      </c>
      <c r="AY1085" s="239" t="s">
        <v>206</v>
      </c>
    </row>
    <row r="1086" spans="1:51" s="16" customFormat="1" ht="12">
      <c r="A1086" s="16"/>
      <c r="B1086" s="271"/>
      <c r="C1086" s="272"/>
      <c r="D1086" s="230" t="s">
        <v>218</v>
      </c>
      <c r="E1086" s="273" t="s">
        <v>19</v>
      </c>
      <c r="F1086" s="274" t="s">
        <v>1368</v>
      </c>
      <c r="G1086" s="272"/>
      <c r="H1086" s="275">
        <v>536.856</v>
      </c>
      <c r="I1086" s="276"/>
      <c r="J1086" s="272"/>
      <c r="K1086" s="272"/>
      <c r="L1086" s="277"/>
      <c r="M1086" s="278"/>
      <c r="N1086" s="279"/>
      <c r="O1086" s="279"/>
      <c r="P1086" s="279"/>
      <c r="Q1086" s="279"/>
      <c r="R1086" s="279"/>
      <c r="S1086" s="279"/>
      <c r="T1086" s="280"/>
      <c r="U1086" s="16"/>
      <c r="V1086" s="16"/>
      <c r="W1086" s="16"/>
      <c r="X1086" s="16"/>
      <c r="Y1086" s="16"/>
      <c r="Z1086" s="16"/>
      <c r="AA1086" s="16"/>
      <c r="AB1086" s="16"/>
      <c r="AC1086" s="16"/>
      <c r="AD1086" s="16"/>
      <c r="AE1086" s="16"/>
      <c r="AT1086" s="281" t="s">
        <v>218</v>
      </c>
      <c r="AU1086" s="281" t="s">
        <v>93</v>
      </c>
      <c r="AV1086" s="16" t="s">
        <v>93</v>
      </c>
      <c r="AW1086" s="16" t="s">
        <v>33</v>
      </c>
      <c r="AX1086" s="16" t="s">
        <v>73</v>
      </c>
      <c r="AY1086" s="281" t="s">
        <v>206</v>
      </c>
    </row>
    <row r="1087" spans="1:51" s="15" customFormat="1" ht="12">
      <c r="A1087" s="15"/>
      <c r="B1087" s="251"/>
      <c r="C1087" s="252"/>
      <c r="D1087" s="230" t="s">
        <v>218</v>
      </c>
      <c r="E1087" s="253" t="s">
        <v>19</v>
      </c>
      <c r="F1087" s="254" t="s">
        <v>1377</v>
      </c>
      <c r="G1087" s="252"/>
      <c r="H1087" s="253" t="s">
        <v>19</v>
      </c>
      <c r="I1087" s="255"/>
      <c r="J1087" s="252"/>
      <c r="K1087" s="252"/>
      <c r="L1087" s="256"/>
      <c r="M1087" s="257"/>
      <c r="N1087" s="258"/>
      <c r="O1087" s="258"/>
      <c r="P1087" s="258"/>
      <c r="Q1087" s="258"/>
      <c r="R1087" s="258"/>
      <c r="S1087" s="258"/>
      <c r="T1087" s="259"/>
      <c r="U1087" s="15"/>
      <c r="V1087" s="15"/>
      <c r="W1087" s="15"/>
      <c r="X1087" s="15"/>
      <c r="Y1087" s="15"/>
      <c r="Z1087" s="15"/>
      <c r="AA1087" s="15"/>
      <c r="AB1087" s="15"/>
      <c r="AC1087" s="15"/>
      <c r="AD1087" s="15"/>
      <c r="AE1087" s="15"/>
      <c r="AT1087" s="260" t="s">
        <v>218</v>
      </c>
      <c r="AU1087" s="260" t="s">
        <v>93</v>
      </c>
      <c r="AV1087" s="15" t="s">
        <v>34</v>
      </c>
      <c r="AW1087" s="15" t="s">
        <v>33</v>
      </c>
      <c r="AX1087" s="15" t="s">
        <v>73</v>
      </c>
      <c r="AY1087" s="260" t="s">
        <v>206</v>
      </c>
    </row>
    <row r="1088" spans="1:51" s="13" customFormat="1" ht="12">
      <c r="A1088" s="13"/>
      <c r="B1088" s="228"/>
      <c r="C1088" s="229"/>
      <c r="D1088" s="230" t="s">
        <v>218</v>
      </c>
      <c r="E1088" s="231" t="s">
        <v>19</v>
      </c>
      <c r="F1088" s="232" t="s">
        <v>1394</v>
      </c>
      <c r="G1088" s="229"/>
      <c r="H1088" s="233">
        <v>280.1</v>
      </c>
      <c r="I1088" s="234"/>
      <c r="J1088" s="229"/>
      <c r="K1088" s="229"/>
      <c r="L1088" s="235"/>
      <c r="M1088" s="236"/>
      <c r="N1088" s="237"/>
      <c r="O1088" s="237"/>
      <c r="P1088" s="237"/>
      <c r="Q1088" s="237"/>
      <c r="R1088" s="237"/>
      <c r="S1088" s="237"/>
      <c r="T1088" s="238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T1088" s="239" t="s">
        <v>218</v>
      </c>
      <c r="AU1088" s="239" t="s">
        <v>93</v>
      </c>
      <c r="AV1088" s="13" t="s">
        <v>82</v>
      </c>
      <c r="AW1088" s="13" t="s">
        <v>33</v>
      </c>
      <c r="AX1088" s="13" t="s">
        <v>73</v>
      </c>
      <c r="AY1088" s="239" t="s">
        <v>206</v>
      </c>
    </row>
    <row r="1089" spans="1:51" s="16" customFormat="1" ht="12">
      <c r="A1089" s="16"/>
      <c r="B1089" s="271"/>
      <c r="C1089" s="272"/>
      <c r="D1089" s="230" t="s">
        <v>218</v>
      </c>
      <c r="E1089" s="273" t="s">
        <v>19</v>
      </c>
      <c r="F1089" s="274" t="s">
        <v>1368</v>
      </c>
      <c r="G1089" s="272"/>
      <c r="H1089" s="275">
        <v>280.1</v>
      </c>
      <c r="I1089" s="276"/>
      <c r="J1089" s="272"/>
      <c r="K1089" s="272"/>
      <c r="L1089" s="277"/>
      <c r="M1089" s="278"/>
      <c r="N1089" s="279"/>
      <c r="O1089" s="279"/>
      <c r="P1089" s="279"/>
      <c r="Q1089" s="279"/>
      <c r="R1089" s="279"/>
      <c r="S1089" s="279"/>
      <c r="T1089" s="280"/>
      <c r="U1089" s="16"/>
      <c r="V1089" s="16"/>
      <c r="W1089" s="16"/>
      <c r="X1089" s="16"/>
      <c r="Y1089" s="16"/>
      <c r="Z1089" s="16"/>
      <c r="AA1089" s="16"/>
      <c r="AB1089" s="16"/>
      <c r="AC1089" s="16"/>
      <c r="AD1089" s="16"/>
      <c r="AE1089" s="16"/>
      <c r="AT1089" s="281" t="s">
        <v>218</v>
      </c>
      <c r="AU1089" s="281" t="s">
        <v>93</v>
      </c>
      <c r="AV1089" s="16" t="s">
        <v>93</v>
      </c>
      <c r="AW1089" s="16" t="s">
        <v>33</v>
      </c>
      <c r="AX1089" s="16" t="s">
        <v>73</v>
      </c>
      <c r="AY1089" s="281" t="s">
        <v>206</v>
      </c>
    </row>
    <row r="1090" spans="1:51" s="15" customFormat="1" ht="12">
      <c r="A1090" s="15"/>
      <c r="B1090" s="251"/>
      <c r="C1090" s="252"/>
      <c r="D1090" s="230" t="s">
        <v>218</v>
      </c>
      <c r="E1090" s="253" t="s">
        <v>19</v>
      </c>
      <c r="F1090" s="254" t="s">
        <v>1379</v>
      </c>
      <c r="G1090" s="252"/>
      <c r="H1090" s="253" t="s">
        <v>19</v>
      </c>
      <c r="I1090" s="255"/>
      <c r="J1090" s="252"/>
      <c r="K1090" s="252"/>
      <c r="L1090" s="256"/>
      <c r="M1090" s="257"/>
      <c r="N1090" s="258"/>
      <c r="O1090" s="258"/>
      <c r="P1090" s="258"/>
      <c r="Q1090" s="258"/>
      <c r="R1090" s="258"/>
      <c r="S1090" s="258"/>
      <c r="T1090" s="259"/>
      <c r="U1090" s="15"/>
      <c r="V1090" s="15"/>
      <c r="W1090" s="15"/>
      <c r="X1090" s="15"/>
      <c r="Y1090" s="15"/>
      <c r="Z1090" s="15"/>
      <c r="AA1090" s="15"/>
      <c r="AB1090" s="15"/>
      <c r="AC1090" s="15"/>
      <c r="AD1090" s="15"/>
      <c r="AE1090" s="15"/>
      <c r="AT1090" s="260" t="s">
        <v>218</v>
      </c>
      <c r="AU1090" s="260" t="s">
        <v>93</v>
      </c>
      <c r="AV1090" s="15" t="s">
        <v>34</v>
      </c>
      <c r="AW1090" s="15" t="s">
        <v>33</v>
      </c>
      <c r="AX1090" s="15" t="s">
        <v>73</v>
      </c>
      <c r="AY1090" s="260" t="s">
        <v>206</v>
      </c>
    </row>
    <row r="1091" spans="1:51" s="13" customFormat="1" ht="12">
      <c r="A1091" s="13"/>
      <c r="B1091" s="228"/>
      <c r="C1091" s="229"/>
      <c r="D1091" s="230" t="s">
        <v>218</v>
      </c>
      <c r="E1091" s="231" t="s">
        <v>19</v>
      </c>
      <c r="F1091" s="232" t="s">
        <v>1395</v>
      </c>
      <c r="G1091" s="229"/>
      <c r="H1091" s="233">
        <v>17.4</v>
      </c>
      <c r="I1091" s="234"/>
      <c r="J1091" s="229"/>
      <c r="K1091" s="229"/>
      <c r="L1091" s="235"/>
      <c r="M1091" s="236"/>
      <c r="N1091" s="237"/>
      <c r="O1091" s="237"/>
      <c r="P1091" s="237"/>
      <c r="Q1091" s="237"/>
      <c r="R1091" s="237"/>
      <c r="S1091" s="237"/>
      <c r="T1091" s="238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T1091" s="239" t="s">
        <v>218</v>
      </c>
      <c r="AU1091" s="239" t="s">
        <v>93</v>
      </c>
      <c r="AV1091" s="13" t="s">
        <v>82</v>
      </c>
      <c r="AW1091" s="13" t="s">
        <v>33</v>
      </c>
      <c r="AX1091" s="13" t="s">
        <v>73</v>
      </c>
      <c r="AY1091" s="239" t="s">
        <v>206</v>
      </c>
    </row>
    <row r="1092" spans="1:51" s="16" customFormat="1" ht="12">
      <c r="A1092" s="16"/>
      <c r="B1092" s="271"/>
      <c r="C1092" s="272"/>
      <c r="D1092" s="230" t="s">
        <v>218</v>
      </c>
      <c r="E1092" s="273" t="s">
        <v>19</v>
      </c>
      <c r="F1092" s="274" t="s">
        <v>1368</v>
      </c>
      <c r="G1092" s="272"/>
      <c r="H1092" s="275">
        <v>17.4</v>
      </c>
      <c r="I1092" s="276"/>
      <c r="J1092" s="272"/>
      <c r="K1092" s="272"/>
      <c r="L1092" s="277"/>
      <c r="M1092" s="278"/>
      <c r="N1092" s="279"/>
      <c r="O1092" s="279"/>
      <c r="P1092" s="279"/>
      <c r="Q1092" s="279"/>
      <c r="R1092" s="279"/>
      <c r="S1092" s="279"/>
      <c r="T1092" s="280"/>
      <c r="U1092" s="16"/>
      <c r="V1092" s="16"/>
      <c r="W1092" s="16"/>
      <c r="X1092" s="16"/>
      <c r="Y1092" s="16"/>
      <c r="Z1092" s="16"/>
      <c r="AA1092" s="16"/>
      <c r="AB1092" s="16"/>
      <c r="AC1092" s="16"/>
      <c r="AD1092" s="16"/>
      <c r="AE1092" s="16"/>
      <c r="AT1092" s="281" t="s">
        <v>218</v>
      </c>
      <c r="AU1092" s="281" t="s">
        <v>93</v>
      </c>
      <c r="AV1092" s="16" t="s">
        <v>93</v>
      </c>
      <c r="AW1092" s="16" t="s">
        <v>33</v>
      </c>
      <c r="AX1092" s="16" t="s">
        <v>73</v>
      </c>
      <c r="AY1092" s="281" t="s">
        <v>206</v>
      </c>
    </row>
    <row r="1093" spans="1:51" s="15" customFormat="1" ht="12">
      <c r="A1093" s="15"/>
      <c r="B1093" s="251"/>
      <c r="C1093" s="252"/>
      <c r="D1093" s="230" t="s">
        <v>218</v>
      </c>
      <c r="E1093" s="253" t="s">
        <v>19</v>
      </c>
      <c r="F1093" s="254" t="s">
        <v>1381</v>
      </c>
      <c r="G1093" s="252"/>
      <c r="H1093" s="253" t="s">
        <v>19</v>
      </c>
      <c r="I1093" s="255"/>
      <c r="J1093" s="252"/>
      <c r="K1093" s="252"/>
      <c r="L1093" s="256"/>
      <c r="M1093" s="257"/>
      <c r="N1093" s="258"/>
      <c r="O1093" s="258"/>
      <c r="P1093" s="258"/>
      <c r="Q1093" s="258"/>
      <c r="R1093" s="258"/>
      <c r="S1093" s="258"/>
      <c r="T1093" s="259"/>
      <c r="U1093" s="15"/>
      <c r="V1093" s="15"/>
      <c r="W1093" s="15"/>
      <c r="X1093" s="15"/>
      <c r="Y1093" s="15"/>
      <c r="Z1093" s="15"/>
      <c r="AA1093" s="15"/>
      <c r="AB1093" s="15"/>
      <c r="AC1093" s="15"/>
      <c r="AD1093" s="15"/>
      <c r="AE1093" s="15"/>
      <c r="AT1093" s="260" t="s">
        <v>218</v>
      </c>
      <c r="AU1093" s="260" t="s">
        <v>93</v>
      </c>
      <c r="AV1093" s="15" t="s">
        <v>34</v>
      </c>
      <c r="AW1093" s="15" t="s">
        <v>33</v>
      </c>
      <c r="AX1093" s="15" t="s">
        <v>73</v>
      </c>
      <c r="AY1093" s="260" t="s">
        <v>206</v>
      </c>
    </row>
    <row r="1094" spans="1:51" s="13" customFormat="1" ht="12">
      <c r="A1094" s="13"/>
      <c r="B1094" s="228"/>
      <c r="C1094" s="229"/>
      <c r="D1094" s="230" t="s">
        <v>218</v>
      </c>
      <c r="E1094" s="231" t="s">
        <v>19</v>
      </c>
      <c r="F1094" s="232" t="s">
        <v>1396</v>
      </c>
      <c r="G1094" s="229"/>
      <c r="H1094" s="233">
        <v>6</v>
      </c>
      <c r="I1094" s="234"/>
      <c r="J1094" s="229"/>
      <c r="K1094" s="229"/>
      <c r="L1094" s="235"/>
      <c r="M1094" s="236"/>
      <c r="N1094" s="237"/>
      <c r="O1094" s="237"/>
      <c r="P1094" s="237"/>
      <c r="Q1094" s="237"/>
      <c r="R1094" s="237"/>
      <c r="S1094" s="237"/>
      <c r="T1094" s="238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T1094" s="239" t="s">
        <v>218</v>
      </c>
      <c r="AU1094" s="239" t="s">
        <v>93</v>
      </c>
      <c r="AV1094" s="13" t="s">
        <v>82</v>
      </c>
      <c r="AW1094" s="13" t="s">
        <v>33</v>
      </c>
      <c r="AX1094" s="13" t="s">
        <v>73</v>
      </c>
      <c r="AY1094" s="239" t="s">
        <v>206</v>
      </c>
    </row>
    <row r="1095" spans="1:51" s="16" customFormat="1" ht="12">
      <c r="A1095" s="16"/>
      <c r="B1095" s="271"/>
      <c r="C1095" s="272"/>
      <c r="D1095" s="230" t="s">
        <v>218</v>
      </c>
      <c r="E1095" s="273" t="s">
        <v>19</v>
      </c>
      <c r="F1095" s="274" t="s">
        <v>1368</v>
      </c>
      <c r="G1095" s="272"/>
      <c r="H1095" s="275">
        <v>6</v>
      </c>
      <c r="I1095" s="276"/>
      <c r="J1095" s="272"/>
      <c r="K1095" s="272"/>
      <c r="L1095" s="277"/>
      <c r="M1095" s="278"/>
      <c r="N1095" s="279"/>
      <c r="O1095" s="279"/>
      <c r="P1095" s="279"/>
      <c r="Q1095" s="279"/>
      <c r="R1095" s="279"/>
      <c r="S1095" s="279"/>
      <c r="T1095" s="280"/>
      <c r="U1095" s="16"/>
      <c r="V1095" s="16"/>
      <c r="W1095" s="16"/>
      <c r="X1095" s="16"/>
      <c r="Y1095" s="16"/>
      <c r="Z1095" s="16"/>
      <c r="AA1095" s="16"/>
      <c r="AB1095" s="16"/>
      <c r="AC1095" s="16"/>
      <c r="AD1095" s="16"/>
      <c r="AE1095" s="16"/>
      <c r="AT1095" s="281" t="s">
        <v>218</v>
      </c>
      <c r="AU1095" s="281" t="s">
        <v>93</v>
      </c>
      <c r="AV1095" s="16" t="s">
        <v>93</v>
      </c>
      <c r="AW1095" s="16" t="s">
        <v>33</v>
      </c>
      <c r="AX1095" s="16" t="s">
        <v>73</v>
      </c>
      <c r="AY1095" s="281" t="s">
        <v>206</v>
      </c>
    </row>
    <row r="1096" spans="1:51" s="14" customFormat="1" ht="12">
      <c r="A1096" s="14"/>
      <c r="B1096" s="240"/>
      <c r="C1096" s="241"/>
      <c r="D1096" s="230" t="s">
        <v>218</v>
      </c>
      <c r="E1096" s="242" t="s">
        <v>19</v>
      </c>
      <c r="F1096" s="243" t="s">
        <v>220</v>
      </c>
      <c r="G1096" s="241"/>
      <c r="H1096" s="244">
        <v>10157.384</v>
      </c>
      <c r="I1096" s="245"/>
      <c r="J1096" s="241"/>
      <c r="K1096" s="241"/>
      <c r="L1096" s="246"/>
      <c r="M1096" s="247"/>
      <c r="N1096" s="248"/>
      <c r="O1096" s="248"/>
      <c r="P1096" s="248"/>
      <c r="Q1096" s="248"/>
      <c r="R1096" s="248"/>
      <c r="S1096" s="248"/>
      <c r="T1096" s="249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T1096" s="250" t="s">
        <v>218</v>
      </c>
      <c r="AU1096" s="250" t="s">
        <v>93</v>
      </c>
      <c r="AV1096" s="14" t="s">
        <v>112</v>
      </c>
      <c r="AW1096" s="14" t="s">
        <v>33</v>
      </c>
      <c r="AX1096" s="14" t="s">
        <v>34</v>
      </c>
      <c r="AY1096" s="250" t="s">
        <v>206</v>
      </c>
    </row>
    <row r="1097" spans="1:65" s="2" customFormat="1" ht="12">
      <c r="A1097" s="40"/>
      <c r="B1097" s="41"/>
      <c r="C1097" s="215" t="s">
        <v>1397</v>
      </c>
      <c r="D1097" s="215" t="s">
        <v>208</v>
      </c>
      <c r="E1097" s="216" t="s">
        <v>1398</v>
      </c>
      <c r="F1097" s="217" t="s">
        <v>1399</v>
      </c>
      <c r="G1097" s="218" t="s">
        <v>211</v>
      </c>
      <c r="H1097" s="219">
        <v>38.471</v>
      </c>
      <c r="I1097" s="220"/>
      <c r="J1097" s="221">
        <f>ROUND(I1097*H1097,2)</f>
        <v>0</v>
      </c>
      <c r="K1097" s="217" t="s">
        <v>212</v>
      </c>
      <c r="L1097" s="46"/>
      <c r="M1097" s="222" t="s">
        <v>19</v>
      </c>
      <c r="N1097" s="223" t="s">
        <v>44</v>
      </c>
      <c r="O1097" s="86"/>
      <c r="P1097" s="224">
        <f>O1097*H1097</f>
        <v>0</v>
      </c>
      <c r="Q1097" s="224">
        <v>0.06702</v>
      </c>
      <c r="R1097" s="224">
        <f>Q1097*H1097</f>
        <v>2.57832642</v>
      </c>
      <c r="S1097" s="224">
        <v>0</v>
      </c>
      <c r="T1097" s="225">
        <f>S1097*H1097</f>
        <v>0</v>
      </c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R1097" s="226" t="s">
        <v>112</v>
      </c>
      <c r="AT1097" s="226" t="s">
        <v>208</v>
      </c>
      <c r="AU1097" s="226" t="s">
        <v>93</v>
      </c>
      <c r="AY1097" s="19" t="s">
        <v>206</v>
      </c>
      <c r="BE1097" s="227">
        <f>IF(N1097="základní",J1097,0)</f>
        <v>0</v>
      </c>
      <c r="BF1097" s="227">
        <f>IF(N1097="snížená",J1097,0)</f>
        <v>0</v>
      </c>
      <c r="BG1097" s="227">
        <f>IF(N1097="zákl. přenesená",J1097,0)</f>
        <v>0</v>
      </c>
      <c r="BH1097" s="227">
        <f>IF(N1097="sníž. přenesená",J1097,0)</f>
        <v>0</v>
      </c>
      <c r="BI1097" s="227">
        <f>IF(N1097="nulová",J1097,0)</f>
        <v>0</v>
      </c>
      <c r="BJ1097" s="19" t="s">
        <v>34</v>
      </c>
      <c r="BK1097" s="227">
        <f>ROUND(I1097*H1097,2)</f>
        <v>0</v>
      </c>
      <c r="BL1097" s="19" t="s">
        <v>112</v>
      </c>
      <c r="BM1097" s="226" t="s">
        <v>1400</v>
      </c>
    </row>
    <row r="1098" spans="1:51" s="15" customFormat="1" ht="12">
      <c r="A1098" s="15"/>
      <c r="B1098" s="251"/>
      <c r="C1098" s="252"/>
      <c r="D1098" s="230" t="s">
        <v>218</v>
      </c>
      <c r="E1098" s="253" t="s">
        <v>19</v>
      </c>
      <c r="F1098" s="254" t="s">
        <v>949</v>
      </c>
      <c r="G1098" s="252"/>
      <c r="H1098" s="253" t="s">
        <v>19</v>
      </c>
      <c r="I1098" s="255"/>
      <c r="J1098" s="252"/>
      <c r="K1098" s="252"/>
      <c r="L1098" s="256"/>
      <c r="M1098" s="257"/>
      <c r="N1098" s="258"/>
      <c r="O1098" s="258"/>
      <c r="P1098" s="258"/>
      <c r="Q1098" s="258"/>
      <c r="R1098" s="258"/>
      <c r="S1098" s="258"/>
      <c r="T1098" s="259"/>
      <c r="U1098" s="15"/>
      <c r="V1098" s="15"/>
      <c r="W1098" s="15"/>
      <c r="X1098" s="15"/>
      <c r="Y1098" s="15"/>
      <c r="Z1098" s="15"/>
      <c r="AA1098" s="15"/>
      <c r="AB1098" s="15"/>
      <c r="AC1098" s="15"/>
      <c r="AD1098" s="15"/>
      <c r="AE1098" s="15"/>
      <c r="AT1098" s="260" t="s">
        <v>218</v>
      </c>
      <c r="AU1098" s="260" t="s">
        <v>93</v>
      </c>
      <c r="AV1098" s="15" t="s">
        <v>34</v>
      </c>
      <c r="AW1098" s="15" t="s">
        <v>33</v>
      </c>
      <c r="AX1098" s="15" t="s">
        <v>73</v>
      </c>
      <c r="AY1098" s="260" t="s">
        <v>206</v>
      </c>
    </row>
    <row r="1099" spans="1:51" s="13" customFormat="1" ht="12">
      <c r="A1099" s="13"/>
      <c r="B1099" s="228"/>
      <c r="C1099" s="229"/>
      <c r="D1099" s="230" t="s">
        <v>218</v>
      </c>
      <c r="E1099" s="231" t="s">
        <v>19</v>
      </c>
      <c r="F1099" s="232" t="s">
        <v>955</v>
      </c>
      <c r="G1099" s="229"/>
      <c r="H1099" s="233">
        <v>38.471</v>
      </c>
      <c r="I1099" s="234"/>
      <c r="J1099" s="229"/>
      <c r="K1099" s="229"/>
      <c r="L1099" s="235"/>
      <c r="M1099" s="236"/>
      <c r="N1099" s="237"/>
      <c r="O1099" s="237"/>
      <c r="P1099" s="237"/>
      <c r="Q1099" s="237"/>
      <c r="R1099" s="237"/>
      <c r="S1099" s="237"/>
      <c r="T1099" s="238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T1099" s="239" t="s">
        <v>218</v>
      </c>
      <c r="AU1099" s="239" t="s">
        <v>93</v>
      </c>
      <c r="AV1099" s="13" t="s">
        <v>82</v>
      </c>
      <c r="AW1099" s="13" t="s">
        <v>33</v>
      </c>
      <c r="AX1099" s="13" t="s">
        <v>73</v>
      </c>
      <c r="AY1099" s="239" t="s">
        <v>206</v>
      </c>
    </row>
    <row r="1100" spans="1:51" s="14" customFormat="1" ht="12">
      <c r="A1100" s="14"/>
      <c r="B1100" s="240"/>
      <c r="C1100" s="241"/>
      <c r="D1100" s="230" t="s">
        <v>218</v>
      </c>
      <c r="E1100" s="242" t="s">
        <v>19</v>
      </c>
      <c r="F1100" s="243" t="s">
        <v>220</v>
      </c>
      <c r="G1100" s="241"/>
      <c r="H1100" s="244">
        <v>38.471</v>
      </c>
      <c r="I1100" s="245"/>
      <c r="J1100" s="241"/>
      <c r="K1100" s="241"/>
      <c r="L1100" s="246"/>
      <c r="M1100" s="247"/>
      <c r="N1100" s="248"/>
      <c r="O1100" s="248"/>
      <c r="P1100" s="248"/>
      <c r="Q1100" s="248"/>
      <c r="R1100" s="248"/>
      <c r="S1100" s="248"/>
      <c r="T1100" s="249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T1100" s="250" t="s">
        <v>218</v>
      </c>
      <c r="AU1100" s="250" t="s">
        <v>93</v>
      </c>
      <c r="AV1100" s="14" t="s">
        <v>112</v>
      </c>
      <c r="AW1100" s="14" t="s">
        <v>33</v>
      </c>
      <c r="AX1100" s="14" t="s">
        <v>34</v>
      </c>
      <c r="AY1100" s="250" t="s">
        <v>206</v>
      </c>
    </row>
    <row r="1101" spans="1:65" s="2" customFormat="1" ht="12">
      <c r="A1101" s="40"/>
      <c r="B1101" s="41"/>
      <c r="C1101" s="215" t="s">
        <v>1401</v>
      </c>
      <c r="D1101" s="215" t="s">
        <v>208</v>
      </c>
      <c r="E1101" s="216" t="s">
        <v>1402</v>
      </c>
      <c r="F1101" s="217" t="s">
        <v>1403</v>
      </c>
      <c r="G1101" s="218" t="s">
        <v>216</v>
      </c>
      <c r="H1101" s="219">
        <v>1.924</v>
      </c>
      <c r="I1101" s="220"/>
      <c r="J1101" s="221">
        <f>ROUND(I1101*H1101,2)</f>
        <v>0</v>
      </c>
      <c r="K1101" s="217" t="s">
        <v>212</v>
      </c>
      <c r="L1101" s="46"/>
      <c r="M1101" s="222" t="s">
        <v>19</v>
      </c>
      <c r="N1101" s="223" t="s">
        <v>44</v>
      </c>
      <c r="O1101" s="86"/>
      <c r="P1101" s="224">
        <f>O1101*H1101</f>
        <v>0</v>
      </c>
      <c r="Q1101" s="224">
        <v>0.42</v>
      </c>
      <c r="R1101" s="224">
        <f>Q1101*H1101</f>
        <v>0.8080799999999999</v>
      </c>
      <c r="S1101" s="224">
        <v>0</v>
      </c>
      <c r="T1101" s="225">
        <f>S1101*H1101</f>
        <v>0</v>
      </c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R1101" s="226" t="s">
        <v>112</v>
      </c>
      <c r="AT1101" s="226" t="s">
        <v>208</v>
      </c>
      <c r="AU1101" s="226" t="s">
        <v>93</v>
      </c>
      <c r="AY1101" s="19" t="s">
        <v>206</v>
      </c>
      <c r="BE1101" s="227">
        <f>IF(N1101="základní",J1101,0)</f>
        <v>0</v>
      </c>
      <c r="BF1101" s="227">
        <f>IF(N1101="snížená",J1101,0)</f>
        <v>0</v>
      </c>
      <c r="BG1101" s="227">
        <f>IF(N1101="zákl. přenesená",J1101,0)</f>
        <v>0</v>
      </c>
      <c r="BH1101" s="227">
        <f>IF(N1101="sníž. přenesená",J1101,0)</f>
        <v>0</v>
      </c>
      <c r="BI1101" s="227">
        <f>IF(N1101="nulová",J1101,0)</f>
        <v>0</v>
      </c>
      <c r="BJ1101" s="19" t="s">
        <v>34</v>
      </c>
      <c r="BK1101" s="227">
        <f>ROUND(I1101*H1101,2)</f>
        <v>0</v>
      </c>
      <c r="BL1101" s="19" t="s">
        <v>112</v>
      </c>
      <c r="BM1101" s="226" t="s">
        <v>1404</v>
      </c>
    </row>
    <row r="1102" spans="1:51" s="15" customFormat="1" ht="12">
      <c r="A1102" s="15"/>
      <c r="B1102" s="251"/>
      <c r="C1102" s="252"/>
      <c r="D1102" s="230" t="s">
        <v>218</v>
      </c>
      <c r="E1102" s="253" t="s">
        <v>19</v>
      </c>
      <c r="F1102" s="254" t="s">
        <v>949</v>
      </c>
      <c r="G1102" s="252"/>
      <c r="H1102" s="253" t="s">
        <v>19</v>
      </c>
      <c r="I1102" s="255"/>
      <c r="J1102" s="252"/>
      <c r="K1102" s="252"/>
      <c r="L1102" s="256"/>
      <c r="M1102" s="257"/>
      <c r="N1102" s="258"/>
      <c r="O1102" s="258"/>
      <c r="P1102" s="258"/>
      <c r="Q1102" s="258"/>
      <c r="R1102" s="258"/>
      <c r="S1102" s="258"/>
      <c r="T1102" s="259"/>
      <c r="U1102" s="15"/>
      <c r="V1102" s="15"/>
      <c r="W1102" s="15"/>
      <c r="X1102" s="15"/>
      <c r="Y1102" s="15"/>
      <c r="Z1102" s="15"/>
      <c r="AA1102" s="15"/>
      <c r="AB1102" s="15"/>
      <c r="AC1102" s="15"/>
      <c r="AD1102" s="15"/>
      <c r="AE1102" s="15"/>
      <c r="AT1102" s="260" t="s">
        <v>218</v>
      </c>
      <c r="AU1102" s="260" t="s">
        <v>93</v>
      </c>
      <c r="AV1102" s="15" t="s">
        <v>34</v>
      </c>
      <c r="AW1102" s="15" t="s">
        <v>33</v>
      </c>
      <c r="AX1102" s="15" t="s">
        <v>73</v>
      </c>
      <c r="AY1102" s="260" t="s">
        <v>206</v>
      </c>
    </row>
    <row r="1103" spans="1:51" s="13" customFormat="1" ht="12">
      <c r="A1103" s="13"/>
      <c r="B1103" s="228"/>
      <c r="C1103" s="229"/>
      <c r="D1103" s="230" t="s">
        <v>218</v>
      </c>
      <c r="E1103" s="231" t="s">
        <v>19</v>
      </c>
      <c r="F1103" s="232" t="s">
        <v>1405</v>
      </c>
      <c r="G1103" s="229"/>
      <c r="H1103" s="233">
        <v>1.924</v>
      </c>
      <c r="I1103" s="234"/>
      <c r="J1103" s="229"/>
      <c r="K1103" s="229"/>
      <c r="L1103" s="235"/>
      <c r="M1103" s="236"/>
      <c r="N1103" s="237"/>
      <c r="O1103" s="237"/>
      <c r="P1103" s="237"/>
      <c r="Q1103" s="237"/>
      <c r="R1103" s="237"/>
      <c r="S1103" s="237"/>
      <c r="T1103" s="238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T1103" s="239" t="s">
        <v>218</v>
      </c>
      <c r="AU1103" s="239" t="s">
        <v>93</v>
      </c>
      <c r="AV1103" s="13" t="s">
        <v>82</v>
      </c>
      <c r="AW1103" s="13" t="s">
        <v>33</v>
      </c>
      <c r="AX1103" s="13" t="s">
        <v>73</v>
      </c>
      <c r="AY1103" s="239" t="s">
        <v>206</v>
      </c>
    </row>
    <row r="1104" spans="1:51" s="14" customFormat="1" ht="12">
      <c r="A1104" s="14"/>
      <c r="B1104" s="240"/>
      <c r="C1104" s="241"/>
      <c r="D1104" s="230" t="s">
        <v>218</v>
      </c>
      <c r="E1104" s="242" t="s">
        <v>19</v>
      </c>
      <c r="F1104" s="243" t="s">
        <v>220</v>
      </c>
      <c r="G1104" s="241"/>
      <c r="H1104" s="244">
        <v>1.924</v>
      </c>
      <c r="I1104" s="245"/>
      <c r="J1104" s="241"/>
      <c r="K1104" s="241"/>
      <c r="L1104" s="246"/>
      <c r="M1104" s="247"/>
      <c r="N1104" s="248"/>
      <c r="O1104" s="248"/>
      <c r="P1104" s="248"/>
      <c r="Q1104" s="248"/>
      <c r="R1104" s="248"/>
      <c r="S1104" s="248"/>
      <c r="T1104" s="249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T1104" s="250" t="s">
        <v>218</v>
      </c>
      <c r="AU1104" s="250" t="s">
        <v>93</v>
      </c>
      <c r="AV1104" s="14" t="s">
        <v>112</v>
      </c>
      <c r="AW1104" s="14" t="s">
        <v>33</v>
      </c>
      <c r="AX1104" s="14" t="s">
        <v>34</v>
      </c>
      <c r="AY1104" s="250" t="s">
        <v>206</v>
      </c>
    </row>
    <row r="1105" spans="1:63" s="12" customFormat="1" ht="20.85" customHeight="1">
      <c r="A1105" s="12"/>
      <c r="B1105" s="199"/>
      <c r="C1105" s="200"/>
      <c r="D1105" s="201" t="s">
        <v>72</v>
      </c>
      <c r="E1105" s="213" t="s">
        <v>599</v>
      </c>
      <c r="F1105" s="213" t="s">
        <v>1406</v>
      </c>
      <c r="G1105" s="200"/>
      <c r="H1105" s="200"/>
      <c r="I1105" s="203"/>
      <c r="J1105" s="214">
        <f>BK1105</f>
        <v>0</v>
      </c>
      <c r="K1105" s="200"/>
      <c r="L1105" s="205"/>
      <c r="M1105" s="206"/>
      <c r="N1105" s="207"/>
      <c r="O1105" s="207"/>
      <c r="P1105" s="208">
        <f>SUM(P1106:P1176)</f>
        <v>0</v>
      </c>
      <c r="Q1105" s="207"/>
      <c r="R1105" s="208">
        <f>SUM(R1106:R1176)</f>
        <v>8.229579999999999</v>
      </c>
      <c r="S1105" s="207"/>
      <c r="T1105" s="209">
        <f>SUM(T1106:T1176)</f>
        <v>0</v>
      </c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R1105" s="210" t="s">
        <v>34</v>
      </c>
      <c r="AT1105" s="211" t="s">
        <v>72</v>
      </c>
      <c r="AU1105" s="211" t="s">
        <v>82</v>
      </c>
      <c r="AY1105" s="210" t="s">
        <v>206</v>
      </c>
      <c r="BK1105" s="212">
        <f>SUM(BK1106:BK1176)</f>
        <v>0</v>
      </c>
    </row>
    <row r="1106" spans="1:65" s="2" customFormat="1" ht="12">
      <c r="A1106" s="40"/>
      <c r="B1106" s="41"/>
      <c r="C1106" s="215" t="s">
        <v>1407</v>
      </c>
      <c r="D1106" s="215" t="s">
        <v>208</v>
      </c>
      <c r="E1106" s="216" t="s">
        <v>1408</v>
      </c>
      <c r="F1106" s="217" t="s">
        <v>1409</v>
      </c>
      <c r="G1106" s="218" t="s">
        <v>386</v>
      </c>
      <c r="H1106" s="219">
        <v>23</v>
      </c>
      <c r="I1106" s="220"/>
      <c r="J1106" s="221">
        <f>ROUND(I1106*H1106,2)</f>
        <v>0</v>
      </c>
      <c r="K1106" s="217" t="s">
        <v>212</v>
      </c>
      <c r="L1106" s="46"/>
      <c r="M1106" s="222" t="s">
        <v>19</v>
      </c>
      <c r="N1106" s="223" t="s">
        <v>44</v>
      </c>
      <c r="O1106" s="86"/>
      <c r="P1106" s="224">
        <f>O1106*H1106</f>
        <v>0</v>
      </c>
      <c r="Q1106" s="224">
        <v>0.00048</v>
      </c>
      <c r="R1106" s="224">
        <f>Q1106*H1106</f>
        <v>0.01104</v>
      </c>
      <c r="S1106" s="224">
        <v>0</v>
      </c>
      <c r="T1106" s="225">
        <f>S1106*H1106</f>
        <v>0</v>
      </c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0"/>
      <c r="AE1106" s="40"/>
      <c r="AR1106" s="226" t="s">
        <v>112</v>
      </c>
      <c r="AT1106" s="226" t="s">
        <v>208</v>
      </c>
      <c r="AU1106" s="226" t="s">
        <v>93</v>
      </c>
      <c r="AY1106" s="19" t="s">
        <v>206</v>
      </c>
      <c r="BE1106" s="227">
        <f>IF(N1106="základní",J1106,0)</f>
        <v>0</v>
      </c>
      <c r="BF1106" s="227">
        <f>IF(N1106="snížená",J1106,0)</f>
        <v>0</v>
      </c>
      <c r="BG1106" s="227">
        <f>IF(N1106="zákl. přenesená",J1106,0)</f>
        <v>0</v>
      </c>
      <c r="BH1106" s="227">
        <f>IF(N1106="sníž. přenesená",J1106,0)</f>
        <v>0</v>
      </c>
      <c r="BI1106" s="227">
        <f>IF(N1106="nulová",J1106,0)</f>
        <v>0</v>
      </c>
      <c r="BJ1106" s="19" t="s">
        <v>34</v>
      </c>
      <c r="BK1106" s="227">
        <f>ROUND(I1106*H1106,2)</f>
        <v>0</v>
      </c>
      <c r="BL1106" s="19" t="s">
        <v>112</v>
      </c>
      <c r="BM1106" s="226" t="s">
        <v>1410</v>
      </c>
    </row>
    <row r="1107" spans="1:51" s="13" customFormat="1" ht="12">
      <c r="A1107" s="13"/>
      <c r="B1107" s="228"/>
      <c r="C1107" s="229"/>
      <c r="D1107" s="230" t="s">
        <v>218</v>
      </c>
      <c r="E1107" s="231" t="s">
        <v>19</v>
      </c>
      <c r="F1107" s="232" t="s">
        <v>1411</v>
      </c>
      <c r="G1107" s="229"/>
      <c r="H1107" s="233">
        <v>7</v>
      </c>
      <c r="I1107" s="234"/>
      <c r="J1107" s="229"/>
      <c r="K1107" s="229"/>
      <c r="L1107" s="235"/>
      <c r="M1107" s="236"/>
      <c r="N1107" s="237"/>
      <c r="O1107" s="237"/>
      <c r="P1107" s="237"/>
      <c r="Q1107" s="237"/>
      <c r="R1107" s="237"/>
      <c r="S1107" s="237"/>
      <c r="T1107" s="238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T1107" s="239" t="s">
        <v>218</v>
      </c>
      <c r="AU1107" s="239" t="s">
        <v>93</v>
      </c>
      <c r="AV1107" s="13" t="s">
        <v>82</v>
      </c>
      <c r="AW1107" s="13" t="s">
        <v>33</v>
      </c>
      <c r="AX1107" s="13" t="s">
        <v>73</v>
      </c>
      <c r="AY1107" s="239" t="s">
        <v>206</v>
      </c>
    </row>
    <row r="1108" spans="1:51" s="13" customFormat="1" ht="12">
      <c r="A1108" s="13"/>
      <c r="B1108" s="228"/>
      <c r="C1108" s="229"/>
      <c r="D1108" s="230" t="s">
        <v>218</v>
      </c>
      <c r="E1108" s="231" t="s">
        <v>19</v>
      </c>
      <c r="F1108" s="232" t="s">
        <v>1412</v>
      </c>
      <c r="G1108" s="229"/>
      <c r="H1108" s="233">
        <v>2</v>
      </c>
      <c r="I1108" s="234"/>
      <c r="J1108" s="229"/>
      <c r="K1108" s="229"/>
      <c r="L1108" s="235"/>
      <c r="M1108" s="236"/>
      <c r="N1108" s="237"/>
      <c r="O1108" s="237"/>
      <c r="P1108" s="237"/>
      <c r="Q1108" s="237"/>
      <c r="R1108" s="237"/>
      <c r="S1108" s="237"/>
      <c r="T1108" s="238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T1108" s="239" t="s">
        <v>218</v>
      </c>
      <c r="AU1108" s="239" t="s">
        <v>93</v>
      </c>
      <c r="AV1108" s="13" t="s">
        <v>82</v>
      </c>
      <c r="AW1108" s="13" t="s">
        <v>33</v>
      </c>
      <c r="AX1108" s="13" t="s">
        <v>73</v>
      </c>
      <c r="AY1108" s="239" t="s">
        <v>206</v>
      </c>
    </row>
    <row r="1109" spans="1:51" s="13" customFormat="1" ht="12">
      <c r="A1109" s="13"/>
      <c r="B1109" s="228"/>
      <c r="C1109" s="229"/>
      <c r="D1109" s="230" t="s">
        <v>218</v>
      </c>
      <c r="E1109" s="231" t="s">
        <v>19</v>
      </c>
      <c r="F1109" s="232" t="s">
        <v>1413</v>
      </c>
      <c r="G1109" s="229"/>
      <c r="H1109" s="233">
        <v>6</v>
      </c>
      <c r="I1109" s="234"/>
      <c r="J1109" s="229"/>
      <c r="K1109" s="229"/>
      <c r="L1109" s="235"/>
      <c r="M1109" s="236"/>
      <c r="N1109" s="237"/>
      <c r="O1109" s="237"/>
      <c r="P1109" s="237"/>
      <c r="Q1109" s="237"/>
      <c r="R1109" s="237"/>
      <c r="S1109" s="237"/>
      <c r="T1109" s="238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T1109" s="239" t="s">
        <v>218</v>
      </c>
      <c r="AU1109" s="239" t="s">
        <v>93</v>
      </c>
      <c r="AV1109" s="13" t="s">
        <v>82</v>
      </c>
      <c r="AW1109" s="13" t="s">
        <v>33</v>
      </c>
      <c r="AX1109" s="13" t="s">
        <v>73</v>
      </c>
      <c r="AY1109" s="239" t="s">
        <v>206</v>
      </c>
    </row>
    <row r="1110" spans="1:51" s="13" customFormat="1" ht="12">
      <c r="A1110" s="13"/>
      <c r="B1110" s="228"/>
      <c r="C1110" s="229"/>
      <c r="D1110" s="230" t="s">
        <v>218</v>
      </c>
      <c r="E1110" s="231" t="s">
        <v>19</v>
      </c>
      <c r="F1110" s="232" t="s">
        <v>1414</v>
      </c>
      <c r="G1110" s="229"/>
      <c r="H1110" s="233">
        <v>4</v>
      </c>
      <c r="I1110" s="234"/>
      <c r="J1110" s="229"/>
      <c r="K1110" s="229"/>
      <c r="L1110" s="235"/>
      <c r="M1110" s="236"/>
      <c r="N1110" s="237"/>
      <c r="O1110" s="237"/>
      <c r="P1110" s="237"/>
      <c r="Q1110" s="237"/>
      <c r="R1110" s="237"/>
      <c r="S1110" s="237"/>
      <c r="T1110" s="238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39" t="s">
        <v>218</v>
      </c>
      <c r="AU1110" s="239" t="s">
        <v>93</v>
      </c>
      <c r="AV1110" s="13" t="s">
        <v>82</v>
      </c>
      <c r="AW1110" s="13" t="s">
        <v>33</v>
      </c>
      <c r="AX1110" s="13" t="s">
        <v>73</v>
      </c>
      <c r="AY1110" s="239" t="s">
        <v>206</v>
      </c>
    </row>
    <row r="1111" spans="1:51" s="13" customFormat="1" ht="12">
      <c r="A1111" s="13"/>
      <c r="B1111" s="228"/>
      <c r="C1111" s="229"/>
      <c r="D1111" s="230" t="s">
        <v>218</v>
      </c>
      <c r="E1111" s="231" t="s">
        <v>19</v>
      </c>
      <c r="F1111" s="232" t="s">
        <v>1415</v>
      </c>
      <c r="G1111" s="229"/>
      <c r="H1111" s="233">
        <v>4</v>
      </c>
      <c r="I1111" s="234"/>
      <c r="J1111" s="229"/>
      <c r="K1111" s="229"/>
      <c r="L1111" s="235"/>
      <c r="M1111" s="236"/>
      <c r="N1111" s="237"/>
      <c r="O1111" s="237"/>
      <c r="P1111" s="237"/>
      <c r="Q1111" s="237"/>
      <c r="R1111" s="237"/>
      <c r="S1111" s="237"/>
      <c r="T1111" s="238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T1111" s="239" t="s">
        <v>218</v>
      </c>
      <c r="AU1111" s="239" t="s">
        <v>93</v>
      </c>
      <c r="AV1111" s="13" t="s">
        <v>82</v>
      </c>
      <c r="AW1111" s="13" t="s">
        <v>33</v>
      </c>
      <c r="AX1111" s="13" t="s">
        <v>73</v>
      </c>
      <c r="AY1111" s="239" t="s">
        <v>206</v>
      </c>
    </row>
    <row r="1112" spans="1:51" s="14" customFormat="1" ht="12">
      <c r="A1112" s="14"/>
      <c r="B1112" s="240"/>
      <c r="C1112" s="241"/>
      <c r="D1112" s="230" t="s">
        <v>218</v>
      </c>
      <c r="E1112" s="242" t="s">
        <v>19</v>
      </c>
      <c r="F1112" s="243" t="s">
        <v>220</v>
      </c>
      <c r="G1112" s="241"/>
      <c r="H1112" s="244">
        <v>23</v>
      </c>
      <c r="I1112" s="245"/>
      <c r="J1112" s="241"/>
      <c r="K1112" s="241"/>
      <c r="L1112" s="246"/>
      <c r="M1112" s="247"/>
      <c r="N1112" s="248"/>
      <c r="O1112" s="248"/>
      <c r="P1112" s="248"/>
      <c r="Q1112" s="248"/>
      <c r="R1112" s="248"/>
      <c r="S1112" s="248"/>
      <c r="T1112" s="249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T1112" s="250" t="s">
        <v>218</v>
      </c>
      <c r="AU1112" s="250" t="s">
        <v>93</v>
      </c>
      <c r="AV1112" s="14" t="s">
        <v>112</v>
      </c>
      <c r="AW1112" s="14" t="s">
        <v>33</v>
      </c>
      <c r="AX1112" s="14" t="s">
        <v>34</v>
      </c>
      <c r="AY1112" s="250" t="s">
        <v>206</v>
      </c>
    </row>
    <row r="1113" spans="1:65" s="2" customFormat="1" ht="12">
      <c r="A1113" s="40"/>
      <c r="B1113" s="41"/>
      <c r="C1113" s="261" t="s">
        <v>1416</v>
      </c>
      <c r="D1113" s="261" t="s">
        <v>317</v>
      </c>
      <c r="E1113" s="262" t="s">
        <v>1417</v>
      </c>
      <c r="F1113" s="263" t="s">
        <v>1418</v>
      </c>
      <c r="G1113" s="264" t="s">
        <v>386</v>
      </c>
      <c r="H1113" s="265">
        <v>9</v>
      </c>
      <c r="I1113" s="266"/>
      <c r="J1113" s="267">
        <f>ROUND(I1113*H1113,2)</f>
        <v>0</v>
      </c>
      <c r="K1113" s="263" t="s">
        <v>19</v>
      </c>
      <c r="L1113" s="268"/>
      <c r="M1113" s="269" t="s">
        <v>19</v>
      </c>
      <c r="N1113" s="270" t="s">
        <v>44</v>
      </c>
      <c r="O1113" s="86"/>
      <c r="P1113" s="224">
        <f>O1113*H1113</f>
        <v>0</v>
      </c>
      <c r="Q1113" s="224">
        <v>0.02328</v>
      </c>
      <c r="R1113" s="224">
        <f>Q1113*H1113</f>
        <v>0.20951999999999998</v>
      </c>
      <c r="S1113" s="224">
        <v>0</v>
      </c>
      <c r="T1113" s="225">
        <f>S1113*H1113</f>
        <v>0</v>
      </c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R1113" s="226" t="s">
        <v>247</v>
      </c>
      <c r="AT1113" s="226" t="s">
        <v>317</v>
      </c>
      <c r="AU1113" s="226" t="s">
        <v>93</v>
      </c>
      <c r="AY1113" s="19" t="s">
        <v>206</v>
      </c>
      <c r="BE1113" s="227">
        <f>IF(N1113="základní",J1113,0)</f>
        <v>0</v>
      </c>
      <c r="BF1113" s="227">
        <f>IF(N1113="snížená",J1113,0)</f>
        <v>0</v>
      </c>
      <c r="BG1113" s="227">
        <f>IF(N1113="zákl. přenesená",J1113,0)</f>
        <v>0</v>
      </c>
      <c r="BH1113" s="227">
        <f>IF(N1113="sníž. přenesená",J1113,0)</f>
        <v>0</v>
      </c>
      <c r="BI1113" s="227">
        <f>IF(N1113="nulová",J1113,0)</f>
        <v>0</v>
      </c>
      <c r="BJ1113" s="19" t="s">
        <v>34</v>
      </c>
      <c r="BK1113" s="227">
        <f>ROUND(I1113*H1113,2)</f>
        <v>0</v>
      </c>
      <c r="BL1113" s="19" t="s">
        <v>112</v>
      </c>
      <c r="BM1113" s="226" t="s">
        <v>1419</v>
      </c>
    </row>
    <row r="1114" spans="1:51" s="15" customFormat="1" ht="12">
      <c r="A1114" s="15"/>
      <c r="B1114" s="251"/>
      <c r="C1114" s="252"/>
      <c r="D1114" s="230" t="s">
        <v>218</v>
      </c>
      <c r="E1114" s="253" t="s">
        <v>19</v>
      </c>
      <c r="F1114" s="254" t="s">
        <v>1420</v>
      </c>
      <c r="G1114" s="252"/>
      <c r="H1114" s="253" t="s">
        <v>19</v>
      </c>
      <c r="I1114" s="255"/>
      <c r="J1114" s="252"/>
      <c r="K1114" s="252"/>
      <c r="L1114" s="256"/>
      <c r="M1114" s="257"/>
      <c r="N1114" s="258"/>
      <c r="O1114" s="258"/>
      <c r="P1114" s="258"/>
      <c r="Q1114" s="258"/>
      <c r="R1114" s="258"/>
      <c r="S1114" s="258"/>
      <c r="T1114" s="259"/>
      <c r="U1114" s="15"/>
      <c r="V1114" s="15"/>
      <c r="W1114" s="15"/>
      <c r="X1114" s="15"/>
      <c r="Y1114" s="15"/>
      <c r="Z1114" s="15"/>
      <c r="AA1114" s="15"/>
      <c r="AB1114" s="15"/>
      <c r="AC1114" s="15"/>
      <c r="AD1114" s="15"/>
      <c r="AE1114" s="15"/>
      <c r="AT1114" s="260" t="s">
        <v>218</v>
      </c>
      <c r="AU1114" s="260" t="s">
        <v>93</v>
      </c>
      <c r="AV1114" s="15" t="s">
        <v>34</v>
      </c>
      <c r="AW1114" s="15" t="s">
        <v>33</v>
      </c>
      <c r="AX1114" s="15" t="s">
        <v>73</v>
      </c>
      <c r="AY1114" s="260" t="s">
        <v>206</v>
      </c>
    </row>
    <row r="1115" spans="1:51" s="13" customFormat="1" ht="12">
      <c r="A1115" s="13"/>
      <c r="B1115" s="228"/>
      <c r="C1115" s="229"/>
      <c r="D1115" s="230" t="s">
        <v>218</v>
      </c>
      <c r="E1115" s="231" t="s">
        <v>19</v>
      </c>
      <c r="F1115" s="232" t="s">
        <v>1411</v>
      </c>
      <c r="G1115" s="229"/>
      <c r="H1115" s="233">
        <v>7</v>
      </c>
      <c r="I1115" s="234"/>
      <c r="J1115" s="229"/>
      <c r="K1115" s="229"/>
      <c r="L1115" s="235"/>
      <c r="M1115" s="236"/>
      <c r="N1115" s="237"/>
      <c r="O1115" s="237"/>
      <c r="P1115" s="237"/>
      <c r="Q1115" s="237"/>
      <c r="R1115" s="237"/>
      <c r="S1115" s="237"/>
      <c r="T1115" s="238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T1115" s="239" t="s">
        <v>218</v>
      </c>
      <c r="AU1115" s="239" t="s">
        <v>93</v>
      </c>
      <c r="AV1115" s="13" t="s">
        <v>82</v>
      </c>
      <c r="AW1115" s="13" t="s">
        <v>33</v>
      </c>
      <c r="AX1115" s="13" t="s">
        <v>73</v>
      </c>
      <c r="AY1115" s="239" t="s">
        <v>206</v>
      </c>
    </row>
    <row r="1116" spans="1:51" s="13" customFormat="1" ht="12">
      <c r="A1116" s="13"/>
      <c r="B1116" s="228"/>
      <c r="C1116" s="229"/>
      <c r="D1116" s="230" t="s">
        <v>218</v>
      </c>
      <c r="E1116" s="231" t="s">
        <v>19</v>
      </c>
      <c r="F1116" s="232" t="s">
        <v>1412</v>
      </c>
      <c r="G1116" s="229"/>
      <c r="H1116" s="233">
        <v>2</v>
      </c>
      <c r="I1116" s="234"/>
      <c r="J1116" s="229"/>
      <c r="K1116" s="229"/>
      <c r="L1116" s="235"/>
      <c r="M1116" s="236"/>
      <c r="N1116" s="237"/>
      <c r="O1116" s="237"/>
      <c r="P1116" s="237"/>
      <c r="Q1116" s="237"/>
      <c r="R1116" s="237"/>
      <c r="S1116" s="237"/>
      <c r="T1116" s="238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T1116" s="239" t="s">
        <v>218</v>
      </c>
      <c r="AU1116" s="239" t="s">
        <v>93</v>
      </c>
      <c r="AV1116" s="13" t="s">
        <v>82</v>
      </c>
      <c r="AW1116" s="13" t="s">
        <v>33</v>
      </c>
      <c r="AX1116" s="13" t="s">
        <v>73</v>
      </c>
      <c r="AY1116" s="239" t="s">
        <v>206</v>
      </c>
    </row>
    <row r="1117" spans="1:51" s="14" customFormat="1" ht="12">
      <c r="A1117" s="14"/>
      <c r="B1117" s="240"/>
      <c r="C1117" s="241"/>
      <c r="D1117" s="230" t="s">
        <v>218</v>
      </c>
      <c r="E1117" s="242" t="s">
        <v>19</v>
      </c>
      <c r="F1117" s="243" t="s">
        <v>220</v>
      </c>
      <c r="G1117" s="241"/>
      <c r="H1117" s="244">
        <v>9</v>
      </c>
      <c r="I1117" s="245"/>
      <c r="J1117" s="241"/>
      <c r="K1117" s="241"/>
      <c r="L1117" s="246"/>
      <c r="M1117" s="247"/>
      <c r="N1117" s="248"/>
      <c r="O1117" s="248"/>
      <c r="P1117" s="248"/>
      <c r="Q1117" s="248"/>
      <c r="R1117" s="248"/>
      <c r="S1117" s="248"/>
      <c r="T1117" s="249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T1117" s="250" t="s">
        <v>218</v>
      </c>
      <c r="AU1117" s="250" t="s">
        <v>93</v>
      </c>
      <c r="AV1117" s="14" t="s">
        <v>112</v>
      </c>
      <c r="AW1117" s="14" t="s">
        <v>33</v>
      </c>
      <c r="AX1117" s="14" t="s">
        <v>34</v>
      </c>
      <c r="AY1117" s="250" t="s">
        <v>206</v>
      </c>
    </row>
    <row r="1118" spans="1:65" s="2" customFormat="1" ht="12">
      <c r="A1118" s="40"/>
      <c r="B1118" s="41"/>
      <c r="C1118" s="261" t="s">
        <v>1421</v>
      </c>
      <c r="D1118" s="261" t="s">
        <v>317</v>
      </c>
      <c r="E1118" s="262" t="s">
        <v>1422</v>
      </c>
      <c r="F1118" s="263" t="s">
        <v>1423</v>
      </c>
      <c r="G1118" s="264" t="s">
        <v>386</v>
      </c>
      <c r="H1118" s="265">
        <v>10</v>
      </c>
      <c r="I1118" s="266"/>
      <c r="J1118" s="267">
        <f>ROUND(I1118*H1118,2)</f>
        <v>0</v>
      </c>
      <c r="K1118" s="263" t="s">
        <v>19</v>
      </c>
      <c r="L1118" s="268"/>
      <c r="M1118" s="269" t="s">
        <v>19</v>
      </c>
      <c r="N1118" s="270" t="s">
        <v>44</v>
      </c>
      <c r="O1118" s="86"/>
      <c r="P1118" s="224">
        <f>O1118*H1118</f>
        <v>0</v>
      </c>
      <c r="Q1118" s="224">
        <v>0.02265</v>
      </c>
      <c r="R1118" s="224">
        <f>Q1118*H1118</f>
        <v>0.2265</v>
      </c>
      <c r="S1118" s="224">
        <v>0</v>
      </c>
      <c r="T1118" s="225">
        <f>S1118*H1118</f>
        <v>0</v>
      </c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0"/>
      <c r="AE1118" s="40"/>
      <c r="AR1118" s="226" t="s">
        <v>247</v>
      </c>
      <c r="AT1118" s="226" t="s">
        <v>317</v>
      </c>
      <c r="AU1118" s="226" t="s">
        <v>93</v>
      </c>
      <c r="AY1118" s="19" t="s">
        <v>206</v>
      </c>
      <c r="BE1118" s="227">
        <f>IF(N1118="základní",J1118,0)</f>
        <v>0</v>
      </c>
      <c r="BF1118" s="227">
        <f>IF(N1118="snížená",J1118,0)</f>
        <v>0</v>
      </c>
      <c r="BG1118" s="227">
        <f>IF(N1118="zákl. přenesená",J1118,0)</f>
        <v>0</v>
      </c>
      <c r="BH1118" s="227">
        <f>IF(N1118="sníž. přenesená",J1118,0)</f>
        <v>0</v>
      </c>
      <c r="BI1118" s="227">
        <f>IF(N1118="nulová",J1118,0)</f>
        <v>0</v>
      </c>
      <c r="BJ1118" s="19" t="s">
        <v>34</v>
      </c>
      <c r="BK1118" s="227">
        <f>ROUND(I1118*H1118,2)</f>
        <v>0</v>
      </c>
      <c r="BL1118" s="19" t="s">
        <v>112</v>
      </c>
      <c r="BM1118" s="226" t="s">
        <v>1424</v>
      </c>
    </row>
    <row r="1119" spans="1:51" s="15" customFormat="1" ht="12">
      <c r="A1119" s="15"/>
      <c r="B1119" s="251"/>
      <c r="C1119" s="252"/>
      <c r="D1119" s="230" t="s">
        <v>218</v>
      </c>
      <c r="E1119" s="253" t="s">
        <v>19</v>
      </c>
      <c r="F1119" s="254" t="s">
        <v>1420</v>
      </c>
      <c r="G1119" s="252"/>
      <c r="H1119" s="253" t="s">
        <v>19</v>
      </c>
      <c r="I1119" s="255"/>
      <c r="J1119" s="252"/>
      <c r="K1119" s="252"/>
      <c r="L1119" s="256"/>
      <c r="M1119" s="257"/>
      <c r="N1119" s="258"/>
      <c r="O1119" s="258"/>
      <c r="P1119" s="258"/>
      <c r="Q1119" s="258"/>
      <c r="R1119" s="258"/>
      <c r="S1119" s="258"/>
      <c r="T1119" s="259"/>
      <c r="U1119" s="15"/>
      <c r="V1119" s="15"/>
      <c r="W1119" s="15"/>
      <c r="X1119" s="15"/>
      <c r="Y1119" s="15"/>
      <c r="Z1119" s="15"/>
      <c r="AA1119" s="15"/>
      <c r="AB1119" s="15"/>
      <c r="AC1119" s="15"/>
      <c r="AD1119" s="15"/>
      <c r="AE1119" s="15"/>
      <c r="AT1119" s="260" t="s">
        <v>218</v>
      </c>
      <c r="AU1119" s="260" t="s">
        <v>93</v>
      </c>
      <c r="AV1119" s="15" t="s">
        <v>34</v>
      </c>
      <c r="AW1119" s="15" t="s">
        <v>33</v>
      </c>
      <c r="AX1119" s="15" t="s">
        <v>73</v>
      </c>
      <c r="AY1119" s="260" t="s">
        <v>206</v>
      </c>
    </row>
    <row r="1120" spans="1:51" s="13" customFormat="1" ht="12">
      <c r="A1120" s="13"/>
      <c r="B1120" s="228"/>
      <c r="C1120" s="229"/>
      <c r="D1120" s="230" t="s">
        <v>218</v>
      </c>
      <c r="E1120" s="231" t="s">
        <v>19</v>
      </c>
      <c r="F1120" s="232" t="s">
        <v>1413</v>
      </c>
      <c r="G1120" s="229"/>
      <c r="H1120" s="233">
        <v>6</v>
      </c>
      <c r="I1120" s="234"/>
      <c r="J1120" s="229"/>
      <c r="K1120" s="229"/>
      <c r="L1120" s="235"/>
      <c r="M1120" s="236"/>
      <c r="N1120" s="237"/>
      <c r="O1120" s="237"/>
      <c r="P1120" s="237"/>
      <c r="Q1120" s="237"/>
      <c r="R1120" s="237"/>
      <c r="S1120" s="237"/>
      <c r="T1120" s="238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T1120" s="239" t="s">
        <v>218</v>
      </c>
      <c r="AU1120" s="239" t="s">
        <v>93</v>
      </c>
      <c r="AV1120" s="13" t="s">
        <v>82</v>
      </c>
      <c r="AW1120" s="13" t="s">
        <v>33</v>
      </c>
      <c r="AX1120" s="13" t="s">
        <v>73</v>
      </c>
      <c r="AY1120" s="239" t="s">
        <v>206</v>
      </c>
    </row>
    <row r="1121" spans="1:51" s="13" customFormat="1" ht="12">
      <c r="A1121" s="13"/>
      <c r="B1121" s="228"/>
      <c r="C1121" s="229"/>
      <c r="D1121" s="230" t="s">
        <v>218</v>
      </c>
      <c r="E1121" s="231" t="s">
        <v>19</v>
      </c>
      <c r="F1121" s="232" t="s">
        <v>1414</v>
      </c>
      <c r="G1121" s="229"/>
      <c r="H1121" s="233">
        <v>4</v>
      </c>
      <c r="I1121" s="234"/>
      <c r="J1121" s="229"/>
      <c r="K1121" s="229"/>
      <c r="L1121" s="235"/>
      <c r="M1121" s="236"/>
      <c r="N1121" s="237"/>
      <c r="O1121" s="237"/>
      <c r="P1121" s="237"/>
      <c r="Q1121" s="237"/>
      <c r="R1121" s="237"/>
      <c r="S1121" s="237"/>
      <c r="T1121" s="238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T1121" s="239" t="s">
        <v>218</v>
      </c>
      <c r="AU1121" s="239" t="s">
        <v>93</v>
      </c>
      <c r="AV1121" s="13" t="s">
        <v>82</v>
      </c>
      <c r="AW1121" s="13" t="s">
        <v>33</v>
      </c>
      <c r="AX1121" s="13" t="s">
        <v>73</v>
      </c>
      <c r="AY1121" s="239" t="s">
        <v>206</v>
      </c>
    </row>
    <row r="1122" spans="1:51" s="14" customFormat="1" ht="12">
      <c r="A1122" s="14"/>
      <c r="B1122" s="240"/>
      <c r="C1122" s="241"/>
      <c r="D1122" s="230" t="s">
        <v>218</v>
      </c>
      <c r="E1122" s="242" t="s">
        <v>19</v>
      </c>
      <c r="F1122" s="243" t="s">
        <v>220</v>
      </c>
      <c r="G1122" s="241"/>
      <c r="H1122" s="244">
        <v>10</v>
      </c>
      <c r="I1122" s="245"/>
      <c r="J1122" s="241"/>
      <c r="K1122" s="241"/>
      <c r="L1122" s="246"/>
      <c r="M1122" s="247"/>
      <c r="N1122" s="248"/>
      <c r="O1122" s="248"/>
      <c r="P1122" s="248"/>
      <c r="Q1122" s="248"/>
      <c r="R1122" s="248"/>
      <c r="S1122" s="248"/>
      <c r="T1122" s="249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T1122" s="250" t="s">
        <v>218</v>
      </c>
      <c r="AU1122" s="250" t="s">
        <v>93</v>
      </c>
      <c r="AV1122" s="14" t="s">
        <v>112</v>
      </c>
      <c r="AW1122" s="14" t="s">
        <v>33</v>
      </c>
      <c r="AX1122" s="14" t="s">
        <v>34</v>
      </c>
      <c r="AY1122" s="250" t="s">
        <v>206</v>
      </c>
    </row>
    <row r="1123" spans="1:65" s="2" customFormat="1" ht="12">
      <c r="A1123" s="40"/>
      <c r="B1123" s="41"/>
      <c r="C1123" s="261" t="s">
        <v>1425</v>
      </c>
      <c r="D1123" s="261" t="s">
        <v>317</v>
      </c>
      <c r="E1123" s="262" t="s">
        <v>1426</v>
      </c>
      <c r="F1123" s="263" t="s">
        <v>1427</v>
      </c>
      <c r="G1123" s="264" t="s">
        <v>386</v>
      </c>
      <c r="H1123" s="265">
        <v>4</v>
      </c>
      <c r="I1123" s="266"/>
      <c r="J1123" s="267">
        <f>ROUND(I1123*H1123,2)</f>
        <v>0</v>
      </c>
      <c r="K1123" s="263" t="s">
        <v>19</v>
      </c>
      <c r="L1123" s="268"/>
      <c r="M1123" s="269" t="s">
        <v>19</v>
      </c>
      <c r="N1123" s="270" t="s">
        <v>44</v>
      </c>
      <c r="O1123" s="86"/>
      <c r="P1123" s="224">
        <f>O1123*H1123</f>
        <v>0</v>
      </c>
      <c r="Q1123" s="224">
        <v>0.02198</v>
      </c>
      <c r="R1123" s="224">
        <f>Q1123*H1123</f>
        <v>0.08792</v>
      </c>
      <c r="S1123" s="224">
        <v>0</v>
      </c>
      <c r="T1123" s="225">
        <f>S1123*H1123</f>
        <v>0</v>
      </c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R1123" s="226" t="s">
        <v>247</v>
      </c>
      <c r="AT1123" s="226" t="s">
        <v>317</v>
      </c>
      <c r="AU1123" s="226" t="s">
        <v>93</v>
      </c>
      <c r="AY1123" s="19" t="s">
        <v>206</v>
      </c>
      <c r="BE1123" s="227">
        <f>IF(N1123="základní",J1123,0)</f>
        <v>0</v>
      </c>
      <c r="BF1123" s="227">
        <f>IF(N1123="snížená",J1123,0)</f>
        <v>0</v>
      </c>
      <c r="BG1123" s="227">
        <f>IF(N1123="zákl. přenesená",J1123,0)</f>
        <v>0</v>
      </c>
      <c r="BH1123" s="227">
        <f>IF(N1123="sníž. přenesená",J1123,0)</f>
        <v>0</v>
      </c>
      <c r="BI1123" s="227">
        <f>IF(N1123="nulová",J1123,0)</f>
        <v>0</v>
      </c>
      <c r="BJ1123" s="19" t="s">
        <v>34</v>
      </c>
      <c r="BK1123" s="227">
        <f>ROUND(I1123*H1123,2)</f>
        <v>0</v>
      </c>
      <c r="BL1123" s="19" t="s">
        <v>112</v>
      </c>
      <c r="BM1123" s="226" t="s">
        <v>1428</v>
      </c>
    </row>
    <row r="1124" spans="1:51" s="15" customFormat="1" ht="12">
      <c r="A1124" s="15"/>
      <c r="B1124" s="251"/>
      <c r="C1124" s="252"/>
      <c r="D1124" s="230" t="s">
        <v>218</v>
      </c>
      <c r="E1124" s="253" t="s">
        <v>19</v>
      </c>
      <c r="F1124" s="254" t="s">
        <v>1420</v>
      </c>
      <c r="G1124" s="252"/>
      <c r="H1124" s="253" t="s">
        <v>19</v>
      </c>
      <c r="I1124" s="255"/>
      <c r="J1124" s="252"/>
      <c r="K1124" s="252"/>
      <c r="L1124" s="256"/>
      <c r="M1124" s="257"/>
      <c r="N1124" s="258"/>
      <c r="O1124" s="258"/>
      <c r="P1124" s="258"/>
      <c r="Q1124" s="258"/>
      <c r="R1124" s="258"/>
      <c r="S1124" s="258"/>
      <c r="T1124" s="259"/>
      <c r="U1124" s="15"/>
      <c r="V1124" s="15"/>
      <c r="W1124" s="15"/>
      <c r="X1124" s="15"/>
      <c r="Y1124" s="15"/>
      <c r="Z1124" s="15"/>
      <c r="AA1124" s="15"/>
      <c r="AB1124" s="15"/>
      <c r="AC1124" s="15"/>
      <c r="AD1124" s="15"/>
      <c r="AE1124" s="15"/>
      <c r="AT1124" s="260" t="s">
        <v>218</v>
      </c>
      <c r="AU1124" s="260" t="s">
        <v>93</v>
      </c>
      <c r="AV1124" s="15" t="s">
        <v>34</v>
      </c>
      <c r="AW1124" s="15" t="s">
        <v>33</v>
      </c>
      <c r="AX1124" s="15" t="s">
        <v>73</v>
      </c>
      <c r="AY1124" s="260" t="s">
        <v>206</v>
      </c>
    </row>
    <row r="1125" spans="1:51" s="13" customFormat="1" ht="12">
      <c r="A1125" s="13"/>
      <c r="B1125" s="228"/>
      <c r="C1125" s="229"/>
      <c r="D1125" s="230" t="s">
        <v>218</v>
      </c>
      <c r="E1125" s="231" t="s">
        <v>19</v>
      </c>
      <c r="F1125" s="232" t="s">
        <v>1415</v>
      </c>
      <c r="G1125" s="229"/>
      <c r="H1125" s="233">
        <v>4</v>
      </c>
      <c r="I1125" s="234"/>
      <c r="J1125" s="229"/>
      <c r="K1125" s="229"/>
      <c r="L1125" s="235"/>
      <c r="M1125" s="236"/>
      <c r="N1125" s="237"/>
      <c r="O1125" s="237"/>
      <c r="P1125" s="237"/>
      <c r="Q1125" s="237"/>
      <c r="R1125" s="237"/>
      <c r="S1125" s="237"/>
      <c r="T1125" s="238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T1125" s="239" t="s">
        <v>218</v>
      </c>
      <c r="AU1125" s="239" t="s">
        <v>93</v>
      </c>
      <c r="AV1125" s="13" t="s">
        <v>82</v>
      </c>
      <c r="AW1125" s="13" t="s">
        <v>33</v>
      </c>
      <c r="AX1125" s="13" t="s">
        <v>73</v>
      </c>
      <c r="AY1125" s="239" t="s">
        <v>206</v>
      </c>
    </row>
    <row r="1126" spans="1:51" s="14" customFormat="1" ht="12">
      <c r="A1126" s="14"/>
      <c r="B1126" s="240"/>
      <c r="C1126" s="241"/>
      <c r="D1126" s="230" t="s">
        <v>218</v>
      </c>
      <c r="E1126" s="242" t="s">
        <v>19</v>
      </c>
      <c r="F1126" s="243" t="s">
        <v>220</v>
      </c>
      <c r="G1126" s="241"/>
      <c r="H1126" s="244">
        <v>4</v>
      </c>
      <c r="I1126" s="245"/>
      <c r="J1126" s="241"/>
      <c r="K1126" s="241"/>
      <c r="L1126" s="246"/>
      <c r="M1126" s="247"/>
      <c r="N1126" s="248"/>
      <c r="O1126" s="248"/>
      <c r="P1126" s="248"/>
      <c r="Q1126" s="248"/>
      <c r="R1126" s="248"/>
      <c r="S1126" s="248"/>
      <c r="T1126" s="249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T1126" s="250" t="s">
        <v>218</v>
      </c>
      <c r="AU1126" s="250" t="s">
        <v>93</v>
      </c>
      <c r="AV1126" s="14" t="s">
        <v>112</v>
      </c>
      <c r="AW1126" s="14" t="s">
        <v>33</v>
      </c>
      <c r="AX1126" s="14" t="s">
        <v>34</v>
      </c>
      <c r="AY1126" s="250" t="s">
        <v>206</v>
      </c>
    </row>
    <row r="1127" spans="1:65" s="2" customFormat="1" ht="44.25" customHeight="1">
      <c r="A1127" s="40"/>
      <c r="B1127" s="41"/>
      <c r="C1127" s="215" t="s">
        <v>1429</v>
      </c>
      <c r="D1127" s="215" t="s">
        <v>208</v>
      </c>
      <c r="E1127" s="216" t="s">
        <v>1430</v>
      </c>
      <c r="F1127" s="217" t="s">
        <v>1431</v>
      </c>
      <c r="G1127" s="218" t="s">
        <v>386</v>
      </c>
      <c r="H1127" s="219">
        <v>2</v>
      </c>
      <c r="I1127" s="220"/>
      <c r="J1127" s="221">
        <f>ROUND(I1127*H1127,2)</f>
        <v>0</v>
      </c>
      <c r="K1127" s="217" t="s">
        <v>212</v>
      </c>
      <c r="L1127" s="46"/>
      <c r="M1127" s="222" t="s">
        <v>19</v>
      </c>
      <c r="N1127" s="223" t="s">
        <v>44</v>
      </c>
      <c r="O1127" s="86"/>
      <c r="P1127" s="224">
        <f>O1127*H1127</f>
        <v>0</v>
      </c>
      <c r="Q1127" s="224">
        <v>0.00096</v>
      </c>
      <c r="R1127" s="224">
        <f>Q1127*H1127</f>
        <v>0.00192</v>
      </c>
      <c r="S1127" s="224">
        <v>0</v>
      </c>
      <c r="T1127" s="225">
        <f>S1127*H1127</f>
        <v>0</v>
      </c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R1127" s="226" t="s">
        <v>112</v>
      </c>
      <c r="AT1127" s="226" t="s">
        <v>208</v>
      </c>
      <c r="AU1127" s="226" t="s">
        <v>93</v>
      </c>
      <c r="AY1127" s="19" t="s">
        <v>206</v>
      </c>
      <c r="BE1127" s="227">
        <f>IF(N1127="základní",J1127,0)</f>
        <v>0</v>
      </c>
      <c r="BF1127" s="227">
        <f>IF(N1127="snížená",J1127,0)</f>
        <v>0</v>
      </c>
      <c r="BG1127" s="227">
        <f>IF(N1127="zákl. přenesená",J1127,0)</f>
        <v>0</v>
      </c>
      <c r="BH1127" s="227">
        <f>IF(N1127="sníž. přenesená",J1127,0)</f>
        <v>0</v>
      </c>
      <c r="BI1127" s="227">
        <f>IF(N1127="nulová",J1127,0)</f>
        <v>0</v>
      </c>
      <c r="BJ1127" s="19" t="s">
        <v>34</v>
      </c>
      <c r="BK1127" s="227">
        <f>ROUND(I1127*H1127,2)</f>
        <v>0</v>
      </c>
      <c r="BL1127" s="19" t="s">
        <v>112</v>
      </c>
      <c r="BM1127" s="226" t="s">
        <v>1432</v>
      </c>
    </row>
    <row r="1128" spans="1:51" s="13" customFormat="1" ht="12">
      <c r="A1128" s="13"/>
      <c r="B1128" s="228"/>
      <c r="C1128" s="229"/>
      <c r="D1128" s="230" t="s">
        <v>218</v>
      </c>
      <c r="E1128" s="231" t="s">
        <v>19</v>
      </c>
      <c r="F1128" s="232" t="s">
        <v>1433</v>
      </c>
      <c r="G1128" s="229"/>
      <c r="H1128" s="233">
        <v>1</v>
      </c>
      <c r="I1128" s="234"/>
      <c r="J1128" s="229"/>
      <c r="K1128" s="229"/>
      <c r="L1128" s="235"/>
      <c r="M1128" s="236"/>
      <c r="N1128" s="237"/>
      <c r="O1128" s="237"/>
      <c r="P1128" s="237"/>
      <c r="Q1128" s="237"/>
      <c r="R1128" s="237"/>
      <c r="S1128" s="237"/>
      <c r="T1128" s="238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T1128" s="239" t="s">
        <v>218</v>
      </c>
      <c r="AU1128" s="239" t="s">
        <v>93</v>
      </c>
      <c r="AV1128" s="13" t="s">
        <v>82</v>
      </c>
      <c r="AW1128" s="13" t="s">
        <v>33</v>
      </c>
      <c r="AX1128" s="13" t="s">
        <v>73</v>
      </c>
      <c r="AY1128" s="239" t="s">
        <v>206</v>
      </c>
    </row>
    <row r="1129" spans="1:51" s="13" customFormat="1" ht="12">
      <c r="A1129" s="13"/>
      <c r="B1129" s="228"/>
      <c r="C1129" s="229"/>
      <c r="D1129" s="230" t="s">
        <v>218</v>
      </c>
      <c r="E1129" s="231" t="s">
        <v>19</v>
      </c>
      <c r="F1129" s="232" t="s">
        <v>1434</v>
      </c>
      <c r="G1129" s="229"/>
      <c r="H1129" s="233">
        <v>1</v>
      </c>
      <c r="I1129" s="234"/>
      <c r="J1129" s="229"/>
      <c r="K1129" s="229"/>
      <c r="L1129" s="235"/>
      <c r="M1129" s="236"/>
      <c r="N1129" s="237"/>
      <c r="O1129" s="237"/>
      <c r="P1129" s="237"/>
      <c r="Q1129" s="237"/>
      <c r="R1129" s="237"/>
      <c r="S1129" s="237"/>
      <c r="T1129" s="238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T1129" s="239" t="s">
        <v>218</v>
      </c>
      <c r="AU1129" s="239" t="s">
        <v>93</v>
      </c>
      <c r="AV1129" s="13" t="s">
        <v>82</v>
      </c>
      <c r="AW1129" s="13" t="s">
        <v>33</v>
      </c>
      <c r="AX1129" s="13" t="s">
        <v>73</v>
      </c>
      <c r="AY1129" s="239" t="s">
        <v>206</v>
      </c>
    </row>
    <row r="1130" spans="1:51" s="14" customFormat="1" ht="12">
      <c r="A1130" s="14"/>
      <c r="B1130" s="240"/>
      <c r="C1130" s="241"/>
      <c r="D1130" s="230" t="s">
        <v>218</v>
      </c>
      <c r="E1130" s="242" t="s">
        <v>19</v>
      </c>
      <c r="F1130" s="243" t="s">
        <v>220</v>
      </c>
      <c r="G1130" s="241"/>
      <c r="H1130" s="244">
        <v>2</v>
      </c>
      <c r="I1130" s="245"/>
      <c r="J1130" s="241"/>
      <c r="K1130" s="241"/>
      <c r="L1130" s="246"/>
      <c r="M1130" s="247"/>
      <c r="N1130" s="248"/>
      <c r="O1130" s="248"/>
      <c r="P1130" s="248"/>
      <c r="Q1130" s="248"/>
      <c r="R1130" s="248"/>
      <c r="S1130" s="248"/>
      <c r="T1130" s="249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T1130" s="250" t="s">
        <v>218</v>
      </c>
      <c r="AU1130" s="250" t="s">
        <v>93</v>
      </c>
      <c r="AV1130" s="14" t="s">
        <v>112</v>
      </c>
      <c r="AW1130" s="14" t="s">
        <v>33</v>
      </c>
      <c r="AX1130" s="14" t="s">
        <v>34</v>
      </c>
      <c r="AY1130" s="250" t="s">
        <v>206</v>
      </c>
    </row>
    <row r="1131" spans="1:65" s="2" customFormat="1" ht="12">
      <c r="A1131" s="40"/>
      <c r="B1131" s="41"/>
      <c r="C1131" s="261" t="s">
        <v>1435</v>
      </c>
      <c r="D1131" s="261" t="s">
        <v>317</v>
      </c>
      <c r="E1131" s="262" t="s">
        <v>1436</v>
      </c>
      <c r="F1131" s="263" t="s">
        <v>1437</v>
      </c>
      <c r="G1131" s="264" t="s">
        <v>386</v>
      </c>
      <c r="H1131" s="265">
        <v>1</v>
      </c>
      <c r="I1131" s="266"/>
      <c r="J1131" s="267">
        <f>ROUND(I1131*H1131,2)</f>
        <v>0</v>
      </c>
      <c r="K1131" s="263" t="s">
        <v>19</v>
      </c>
      <c r="L1131" s="268"/>
      <c r="M1131" s="269" t="s">
        <v>19</v>
      </c>
      <c r="N1131" s="270" t="s">
        <v>44</v>
      </c>
      <c r="O1131" s="86"/>
      <c r="P1131" s="224">
        <f>O1131*H1131</f>
        <v>0</v>
      </c>
      <c r="Q1131" s="224">
        <v>0.02974</v>
      </c>
      <c r="R1131" s="224">
        <f>Q1131*H1131</f>
        <v>0.02974</v>
      </c>
      <c r="S1131" s="224">
        <v>0</v>
      </c>
      <c r="T1131" s="225">
        <f>S1131*H1131</f>
        <v>0</v>
      </c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R1131" s="226" t="s">
        <v>247</v>
      </c>
      <c r="AT1131" s="226" t="s">
        <v>317</v>
      </c>
      <c r="AU1131" s="226" t="s">
        <v>93</v>
      </c>
      <c r="AY1131" s="19" t="s">
        <v>206</v>
      </c>
      <c r="BE1131" s="227">
        <f>IF(N1131="základní",J1131,0)</f>
        <v>0</v>
      </c>
      <c r="BF1131" s="227">
        <f>IF(N1131="snížená",J1131,0)</f>
        <v>0</v>
      </c>
      <c r="BG1131" s="227">
        <f>IF(N1131="zákl. přenesená",J1131,0)</f>
        <v>0</v>
      </c>
      <c r="BH1131" s="227">
        <f>IF(N1131="sníž. přenesená",J1131,0)</f>
        <v>0</v>
      </c>
      <c r="BI1131" s="227">
        <f>IF(N1131="nulová",J1131,0)</f>
        <v>0</v>
      </c>
      <c r="BJ1131" s="19" t="s">
        <v>34</v>
      </c>
      <c r="BK1131" s="227">
        <f>ROUND(I1131*H1131,2)</f>
        <v>0</v>
      </c>
      <c r="BL1131" s="19" t="s">
        <v>112</v>
      </c>
      <c r="BM1131" s="226" t="s">
        <v>1438</v>
      </c>
    </row>
    <row r="1132" spans="1:51" s="15" customFormat="1" ht="12">
      <c r="A1132" s="15"/>
      <c r="B1132" s="251"/>
      <c r="C1132" s="252"/>
      <c r="D1132" s="230" t="s">
        <v>218</v>
      </c>
      <c r="E1132" s="253" t="s">
        <v>19</v>
      </c>
      <c r="F1132" s="254" t="s">
        <v>1420</v>
      </c>
      <c r="G1132" s="252"/>
      <c r="H1132" s="253" t="s">
        <v>19</v>
      </c>
      <c r="I1132" s="255"/>
      <c r="J1132" s="252"/>
      <c r="K1132" s="252"/>
      <c r="L1132" s="256"/>
      <c r="M1132" s="257"/>
      <c r="N1132" s="258"/>
      <c r="O1132" s="258"/>
      <c r="P1132" s="258"/>
      <c r="Q1132" s="258"/>
      <c r="R1132" s="258"/>
      <c r="S1132" s="258"/>
      <c r="T1132" s="259"/>
      <c r="U1132" s="15"/>
      <c r="V1132" s="15"/>
      <c r="W1132" s="15"/>
      <c r="X1132" s="15"/>
      <c r="Y1132" s="15"/>
      <c r="Z1132" s="15"/>
      <c r="AA1132" s="15"/>
      <c r="AB1132" s="15"/>
      <c r="AC1132" s="15"/>
      <c r="AD1132" s="15"/>
      <c r="AE1132" s="15"/>
      <c r="AT1132" s="260" t="s">
        <v>218</v>
      </c>
      <c r="AU1132" s="260" t="s">
        <v>93</v>
      </c>
      <c r="AV1132" s="15" t="s">
        <v>34</v>
      </c>
      <c r="AW1132" s="15" t="s">
        <v>33</v>
      </c>
      <c r="AX1132" s="15" t="s">
        <v>73</v>
      </c>
      <c r="AY1132" s="260" t="s">
        <v>206</v>
      </c>
    </row>
    <row r="1133" spans="1:51" s="13" customFormat="1" ht="12">
      <c r="A1133" s="13"/>
      <c r="B1133" s="228"/>
      <c r="C1133" s="229"/>
      <c r="D1133" s="230" t="s">
        <v>218</v>
      </c>
      <c r="E1133" s="231" t="s">
        <v>19</v>
      </c>
      <c r="F1133" s="232" t="s">
        <v>1433</v>
      </c>
      <c r="G1133" s="229"/>
      <c r="H1133" s="233">
        <v>1</v>
      </c>
      <c r="I1133" s="234"/>
      <c r="J1133" s="229"/>
      <c r="K1133" s="229"/>
      <c r="L1133" s="235"/>
      <c r="M1133" s="236"/>
      <c r="N1133" s="237"/>
      <c r="O1133" s="237"/>
      <c r="P1133" s="237"/>
      <c r="Q1133" s="237"/>
      <c r="R1133" s="237"/>
      <c r="S1133" s="237"/>
      <c r="T1133" s="238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T1133" s="239" t="s">
        <v>218</v>
      </c>
      <c r="AU1133" s="239" t="s">
        <v>93</v>
      </c>
      <c r="AV1133" s="13" t="s">
        <v>82</v>
      </c>
      <c r="AW1133" s="13" t="s">
        <v>33</v>
      </c>
      <c r="AX1133" s="13" t="s">
        <v>73</v>
      </c>
      <c r="AY1133" s="239" t="s">
        <v>206</v>
      </c>
    </row>
    <row r="1134" spans="1:51" s="14" customFormat="1" ht="12">
      <c r="A1134" s="14"/>
      <c r="B1134" s="240"/>
      <c r="C1134" s="241"/>
      <c r="D1134" s="230" t="s">
        <v>218</v>
      </c>
      <c r="E1134" s="242" t="s">
        <v>19</v>
      </c>
      <c r="F1134" s="243" t="s">
        <v>220</v>
      </c>
      <c r="G1134" s="241"/>
      <c r="H1134" s="244">
        <v>1</v>
      </c>
      <c r="I1134" s="245"/>
      <c r="J1134" s="241"/>
      <c r="K1134" s="241"/>
      <c r="L1134" s="246"/>
      <c r="M1134" s="247"/>
      <c r="N1134" s="248"/>
      <c r="O1134" s="248"/>
      <c r="P1134" s="248"/>
      <c r="Q1134" s="248"/>
      <c r="R1134" s="248"/>
      <c r="S1134" s="248"/>
      <c r="T1134" s="249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T1134" s="250" t="s">
        <v>218</v>
      </c>
      <c r="AU1134" s="250" t="s">
        <v>93</v>
      </c>
      <c r="AV1134" s="14" t="s">
        <v>112</v>
      </c>
      <c r="AW1134" s="14" t="s">
        <v>33</v>
      </c>
      <c r="AX1134" s="14" t="s">
        <v>34</v>
      </c>
      <c r="AY1134" s="250" t="s">
        <v>206</v>
      </c>
    </row>
    <row r="1135" spans="1:65" s="2" customFormat="1" ht="33" customHeight="1">
      <c r="A1135" s="40"/>
      <c r="B1135" s="41"/>
      <c r="C1135" s="261" t="s">
        <v>1439</v>
      </c>
      <c r="D1135" s="261" t="s">
        <v>317</v>
      </c>
      <c r="E1135" s="262" t="s">
        <v>1440</v>
      </c>
      <c r="F1135" s="263" t="s">
        <v>1441</v>
      </c>
      <c r="G1135" s="264" t="s">
        <v>386</v>
      </c>
      <c r="H1135" s="265">
        <v>1</v>
      </c>
      <c r="I1135" s="266"/>
      <c r="J1135" s="267">
        <f>ROUND(I1135*H1135,2)</f>
        <v>0</v>
      </c>
      <c r="K1135" s="263" t="s">
        <v>19</v>
      </c>
      <c r="L1135" s="268"/>
      <c r="M1135" s="269" t="s">
        <v>19</v>
      </c>
      <c r="N1135" s="270" t="s">
        <v>44</v>
      </c>
      <c r="O1135" s="86"/>
      <c r="P1135" s="224">
        <f>O1135*H1135</f>
        <v>0</v>
      </c>
      <c r="Q1135" s="224">
        <v>0.02569</v>
      </c>
      <c r="R1135" s="224">
        <f>Q1135*H1135</f>
        <v>0.02569</v>
      </c>
      <c r="S1135" s="224">
        <v>0</v>
      </c>
      <c r="T1135" s="225">
        <f>S1135*H1135</f>
        <v>0</v>
      </c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R1135" s="226" t="s">
        <v>247</v>
      </c>
      <c r="AT1135" s="226" t="s">
        <v>317</v>
      </c>
      <c r="AU1135" s="226" t="s">
        <v>93</v>
      </c>
      <c r="AY1135" s="19" t="s">
        <v>206</v>
      </c>
      <c r="BE1135" s="227">
        <f>IF(N1135="základní",J1135,0)</f>
        <v>0</v>
      </c>
      <c r="BF1135" s="227">
        <f>IF(N1135="snížená",J1135,0)</f>
        <v>0</v>
      </c>
      <c r="BG1135" s="227">
        <f>IF(N1135="zákl. přenesená",J1135,0)</f>
        <v>0</v>
      </c>
      <c r="BH1135" s="227">
        <f>IF(N1135="sníž. přenesená",J1135,0)</f>
        <v>0</v>
      </c>
      <c r="BI1135" s="227">
        <f>IF(N1135="nulová",J1135,0)</f>
        <v>0</v>
      </c>
      <c r="BJ1135" s="19" t="s">
        <v>34</v>
      </c>
      <c r="BK1135" s="227">
        <f>ROUND(I1135*H1135,2)</f>
        <v>0</v>
      </c>
      <c r="BL1135" s="19" t="s">
        <v>112</v>
      </c>
      <c r="BM1135" s="226" t="s">
        <v>1442</v>
      </c>
    </row>
    <row r="1136" spans="1:51" s="15" customFormat="1" ht="12">
      <c r="A1136" s="15"/>
      <c r="B1136" s="251"/>
      <c r="C1136" s="252"/>
      <c r="D1136" s="230" t="s">
        <v>218</v>
      </c>
      <c r="E1136" s="253" t="s">
        <v>19</v>
      </c>
      <c r="F1136" s="254" t="s">
        <v>1420</v>
      </c>
      <c r="G1136" s="252"/>
      <c r="H1136" s="253" t="s">
        <v>19</v>
      </c>
      <c r="I1136" s="255"/>
      <c r="J1136" s="252"/>
      <c r="K1136" s="252"/>
      <c r="L1136" s="256"/>
      <c r="M1136" s="257"/>
      <c r="N1136" s="258"/>
      <c r="O1136" s="258"/>
      <c r="P1136" s="258"/>
      <c r="Q1136" s="258"/>
      <c r="R1136" s="258"/>
      <c r="S1136" s="258"/>
      <c r="T1136" s="259"/>
      <c r="U1136" s="15"/>
      <c r="V1136" s="15"/>
      <c r="W1136" s="15"/>
      <c r="X1136" s="15"/>
      <c r="Y1136" s="15"/>
      <c r="Z1136" s="15"/>
      <c r="AA1136" s="15"/>
      <c r="AB1136" s="15"/>
      <c r="AC1136" s="15"/>
      <c r="AD1136" s="15"/>
      <c r="AE1136" s="15"/>
      <c r="AT1136" s="260" t="s">
        <v>218</v>
      </c>
      <c r="AU1136" s="260" t="s">
        <v>93</v>
      </c>
      <c r="AV1136" s="15" t="s">
        <v>34</v>
      </c>
      <c r="AW1136" s="15" t="s">
        <v>33</v>
      </c>
      <c r="AX1136" s="15" t="s">
        <v>73</v>
      </c>
      <c r="AY1136" s="260" t="s">
        <v>206</v>
      </c>
    </row>
    <row r="1137" spans="1:51" s="13" customFormat="1" ht="12">
      <c r="A1137" s="13"/>
      <c r="B1137" s="228"/>
      <c r="C1137" s="229"/>
      <c r="D1137" s="230" t="s">
        <v>218</v>
      </c>
      <c r="E1137" s="231" t="s">
        <v>19</v>
      </c>
      <c r="F1137" s="232" t="s">
        <v>1434</v>
      </c>
      <c r="G1137" s="229"/>
      <c r="H1137" s="233">
        <v>1</v>
      </c>
      <c r="I1137" s="234"/>
      <c r="J1137" s="229"/>
      <c r="K1137" s="229"/>
      <c r="L1137" s="235"/>
      <c r="M1137" s="236"/>
      <c r="N1137" s="237"/>
      <c r="O1137" s="237"/>
      <c r="P1137" s="237"/>
      <c r="Q1137" s="237"/>
      <c r="R1137" s="237"/>
      <c r="S1137" s="237"/>
      <c r="T1137" s="238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T1137" s="239" t="s">
        <v>218</v>
      </c>
      <c r="AU1137" s="239" t="s">
        <v>93</v>
      </c>
      <c r="AV1137" s="13" t="s">
        <v>82</v>
      </c>
      <c r="AW1137" s="13" t="s">
        <v>33</v>
      </c>
      <c r="AX1137" s="13" t="s">
        <v>73</v>
      </c>
      <c r="AY1137" s="239" t="s">
        <v>206</v>
      </c>
    </row>
    <row r="1138" spans="1:51" s="14" customFormat="1" ht="12">
      <c r="A1138" s="14"/>
      <c r="B1138" s="240"/>
      <c r="C1138" s="241"/>
      <c r="D1138" s="230" t="s">
        <v>218</v>
      </c>
      <c r="E1138" s="242" t="s">
        <v>19</v>
      </c>
      <c r="F1138" s="243" t="s">
        <v>220</v>
      </c>
      <c r="G1138" s="241"/>
      <c r="H1138" s="244">
        <v>1</v>
      </c>
      <c r="I1138" s="245"/>
      <c r="J1138" s="241"/>
      <c r="K1138" s="241"/>
      <c r="L1138" s="246"/>
      <c r="M1138" s="247"/>
      <c r="N1138" s="248"/>
      <c r="O1138" s="248"/>
      <c r="P1138" s="248"/>
      <c r="Q1138" s="248"/>
      <c r="R1138" s="248"/>
      <c r="S1138" s="248"/>
      <c r="T1138" s="249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T1138" s="250" t="s">
        <v>218</v>
      </c>
      <c r="AU1138" s="250" t="s">
        <v>93</v>
      </c>
      <c r="AV1138" s="14" t="s">
        <v>112</v>
      </c>
      <c r="AW1138" s="14" t="s">
        <v>33</v>
      </c>
      <c r="AX1138" s="14" t="s">
        <v>34</v>
      </c>
      <c r="AY1138" s="250" t="s">
        <v>206</v>
      </c>
    </row>
    <row r="1139" spans="1:65" s="2" customFormat="1" ht="12">
      <c r="A1139" s="40"/>
      <c r="B1139" s="41"/>
      <c r="C1139" s="215" t="s">
        <v>1443</v>
      </c>
      <c r="D1139" s="215" t="s">
        <v>208</v>
      </c>
      <c r="E1139" s="216" t="s">
        <v>1444</v>
      </c>
      <c r="F1139" s="217" t="s">
        <v>1445</v>
      </c>
      <c r="G1139" s="218" t="s">
        <v>386</v>
      </c>
      <c r="H1139" s="219">
        <v>9</v>
      </c>
      <c r="I1139" s="220"/>
      <c r="J1139" s="221">
        <f>ROUND(I1139*H1139,2)</f>
        <v>0</v>
      </c>
      <c r="K1139" s="217" t="s">
        <v>212</v>
      </c>
      <c r="L1139" s="46"/>
      <c r="M1139" s="222" t="s">
        <v>19</v>
      </c>
      <c r="N1139" s="223" t="s">
        <v>44</v>
      </c>
      <c r="O1139" s="86"/>
      <c r="P1139" s="224">
        <f>O1139*H1139</f>
        <v>0</v>
      </c>
      <c r="Q1139" s="224">
        <v>0.4417</v>
      </c>
      <c r="R1139" s="224">
        <f>Q1139*H1139</f>
        <v>3.9753</v>
      </c>
      <c r="S1139" s="224">
        <v>0</v>
      </c>
      <c r="T1139" s="225">
        <f>S1139*H1139</f>
        <v>0</v>
      </c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40"/>
      <c r="AE1139" s="40"/>
      <c r="AR1139" s="226" t="s">
        <v>112</v>
      </c>
      <c r="AT1139" s="226" t="s">
        <v>208</v>
      </c>
      <c r="AU1139" s="226" t="s">
        <v>93</v>
      </c>
      <c r="AY1139" s="19" t="s">
        <v>206</v>
      </c>
      <c r="BE1139" s="227">
        <f>IF(N1139="základní",J1139,0)</f>
        <v>0</v>
      </c>
      <c r="BF1139" s="227">
        <f>IF(N1139="snížená",J1139,0)</f>
        <v>0</v>
      </c>
      <c r="BG1139" s="227">
        <f>IF(N1139="zákl. přenesená",J1139,0)</f>
        <v>0</v>
      </c>
      <c r="BH1139" s="227">
        <f>IF(N1139="sníž. přenesená",J1139,0)</f>
        <v>0</v>
      </c>
      <c r="BI1139" s="227">
        <f>IF(N1139="nulová",J1139,0)</f>
        <v>0</v>
      </c>
      <c r="BJ1139" s="19" t="s">
        <v>34</v>
      </c>
      <c r="BK1139" s="227">
        <f>ROUND(I1139*H1139,2)</f>
        <v>0</v>
      </c>
      <c r="BL1139" s="19" t="s">
        <v>112</v>
      </c>
      <c r="BM1139" s="226" t="s">
        <v>1446</v>
      </c>
    </row>
    <row r="1140" spans="1:51" s="13" customFormat="1" ht="12">
      <c r="A1140" s="13"/>
      <c r="B1140" s="228"/>
      <c r="C1140" s="229"/>
      <c r="D1140" s="230" t="s">
        <v>218</v>
      </c>
      <c r="E1140" s="231" t="s">
        <v>19</v>
      </c>
      <c r="F1140" s="232" t="s">
        <v>1447</v>
      </c>
      <c r="G1140" s="229"/>
      <c r="H1140" s="233">
        <v>3</v>
      </c>
      <c r="I1140" s="234"/>
      <c r="J1140" s="229"/>
      <c r="K1140" s="229"/>
      <c r="L1140" s="235"/>
      <c r="M1140" s="236"/>
      <c r="N1140" s="237"/>
      <c r="O1140" s="237"/>
      <c r="P1140" s="237"/>
      <c r="Q1140" s="237"/>
      <c r="R1140" s="237"/>
      <c r="S1140" s="237"/>
      <c r="T1140" s="238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T1140" s="239" t="s">
        <v>218</v>
      </c>
      <c r="AU1140" s="239" t="s">
        <v>93</v>
      </c>
      <c r="AV1140" s="13" t="s">
        <v>82</v>
      </c>
      <c r="AW1140" s="13" t="s">
        <v>33</v>
      </c>
      <c r="AX1140" s="13" t="s">
        <v>73</v>
      </c>
      <c r="AY1140" s="239" t="s">
        <v>206</v>
      </c>
    </row>
    <row r="1141" spans="1:51" s="13" customFormat="1" ht="12">
      <c r="A1141" s="13"/>
      <c r="B1141" s="228"/>
      <c r="C1141" s="229"/>
      <c r="D1141" s="230" t="s">
        <v>218</v>
      </c>
      <c r="E1141" s="231" t="s">
        <v>19</v>
      </c>
      <c r="F1141" s="232" t="s">
        <v>1448</v>
      </c>
      <c r="G1141" s="229"/>
      <c r="H1141" s="233">
        <v>5</v>
      </c>
      <c r="I1141" s="234"/>
      <c r="J1141" s="229"/>
      <c r="K1141" s="229"/>
      <c r="L1141" s="235"/>
      <c r="M1141" s="236"/>
      <c r="N1141" s="237"/>
      <c r="O1141" s="237"/>
      <c r="P1141" s="237"/>
      <c r="Q1141" s="237"/>
      <c r="R1141" s="237"/>
      <c r="S1141" s="237"/>
      <c r="T1141" s="238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T1141" s="239" t="s">
        <v>218</v>
      </c>
      <c r="AU1141" s="239" t="s">
        <v>93</v>
      </c>
      <c r="AV1141" s="13" t="s">
        <v>82</v>
      </c>
      <c r="AW1141" s="13" t="s">
        <v>33</v>
      </c>
      <c r="AX1141" s="13" t="s">
        <v>73</v>
      </c>
      <c r="AY1141" s="239" t="s">
        <v>206</v>
      </c>
    </row>
    <row r="1142" spans="1:51" s="13" customFormat="1" ht="12">
      <c r="A1142" s="13"/>
      <c r="B1142" s="228"/>
      <c r="C1142" s="229"/>
      <c r="D1142" s="230" t="s">
        <v>218</v>
      </c>
      <c r="E1142" s="231" t="s">
        <v>19</v>
      </c>
      <c r="F1142" s="232" t="s">
        <v>1449</v>
      </c>
      <c r="G1142" s="229"/>
      <c r="H1142" s="233">
        <v>1</v>
      </c>
      <c r="I1142" s="234"/>
      <c r="J1142" s="229"/>
      <c r="K1142" s="229"/>
      <c r="L1142" s="235"/>
      <c r="M1142" s="236"/>
      <c r="N1142" s="237"/>
      <c r="O1142" s="237"/>
      <c r="P1142" s="237"/>
      <c r="Q1142" s="237"/>
      <c r="R1142" s="237"/>
      <c r="S1142" s="237"/>
      <c r="T1142" s="238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39" t="s">
        <v>218</v>
      </c>
      <c r="AU1142" s="239" t="s">
        <v>93</v>
      </c>
      <c r="AV1142" s="13" t="s">
        <v>82</v>
      </c>
      <c r="AW1142" s="13" t="s">
        <v>33</v>
      </c>
      <c r="AX1142" s="13" t="s">
        <v>73</v>
      </c>
      <c r="AY1142" s="239" t="s">
        <v>206</v>
      </c>
    </row>
    <row r="1143" spans="1:51" s="14" customFormat="1" ht="12">
      <c r="A1143" s="14"/>
      <c r="B1143" s="240"/>
      <c r="C1143" s="241"/>
      <c r="D1143" s="230" t="s">
        <v>218</v>
      </c>
      <c r="E1143" s="242" t="s">
        <v>19</v>
      </c>
      <c r="F1143" s="243" t="s">
        <v>220</v>
      </c>
      <c r="G1143" s="241"/>
      <c r="H1143" s="244">
        <v>9</v>
      </c>
      <c r="I1143" s="245"/>
      <c r="J1143" s="241"/>
      <c r="K1143" s="241"/>
      <c r="L1143" s="246"/>
      <c r="M1143" s="247"/>
      <c r="N1143" s="248"/>
      <c r="O1143" s="248"/>
      <c r="P1143" s="248"/>
      <c r="Q1143" s="248"/>
      <c r="R1143" s="248"/>
      <c r="S1143" s="248"/>
      <c r="T1143" s="249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T1143" s="250" t="s">
        <v>218</v>
      </c>
      <c r="AU1143" s="250" t="s">
        <v>93</v>
      </c>
      <c r="AV1143" s="14" t="s">
        <v>112</v>
      </c>
      <c r="AW1143" s="14" t="s">
        <v>33</v>
      </c>
      <c r="AX1143" s="14" t="s">
        <v>34</v>
      </c>
      <c r="AY1143" s="250" t="s">
        <v>206</v>
      </c>
    </row>
    <row r="1144" spans="1:65" s="2" customFormat="1" ht="12">
      <c r="A1144" s="40"/>
      <c r="B1144" s="41"/>
      <c r="C1144" s="261" t="s">
        <v>1450</v>
      </c>
      <c r="D1144" s="261" t="s">
        <v>317</v>
      </c>
      <c r="E1144" s="262" t="s">
        <v>1451</v>
      </c>
      <c r="F1144" s="263" t="s">
        <v>1452</v>
      </c>
      <c r="G1144" s="264" t="s">
        <v>386</v>
      </c>
      <c r="H1144" s="265">
        <v>8</v>
      </c>
      <c r="I1144" s="266"/>
      <c r="J1144" s="267">
        <f>ROUND(I1144*H1144,2)</f>
        <v>0</v>
      </c>
      <c r="K1144" s="263" t="s">
        <v>19</v>
      </c>
      <c r="L1144" s="268"/>
      <c r="M1144" s="269" t="s">
        <v>19</v>
      </c>
      <c r="N1144" s="270" t="s">
        <v>44</v>
      </c>
      <c r="O1144" s="86"/>
      <c r="P1144" s="224">
        <f>O1144*H1144</f>
        <v>0</v>
      </c>
      <c r="Q1144" s="224">
        <v>0.02328</v>
      </c>
      <c r="R1144" s="224">
        <f>Q1144*H1144</f>
        <v>0.18624</v>
      </c>
      <c r="S1144" s="224">
        <v>0</v>
      </c>
      <c r="T1144" s="225">
        <f>S1144*H1144</f>
        <v>0</v>
      </c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0"/>
      <c r="AE1144" s="40"/>
      <c r="AR1144" s="226" t="s">
        <v>247</v>
      </c>
      <c r="AT1144" s="226" t="s">
        <v>317</v>
      </c>
      <c r="AU1144" s="226" t="s">
        <v>93</v>
      </c>
      <c r="AY1144" s="19" t="s">
        <v>206</v>
      </c>
      <c r="BE1144" s="227">
        <f>IF(N1144="základní",J1144,0)</f>
        <v>0</v>
      </c>
      <c r="BF1144" s="227">
        <f>IF(N1144="snížená",J1144,0)</f>
        <v>0</v>
      </c>
      <c r="BG1144" s="227">
        <f>IF(N1144="zákl. přenesená",J1144,0)</f>
        <v>0</v>
      </c>
      <c r="BH1144" s="227">
        <f>IF(N1144="sníž. přenesená",J1144,0)</f>
        <v>0</v>
      </c>
      <c r="BI1144" s="227">
        <f>IF(N1144="nulová",J1144,0)</f>
        <v>0</v>
      </c>
      <c r="BJ1144" s="19" t="s">
        <v>34</v>
      </c>
      <c r="BK1144" s="227">
        <f>ROUND(I1144*H1144,2)</f>
        <v>0</v>
      </c>
      <c r="BL1144" s="19" t="s">
        <v>112</v>
      </c>
      <c r="BM1144" s="226" t="s">
        <v>1453</v>
      </c>
    </row>
    <row r="1145" spans="1:51" s="15" customFormat="1" ht="12">
      <c r="A1145" s="15"/>
      <c r="B1145" s="251"/>
      <c r="C1145" s="252"/>
      <c r="D1145" s="230" t="s">
        <v>218</v>
      </c>
      <c r="E1145" s="253" t="s">
        <v>19</v>
      </c>
      <c r="F1145" s="254" t="s">
        <v>1420</v>
      </c>
      <c r="G1145" s="252"/>
      <c r="H1145" s="253" t="s">
        <v>19</v>
      </c>
      <c r="I1145" s="255"/>
      <c r="J1145" s="252"/>
      <c r="K1145" s="252"/>
      <c r="L1145" s="256"/>
      <c r="M1145" s="257"/>
      <c r="N1145" s="258"/>
      <c r="O1145" s="258"/>
      <c r="P1145" s="258"/>
      <c r="Q1145" s="258"/>
      <c r="R1145" s="258"/>
      <c r="S1145" s="258"/>
      <c r="T1145" s="259"/>
      <c r="U1145" s="15"/>
      <c r="V1145" s="15"/>
      <c r="W1145" s="15"/>
      <c r="X1145" s="15"/>
      <c r="Y1145" s="15"/>
      <c r="Z1145" s="15"/>
      <c r="AA1145" s="15"/>
      <c r="AB1145" s="15"/>
      <c r="AC1145" s="15"/>
      <c r="AD1145" s="15"/>
      <c r="AE1145" s="15"/>
      <c r="AT1145" s="260" t="s">
        <v>218</v>
      </c>
      <c r="AU1145" s="260" t="s">
        <v>93</v>
      </c>
      <c r="AV1145" s="15" t="s">
        <v>34</v>
      </c>
      <c r="AW1145" s="15" t="s">
        <v>33</v>
      </c>
      <c r="AX1145" s="15" t="s">
        <v>73</v>
      </c>
      <c r="AY1145" s="260" t="s">
        <v>206</v>
      </c>
    </row>
    <row r="1146" spans="1:51" s="13" customFormat="1" ht="12">
      <c r="A1146" s="13"/>
      <c r="B1146" s="228"/>
      <c r="C1146" s="229"/>
      <c r="D1146" s="230" t="s">
        <v>218</v>
      </c>
      <c r="E1146" s="231" t="s">
        <v>19</v>
      </c>
      <c r="F1146" s="232" t="s">
        <v>1447</v>
      </c>
      <c r="G1146" s="229"/>
      <c r="H1146" s="233">
        <v>3</v>
      </c>
      <c r="I1146" s="234"/>
      <c r="J1146" s="229"/>
      <c r="K1146" s="229"/>
      <c r="L1146" s="235"/>
      <c r="M1146" s="236"/>
      <c r="N1146" s="237"/>
      <c r="O1146" s="237"/>
      <c r="P1146" s="237"/>
      <c r="Q1146" s="237"/>
      <c r="R1146" s="237"/>
      <c r="S1146" s="237"/>
      <c r="T1146" s="238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T1146" s="239" t="s">
        <v>218</v>
      </c>
      <c r="AU1146" s="239" t="s">
        <v>93</v>
      </c>
      <c r="AV1146" s="13" t="s">
        <v>82</v>
      </c>
      <c r="AW1146" s="13" t="s">
        <v>33</v>
      </c>
      <c r="AX1146" s="13" t="s">
        <v>73</v>
      </c>
      <c r="AY1146" s="239" t="s">
        <v>206</v>
      </c>
    </row>
    <row r="1147" spans="1:51" s="13" customFormat="1" ht="12">
      <c r="A1147" s="13"/>
      <c r="B1147" s="228"/>
      <c r="C1147" s="229"/>
      <c r="D1147" s="230" t="s">
        <v>218</v>
      </c>
      <c r="E1147" s="231" t="s">
        <v>19</v>
      </c>
      <c r="F1147" s="232" t="s">
        <v>1448</v>
      </c>
      <c r="G1147" s="229"/>
      <c r="H1147" s="233">
        <v>5</v>
      </c>
      <c r="I1147" s="234"/>
      <c r="J1147" s="229"/>
      <c r="K1147" s="229"/>
      <c r="L1147" s="235"/>
      <c r="M1147" s="236"/>
      <c r="N1147" s="237"/>
      <c r="O1147" s="237"/>
      <c r="P1147" s="237"/>
      <c r="Q1147" s="237"/>
      <c r="R1147" s="237"/>
      <c r="S1147" s="237"/>
      <c r="T1147" s="238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T1147" s="239" t="s">
        <v>218</v>
      </c>
      <c r="AU1147" s="239" t="s">
        <v>93</v>
      </c>
      <c r="AV1147" s="13" t="s">
        <v>82</v>
      </c>
      <c r="AW1147" s="13" t="s">
        <v>33</v>
      </c>
      <c r="AX1147" s="13" t="s">
        <v>73</v>
      </c>
      <c r="AY1147" s="239" t="s">
        <v>206</v>
      </c>
    </row>
    <row r="1148" spans="1:51" s="14" customFormat="1" ht="12">
      <c r="A1148" s="14"/>
      <c r="B1148" s="240"/>
      <c r="C1148" s="241"/>
      <c r="D1148" s="230" t="s">
        <v>218</v>
      </c>
      <c r="E1148" s="242" t="s">
        <v>19</v>
      </c>
      <c r="F1148" s="243" t="s">
        <v>220</v>
      </c>
      <c r="G1148" s="241"/>
      <c r="H1148" s="244">
        <v>8</v>
      </c>
      <c r="I1148" s="245"/>
      <c r="J1148" s="241"/>
      <c r="K1148" s="241"/>
      <c r="L1148" s="246"/>
      <c r="M1148" s="247"/>
      <c r="N1148" s="248"/>
      <c r="O1148" s="248"/>
      <c r="P1148" s="248"/>
      <c r="Q1148" s="248"/>
      <c r="R1148" s="248"/>
      <c r="S1148" s="248"/>
      <c r="T1148" s="249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T1148" s="250" t="s">
        <v>218</v>
      </c>
      <c r="AU1148" s="250" t="s">
        <v>93</v>
      </c>
      <c r="AV1148" s="14" t="s">
        <v>112</v>
      </c>
      <c r="AW1148" s="14" t="s">
        <v>33</v>
      </c>
      <c r="AX1148" s="14" t="s">
        <v>34</v>
      </c>
      <c r="AY1148" s="250" t="s">
        <v>206</v>
      </c>
    </row>
    <row r="1149" spans="1:65" s="2" customFormat="1" ht="12">
      <c r="A1149" s="40"/>
      <c r="B1149" s="41"/>
      <c r="C1149" s="261" t="s">
        <v>1454</v>
      </c>
      <c r="D1149" s="261" t="s">
        <v>317</v>
      </c>
      <c r="E1149" s="262" t="s">
        <v>1455</v>
      </c>
      <c r="F1149" s="263" t="s">
        <v>1456</v>
      </c>
      <c r="G1149" s="264" t="s">
        <v>386</v>
      </c>
      <c r="H1149" s="265">
        <v>1</v>
      </c>
      <c r="I1149" s="266"/>
      <c r="J1149" s="267">
        <f>ROUND(I1149*H1149,2)</f>
        <v>0</v>
      </c>
      <c r="K1149" s="263" t="s">
        <v>19</v>
      </c>
      <c r="L1149" s="268"/>
      <c r="M1149" s="269" t="s">
        <v>19</v>
      </c>
      <c r="N1149" s="270" t="s">
        <v>44</v>
      </c>
      <c r="O1149" s="86"/>
      <c r="P1149" s="224">
        <f>O1149*H1149</f>
        <v>0</v>
      </c>
      <c r="Q1149" s="224">
        <v>0.02328</v>
      </c>
      <c r="R1149" s="224">
        <f>Q1149*H1149</f>
        <v>0.02328</v>
      </c>
      <c r="S1149" s="224">
        <v>0</v>
      </c>
      <c r="T1149" s="225">
        <f>S1149*H1149</f>
        <v>0</v>
      </c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0"/>
      <c r="AE1149" s="40"/>
      <c r="AR1149" s="226" t="s">
        <v>247</v>
      </c>
      <c r="AT1149" s="226" t="s">
        <v>317</v>
      </c>
      <c r="AU1149" s="226" t="s">
        <v>93</v>
      </c>
      <c r="AY1149" s="19" t="s">
        <v>206</v>
      </c>
      <c r="BE1149" s="227">
        <f>IF(N1149="základní",J1149,0)</f>
        <v>0</v>
      </c>
      <c r="BF1149" s="227">
        <f>IF(N1149="snížená",J1149,0)</f>
        <v>0</v>
      </c>
      <c r="BG1149" s="227">
        <f>IF(N1149="zákl. přenesená",J1149,0)</f>
        <v>0</v>
      </c>
      <c r="BH1149" s="227">
        <f>IF(N1149="sníž. přenesená",J1149,0)</f>
        <v>0</v>
      </c>
      <c r="BI1149" s="227">
        <f>IF(N1149="nulová",J1149,0)</f>
        <v>0</v>
      </c>
      <c r="BJ1149" s="19" t="s">
        <v>34</v>
      </c>
      <c r="BK1149" s="227">
        <f>ROUND(I1149*H1149,2)</f>
        <v>0</v>
      </c>
      <c r="BL1149" s="19" t="s">
        <v>112</v>
      </c>
      <c r="BM1149" s="226" t="s">
        <v>1457</v>
      </c>
    </row>
    <row r="1150" spans="1:51" s="15" customFormat="1" ht="12">
      <c r="A1150" s="15"/>
      <c r="B1150" s="251"/>
      <c r="C1150" s="252"/>
      <c r="D1150" s="230" t="s">
        <v>218</v>
      </c>
      <c r="E1150" s="253" t="s">
        <v>19</v>
      </c>
      <c r="F1150" s="254" t="s">
        <v>1420</v>
      </c>
      <c r="G1150" s="252"/>
      <c r="H1150" s="253" t="s">
        <v>19</v>
      </c>
      <c r="I1150" s="255"/>
      <c r="J1150" s="252"/>
      <c r="K1150" s="252"/>
      <c r="L1150" s="256"/>
      <c r="M1150" s="257"/>
      <c r="N1150" s="258"/>
      <c r="O1150" s="258"/>
      <c r="P1150" s="258"/>
      <c r="Q1150" s="258"/>
      <c r="R1150" s="258"/>
      <c r="S1150" s="258"/>
      <c r="T1150" s="259"/>
      <c r="U1150" s="15"/>
      <c r="V1150" s="15"/>
      <c r="W1150" s="15"/>
      <c r="X1150" s="15"/>
      <c r="Y1150" s="15"/>
      <c r="Z1150" s="15"/>
      <c r="AA1150" s="15"/>
      <c r="AB1150" s="15"/>
      <c r="AC1150" s="15"/>
      <c r="AD1150" s="15"/>
      <c r="AE1150" s="15"/>
      <c r="AT1150" s="260" t="s">
        <v>218</v>
      </c>
      <c r="AU1150" s="260" t="s">
        <v>93</v>
      </c>
      <c r="AV1150" s="15" t="s">
        <v>34</v>
      </c>
      <c r="AW1150" s="15" t="s">
        <v>33</v>
      </c>
      <c r="AX1150" s="15" t="s">
        <v>73</v>
      </c>
      <c r="AY1150" s="260" t="s">
        <v>206</v>
      </c>
    </row>
    <row r="1151" spans="1:51" s="13" customFormat="1" ht="12">
      <c r="A1151" s="13"/>
      <c r="B1151" s="228"/>
      <c r="C1151" s="229"/>
      <c r="D1151" s="230" t="s">
        <v>218</v>
      </c>
      <c r="E1151" s="231" t="s">
        <v>19</v>
      </c>
      <c r="F1151" s="232" t="s">
        <v>1449</v>
      </c>
      <c r="G1151" s="229"/>
      <c r="H1151" s="233">
        <v>1</v>
      </c>
      <c r="I1151" s="234"/>
      <c r="J1151" s="229"/>
      <c r="K1151" s="229"/>
      <c r="L1151" s="235"/>
      <c r="M1151" s="236"/>
      <c r="N1151" s="237"/>
      <c r="O1151" s="237"/>
      <c r="P1151" s="237"/>
      <c r="Q1151" s="237"/>
      <c r="R1151" s="237"/>
      <c r="S1151" s="237"/>
      <c r="T1151" s="238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T1151" s="239" t="s">
        <v>218</v>
      </c>
      <c r="AU1151" s="239" t="s">
        <v>93</v>
      </c>
      <c r="AV1151" s="13" t="s">
        <v>82</v>
      </c>
      <c r="AW1151" s="13" t="s">
        <v>33</v>
      </c>
      <c r="AX1151" s="13" t="s">
        <v>73</v>
      </c>
      <c r="AY1151" s="239" t="s">
        <v>206</v>
      </c>
    </row>
    <row r="1152" spans="1:51" s="14" customFormat="1" ht="12">
      <c r="A1152" s="14"/>
      <c r="B1152" s="240"/>
      <c r="C1152" s="241"/>
      <c r="D1152" s="230" t="s">
        <v>218</v>
      </c>
      <c r="E1152" s="242" t="s">
        <v>19</v>
      </c>
      <c r="F1152" s="243" t="s">
        <v>220</v>
      </c>
      <c r="G1152" s="241"/>
      <c r="H1152" s="244">
        <v>1</v>
      </c>
      <c r="I1152" s="245"/>
      <c r="J1152" s="241"/>
      <c r="K1152" s="241"/>
      <c r="L1152" s="246"/>
      <c r="M1152" s="247"/>
      <c r="N1152" s="248"/>
      <c r="O1152" s="248"/>
      <c r="P1152" s="248"/>
      <c r="Q1152" s="248"/>
      <c r="R1152" s="248"/>
      <c r="S1152" s="248"/>
      <c r="T1152" s="249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  <c r="AT1152" s="250" t="s">
        <v>218</v>
      </c>
      <c r="AU1152" s="250" t="s">
        <v>93</v>
      </c>
      <c r="AV1152" s="14" t="s">
        <v>112</v>
      </c>
      <c r="AW1152" s="14" t="s">
        <v>33</v>
      </c>
      <c r="AX1152" s="14" t="s">
        <v>34</v>
      </c>
      <c r="AY1152" s="250" t="s">
        <v>206</v>
      </c>
    </row>
    <row r="1153" spans="1:65" s="2" customFormat="1" ht="44.25" customHeight="1">
      <c r="A1153" s="40"/>
      <c r="B1153" s="41"/>
      <c r="C1153" s="215" t="s">
        <v>1458</v>
      </c>
      <c r="D1153" s="215" t="s">
        <v>208</v>
      </c>
      <c r="E1153" s="216" t="s">
        <v>1459</v>
      </c>
      <c r="F1153" s="217" t="s">
        <v>1460</v>
      </c>
      <c r="G1153" s="218" t="s">
        <v>386</v>
      </c>
      <c r="H1153" s="219">
        <v>6</v>
      </c>
      <c r="I1153" s="220"/>
      <c r="J1153" s="221">
        <f>ROUND(I1153*H1153,2)</f>
        <v>0</v>
      </c>
      <c r="K1153" s="217" t="s">
        <v>212</v>
      </c>
      <c r="L1153" s="46"/>
      <c r="M1153" s="222" t="s">
        <v>19</v>
      </c>
      <c r="N1153" s="223" t="s">
        <v>44</v>
      </c>
      <c r="O1153" s="86"/>
      <c r="P1153" s="224">
        <f>O1153*H1153</f>
        <v>0</v>
      </c>
      <c r="Q1153" s="224">
        <v>0.54769</v>
      </c>
      <c r="R1153" s="224">
        <f>Q1153*H1153</f>
        <v>3.28614</v>
      </c>
      <c r="S1153" s="224">
        <v>0</v>
      </c>
      <c r="T1153" s="225">
        <f>S1153*H1153</f>
        <v>0</v>
      </c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0"/>
      <c r="AE1153" s="40"/>
      <c r="AR1153" s="226" t="s">
        <v>112</v>
      </c>
      <c r="AT1153" s="226" t="s">
        <v>208</v>
      </c>
      <c r="AU1153" s="226" t="s">
        <v>93</v>
      </c>
      <c r="AY1153" s="19" t="s">
        <v>206</v>
      </c>
      <c r="BE1153" s="227">
        <f>IF(N1153="základní",J1153,0)</f>
        <v>0</v>
      </c>
      <c r="BF1153" s="227">
        <f>IF(N1153="snížená",J1153,0)</f>
        <v>0</v>
      </c>
      <c r="BG1153" s="227">
        <f>IF(N1153="zákl. přenesená",J1153,0)</f>
        <v>0</v>
      </c>
      <c r="BH1153" s="227">
        <f>IF(N1153="sníž. přenesená",J1153,0)</f>
        <v>0</v>
      </c>
      <c r="BI1153" s="227">
        <f>IF(N1153="nulová",J1153,0)</f>
        <v>0</v>
      </c>
      <c r="BJ1153" s="19" t="s">
        <v>34</v>
      </c>
      <c r="BK1153" s="227">
        <f>ROUND(I1153*H1153,2)</f>
        <v>0</v>
      </c>
      <c r="BL1153" s="19" t="s">
        <v>112</v>
      </c>
      <c r="BM1153" s="226" t="s">
        <v>1461</v>
      </c>
    </row>
    <row r="1154" spans="1:51" s="13" customFormat="1" ht="12">
      <c r="A1154" s="13"/>
      <c r="B1154" s="228"/>
      <c r="C1154" s="229"/>
      <c r="D1154" s="230" t="s">
        <v>218</v>
      </c>
      <c r="E1154" s="231" t="s">
        <v>19</v>
      </c>
      <c r="F1154" s="232" t="s">
        <v>1462</v>
      </c>
      <c r="G1154" s="229"/>
      <c r="H1154" s="233">
        <v>2</v>
      </c>
      <c r="I1154" s="234"/>
      <c r="J1154" s="229"/>
      <c r="K1154" s="229"/>
      <c r="L1154" s="235"/>
      <c r="M1154" s="236"/>
      <c r="N1154" s="237"/>
      <c r="O1154" s="237"/>
      <c r="P1154" s="237"/>
      <c r="Q1154" s="237"/>
      <c r="R1154" s="237"/>
      <c r="S1154" s="237"/>
      <c r="T1154" s="238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T1154" s="239" t="s">
        <v>218</v>
      </c>
      <c r="AU1154" s="239" t="s">
        <v>93</v>
      </c>
      <c r="AV1154" s="13" t="s">
        <v>82</v>
      </c>
      <c r="AW1154" s="13" t="s">
        <v>33</v>
      </c>
      <c r="AX1154" s="13" t="s">
        <v>73</v>
      </c>
      <c r="AY1154" s="239" t="s">
        <v>206</v>
      </c>
    </row>
    <row r="1155" spans="1:51" s="13" customFormat="1" ht="12">
      <c r="A1155" s="13"/>
      <c r="B1155" s="228"/>
      <c r="C1155" s="229"/>
      <c r="D1155" s="230" t="s">
        <v>218</v>
      </c>
      <c r="E1155" s="231" t="s">
        <v>19</v>
      </c>
      <c r="F1155" s="232" t="s">
        <v>1463</v>
      </c>
      <c r="G1155" s="229"/>
      <c r="H1155" s="233">
        <v>1</v>
      </c>
      <c r="I1155" s="234"/>
      <c r="J1155" s="229"/>
      <c r="K1155" s="229"/>
      <c r="L1155" s="235"/>
      <c r="M1155" s="236"/>
      <c r="N1155" s="237"/>
      <c r="O1155" s="237"/>
      <c r="P1155" s="237"/>
      <c r="Q1155" s="237"/>
      <c r="R1155" s="237"/>
      <c r="S1155" s="237"/>
      <c r="T1155" s="238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T1155" s="239" t="s">
        <v>218</v>
      </c>
      <c r="AU1155" s="239" t="s">
        <v>93</v>
      </c>
      <c r="AV1155" s="13" t="s">
        <v>82</v>
      </c>
      <c r="AW1155" s="13" t="s">
        <v>33</v>
      </c>
      <c r="AX1155" s="13" t="s">
        <v>73</v>
      </c>
      <c r="AY1155" s="239" t="s">
        <v>206</v>
      </c>
    </row>
    <row r="1156" spans="1:51" s="13" customFormat="1" ht="12">
      <c r="A1156" s="13"/>
      <c r="B1156" s="228"/>
      <c r="C1156" s="229"/>
      <c r="D1156" s="230" t="s">
        <v>218</v>
      </c>
      <c r="E1156" s="231" t="s">
        <v>19</v>
      </c>
      <c r="F1156" s="232" t="s">
        <v>1464</v>
      </c>
      <c r="G1156" s="229"/>
      <c r="H1156" s="233">
        <v>1</v>
      </c>
      <c r="I1156" s="234"/>
      <c r="J1156" s="229"/>
      <c r="K1156" s="229"/>
      <c r="L1156" s="235"/>
      <c r="M1156" s="236"/>
      <c r="N1156" s="237"/>
      <c r="O1156" s="237"/>
      <c r="P1156" s="237"/>
      <c r="Q1156" s="237"/>
      <c r="R1156" s="237"/>
      <c r="S1156" s="237"/>
      <c r="T1156" s="238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T1156" s="239" t="s">
        <v>218</v>
      </c>
      <c r="AU1156" s="239" t="s">
        <v>93</v>
      </c>
      <c r="AV1156" s="13" t="s">
        <v>82</v>
      </c>
      <c r="AW1156" s="13" t="s">
        <v>33</v>
      </c>
      <c r="AX1156" s="13" t="s">
        <v>73</v>
      </c>
      <c r="AY1156" s="239" t="s">
        <v>206</v>
      </c>
    </row>
    <row r="1157" spans="1:51" s="13" customFormat="1" ht="12">
      <c r="A1157" s="13"/>
      <c r="B1157" s="228"/>
      <c r="C1157" s="229"/>
      <c r="D1157" s="230" t="s">
        <v>218</v>
      </c>
      <c r="E1157" s="231" t="s">
        <v>19</v>
      </c>
      <c r="F1157" s="232" t="s">
        <v>1465</v>
      </c>
      <c r="G1157" s="229"/>
      <c r="H1157" s="233">
        <v>1</v>
      </c>
      <c r="I1157" s="234"/>
      <c r="J1157" s="229"/>
      <c r="K1157" s="229"/>
      <c r="L1157" s="235"/>
      <c r="M1157" s="236"/>
      <c r="N1157" s="237"/>
      <c r="O1157" s="237"/>
      <c r="P1157" s="237"/>
      <c r="Q1157" s="237"/>
      <c r="R1157" s="237"/>
      <c r="S1157" s="237"/>
      <c r="T1157" s="238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T1157" s="239" t="s">
        <v>218</v>
      </c>
      <c r="AU1157" s="239" t="s">
        <v>93</v>
      </c>
      <c r="AV1157" s="13" t="s">
        <v>82</v>
      </c>
      <c r="AW1157" s="13" t="s">
        <v>33</v>
      </c>
      <c r="AX1157" s="13" t="s">
        <v>73</v>
      </c>
      <c r="AY1157" s="239" t="s">
        <v>206</v>
      </c>
    </row>
    <row r="1158" spans="1:51" s="13" customFormat="1" ht="12">
      <c r="A1158" s="13"/>
      <c r="B1158" s="228"/>
      <c r="C1158" s="229"/>
      <c r="D1158" s="230" t="s">
        <v>218</v>
      </c>
      <c r="E1158" s="231" t="s">
        <v>19</v>
      </c>
      <c r="F1158" s="232" t="s">
        <v>1466</v>
      </c>
      <c r="G1158" s="229"/>
      <c r="H1158" s="233">
        <v>1</v>
      </c>
      <c r="I1158" s="234"/>
      <c r="J1158" s="229"/>
      <c r="K1158" s="229"/>
      <c r="L1158" s="235"/>
      <c r="M1158" s="236"/>
      <c r="N1158" s="237"/>
      <c r="O1158" s="237"/>
      <c r="P1158" s="237"/>
      <c r="Q1158" s="237"/>
      <c r="R1158" s="237"/>
      <c r="S1158" s="237"/>
      <c r="T1158" s="238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T1158" s="239" t="s">
        <v>218</v>
      </c>
      <c r="AU1158" s="239" t="s">
        <v>93</v>
      </c>
      <c r="AV1158" s="13" t="s">
        <v>82</v>
      </c>
      <c r="AW1158" s="13" t="s">
        <v>33</v>
      </c>
      <c r="AX1158" s="13" t="s">
        <v>73</v>
      </c>
      <c r="AY1158" s="239" t="s">
        <v>206</v>
      </c>
    </row>
    <row r="1159" spans="1:51" s="14" customFormat="1" ht="12">
      <c r="A1159" s="14"/>
      <c r="B1159" s="240"/>
      <c r="C1159" s="241"/>
      <c r="D1159" s="230" t="s">
        <v>218</v>
      </c>
      <c r="E1159" s="242" t="s">
        <v>19</v>
      </c>
      <c r="F1159" s="243" t="s">
        <v>220</v>
      </c>
      <c r="G1159" s="241"/>
      <c r="H1159" s="244">
        <v>6</v>
      </c>
      <c r="I1159" s="245"/>
      <c r="J1159" s="241"/>
      <c r="K1159" s="241"/>
      <c r="L1159" s="246"/>
      <c r="M1159" s="247"/>
      <c r="N1159" s="248"/>
      <c r="O1159" s="248"/>
      <c r="P1159" s="248"/>
      <c r="Q1159" s="248"/>
      <c r="R1159" s="248"/>
      <c r="S1159" s="248"/>
      <c r="T1159" s="249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T1159" s="250" t="s">
        <v>218</v>
      </c>
      <c r="AU1159" s="250" t="s">
        <v>93</v>
      </c>
      <c r="AV1159" s="14" t="s">
        <v>112</v>
      </c>
      <c r="AW1159" s="14" t="s">
        <v>33</v>
      </c>
      <c r="AX1159" s="14" t="s">
        <v>34</v>
      </c>
      <c r="AY1159" s="250" t="s">
        <v>206</v>
      </c>
    </row>
    <row r="1160" spans="1:65" s="2" customFormat="1" ht="12">
      <c r="A1160" s="40"/>
      <c r="B1160" s="41"/>
      <c r="C1160" s="261" t="s">
        <v>1467</v>
      </c>
      <c r="D1160" s="261" t="s">
        <v>317</v>
      </c>
      <c r="E1160" s="262" t="s">
        <v>1468</v>
      </c>
      <c r="F1160" s="263" t="s">
        <v>1469</v>
      </c>
      <c r="G1160" s="264" t="s">
        <v>386</v>
      </c>
      <c r="H1160" s="265">
        <v>2</v>
      </c>
      <c r="I1160" s="266"/>
      <c r="J1160" s="267">
        <f>ROUND(I1160*H1160,2)</f>
        <v>0</v>
      </c>
      <c r="K1160" s="263" t="s">
        <v>19</v>
      </c>
      <c r="L1160" s="268"/>
      <c r="M1160" s="269" t="s">
        <v>19</v>
      </c>
      <c r="N1160" s="270" t="s">
        <v>44</v>
      </c>
      <c r="O1160" s="86"/>
      <c r="P1160" s="224">
        <f>O1160*H1160</f>
        <v>0</v>
      </c>
      <c r="Q1160" s="224">
        <v>0.02569</v>
      </c>
      <c r="R1160" s="224">
        <f>Q1160*H1160</f>
        <v>0.05138</v>
      </c>
      <c r="S1160" s="224">
        <v>0</v>
      </c>
      <c r="T1160" s="225">
        <f>S1160*H1160</f>
        <v>0</v>
      </c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0"/>
      <c r="AE1160" s="40"/>
      <c r="AR1160" s="226" t="s">
        <v>247</v>
      </c>
      <c r="AT1160" s="226" t="s">
        <v>317</v>
      </c>
      <c r="AU1160" s="226" t="s">
        <v>93</v>
      </c>
      <c r="AY1160" s="19" t="s">
        <v>206</v>
      </c>
      <c r="BE1160" s="227">
        <f>IF(N1160="základní",J1160,0)</f>
        <v>0</v>
      </c>
      <c r="BF1160" s="227">
        <f>IF(N1160="snížená",J1160,0)</f>
        <v>0</v>
      </c>
      <c r="BG1160" s="227">
        <f>IF(N1160="zákl. přenesená",J1160,0)</f>
        <v>0</v>
      </c>
      <c r="BH1160" s="227">
        <f>IF(N1160="sníž. přenesená",J1160,0)</f>
        <v>0</v>
      </c>
      <c r="BI1160" s="227">
        <f>IF(N1160="nulová",J1160,0)</f>
        <v>0</v>
      </c>
      <c r="BJ1160" s="19" t="s">
        <v>34</v>
      </c>
      <c r="BK1160" s="227">
        <f>ROUND(I1160*H1160,2)</f>
        <v>0</v>
      </c>
      <c r="BL1160" s="19" t="s">
        <v>112</v>
      </c>
      <c r="BM1160" s="226" t="s">
        <v>1470</v>
      </c>
    </row>
    <row r="1161" spans="1:51" s="15" customFormat="1" ht="12">
      <c r="A1161" s="15"/>
      <c r="B1161" s="251"/>
      <c r="C1161" s="252"/>
      <c r="D1161" s="230" t="s">
        <v>218</v>
      </c>
      <c r="E1161" s="253" t="s">
        <v>19</v>
      </c>
      <c r="F1161" s="254" t="s">
        <v>1420</v>
      </c>
      <c r="G1161" s="252"/>
      <c r="H1161" s="253" t="s">
        <v>19</v>
      </c>
      <c r="I1161" s="255"/>
      <c r="J1161" s="252"/>
      <c r="K1161" s="252"/>
      <c r="L1161" s="256"/>
      <c r="M1161" s="257"/>
      <c r="N1161" s="258"/>
      <c r="O1161" s="258"/>
      <c r="P1161" s="258"/>
      <c r="Q1161" s="258"/>
      <c r="R1161" s="258"/>
      <c r="S1161" s="258"/>
      <c r="T1161" s="259"/>
      <c r="U1161" s="15"/>
      <c r="V1161" s="15"/>
      <c r="W1161" s="15"/>
      <c r="X1161" s="15"/>
      <c r="Y1161" s="15"/>
      <c r="Z1161" s="15"/>
      <c r="AA1161" s="15"/>
      <c r="AB1161" s="15"/>
      <c r="AC1161" s="15"/>
      <c r="AD1161" s="15"/>
      <c r="AE1161" s="15"/>
      <c r="AT1161" s="260" t="s">
        <v>218</v>
      </c>
      <c r="AU1161" s="260" t="s">
        <v>93</v>
      </c>
      <c r="AV1161" s="15" t="s">
        <v>34</v>
      </c>
      <c r="AW1161" s="15" t="s">
        <v>33</v>
      </c>
      <c r="AX1161" s="15" t="s">
        <v>73</v>
      </c>
      <c r="AY1161" s="260" t="s">
        <v>206</v>
      </c>
    </row>
    <row r="1162" spans="1:51" s="13" customFormat="1" ht="12">
      <c r="A1162" s="13"/>
      <c r="B1162" s="228"/>
      <c r="C1162" s="229"/>
      <c r="D1162" s="230" t="s">
        <v>218</v>
      </c>
      <c r="E1162" s="231" t="s">
        <v>19</v>
      </c>
      <c r="F1162" s="232" t="s">
        <v>1462</v>
      </c>
      <c r="G1162" s="229"/>
      <c r="H1162" s="233">
        <v>2</v>
      </c>
      <c r="I1162" s="234"/>
      <c r="J1162" s="229"/>
      <c r="K1162" s="229"/>
      <c r="L1162" s="235"/>
      <c r="M1162" s="236"/>
      <c r="N1162" s="237"/>
      <c r="O1162" s="237"/>
      <c r="P1162" s="237"/>
      <c r="Q1162" s="237"/>
      <c r="R1162" s="237"/>
      <c r="S1162" s="237"/>
      <c r="T1162" s="238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T1162" s="239" t="s">
        <v>218</v>
      </c>
      <c r="AU1162" s="239" t="s">
        <v>93</v>
      </c>
      <c r="AV1162" s="13" t="s">
        <v>82</v>
      </c>
      <c r="AW1162" s="13" t="s">
        <v>33</v>
      </c>
      <c r="AX1162" s="13" t="s">
        <v>73</v>
      </c>
      <c r="AY1162" s="239" t="s">
        <v>206</v>
      </c>
    </row>
    <row r="1163" spans="1:51" s="14" customFormat="1" ht="12">
      <c r="A1163" s="14"/>
      <c r="B1163" s="240"/>
      <c r="C1163" s="241"/>
      <c r="D1163" s="230" t="s">
        <v>218</v>
      </c>
      <c r="E1163" s="242" t="s">
        <v>19</v>
      </c>
      <c r="F1163" s="243" t="s">
        <v>220</v>
      </c>
      <c r="G1163" s="241"/>
      <c r="H1163" s="244">
        <v>2</v>
      </c>
      <c r="I1163" s="245"/>
      <c r="J1163" s="241"/>
      <c r="K1163" s="241"/>
      <c r="L1163" s="246"/>
      <c r="M1163" s="247"/>
      <c r="N1163" s="248"/>
      <c r="O1163" s="248"/>
      <c r="P1163" s="248"/>
      <c r="Q1163" s="248"/>
      <c r="R1163" s="248"/>
      <c r="S1163" s="248"/>
      <c r="T1163" s="249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T1163" s="250" t="s">
        <v>218</v>
      </c>
      <c r="AU1163" s="250" t="s">
        <v>93</v>
      </c>
      <c r="AV1163" s="14" t="s">
        <v>112</v>
      </c>
      <c r="AW1163" s="14" t="s">
        <v>33</v>
      </c>
      <c r="AX1163" s="14" t="s">
        <v>34</v>
      </c>
      <c r="AY1163" s="250" t="s">
        <v>206</v>
      </c>
    </row>
    <row r="1164" spans="1:65" s="2" customFormat="1" ht="12">
      <c r="A1164" s="40"/>
      <c r="B1164" s="41"/>
      <c r="C1164" s="261" t="s">
        <v>1471</v>
      </c>
      <c r="D1164" s="261" t="s">
        <v>317</v>
      </c>
      <c r="E1164" s="262" t="s">
        <v>1472</v>
      </c>
      <c r="F1164" s="263" t="s">
        <v>1473</v>
      </c>
      <c r="G1164" s="264" t="s">
        <v>386</v>
      </c>
      <c r="H1164" s="265">
        <v>2</v>
      </c>
      <c r="I1164" s="266"/>
      <c r="J1164" s="267">
        <f>ROUND(I1164*H1164,2)</f>
        <v>0</v>
      </c>
      <c r="K1164" s="263" t="s">
        <v>19</v>
      </c>
      <c r="L1164" s="268"/>
      <c r="M1164" s="269" t="s">
        <v>19</v>
      </c>
      <c r="N1164" s="270" t="s">
        <v>44</v>
      </c>
      <c r="O1164" s="86"/>
      <c r="P1164" s="224">
        <f>O1164*H1164</f>
        <v>0</v>
      </c>
      <c r="Q1164" s="224">
        <v>0.02974</v>
      </c>
      <c r="R1164" s="224">
        <f>Q1164*H1164</f>
        <v>0.05948</v>
      </c>
      <c r="S1164" s="224">
        <v>0</v>
      </c>
      <c r="T1164" s="225">
        <f>S1164*H1164</f>
        <v>0</v>
      </c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R1164" s="226" t="s">
        <v>247</v>
      </c>
      <c r="AT1164" s="226" t="s">
        <v>317</v>
      </c>
      <c r="AU1164" s="226" t="s">
        <v>93</v>
      </c>
      <c r="AY1164" s="19" t="s">
        <v>206</v>
      </c>
      <c r="BE1164" s="227">
        <f>IF(N1164="základní",J1164,0)</f>
        <v>0</v>
      </c>
      <c r="BF1164" s="227">
        <f>IF(N1164="snížená",J1164,0)</f>
        <v>0</v>
      </c>
      <c r="BG1164" s="227">
        <f>IF(N1164="zákl. přenesená",J1164,0)</f>
        <v>0</v>
      </c>
      <c r="BH1164" s="227">
        <f>IF(N1164="sníž. přenesená",J1164,0)</f>
        <v>0</v>
      </c>
      <c r="BI1164" s="227">
        <f>IF(N1164="nulová",J1164,0)</f>
        <v>0</v>
      </c>
      <c r="BJ1164" s="19" t="s">
        <v>34</v>
      </c>
      <c r="BK1164" s="227">
        <f>ROUND(I1164*H1164,2)</f>
        <v>0</v>
      </c>
      <c r="BL1164" s="19" t="s">
        <v>112</v>
      </c>
      <c r="BM1164" s="226" t="s">
        <v>1474</v>
      </c>
    </row>
    <row r="1165" spans="1:51" s="15" customFormat="1" ht="12">
      <c r="A1165" s="15"/>
      <c r="B1165" s="251"/>
      <c r="C1165" s="252"/>
      <c r="D1165" s="230" t="s">
        <v>218</v>
      </c>
      <c r="E1165" s="253" t="s">
        <v>19</v>
      </c>
      <c r="F1165" s="254" t="s">
        <v>1420</v>
      </c>
      <c r="G1165" s="252"/>
      <c r="H1165" s="253" t="s">
        <v>19</v>
      </c>
      <c r="I1165" s="255"/>
      <c r="J1165" s="252"/>
      <c r="K1165" s="252"/>
      <c r="L1165" s="256"/>
      <c r="M1165" s="257"/>
      <c r="N1165" s="258"/>
      <c r="O1165" s="258"/>
      <c r="P1165" s="258"/>
      <c r="Q1165" s="258"/>
      <c r="R1165" s="258"/>
      <c r="S1165" s="258"/>
      <c r="T1165" s="259"/>
      <c r="U1165" s="15"/>
      <c r="V1165" s="15"/>
      <c r="W1165" s="15"/>
      <c r="X1165" s="15"/>
      <c r="Y1165" s="15"/>
      <c r="Z1165" s="15"/>
      <c r="AA1165" s="15"/>
      <c r="AB1165" s="15"/>
      <c r="AC1165" s="15"/>
      <c r="AD1165" s="15"/>
      <c r="AE1165" s="15"/>
      <c r="AT1165" s="260" t="s">
        <v>218</v>
      </c>
      <c r="AU1165" s="260" t="s">
        <v>93</v>
      </c>
      <c r="AV1165" s="15" t="s">
        <v>34</v>
      </c>
      <c r="AW1165" s="15" t="s">
        <v>33</v>
      </c>
      <c r="AX1165" s="15" t="s">
        <v>73</v>
      </c>
      <c r="AY1165" s="260" t="s">
        <v>206</v>
      </c>
    </row>
    <row r="1166" spans="1:51" s="13" customFormat="1" ht="12">
      <c r="A1166" s="13"/>
      <c r="B1166" s="228"/>
      <c r="C1166" s="229"/>
      <c r="D1166" s="230" t="s">
        <v>218</v>
      </c>
      <c r="E1166" s="231" t="s">
        <v>19</v>
      </c>
      <c r="F1166" s="232" t="s">
        <v>1463</v>
      </c>
      <c r="G1166" s="229"/>
      <c r="H1166" s="233">
        <v>1</v>
      </c>
      <c r="I1166" s="234"/>
      <c r="J1166" s="229"/>
      <c r="K1166" s="229"/>
      <c r="L1166" s="235"/>
      <c r="M1166" s="236"/>
      <c r="N1166" s="237"/>
      <c r="O1166" s="237"/>
      <c r="P1166" s="237"/>
      <c r="Q1166" s="237"/>
      <c r="R1166" s="237"/>
      <c r="S1166" s="237"/>
      <c r="T1166" s="238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T1166" s="239" t="s">
        <v>218</v>
      </c>
      <c r="AU1166" s="239" t="s">
        <v>93</v>
      </c>
      <c r="AV1166" s="13" t="s">
        <v>82</v>
      </c>
      <c r="AW1166" s="13" t="s">
        <v>33</v>
      </c>
      <c r="AX1166" s="13" t="s">
        <v>73</v>
      </c>
      <c r="AY1166" s="239" t="s">
        <v>206</v>
      </c>
    </row>
    <row r="1167" spans="1:51" s="13" customFormat="1" ht="12">
      <c r="A1167" s="13"/>
      <c r="B1167" s="228"/>
      <c r="C1167" s="229"/>
      <c r="D1167" s="230" t="s">
        <v>218</v>
      </c>
      <c r="E1167" s="231" t="s">
        <v>19</v>
      </c>
      <c r="F1167" s="232" t="s">
        <v>1465</v>
      </c>
      <c r="G1167" s="229"/>
      <c r="H1167" s="233">
        <v>1</v>
      </c>
      <c r="I1167" s="234"/>
      <c r="J1167" s="229"/>
      <c r="K1167" s="229"/>
      <c r="L1167" s="235"/>
      <c r="M1167" s="236"/>
      <c r="N1167" s="237"/>
      <c r="O1167" s="237"/>
      <c r="P1167" s="237"/>
      <c r="Q1167" s="237"/>
      <c r="R1167" s="237"/>
      <c r="S1167" s="237"/>
      <c r="T1167" s="238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T1167" s="239" t="s">
        <v>218</v>
      </c>
      <c r="AU1167" s="239" t="s">
        <v>93</v>
      </c>
      <c r="AV1167" s="13" t="s">
        <v>82</v>
      </c>
      <c r="AW1167" s="13" t="s">
        <v>33</v>
      </c>
      <c r="AX1167" s="13" t="s">
        <v>73</v>
      </c>
      <c r="AY1167" s="239" t="s">
        <v>206</v>
      </c>
    </row>
    <row r="1168" spans="1:51" s="14" customFormat="1" ht="12">
      <c r="A1168" s="14"/>
      <c r="B1168" s="240"/>
      <c r="C1168" s="241"/>
      <c r="D1168" s="230" t="s">
        <v>218</v>
      </c>
      <c r="E1168" s="242" t="s">
        <v>19</v>
      </c>
      <c r="F1168" s="243" t="s">
        <v>220</v>
      </c>
      <c r="G1168" s="241"/>
      <c r="H1168" s="244">
        <v>2</v>
      </c>
      <c r="I1168" s="245"/>
      <c r="J1168" s="241"/>
      <c r="K1168" s="241"/>
      <c r="L1168" s="246"/>
      <c r="M1168" s="247"/>
      <c r="N1168" s="248"/>
      <c r="O1168" s="248"/>
      <c r="P1168" s="248"/>
      <c r="Q1168" s="248"/>
      <c r="R1168" s="248"/>
      <c r="S1168" s="248"/>
      <c r="T1168" s="249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T1168" s="250" t="s">
        <v>218</v>
      </c>
      <c r="AU1168" s="250" t="s">
        <v>93</v>
      </c>
      <c r="AV1168" s="14" t="s">
        <v>112</v>
      </c>
      <c r="AW1168" s="14" t="s">
        <v>33</v>
      </c>
      <c r="AX1168" s="14" t="s">
        <v>34</v>
      </c>
      <c r="AY1168" s="250" t="s">
        <v>206</v>
      </c>
    </row>
    <row r="1169" spans="1:65" s="2" customFormat="1" ht="33" customHeight="1">
      <c r="A1169" s="40"/>
      <c r="B1169" s="41"/>
      <c r="C1169" s="261" t="s">
        <v>1475</v>
      </c>
      <c r="D1169" s="261" t="s">
        <v>317</v>
      </c>
      <c r="E1169" s="262" t="s">
        <v>1476</v>
      </c>
      <c r="F1169" s="263" t="s">
        <v>1477</v>
      </c>
      <c r="G1169" s="264" t="s">
        <v>386</v>
      </c>
      <c r="H1169" s="265">
        <v>1</v>
      </c>
      <c r="I1169" s="266"/>
      <c r="J1169" s="267">
        <f>ROUND(I1169*H1169,2)</f>
        <v>0</v>
      </c>
      <c r="K1169" s="263" t="s">
        <v>19</v>
      </c>
      <c r="L1169" s="268"/>
      <c r="M1169" s="269" t="s">
        <v>19</v>
      </c>
      <c r="N1169" s="270" t="s">
        <v>44</v>
      </c>
      <c r="O1169" s="86"/>
      <c r="P1169" s="224">
        <f>O1169*H1169</f>
        <v>0</v>
      </c>
      <c r="Q1169" s="224">
        <v>0.02569</v>
      </c>
      <c r="R1169" s="224">
        <f>Q1169*H1169</f>
        <v>0.02569</v>
      </c>
      <c r="S1169" s="224">
        <v>0</v>
      </c>
      <c r="T1169" s="225">
        <f>S1169*H1169</f>
        <v>0</v>
      </c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R1169" s="226" t="s">
        <v>247</v>
      </c>
      <c r="AT1169" s="226" t="s">
        <v>317</v>
      </c>
      <c r="AU1169" s="226" t="s">
        <v>93</v>
      </c>
      <c r="AY1169" s="19" t="s">
        <v>206</v>
      </c>
      <c r="BE1169" s="227">
        <f>IF(N1169="základní",J1169,0)</f>
        <v>0</v>
      </c>
      <c r="BF1169" s="227">
        <f>IF(N1169="snížená",J1169,0)</f>
        <v>0</v>
      </c>
      <c r="BG1169" s="227">
        <f>IF(N1169="zákl. přenesená",J1169,0)</f>
        <v>0</v>
      </c>
      <c r="BH1169" s="227">
        <f>IF(N1169="sníž. přenesená",J1169,0)</f>
        <v>0</v>
      </c>
      <c r="BI1169" s="227">
        <f>IF(N1169="nulová",J1169,0)</f>
        <v>0</v>
      </c>
      <c r="BJ1169" s="19" t="s">
        <v>34</v>
      </c>
      <c r="BK1169" s="227">
        <f>ROUND(I1169*H1169,2)</f>
        <v>0</v>
      </c>
      <c r="BL1169" s="19" t="s">
        <v>112</v>
      </c>
      <c r="BM1169" s="226" t="s">
        <v>1478</v>
      </c>
    </row>
    <row r="1170" spans="1:51" s="15" customFormat="1" ht="12">
      <c r="A1170" s="15"/>
      <c r="B1170" s="251"/>
      <c r="C1170" s="252"/>
      <c r="D1170" s="230" t="s">
        <v>218</v>
      </c>
      <c r="E1170" s="253" t="s">
        <v>19</v>
      </c>
      <c r="F1170" s="254" t="s">
        <v>1420</v>
      </c>
      <c r="G1170" s="252"/>
      <c r="H1170" s="253" t="s">
        <v>19</v>
      </c>
      <c r="I1170" s="255"/>
      <c r="J1170" s="252"/>
      <c r="K1170" s="252"/>
      <c r="L1170" s="256"/>
      <c r="M1170" s="257"/>
      <c r="N1170" s="258"/>
      <c r="O1170" s="258"/>
      <c r="P1170" s="258"/>
      <c r="Q1170" s="258"/>
      <c r="R1170" s="258"/>
      <c r="S1170" s="258"/>
      <c r="T1170" s="259"/>
      <c r="U1170" s="15"/>
      <c r="V1170" s="15"/>
      <c r="W1170" s="15"/>
      <c r="X1170" s="15"/>
      <c r="Y1170" s="15"/>
      <c r="Z1170" s="15"/>
      <c r="AA1170" s="15"/>
      <c r="AB1170" s="15"/>
      <c r="AC1170" s="15"/>
      <c r="AD1170" s="15"/>
      <c r="AE1170" s="15"/>
      <c r="AT1170" s="260" t="s">
        <v>218</v>
      </c>
      <c r="AU1170" s="260" t="s">
        <v>93</v>
      </c>
      <c r="AV1170" s="15" t="s">
        <v>34</v>
      </c>
      <c r="AW1170" s="15" t="s">
        <v>33</v>
      </c>
      <c r="AX1170" s="15" t="s">
        <v>73</v>
      </c>
      <c r="AY1170" s="260" t="s">
        <v>206</v>
      </c>
    </row>
    <row r="1171" spans="1:51" s="13" customFormat="1" ht="12">
      <c r="A1171" s="13"/>
      <c r="B1171" s="228"/>
      <c r="C1171" s="229"/>
      <c r="D1171" s="230" t="s">
        <v>218</v>
      </c>
      <c r="E1171" s="231" t="s">
        <v>19</v>
      </c>
      <c r="F1171" s="232" t="s">
        <v>1464</v>
      </c>
      <c r="G1171" s="229"/>
      <c r="H1171" s="233">
        <v>1</v>
      </c>
      <c r="I1171" s="234"/>
      <c r="J1171" s="229"/>
      <c r="K1171" s="229"/>
      <c r="L1171" s="235"/>
      <c r="M1171" s="236"/>
      <c r="N1171" s="237"/>
      <c r="O1171" s="237"/>
      <c r="P1171" s="237"/>
      <c r="Q1171" s="237"/>
      <c r="R1171" s="237"/>
      <c r="S1171" s="237"/>
      <c r="T1171" s="238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T1171" s="239" t="s">
        <v>218</v>
      </c>
      <c r="AU1171" s="239" t="s">
        <v>93</v>
      </c>
      <c r="AV1171" s="13" t="s">
        <v>82</v>
      </c>
      <c r="AW1171" s="13" t="s">
        <v>33</v>
      </c>
      <c r="AX1171" s="13" t="s">
        <v>73</v>
      </c>
      <c r="AY1171" s="239" t="s">
        <v>206</v>
      </c>
    </row>
    <row r="1172" spans="1:51" s="14" customFormat="1" ht="12">
      <c r="A1172" s="14"/>
      <c r="B1172" s="240"/>
      <c r="C1172" s="241"/>
      <c r="D1172" s="230" t="s">
        <v>218</v>
      </c>
      <c r="E1172" s="242" t="s">
        <v>19</v>
      </c>
      <c r="F1172" s="243" t="s">
        <v>220</v>
      </c>
      <c r="G1172" s="241"/>
      <c r="H1172" s="244">
        <v>1</v>
      </c>
      <c r="I1172" s="245"/>
      <c r="J1172" s="241"/>
      <c r="K1172" s="241"/>
      <c r="L1172" s="246"/>
      <c r="M1172" s="247"/>
      <c r="N1172" s="248"/>
      <c r="O1172" s="248"/>
      <c r="P1172" s="248"/>
      <c r="Q1172" s="248"/>
      <c r="R1172" s="248"/>
      <c r="S1172" s="248"/>
      <c r="T1172" s="249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T1172" s="250" t="s">
        <v>218</v>
      </c>
      <c r="AU1172" s="250" t="s">
        <v>93</v>
      </c>
      <c r="AV1172" s="14" t="s">
        <v>112</v>
      </c>
      <c r="AW1172" s="14" t="s">
        <v>33</v>
      </c>
      <c r="AX1172" s="14" t="s">
        <v>34</v>
      </c>
      <c r="AY1172" s="250" t="s">
        <v>206</v>
      </c>
    </row>
    <row r="1173" spans="1:65" s="2" customFormat="1" ht="12">
      <c r="A1173" s="40"/>
      <c r="B1173" s="41"/>
      <c r="C1173" s="261" t="s">
        <v>1479</v>
      </c>
      <c r="D1173" s="261" t="s">
        <v>317</v>
      </c>
      <c r="E1173" s="262" t="s">
        <v>1480</v>
      </c>
      <c r="F1173" s="263" t="s">
        <v>1481</v>
      </c>
      <c r="G1173" s="264" t="s">
        <v>386</v>
      </c>
      <c r="H1173" s="265">
        <v>1</v>
      </c>
      <c r="I1173" s="266"/>
      <c r="J1173" s="267">
        <f>ROUND(I1173*H1173,2)</f>
        <v>0</v>
      </c>
      <c r="K1173" s="263" t="s">
        <v>19</v>
      </c>
      <c r="L1173" s="268"/>
      <c r="M1173" s="269" t="s">
        <v>19</v>
      </c>
      <c r="N1173" s="270" t="s">
        <v>44</v>
      </c>
      <c r="O1173" s="86"/>
      <c r="P1173" s="224">
        <f>O1173*H1173</f>
        <v>0</v>
      </c>
      <c r="Q1173" s="224">
        <v>0.02974</v>
      </c>
      <c r="R1173" s="224">
        <f>Q1173*H1173</f>
        <v>0.02974</v>
      </c>
      <c r="S1173" s="224">
        <v>0</v>
      </c>
      <c r="T1173" s="225">
        <f>S1173*H1173</f>
        <v>0</v>
      </c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0"/>
      <c r="AE1173" s="40"/>
      <c r="AR1173" s="226" t="s">
        <v>247</v>
      </c>
      <c r="AT1173" s="226" t="s">
        <v>317</v>
      </c>
      <c r="AU1173" s="226" t="s">
        <v>93</v>
      </c>
      <c r="AY1173" s="19" t="s">
        <v>206</v>
      </c>
      <c r="BE1173" s="227">
        <f>IF(N1173="základní",J1173,0)</f>
        <v>0</v>
      </c>
      <c r="BF1173" s="227">
        <f>IF(N1173="snížená",J1173,0)</f>
        <v>0</v>
      </c>
      <c r="BG1173" s="227">
        <f>IF(N1173="zákl. přenesená",J1173,0)</f>
        <v>0</v>
      </c>
      <c r="BH1173" s="227">
        <f>IF(N1173="sníž. přenesená",J1173,0)</f>
        <v>0</v>
      </c>
      <c r="BI1173" s="227">
        <f>IF(N1173="nulová",J1173,0)</f>
        <v>0</v>
      </c>
      <c r="BJ1173" s="19" t="s">
        <v>34</v>
      </c>
      <c r="BK1173" s="227">
        <f>ROUND(I1173*H1173,2)</f>
        <v>0</v>
      </c>
      <c r="BL1173" s="19" t="s">
        <v>112</v>
      </c>
      <c r="BM1173" s="226" t="s">
        <v>1482</v>
      </c>
    </row>
    <row r="1174" spans="1:51" s="15" customFormat="1" ht="12">
      <c r="A1174" s="15"/>
      <c r="B1174" s="251"/>
      <c r="C1174" s="252"/>
      <c r="D1174" s="230" t="s">
        <v>218</v>
      </c>
      <c r="E1174" s="253" t="s">
        <v>19</v>
      </c>
      <c r="F1174" s="254" t="s">
        <v>1420</v>
      </c>
      <c r="G1174" s="252"/>
      <c r="H1174" s="253" t="s">
        <v>19</v>
      </c>
      <c r="I1174" s="255"/>
      <c r="J1174" s="252"/>
      <c r="K1174" s="252"/>
      <c r="L1174" s="256"/>
      <c r="M1174" s="257"/>
      <c r="N1174" s="258"/>
      <c r="O1174" s="258"/>
      <c r="P1174" s="258"/>
      <c r="Q1174" s="258"/>
      <c r="R1174" s="258"/>
      <c r="S1174" s="258"/>
      <c r="T1174" s="259"/>
      <c r="U1174" s="15"/>
      <c r="V1174" s="15"/>
      <c r="W1174" s="15"/>
      <c r="X1174" s="15"/>
      <c r="Y1174" s="15"/>
      <c r="Z1174" s="15"/>
      <c r="AA1174" s="15"/>
      <c r="AB1174" s="15"/>
      <c r="AC1174" s="15"/>
      <c r="AD1174" s="15"/>
      <c r="AE1174" s="15"/>
      <c r="AT1174" s="260" t="s">
        <v>218</v>
      </c>
      <c r="AU1174" s="260" t="s">
        <v>93</v>
      </c>
      <c r="AV1174" s="15" t="s">
        <v>34</v>
      </c>
      <c r="AW1174" s="15" t="s">
        <v>33</v>
      </c>
      <c r="AX1174" s="15" t="s">
        <v>73</v>
      </c>
      <c r="AY1174" s="260" t="s">
        <v>206</v>
      </c>
    </row>
    <row r="1175" spans="1:51" s="13" customFormat="1" ht="12">
      <c r="A1175" s="13"/>
      <c r="B1175" s="228"/>
      <c r="C1175" s="229"/>
      <c r="D1175" s="230" t="s">
        <v>218</v>
      </c>
      <c r="E1175" s="231" t="s">
        <v>19</v>
      </c>
      <c r="F1175" s="232" t="s">
        <v>1466</v>
      </c>
      <c r="G1175" s="229"/>
      <c r="H1175" s="233">
        <v>1</v>
      </c>
      <c r="I1175" s="234"/>
      <c r="J1175" s="229"/>
      <c r="K1175" s="229"/>
      <c r="L1175" s="235"/>
      <c r="M1175" s="236"/>
      <c r="N1175" s="237"/>
      <c r="O1175" s="237"/>
      <c r="P1175" s="237"/>
      <c r="Q1175" s="237"/>
      <c r="R1175" s="237"/>
      <c r="S1175" s="237"/>
      <c r="T1175" s="238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T1175" s="239" t="s">
        <v>218</v>
      </c>
      <c r="AU1175" s="239" t="s">
        <v>93</v>
      </c>
      <c r="AV1175" s="13" t="s">
        <v>82</v>
      </c>
      <c r="AW1175" s="13" t="s">
        <v>33</v>
      </c>
      <c r="AX1175" s="13" t="s">
        <v>73</v>
      </c>
      <c r="AY1175" s="239" t="s">
        <v>206</v>
      </c>
    </row>
    <row r="1176" spans="1:51" s="14" customFormat="1" ht="12">
      <c r="A1176" s="14"/>
      <c r="B1176" s="240"/>
      <c r="C1176" s="241"/>
      <c r="D1176" s="230" t="s">
        <v>218</v>
      </c>
      <c r="E1176" s="242" t="s">
        <v>19</v>
      </c>
      <c r="F1176" s="243" t="s">
        <v>220</v>
      </c>
      <c r="G1176" s="241"/>
      <c r="H1176" s="244">
        <v>1</v>
      </c>
      <c r="I1176" s="245"/>
      <c r="J1176" s="241"/>
      <c r="K1176" s="241"/>
      <c r="L1176" s="246"/>
      <c r="M1176" s="247"/>
      <c r="N1176" s="248"/>
      <c r="O1176" s="248"/>
      <c r="P1176" s="248"/>
      <c r="Q1176" s="248"/>
      <c r="R1176" s="248"/>
      <c r="S1176" s="248"/>
      <c r="T1176" s="249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T1176" s="250" t="s">
        <v>218</v>
      </c>
      <c r="AU1176" s="250" t="s">
        <v>93</v>
      </c>
      <c r="AV1176" s="14" t="s">
        <v>112</v>
      </c>
      <c r="AW1176" s="14" t="s">
        <v>33</v>
      </c>
      <c r="AX1176" s="14" t="s">
        <v>34</v>
      </c>
      <c r="AY1176" s="250" t="s">
        <v>206</v>
      </c>
    </row>
    <row r="1177" spans="1:63" s="12" customFormat="1" ht="22.8" customHeight="1">
      <c r="A1177" s="12"/>
      <c r="B1177" s="199"/>
      <c r="C1177" s="200"/>
      <c r="D1177" s="201" t="s">
        <v>72</v>
      </c>
      <c r="E1177" s="213" t="s">
        <v>251</v>
      </c>
      <c r="F1177" s="213" t="s">
        <v>1483</v>
      </c>
      <c r="G1177" s="200"/>
      <c r="H1177" s="200"/>
      <c r="I1177" s="203"/>
      <c r="J1177" s="214">
        <f>BK1177</f>
        <v>0</v>
      </c>
      <c r="K1177" s="200"/>
      <c r="L1177" s="205"/>
      <c r="M1177" s="206"/>
      <c r="N1177" s="207"/>
      <c r="O1177" s="207"/>
      <c r="P1177" s="208">
        <f>P1178+P1188+P1231+P1342+P1357</f>
        <v>0</v>
      </c>
      <c r="Q1177" s="207"/>
      <c r="R1177" s="208">
        <f>R1178+R1188+R1231+R1342+R1357</f>
        <v>10.71832945</v>
      </c>
      <c r="S1177" s="207"/>
      <c r="T1177" s="209">
        <f>T1178+T1188+T1231+T1342+T1357</f>
        <v>17.220548</v>
      </c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R1177" s="210" t="s">
        <v>34</v>
      </c>
      <c r="AT1177" s="211" t="s">
        <v>72</v>
      </c>
      <c r="AU1177" s="211" t="s">
        <v>34</v>
      </c>
      <c r="AY1177" s="210" t="s">
        <v>206</v>
      </c>
      <c r="BK1177" s="212">
        <f>BK1178+BK1188+BK1231+BK1342+BK1357</f>
        <v>0</v>
      </c>
    </row>
    <row r="1178" spans="1:63" s="12" customFormat="1" ht="20.85" customHeight="1">
      <c r="A1178" s="12"/>
      <c r="B1178" s="199"/>
      <c r="C1178" s="200"/>
      <c r="D1178" s="201" t="s">
        <v>72</v>
      </c>
      <c r="E1178" s="213" t="s">
        <v>1484</v>
      </c>
      <c r="F1178" s="213" t="s">
        <v>1485</v>
      </c>
      <c r="G1178" s="200"/>
      <c r="H1178" s="200"/>
      <c r="I1178" s="203"/>
      <c r="J1178" s="214">
        <f>BK1178</f>
        <v>0</v>
      </c>
      <c r="K1178" s="200"/>
      <c r="L1178" s="205"/>
      <c r="M1178" s="206"/>
      <c r="N1178" s="207"/>
      <c r="O1178" s="207"/>
      <c r="P1178" s="208">
        <f>SUM(P1179:P1187)</f>
        <v>0</v>
      </c>
      <c r="Q1178" s="207"/>
      <c r="R1178" s="208">
        <f>SUM(R1179:R1187)</f>
        <v>0</v>
      </c>
      <c r="S1178" s="207"/>
      <c r="T1178" s="209">
        <f>SUM(T1179:T1187)</f>
        <v>0</v>
      </c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R1178" s="210" t="s">
        <v>34</v>
      </c>
      <c r="AT1178" s="211" t="s">
        <v>72</v>
      </c>
      <c r="AU1178" s="211" t="s">
        <v>82</v>
      </c>
      <c r="AY1178" s="210" t="s">
        <v>206</v>
      </c>
      <c r="BK1178" s="212">
        <f>SUM(BK1179:BK1187)</f>
        <v>0</v>
      </c>
    </row>
    <row r="1179" spans="1:65" s="2" customFormat="1" ht="12">
      <c r="A1179" s="40"/>
      <c r="B1179" s="41"/>
      <c r="C1179" s="215" t="s">
        <v>1486</v>
      </c>
      <c r="D1179" s="215" t="s">
        <v>208</v>
      </c>
      <c r="E1179" s="216" t="s">
        <v>1487</v>
      </c>
      <c r="F1179" s="217" t="s">
        <v>1488</v>
      </c>
      <c r="G1179" s="218" t="s">
        <v>386</v>
      </c>
      <c r="H1179" s="219">
        <v>6</v>
      </c>
      <c r="I1179" s="220"/>
      <c r="J1179" s="221">
        <f>ROUND(I1179*H1179,2)</f>
        <v>0</v>
      </c>
      <c r="K1179" s="217" t="s">
        <v>19</v>
      </c>
      <c r="L1179" s="46"/>
      <c r="M1179" s="222" t="s">
        <v>19</v>
      </c>
      <c r="N1179" s="223" t="s">
        <v>44</v>
      </c>
      <c r="O1179" s="86"/>
      <c r="P1179" s="224">
        <f>O1179*H1179</f>
        <v>0</v>
      </c>
      <c r="Q1179" s="224">
        <v>0</v>
      </c>
      <c r="R1179" s="224">
        <f>Q1179*H1179</f>
        <v>0</v>
      </c>
      <c r="S1179" s="224">
        <v>0</v>
      </c>
      <c r="T1179" s="225">
        <f>S1179*H1179</f>
        <v>0</v>
      </c>
      <c r="U1179" s="40"/>
      <c r="V1179" s="40"/>
      <c r="W1179" s="40"/>
      <c r="X1179" s="40"/>
      <c r="Y1179" s="40"/>
      <c r="Z1179" s="40"/>
      <c r="AA1179" s="40"/>
      <c r="AB1179" s="40"/>
      <c r="AC1179" s="40"/>
      <c r="AD1179" s="40"/>
      <c r="AE1179" s="40"/>
      <c r="AR1179" s="226" t="s">
        <v>112</v>
      </c>
      <c r="AT1179" s="226" t="s">
        <v>208</v>
      </c>
      <c r="AU1179" s="226" t="s">
        <v>93</v>
      </c>
      <c r="AY1179" s="19" t="s">
        <v>206</v>
      </c>
      <c r="BE1179" s="227">
        <f>IF(N1179="základní",J1179,0)</f>
        <v>0</v>
      </c>
      <c r="BF1179" s="227">
        <f>IF(N1179="snížená",J1179,0)</f>
        <v>0</v>
      </c>
      <c r="BG1179" s="227">
        <f>IF(N1179="zákl. přenesená",J1179,0)</f>
        <v>0</v>
      </c>
      <c r="BH1179" s="227">
        <f>IF(N1179="sníž. přenesená",J1179,0)</f>
        <v>0</v>
      </c>
      <c r="BI1179" s="227">
        <f>IF(N1179="nulová",J1179,0)</f>
        <v>0</v>
      </c>
      <c r="BJ1179" s="19" t="s">
        <v>34</v>
      </c>
      <c r="BK1179" s="227">
        <f>ROUND(I1179*H1179,2)</f>
        <v>0</v>
      </c>
      <c r="BL1179" s="19" t="s">
        <v>112</v>
      </c>
      <c r="BM1179" s="226" t="s">
        <v>1489</v>
      </c>
    </row>
    <row r="1180" spans="1:65" s="2" customFormat="1" ht="66.75" customHeight="1">
      <c r="A1180" s="40"/>
      <c r="B1180" s="41"/>
      <c r="C1180" s="215" t="s">
        <v>1490</v>
      </c>
      <c r="D1180" s="215" t="s">
        <v>208</v>
      </c>
      <c r="E1180" s="216" t="s">
        <v>1491</v>
      </c>
      <c r="F1180" s="217" t="s">
        <v>1492</v>
      </c>
      <c r="G1180" s="218" t="s">
        <v>386</v>
      </c>
      <c r="H1180" s="219">
        <v>2</v>
      </c>
      <c r="I1180" s="220"/>
      <c r="J1180" s="221">
        <f>ROUND(I1180*H1180,2)</f>
        <v>0</v>
      </c>
      <c r="K1180" s="217" t="s">
        <v>19</v>
      </c>
      <c r="L1180" s="46"/>
      <c r="M1180" s="222" t="s">
        <v>19</v>
      </c>
      <c r="N1180" s="223" t="s">
        <v>44</v>
      </c>
      <c r="O1180" s="86"/>
      <c r="P1180" s="224">
        <f>O1180*H1180</f>
        <v>0</v>
      </c>
      <c r="Q1180" s="224">
        <v>0</v>
      </c>
      <c r="R1180" s="224">
        <f>Q1180*H1180</f>
        <v>0</v>
      </c>
      <c r="S1180" s="224">
        <v>0</v>
      </c>
      <c r="T1180" s="225">
        <f>S1180*H1180</f>
        <v>0</v>
      </c>
      <c r="U1180" s="40"/>
      <c r="V1180" s="40"/>
      <c r="W1180" s="40"/>
      <c r="X1180" s="40"/>
      <c r="Y1180" s="40"/>
      <c r="Z1180" s="40"/>
      <c r="AA1180" s="40"/>
      <c r="AB1180" s="40"/>
      <c r="AC1180" s="40"/>
      <c r="AD1180" s="40"/>
      <c r="AE1180" s="40"/>
      <c r="AR1180" s="226" t="s">
        <v>112</v>
      </c>
      <c r="AT1180" s="226" t="s">
        <v>208</v>
      </c>
      <c r="AU1180" s="226" t="s">
        <v>93</v>
      </c>
      <c r="AY1180" s="19" t="s">
        <v>206</v>
      </c>
      <c r="BE1180" s="227">
        <f>IF(N1180="základní",J1180,0)</f>
        <v>0</v>
      </c>
      <c r="BF1180" s="227">
        <f>IF(N1180="snížená",J1180,0)</f>
        <v>0</v>
      </c>
      <c r="BG1180" s="227">
        <f>IF(N1180="zákl. přenesená",J1180,0)</f>
        <v>0</v>
      </c>
      <c r="BH1180" s="227">
        <f>IF(N1180="sníž. přenesená",J1180,0)</f>
        <v>0</v>
      </c>
      <c r="BI1180" s="227">
        <f>IF(N1180="nulová",J1180,0)</f>
        <v>0</v>
      </c>
      <c r="BJ1180" s="19" t="s">
        <v>34</v>
      </c>
      <c r="BK1180" s="227">
        <f>ROUND(I1180*H1180,2)</f>
        <v>0</v>
      </c>
      <c r="BL1180" s="19" t="s">
        <v>112</v>
      </c>
      <c r="BM1180" s="226" t="s">
        <v>1493</v>
      </c>
    </row>
    <row r="1181" spans="1:65" s="2" customFormat="1" ht="12">
      <c r="A1181" s="40"/>
      <c r="B1181" s="41"/>
      <c r="C1181" s="215" t="s">
        <v>1494</v>
      </c>
      <c r="D1181" s="215" t="s">
        <v>208</v>
      </c>
      <c r="E1181" s="216" t="s">
        <v>1495</v>
      </c>
      <c r="F1181" s="217" t="s">
        <v>1496</v>
      </c>
      <c r="G1181" s="218" t="s">
        <v>386</v>
      </c>
      <c r="H1181" s="219">
        <v>2</v>
      </c>
      <c r="I1181" s="220"/>
      <c r="J1181" s="221">
        <f>ROUND(I1181*H1181,2)</f>
        <v>0</v>
      </c>
      <c r="K1181" s="217" t="s">
        <v>19</v>
      </c>
      <c r="L1181" s="46"/>
      <c r="M1181" s="222" t="s">
        <v>19</v>
      </c>
      <c r="N1181" s="223" t="s">
        <v>44</v>
      </c>
      <c r="O1181" s="86"/>
      <c r="P1181" s="224">
        <f>O1181*H1181</f>
        <v>0</v>
      </c>
      <c r="Q1181" s="224">
        <v>0</v>
      </c>
      <c r="R1181" s="224">
        <f>Q1181*H1181</f>
        <v>0</v>
      </c>
      <c r="S1181" s="224">
        <v>0</v>
      </c>
      <c r="T1181" s="225">
        <f>S1181*H1181</f>
        <v>0</v>
      </c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0"/>
      <c r="AE1181" s="40"/>
      <c r="AR1181" s="226" t="s">
        <v>112</v>
      </c>
      <c r="AT1181" s="226" t="s">
        <v>208</v>
      </c>
      <c r="AU1181" s="226" t="s">
        <v>93</v>
      </c>
      <c r="AY1181" s="19" t="s">
        <v>206</v>
      </c>
      <c r="BE1181" s="227">
        <f>IF(N1181="základní",J1181,0)</f>
        <v>0</v>
      </c>
      <c r="BF1181" s="227">
        <f>IF(N1181="snížená",J1181,0)</f>
        <v>0</v>
      </c>
      <c r="BG1181" s="227">
        <f>IF(N1181="zákl. přenesená",J1181,0)</f>
        <v>0</v>
      </c>
      <c r="BH1181" s="227">
        <f>IF(N1181="sníž. přenesená",J1181,0)</f>
        <v>0</v>
      </c>
      <c r="BI1181" s="227">
        <f>IF(N1181="nulová",J1181,0)</f>
        <v>0</v>
      </c>
      <c r="BJ1181" s="19" t="s">
        <v>34</v>
      </c>
      <c r="BK1181" s="227">
        <f>ROUND(I1181*H1181,2)</f>
        <v>0</v>
      </c>
      <c r="BL1181" s="19" t="s">
        <v>112</v>
      </c>
      <c r="BM1181" s="226" t="s">
        <v>1497</v>
      </c>
    </row>
    <row r="1182" spans="1:65" s="2" customFormat="1" ht="12">
      <c r="A1182" s="40"/>
      <c r="B1182" s="41"/>
      <c r="C1182" s="215" t="s">
        <v>1498</v>
      </c>
      <c r="D1182" s="215" t="s">
        <v>208</v>
      </c>
      <c r="E1182" s="216" t="s">
        <v>1499</v>
      </c>
      <c r="F1182" s="217" t="s">
        <v>1500</v>
      </c>
      <c r="G1182" s="218" t="s">
        <v>386</v>
      </c>
      <c r="H1182" s="219">
        <v>4</v>
      </c>
      <c r="I1182" s="220"/>
      <c r="J1182" s="221">
        <f>ROUND(I1182*H1182,2)</f>
        <v>0</v>
      </c>
      <c r="K1182" s="217" t="s">
        <v>19</v>
      </c>
      <c r="L1182" s="46"/>
      <c r="M1182" s="222" t="s">
        <v>19</v>
      </c>
      <c r="N1182" s="223" t="s">
        <v>44</v>
      </c>
      <c r="O1182" s="86"/>
      <c r="P1182" s="224">
        <f>O1182*H1182</f>
        <v>0</v>
      </c>
      <c r="Q1182" s="224">
        <v>0</v>
      </c>
      <c r="R1182" s="224">
        <f>Q1182*H1182</f>
        <v>0</v>
      </c>
      <c r="S1182" s="224">
        <v>0</v>
      </c>
      <c r="T1182" s="225">
        <f>S1182*H1182</f>
        <v>0</v>
      </c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0"/>
      <c r="AE1182" s="40"/>
      <c r="AR1182" s="226" t="s">
        <v>112</v>
      </c>
      <c r="AT1182" s="226" t="s">
        <v>208</v>
      </c>
      <c r="AU1182" s="226" t="s">
        <v>93</v>
      </c>
      <c r="AY1182" s="19" t="s">
        <v>206</v>
      </c>
      <c r="BE1182" s="227">
        <f>IF(N1182="základní",J1182,0)</f>
        <v>0</v>
      </c>
      <c r="BF1182" s="227">
        <f>IF(N1182="snížená",J1182,0)</f>
        <v>0</v>
      </c>
      <c r="BG1182" s="227">
        <f>IF(N1182="zákl. přenesená",J1182,0)</f>
        <v>0</v>
      </c>
      <c r="BH1182" s="227">
        <f>IF(N1182="sníž. přenesená",J1182,0)</f>
        <v>0</v>
      </c>
      <c r="BI1182" s="227">
        <f>IF(N1182="nulová",J1182,0)</f>
        <v>0</v>
      </c>
      <c r="BJ1182" s="19" t="s">
        <v>34</v>
      </c>
      <c r="BK1182" s="227">
        <f>ROUND(I1182*H1182,2)</f>
        <v>0</v>
      </c>
      <c r="BL1182" s="19" t="s">
        <v>112</v>
      </c>
      <c r="BM1182" s="226" t="s">
        <v>1501</v>
      </c>
    </row>
    <row r="1183" spans="1:65" s="2" customFormat="1" ht="12">
      <c r="A1183" s="40"/>
      <c r="B1183" s="41"/>
      <c r="C1183" s="215" t="s">
        <v>1502</v>
      </c>
      <c r="D1183" s="215" t="s">
        <v>208</v>
      </c>
      <c r="E1183" s="216" t="s">
        <v>1503</v>
      </c>
      <c r="F1183" s="217" t="s">
        <v>1504</v>
      </c>
      <c r="G1183" s="218" t="s">
        <v>386</v>
      </c>
      <c r="H1183" s="219">
        <v>1</v>
      </c>
      <c r="I1183" s="220"/>
      <c r="J1183" s="221">
        <f>ROUND(I1183*H1183,2)</f>
        <v>0</v>
      </c>
      <c r="K1183" s="217" t="s">
        <v>19</v>
      </c>
      <c r="L1183" s="46"/>
      <c r="M1183" s="222" t="s">
        <v>19</v>
      </c>
      <c r="N1183" s="223" t="s">
        <v>44</v>
      </c>
      <c r="O1183" s="86"/>
      <c r="P1183" s="224">
        <f>O1183*H1183</f>
        <v>0</v>
      </c>
      <c r="Q1183" s="224">
        <v>0</v>
      </c>
      <c r="R1183" s="224">
        <f>Q1183*H1183</f>
        <v>0</v>
      </c>
      <c r="S1183" s="224">
        <v>0</v>
      </c>
      <c r="T1183" s="225">
        <f>S1183*H1183</f>
        <v>0</v>
      </c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0"/>
      <c r="AE1183" s="40"/>
      <c r="AR1183" s="226" t="s">
        <v>112</v>
      </c>
      <c r="AT1183" s="226" t="s">
        <v>208</v>
      </c>
      <c r="AU1183" s="226" t="s">
        <v>93</v>
      </c>
      <c r="AY1183" s="19" t="s">
        <v>206</v>
      </c>
      <c r="BE1183" s="227">
        <f>IF(N1183="základní",J1183,0)</f>
        <v>0</v>
      </c>
      <c r="BF1183" s="227">
        <f>IF(N1183="snížená",J1183,0)</f>
        <v>0</v>
      </c>
      <c r="BG1183" s="227">
        <f>IF(N1183="zákl. přenesená",J1183,0)</f>
        <v>0</v>
      </c>
      <c r="BH1183" s="227">
        <f>IF(N1183="sníž. přenesená",J1183,0)</f>
        <v>0</v>
      </c>
      <c r="BI1183" s="227">
        <f>IF(N1183="nulová",J1183,0)</f>
        <v>0</v>
      </c>
      <c r="BJ1183" s="19" t="s">
        <v>34</v>
      </c>
      <c r="BK1183" s="227">
        <f>ROUND(I1183*H1183,2)</f>
        <v>0</v>
      </c>
      <c r="BL1183" s="19" t="s">
        <v>112</v>
      </c>
      <c r="BM1183" s="226" t="s">
        <v>1505</v>
      </c>
    </row>
    <row r="1184" spans="1:65" s="2" customFormat="1" ht="66.75" customHeight="1">
      <c r="A1184" s="40"/>
      <c r="B1184" s="41"/>
      <c r="C1184" s="215" t="s">
        <v>1506</v>
      </c>
      <c r="D1184" s="215" t="s">
        <v>208</v>
      </c>
      <c r="E1184" s="216" t="s">
        <v>1507</v>
      </c>
      <c r="F1184" s="217" t="s">
        <v>1508</v>
      </c>
      <c r="G1184" s="218" t="s">
        <v>386</v>
      </c>
      <c r="H1184" s="219">
        <v>2</v>
      </c>
      <c r="I1184" s="220"/>
      <c r="J1184" s="221">
        <f>ROUND(I1184*H1184,2)</f>
        <v>0</v>
      </c>
      <c r="K1184" s="217" t="s">
        <v>19</v>
      </c>
      <c r="L1184" s="46"/>
      <c r="M1184" s="222" t="s">
        <v>19</v>
      </c>
      <c r="N1184" s="223" t="s">
        <v>44</v>
      </c>
      <c r="O1184" s="86"/>
      <c r="P1184" s="224">
        <f>O1184*H1184</f>
        <v>0</v>
      </c>
      <c r="Q1184" s="224">
        <v>0</v>
      </c>
      <c r="R1184" s="224">
        <f>Q1184*H1184</f>
        <v>0</v>
      </c>
      <c r="S1184" s="224">
        <v>0</v>
      </c>
      <c r="T1184" s="225">
        <f>S1184*H1184</f>
        <v>0</v>
      </c>
      <c r="U1184" s="40"/>
      <c r="V1184" s="40"/>
      <c r="W1184" s="40"/>
      <c r="X1184" s="40"/>
      <c r="Y1184" s="40"/>
      <c r="Z1184" s="40"/>
      <c r="AA1184" s="40"/>
      <c r="AB1184" s="40"/>
      <c r="AC1184" s="40"/>
      <c r="AD1184" s="40"/>
      <c r="AE1184" s="40"/>
      <c r="AR1184" s="226" t="s">
        <v>112</v>
      </c>
      <c r="AT1184" s="226" t="s">
        <v>208</v>
      </c>
      <c r="AU1184" s="226" t="s">
        <v>93</v>
      </c>
      <c r="AY1184" s="19" t="s">
        <v>206</v>
      </c>
      <c r="BE1184" s="227">
        <f>IF(N1184="základní",J1184,0)</f>
        <v>0</v>
      </c>
      <c r="BF1184" s="227">
        <f>IF(N1184="snížená",J1184,0)</f>
        <v>0</v>
      </c>
      <c r="BG1184" s="227">
        <f>IF(N1184="zákl. přenesená",J1184,0)</f>
        <v>0</v>
      </c>
      <c r="BH1184" s="227">
        <f>IF(N1184="sníž. přenesená",J1184,0)</f>
        <v>0</v>
      </c>
      <c r="BI1184" s="227">
        <f>IF(N1184="nulová",J1184,0)</f>
        <v>0</v>
      </c>
      <c r="BJ1184" s="19" t="s">
        <v>34</v>
      </c>
      <c r="BK1184" s="227">
        <f>ROUND(I1184*H1184,2)</f>
        <v>0</v>
      </c>
      <c r="BL1184" s="19" t="s">
        <v>112</v>
      </c>
      <c r="BM1184" s="226" t="s">
        <v>1509</v>
      </c>
    </row>
    <row r="1185" spans="1:65" s="2" customFormat="1" ht="55.5" customHeight="1">
      <c r="A1185" s="40"/>
      <c r="B1185" s="41"/>
      <c r="C1185" s="215" t="s">
        <v>1510</v>
      </c>
      <c r="D1185" s="215" t="s">
        <v>208</v>
      </c>
      <c r="E1185" s="216" t="s">
        <v>1511</v>
      </c>
      <c r="F1185" s="217" t="s">
        <v>1512</v>
      </c>
      <c r="G1185" s="218" t="s">
        <v>386</v>
      </c>
      <c r="H1185" s="219">
        <v>1</v>
      </c>
      <c r="I1185" s="220"/>
      <c r="J1185" s="221">
        <f>ROUND(I1185*H1185,2)</f>
        <v>0</v>
      </c>
      <c r="K1185" s="217" t="s">
        <v>19</v>
      </c>
      <c r="L1185" s="46"/>
      <c r="M1185" s="222" t="s">
        <v>19</v>
      </c>
      <c r="N1185" s="223" t="s">
        <v>44</v>
      </c>
      <c r="O1185" s="86"/>
      <c r="P1185" s="224">
        <f>O1185*H1185</f>
        <v>0</v>
      </c>
      <c r="Q1185" s="224">
        <v>0</v>
      </c>
      <c r="R1185" s="224">
        <f>Q1185*H1185</f>
        <v>0</v>
      </c>
      <c r="S1185" s="224">
        <v>0</v>
      </c>
      <c r="T1185" s="225">
        <f>S1185*H1185</f>
        <v>0</v>
      </c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0"/>
      <c r="AE1185" s="40"/>
      <c r="AR1185" s="226" t="s">
        <v>112</v>
      </c>
      <c r="AT1185" s="226" t="s">
        <v>208</v>
      </c>
      <c r="AU1185" s="226" t="s">
        <v>93</v>
      </c>
      <c r="AY1185" s="19" t="s">
        <v>206</v>
      </c>
      <c r="BE1185" s="227">
        <f>IF(N1185="základní",J1185,0)</f>
        <v>0</v>
      </c>
      <c r="BF1185" s="227">
        <f>IF(N1185="snížená",J1185,0)</f>
        <v>0</v>
      </c>
      <c r="BG1185" s="227">
        <f>IF(N1185="zákl. přenesená",J1185,0)</f>
        <v>0</v>
      </c>
      <c r="BH1185" s="227">
        <f>IF(N1185="sníž. přenesená",J1185,0)</f>
        <v>0</v>
      </c>
      <c r="BI1185" s="227">
        <f>IF(N1185="nulová",J1185,0)</f>
        <v>0</v>
      </c>
      <c r="BJ1185" s="19" t="s">
        <v>34</v>
      </c>
      <c r="BK1185" s="227">
        <f>ROUND(I1185*H1185,2)</f>
        <v>0</v>
      </c>
      <c r="BL1185" s="19" t="s">
        <v>112</v>
      </c>
      <c r="BM1185" s="226" t="s">
        <v>1513</v>
      </c>
    </row>
    <row r="1186" spans="1:65" s="2" customFormat="1" ht="12">
      <c r="A1186" s="40"/>
      <c r="B1186" s="41"/>
      <c r="C1186" s="215" t="s">
        <v>1514</v>
      </c>
      <c r="D1186" s="215" t="s">
        <v>208</v>
      </c>
      <c r="E1186" s="216" t="s">
        <v>1515</v>
      </c>
      <c r="F1186" s="217" t="s">
        <v>1516</v>
      </c>
      <c r="G1186" s="218" t="s">
        <v>386</v>
      </c>
      <c r="H1186" s="219">
        <v>2</v>
      </c>
      <c r="I1186" s="220"/>
      <c r="J1186" s="221">
        <f>ROUND(I1186*H1186,2)</f>
        <v>0</v>
      </c>
      <c r="K1186" s="217" t="s">
        <v>19</v>
      </c>
      <c r="L1186" s="46"/>
      <c r="M1186" s="222" t="s">
        <v>19</v>
      </c>
      <c r="N1186" s="223" t="s">
        <v>44</v>
      </c>
      <c r="O1186" s="86"/>
      <c r="P1186" s="224">
        <f>O1186*H1186</f>
        <v>0</v>
      </c>
      <c r="Q1186" s="224">
        <v>0</v>
      </c>
      <c r="R1186" s="224">
        <f>Q1186*H1186</f>
        <v>0</v>
      </c>
      <c r="S1186" s="224">
        <v>0</v>
      </c>
      <c r="T1186" s="225">
        <f>S1186*H1186</f>
        <v>0</v>
      </c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R1186" s="226" t="s">
        <v>112</v>
      </c>
      <c r="AT1186" s="226" t="s">
        <v>208</v>
      </c>
      <c r="AU1186" s="226" t="s">
        <v>93</v>
      </c>
      <c r="AY1186" s="19" t="s">
        <v>206</v>
      </c>
      <c r="BE1186" s="227">
        <f>IF(N1186="základní",J1186,0)</f>
        <v>0</v>
      </c>
      <c r="BF1186" s="227">
        <f>IF(N1186="snížená",J1186,0)</f>
        <v>0</v>
      </c>
      <c r="BG1186" s="227">
        <f>IF(N1186="zákl. přenesená",J1186,0)</f>
        <v>0</v>
      </c>
      <c r="BH1186" s="227">
        <f>IF(N1186="sníž. přenesená",J1186,0)</f>
        <v>0</v>
      </c>
      <c r="BI1186" s="227">
        <f>IF(N1186="nulová",J1186,0)</f>
        <v>0</v>
      </c>
      <c r="BJ1186" s="19" t="s">
        <v>34</v>
      </c>
      <c r="BK1186" s="227">
        <f>ROUND(I1186*H1186,2)</f>
        <v>0</v>
      </c>
      <c r="BL1186" s="19" t="s">
        <v>112</v>
      </c>
      <c r="BM1186" s="226" t="s">
        <v>1517</v>
      </c>
    </row>
    <row r="1187" spans="1:65" s="2" customFormat="1" ht="44.25" customHeight="1">
      <c r="A1187" s="40"/>
      <c r="B1187" s="41"/>
      <c r="C1187" s="215" t="s">
        <v>1518</v>
      </c>
      <c r="D1187" s="215" t="s">
        <v>208</v>
      </c>
      <c r="E1187" s="216" t="s">
        <v>1519</v>
      </c>
      <c r="F1187" s="217" t="s">
        <v>1520</v>
      </c>
      <c r="G1187" s="218" t="s">
        <v>386</v>
      </c>
      <c r="H1187" s="219">
        <v>1</v>
      </c>
      <c r="I1187" s="220"/>
      <c r="J1187" s="221">
        <f>ROUND(I1187*H1187,2)</f>
        <v>0</v>
      </c>
      <c r="K1187" s="217" t="s">
        <v>19</v>
      </c>
      <c r="L1187" s="46"/>
      <c r="M1187" s="222" t="s">
        <v>19</v>
      </c>
      <c r="N1187" s="223" t="s">
        <v>44</v>
      </c>
      <c r="O1187" s="86"/>
      <c r="P1187" s="224">
        <f>O1187*H1187</f>
        <v>0</v>
      </c>
      <c r="Q1187" s="224">
        <v>0</v>
      </c>
      <c r="R1187" s="224">
        <f>Q1187*H1187</f>
        <v>0</v>
      </c>
      <c r="S1187" s="224">
        <v>0</v>
      </c>
      <c r="T1187" s="225">
        <f>S1187*H1187</f>
        <v>0</v>
      </c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R1187" s="226" t="s">
        <v>112</v>
      </c>
      <c r="AT1187" s="226" t="s">
        <v>208</v>
      </c>
      <c r="AU1187" s="226" t="s">
        <v>93</v>
      </c>
      <c r="AY1187" s="19" t="s">
        <v>206</v>
      </c>
      <c r="BE1187" s="227">
        <f>IF(N1187="základní",J1187,0)</f>
        <v>0</v>
      </c>
      <c r="BF1187" s="227">
        <f>IF(N1187="snížená",J1187,0)</f>
        <v>0</v>
      </c>
      <c r="BG1187" s="227">
        <f>IF(N1187="zákl. přenesená",J1187,0)</f>
        <v>0</v>
      </c>
      <c r="BH1187" s="227">
        <f>IF(N1187="sníž. přenesená",J1187,0)</f>
        <v>0</v>
      </c>
      <c r="BI1187" s="227">
        <f>IF(N1187="nulová",J1187,0)</f>
        <v>0</v>
      </c>
      <c r="BJ1187" s="19" t="s">
        <v>34</v>
      </c>
      <c r="BK1187" s="227">
        <f>ROUND(I1187*H1187,2)</f>
        <v>0</v>
      </c>
      <c r="BL1187" s="19" t="s">
        <v>112</v>
      </c>
      <c r="BM1187" s="226" t="s">
        <v>1521</v>
      </c>
    </row>
    <row r="1188" spans="1:63" s="12" customFormat="1" ht="20.85" customHeight="1">
      <c r="A1188" s="12"/>
      <c r="B1188" s="199"/>
      <c r="C1188" s="200"/>
      <c r="D1188" s="201" t="s">
        <v>72</v>
      </c>
      <c r="E1188" s="213" t="s">
        <v>945</v>
      </c>
      <c r="F1188" s="213" t="s">
        <v>1522</v>
      </c>
      <c r="G1188" s="200"/>
      <c r="H1188" s="200"/>
      <c r="I1188" s="203"/>
      <c r="J1188" s="214">
        <f>BK1188</f>
        <v>0</v>
      </c>
      <c r="K1188" s="200"/>
      <c r="L1188" s="205"/>
      <c r="M1188" s="206"/>
      <c r="N1188" s="207"/>
      <c r="O1188" s="207"/>
      <c r="P1188" s="208">
        <f>SUM(P1189:P1230)</f>
        <v>0</v>
      </c>
      <c r="Q1188" s="207"/>
      <c r="R1188" s="208">
        <f>SUM(R1189:R1230)</f>
        <v>2.8055608</v>
      </c>
      <c r="S1188" s="207"/>
      <c r="T1188" s="209">
        <f>SUM(T1189:T1230)</f>
        <v>0</v>
      </c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R1188" s="210" t="s">
        <v>34</v>
      </c>
      <c r="AT1188" s="211" t="s">
        <v>72</v>
      </c>
      <c r="AU1188" s="211" t="s">
        <v>82</v>
      </c>
      <c r="AY1188" s="210" t="s">
        <v>206</v>
      </c>
      <c r="BK1188" s="212">
        <f>SUM(BK1189:BK1230)</f>
        <v>0</v>
      </c>
    </row>
    <row r="1189" spans="1:65" s="2" customFormat="1" ht="44.25" customHeight="1">
      <c r="A1189" s="40"/>
      <c r="B1189" s="41"/>
      <c r="C1189" s="215" t="s">
        <v>1523</v>
      </c>
      <c r="D1189" s="215" t="s">
        <v>208</v>
      </c>
      <c r="E1189" s="216" t="s">
        <v>1524</v>
      </c>
      <c r="F1189" s="217" t="s">
        <v>1525</v>
      </c>
      <c r="G1189" s="218" t="s">
        <v>211</v>
      </c>
      <c r="H1189" s="219">
        <v>2202</v>
      </c>
      <c r="I1189" s="220"/>
      <c r="J1189" s="221">
        <f>ROUND(I1189*H1189,2)</f>
        <v>0</v>
      </c>
      <c r="K1189" s="217" t="s">
        <v>212</v>
      </c>
      <c r="L1189" s="46"/>
      <c r="M1189" s="222" t="s">
        <v>19</v>
      </c>
      <c r="N1189" s="223" t="s">
        <v>44</v>
      </c>
      <c r="O1189" s="86"/>
      <c r="P1189" s="224">
        <f>O1189*H1189</f>
        <v>0</v>
      </c>
      <c r="Q1189" s="224">
        <v>0</v>
      </c>
      <c r="R1189" s="224">
        <f>Q1189*H1189</f>
        <v>0</v>
      </c>
      <c r="S1189" s="224">
        <v>0</v>
      </c>
      <c r="T1189" s="225">
        <f>S1189*H1189</f>
        <v>0</v>
      </c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R1189" s="226" t="s">
        <v>112</v>
      </c>
      <c r="AT1189" s="226" t="s">
        <v>208</v>
      </c>
      <c r="AU1189" s="226" t="s">
        <v>93</v>
      </c>
      <c r="AY1189" s="19" t="s">
        <v>206</v>
      </c>
      <c r="BE1189" s="227">
        <f>IF(N1189="základní",J1189,0)</f>
        <v>0</v>
      </c>
      <c r="BF1189" s="227">
        <f>IF(N1189="snížená",J1189,0)</f>
        <v>0</v>
      </c>
      <c r="BG1189" s="227">
        <f>IF(N1189="zákl. přenesená",J1189,0)</f>
        <v>0</v>
      </c>
      <c r="BH1189" s="227">
        <f>IF(N1189="sníž. přenesená",J1189,0)</f>
        <v>0</v>
      </c>
      <c r="BI1189" s="227">
        <f>IF(N1189="nulová",J1189,0)</f>
        <v>0</v>
      </c>
      <c r="BJ1189" s="19" t="s">
        <v>34</v>
      </c>
      <c r="BK1189" s="227">
        <f>ROUND(I1189*H1189,2)</f>
        <v>0</v>
      </c>
      <c r="BL1189" s="19" t="s">
        <v>112</v>
      </c>
      <c r="BM1189" s="226" t="s">
        <v>1526</v>
      </c>
    </row>
    <row r="1190" spans="1:51" s="13" customFormat="1" ht="12">
      <c r="A1190" s="13"/>
      <c r="B1190" s="228"/>
      <c r="C1190" s="229"/>
      <c r="D1190" s="230" t="s">
        <v>218</v>
      </c>
      <c r="E1190" s="231" t="s">
        <v>19</v>
      </c>
      <c r="F1190" s="232" t="s">
        <v>1527</v>
      </c>
      <c r="G1190" s="229"/>
      <c r="H1190" s="233">
        <v>555</v>
      </c>
      <c r="I1190" s="234"/>
      <c r="J1190" s="229"/>
      <c r="K1190" s="229"/>
      <c r="L1190" s="235"/>
      <c r="M1190" s="236"/>
      <c r="N1190" s="237"/>
      <c r="O1190" s="237"/>
      <c r="P1190" s="237"/>
      <c r="Q1190" s="237"/>
      <c r="R1190" s="237"/>
      <c r="S1190" s="237"/>
      <c r="T1190" s="238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T1190" s="239" t="s">
        <v>218</v>
      </c>
      <c r="AU1190" s="239" t="s">
        <v>93</v>
      </c>
      <c r="AV1190" s="13" t="s">
        <v>82</v>
      </c>
      <c r="AW1190" s="13" t="s">
        <v>33</v>
      </c>
      <c r="AX1190" s="13" t="s">
        <v>73</v>
      </c>
      <c r="AY1190" s="239" t="s">
        <v>206</v>
      </c>
    </row>
    <row r="1191" spans="1:51" s="13" customFormat="1" ht="12">
      <c r="A1191" s="13"/>
      <c r="B1191" s="228"/>
      <c r="C1191" s="229"/>
      <c r="D1191" s="230" t="s">
        <v>218</v>
      </c>
      <c r="E1191" s="231" t="s">
        <v>19</v>
      </c>
      <c r="F1191" s="232" t="s">
        <v>1528</v>
      </c>
      <c r="G1191" s="229"/>
      <c r="H1191" s="233">
        <v>510</v>
      </c>
      <c r="I1191" s="234"/>
      <c r="J1191" s="229"/>
      <c r="K1191" s="229"/>
      <c r="L1191" s="235"/>
      <c r="M1191" s="236"/>
      <c r="N1191" s="237"/>
      <c r="O1191" s="237"/>
      <c r="P1191" s="237"/>
      <c r="Q1191" s="237"/>
      <c r="R1191" s="237"/>
      <c r="S1191" s="237"/>
      <c r="T1191" s="238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T1191" s="239" t="s">
        <v>218</v>
      </c>
      <c r="AU1191" s="239" t="s">
        <v>93</v>
      </c>
      <c r="AV1191" s="13" t="s">
        <v>82</v>
      </c>
      <c r="AW1191" s="13" t="s">
        <v>33</v>
      </c>
      <c r="AX1191" s="13" t="s">
        <v>73</v>
      </c>
      <c r="AY1191" s="239" t="s">
        <v>206</v>
      </c>
    </row>
    <row r="1192" spans="1:51" s="13" customFormat="1" ht="12">
      <c r="A1192" s="13"/>
      <c r="B1192" s="228"/>
      <c r="C1192" s="229"/>
      <c r="D1192" s="230" t="s">
        <v>218</v>
      </c>
      <c r="E1192" s="231" t="s">
        <v>19</v>
      </c>
      <c r="F1192" s="232" t="s">
        <v>1529</v>
      </c>
      <c r="G1192" s="229"/>
      <c r="H1192" s="233">
        <v>620</v>
      </c>
      <c r="I1192" s="234"/>
      <c r="J1192" s="229"/>
      <c r="K1192" s="229"/>
      <c r="L1192" s="235"/>
      <c r="M1192" s="236"/>
      <c r="N1192" s="237"/>
      <c r="O1192" s="237"/>
      <c r="P1192" s="237"/>
      <c r="Q1192" s="237"/>
      <c r="R1192" s="237"/>
      <c r="S1192" s="237"/>
      <c r="T1192" s="238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T1192" s="239" t="s">
        <v>218</v>
      </c>
      <c r="AU1192" s="239" t="s">
        <v>93</v>
      </c>
      <c r="AV1192" s="13" t="s">
        <v>82</v>
      </c>
      <c r="AW1192" s="13" t="s">
        <v>33</v>
      </c>
      <c r="AX1192" s="13" t="s">
        <v>73</v>
      </c>
      <c r="AY1192" s="239" t="s">
        <v>206</v>
      </c>
    </row>
    <row r="1193" spans="1:51" s="13" customFormat="1" ht="12">
      <c r="A1193" s="13"/>
      <c r="B1193" s="228"/>
      <c r="C1193" s="229"/>
      <c r="D1193" s="230" t="s">
        <v>218</v>
      </c>
      <c r="E1193" s="231" t="s">
        <v>19</v>
      </c>
      <c r="F1193" s="232" t="s">
        <v>1530</v>
      </c>
      <c r="G1193" s="229"/>
      <c r="H1193" s="233">
        <v>517</v>
      </c>
      <c r="I1193" s="234"/>
      <c r="J1193" s="229"/>
      <c r="K1193" s="229"/>
      <c r="L1193" s="235"/>
      <c r="M1193" s="236"/>
      <c r="N1193" s="237"/>
      <c r="O1193" s="237"/>
      <c r="P1193" s="237"/>
      <c r="Q1193" s="237"/>
      <c r="R1193" s="237"/>
      <c r="S1193" s="237"/>
      <c r="T1193" s="238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T1193" s="239" t="s">
        <v>218</v>
      </c>
      <c r="AU1193" s="239" t="s">
        <v>93</v>
      </c>
      <c r="AV1193" s="13" t="s">
        <v>82</v>
      </c>
      <c r="AW1193" s="13" t="s">
        <v>33</v>
      </c>
      <c r="AX1193" s="13" t="s">
        <v>73</v>
      </c>
      <c r="AY1193" s="239" t="s">
        <v>206</v>
      </c>
    </row>
    <row r="1194" spans="1:51" s="14" customFormat="1" ht="12">
      <c r="A1194" s="14"/>
      <c r="B1194" s="240"/>
      <c r="C1194" s="241"/>
      <c r="D1194" s="230" t="s">
        <v>218</v>
      </c>
      <c r="E1194" s="242" t="s">
        <v>19</v>
      </c>
      <c r="F1194" s="243" t="s">
        <v>220</v>
      </c>
      <c r="G1194" s="241"/>
      <c r="H1194" s="244">
        <v>2202</v>
      </c>
      <c r="I1194" s="245"/>
      <c r="J1194" s="241"/>
      <c r="K1194" s="241"/>
      <c r="L1194" s="246"/>
      <c r="M1194" s="247"/>
      <c r="N1194" s="248"/>
      <c r="O1194" s="248"/>
      <c r="P1194" s="248"/>
      <c r="Q1194" s="248"/>
      <c r="R1194" s="248"/>
      <c r="S1194" s="248"/>
      <c r="T1194" s="249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T1194" s="250" t="s">
        <v>218</v>
      </c>
      <c r="AU1194" s="250" t="s">
        <v>93</v>
      </c>
      <c r="AV1194" s="14" t="s">
        <v>112</v>
      </c>
      <c r="AW1194" s="14" t="s">
        <v>33</v>
      </c>
      <c r="AX1194" s="14" t="s">
        <v>34</v>
      </c>
      <c r="AY1194" s="250" t="s">
        <v>206</v>
      </c>
    </row>
    <row r="1195" spans="1:65" s="2" customFormat="1" ht="55.5" customHeight="1">
      <c r="A1195" s="40"/>
      <c r="B1195" s="41"/>
      <c r="C1195" s="215" t="s">
        <v>1531</v>
      </c>
      <c r="D1195" s="215" t="s">
        <v>208</v>
      </c>
      <c r="E1195" s="216" t="s">
        <v>1532</v>
      </c>
      <c r="F1195" s="217" t="s">
        <v>1533</v>
      </c>
      <c r="G1195" s="218" t="s">
        <v>211</v>
      </c>
      <c r="H1195" s="219">
        <v>154140</v>
      </c>
      <c r="I1195" s="220"/>
      <c r="J1195" s="221">
        <f>ROUND(I1195*H1195,2)</f>
        <v>0</v>
      </c>
      <c r="K1195" s="217" t="s">
        <v>212</v>
      </c>
      <c r="L1195" s="46"/>
      <c r="M1195" s="222" t="s">
        <v>19</v>
      </c>
      <c r="N1195" s="223" t="s">
        <v>44</v>
      </c>
      <c r="O1195" s="86"/>
      <c r="P1195" s="224">
        <f>O1195*H1195</f>
        <v>0</v>
      </c>
      <c r="Q1195" s="224">
        <v>0</v>
      </c>
      <c r="R1195" s="224">
        <f>Q1195*H1195</f>
        <v>0</v>
      </c>
      <c r="S1195" s="224">
        <v>0</v>
      </c>
      <c r="T1195" s="225">
        <f>S1195*H1195</f>
        <v>0</v>
      </c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0"/>
      <c r="AE1195" s="40"/>
      <c r="AR1195" s="226" t="s">
        <v>112</v>
      </c>
      <c r="AT1195" s="226" t="s">
        <v>208</v>
      </c>
      <c r="AU1195" s="226" t="s">
        <v>93</v>
      </c>
      <c r="AY1195" s="19" t="s">
        <v>206</v>
      </c>
      <c r="BE1195" s="227">
        <f>IF(N1195="základní",J1195,0)</f>
        <v>0</v>
      </c>
      <c r="BF1195" s="227">
        <f>IF(N1195="snížená",J1195,0)</f>
        <v>0</v>
      </c>
      <c r="BG1195" s="227">
        <f>IF(N1195="zákl. přenesená",J1195,0)</f>
        <v>0</v>
      </c>
      <c r="BH1195" s="227">
        <f>IF(N1195="sníž. přenesená",J1195,0)</f>
        <v>0</v>
      </c>
      <c r="BI1195" s="227">
        <f>IF(N1195="nulová",J1195,0)</f>
        <v>0</v>
      </c>
      <c r="BJ1195" s="19" t="s">
        <v>34</v>
      </c>
      <c r="BK1195" s="227">
        <f>ROUND(I1195*H1195,2)</f>
        <v>0</v>
      </c>
      <c r="BL1195" s="19" t="s">
        <v>112</v>
      </c>
      <c r="BM1195" s="226" t="s">
        <v>1534</v>
      </c>
    </row>
    <row r="1196" spans="1:51" s="15" customFormat="1" ht="12">
      <c r="A1196" s="15"/>
      <c r="B1196" s="251"/>
      <c r="C1196" s="252"/>
      <c r="D1196" s="230" t="s">
        <v>218</v>
      </c>
      <c r="E1196" s="253" t="s">
        <v>19</v>
      </c>
      <c r="F1196" s="254" t="s">
        <v>1535</v>
      </c>
      <c r="G1196" s="252"/>
      <c r="H1196" s="253" t="s">
        <v>19</v>
      </c>
      <c r="I1196" s="255"/>
      <c r="J1196" s="252"/>
      <c r="K1196" s="252"/>
      <c r="L1196" s="256"/>
      <c r="M1196" s="257"/>
      <c r="N1196" s="258"/>
      <c r="O1196" s="258"/>
      <c r="P1196" s="258"/>
      <c r="Q1196" s="258"/>
      <c r="R1196" s="258"/>
      <c r="S1196" s="258"/>
      <c r="T1196" s="259"/>
      <c r="U1196" s="15"/>
      <c r="V1196" s="15"/>
      <c r="W1196" s="15"/>
      <c r="X1196" s="15"/>
      <c r="Y1196" s="15"/>
      <c r="Z1196" s="15"/>
      <c r="AA1196" s="15"/>
      <c r="AB1196" s="15"/>
      <c r="AC1196" s="15"/>
      <c r="AD1196" s="15"/>
      <c r="AE1196" s="15"/>
      <c r="AT1196" s="260" t="s">
        <v>218</v>
      </c>
      <c r="AU1196" s="260" t="s">
        <v>93</v>
      </c>
      <c r="AV1196" s="15" t="s">
        <v>34</v>
      </c>
      <c r="AW1196" s="15" t="s">
        <v>33</v>
      </c>
      <c r="AX1196" s="15" t="s">
        <v>73</v>
      </c>
      <c r="AY1196" s="260" t="s">
        <v>206</v>
      </c>
    </row>
    <row r="1197" spans="1:51" s="13" customFormat="1" ht="12">
      <c r="A1197" s="13"/>
      <c r="B1197" s="228"/>
      <c r="C1197" s="229"/>
      <c r="D1197" s="230" t="s">
        <v>218</v>
      </c>
      <c r="E1197" s="231" t="s">
        <v>19</v>
      </c>
      <c r="F1197" s="232" t="s">
        <v>1536</v>
      </c>
      <c r="G1197" s="229"/>
      <c r="H1197" s="233">
        <v>154140</v>
      </c>
      <c r="I1197" s="234"/>
      <c r="J1197" s="229"/>
      <c r="K1197" s="229"/>
      <c r="L1197" s="235"/>
      <c r="M1197" s="236"/>
      <c r="N1197" s="237"/>
      <c r="O1197" s="237"/>
      <c r="P1197" s="237"/>
      <c r="Q1197" s="237"/>
      <c r="R1197" s="237"/>
      <c r="S1197" s="237"/>
      <c r="T1197" s="238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T1197" s="239" t="s">
        <v>218</v>
      </c>
      <c r="AU1197" s="239" t="s">
        <v>93</v>
      </c>
      <c r="AV1197" s="13" t="s">
        <v>82</v>
      </c>
      <c r="AW1197" s="13" t="s">
        <v>33</v>
      </c>
      <c r="AX1197" s="13" t="s">
        <v>73</v>
      </c>
      <c r="AY1197" s="239" t="s">
        <v>206</v>
      </c>
    </row>
    <row r="1198" spans="1:51" s="14" customFormat="1" ht="12">
      <c r="A1198" s="14"/>
      <c r="B1198" s="240"/>
      <c r="C1198" s="241"/>
      <c r="D1198" s="230" t="s">
        <v>218</v>
      </c>
      <c r="E1198" s="242" t="s">
        <v>19</v>
      </c>
      <c r="F1198" s="243" t="s">
        <v>220</v>
      </c>
      <c r="G1198" s="241"/>
      <c r="H1198" s="244">
        <v>154140</v>
      </c>
      <c r="I1198" s="245"/>
      <c r="J1198" s="241"/>
      <c r="K1198" s="241"/>
      <c r="L1198" s="246"/>
      <c r="M1198" s="247"/>
      <c r="N1198" s="248"/>
      <c r="O1198" s="248"/>
      <c r="P1198" s="248"/>
      <c r="Q1198" s="248"/>
      <c r="R1198" s="248"/>
      <c r="S1198" s="248"/>
      <c r="T1198" s="249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T1198" s="250" t="s">
        <v>218</v>
      </c>
      <c r="AU1198" s="250" t="s">
        <v>93</v>
      </c>
      <c r="AV1198" s="14" t="s">
        <v>112</v>
      </c>
      <c r="AW1198" s="14" t="s">
        <v>33</v>
      </c>
      <c r="AX1198" s="14" t="s">
        <v>34</v>
      </c>
      <c r="AY1198" s="250" t="s">
        <v>206</v>
      </c>
    </row>
    <row r="1199" spans="1:65" s="2" customFormat="1" ht="44.25" customHeight="1">
      <c r="A1199" s="40"/>
      <c r="B1199" s="41"/>
      <c r="C1199" s="215" t="s">
        <v>1537</v>
      </c>
      <c r="D1199" s="215" t="s">
        <v>208</v>
      </c>
      <c r="E1199" s="216" t="s">
        <v>1538</v>
      </c>
      <c r="F1199" s="217" t="s">
        <v>1539</v>
      </c>
      <c r="G1199" s="218" t="s">
        <v>211</v>
      </c>
      <c r="H1199" s="219">
        <v>2202</v>
      </c>
      <c r="I1199" s="220"/>
      <c r="J1199" s="221">
        <f>ROUND(I1199*H1199,2)</f>
        <v>0</v>
      </c>
      <c r="K1199" s="217" t="s">
        <v>212</v>
      </c>
      <c r="L1199" s="46"/>
      <c r="M1199" s="222" t="s">
        <v>19</v>
      </c>
      <c r="N1199" s="223" t="s">
        <v>44</v>
      </c>
      <c r="O1199" s="86"/>
      <c r="P1199" s="224">
        <f>O1199*H1199</f>
        <v>0</v>
      </c>
      <c r="Q1199" s="224">
        <v>0</v>
      </c>
      <c r="R1199" s="224">
        <f>Q1199*H1199</f>
        <v>0</v>
      </c>
      <c r="S1199" s="224">
        <v>0</v>
      </c>
      <c r="T1199" s="225">
        <f>S1199*H1199</f>
        <v>0</v>
      </c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R1199" s="226" t="s">
        <v>112</v>
      </c>
      <c r="AT1199" s="226" t="s">
        <v>208</v>
      </c>
      <c r="AU1199" s="226" t="s">
        <v>93</v>
      </c>
      <c r="AY1199" s="19" t="s">
        <v>206</v>
      </c>
      <c r="BE1199" s="227">
        <f>IF(N1199="základní",J1199,0)</f>
        <v>0</v>
      </c>
      <c r="BF1199" s="227">
        <f>IF(N1199="snížená",J1199,0)</f>
        <v>0</v>
      </c>
      <c r="BG1199" s="227">
        <f>IF(N1199="zákl. přenesená",J1199,0)</f>
        <v>0</v>
      </c>
      <c r="BH1199" s="227">
        <f>IF(N1199="sníž. přenesená",J1199,0)</f>
        <v>0</v>
      </c>
      <c r="BI1199" s="227">
        <f>IF(N1199="nulová",J1199,0)</f>
        <v>0</v>
      </c>
      <c r="BJ1199" s="19" t="s">
        <v>34</v>
      </c>
      <c r="BK1199" s="227">
        <f>ROUND(I1199*H1199,2)</f>
        <v>0</v>
      </c>
      <c r="BL1199" s="19" t="s">
        <v>112</v>
      </c>
      <c r="BM1199" s="226" t="s">
        <v>1540</v>
      </c>
    </row>
    <row r="1200" spans="1:65" s="2" customFormat="1" ht="12">
      <c r="A1200" s="40"/>
      <c r="B1200" s="41"/>
      <c r="C1200" s="215" t="s">
        <v>1541</v>
      </c>
      <c r="D1200" s="215" t="s">
        <v>208</v>
      </c>
      <c r="E1200" s="216" t="s">
        <v>1542</v>
      </c>
      <c r="F1200" s="217" t="s">
        <v>1543</v>
      </c>
      <c r="G1200" s="218" t="s">
        <v>211</v>
      </c>
      <c r="H1200" s="219">
        <v>2202</v>
      </c>
      <c r="I1200" s="220"/>
      <c r="J1200" s="221">
        <f>ROUND(I1200*H1200,2)</f>
        <v>0</v>
      </c>
      <c r="K1200" s="217" t="s">
        <v>212</v>
      </c>
      <c r="L1200" s="46"/>
      <c r="M1200" s="222" t="s">
        <v>19</v>
      </c>
      <c r="N1200" s="223" t="s">
        <v>44</v>
      </c>
      <c r="O1200" s="86"/>
      <c r="P1200" s="224">
        <f>O1200*H1200</f>
        <v>0</v>
      </c>
      <c r="Q1200" s="224">
        <v>0</v>
      </c>
      <c r="R1200" s="224">
        <f>Q1200*H1200</f>
        <v>0</v>
      </c>
      <c r="S1200" s="224">
        <v>0</v>
      </c>
      <c r="T1200" s="225">
        <f>S1200*H1200</f>
        <v>0</v>
      </c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0"/>
      <c r="AE1200" s="40"/>
      <c r="AR1200" s="226" t="s">
        <v>112</v>
      </c>
      <c r="AT1200" s="226" t="s">
        <v>208</v>
      </c>
      <c r="AU1200" s="226" t="s">
        <v>93</v>
      </c>
      <c r="AY1200" s="19" t="s">
        <v>206</v>
      </c>
      <c r="BE1200" s="227">
        <f>IF(N1200="základní",J1200,0)</f>
        <v>0</v>
      </c>
      <c r="BF1200" s="227">
        <f>IF(N1200="snížená",J1200,0)</f>
        <v>0</v>
      </c>
      <c r="BG1200" s="227">
        <f>IF(N1200="zákl. přenesená",J1200,0)</f>
        <v>0</v>
      </c>
      <c r="BH1200" s="227">
        <f>IF(N1200="sníž. přenesená",J1200,0)</f>
        <v>0</v>
      </c>
      <c r="BI1200" s="227">
        <f>IF(N1200="nulová",J1200,0)</f>
        <v>0</v>
      </c>
      <c r="BJ1200" s="19" t="s">
        <v>34</v>
      </c>
      <c r="BK1200" s="227">
        <f>ROUND(I1200*H1200,2)</f>
        <v>0</v>
      </c>
      <c r="BL1200" s="19" t="s">
        <v>112</v>
      </c>
      <c r="BM1200" s="226" t="s">
        <v>1544</v>
      </c>
    </row>
    <row r="1201" spans="1:65" s="2" customFormat="1" ht="12">
      <c r="A1201" s="40"/>
      <c r="B1201" s="41"/>
      <c r="C1201" s="215" t="s">
        <v>1545</v>
      </c>
      <c r="D1201" s="215" t="s">
        <v>208</v>
      </c>
      <c r="E1201" s="216" t="s">
        <v>1546</v>
      </c>
      <c r="F1201" s="217" t="s">
        <v>1547</v>
      </c>
      <c r="G1201" s="218" t="s">
        <v>211</v>
      </c>
      <c r="H1201" s="219">
        <v>154140</v>
      </c>
      <c r="I1201" s="220"/>
      <c r="J1201" s="221">
        <f>ROUND(I1201*H1201,2)</f>
        <v>0</v>
      </c>
      <c r="K1201" s="217" t="s">
        <v>212</v>
      </c>
      <c r="L1201" s="46"/>
      <c r="M1201" s="222" t="s">
        <v>19</v>
      </c>
      <c r="N1201" s="223" t="s">
        <v>44</v>
      </c>
      <c r="O1201" s="86"/>
      <c r="P1201" s="224">
        <f>O1201*H1201</f>
        <v>0</v>
      </c>
      <c r="Q1201" s="224">
        <v>0</v>
      </c>
      <c r="R1201" s="224">
        <f>Q1201*H1201</f>
        <v>0</v>
      </c>
      <c r="S1201" s="224">
        <v>0</v>
      </c>
      <c r="T1201" s="225">
        <f>S1201*H1201</f>
        <v>0</v>
      </c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0"/>
      <c r="AE1201" s="40"/>
      <c r="AR1201" s="226" t="s">
        <v>112</v>
      </c>
      <c r="AT1201" s="226" t="s">
        <v>208</v>
      </c>
      <c r="AU1201" s="226" t="s">
        <v>93</v>
      </c>
      <c r="AY1201" s="19" t="s">
        <v>206</v>
      </c>
      <c r="BE1201" s="227">
        <f>IF(N1201="základní",J1201,0)</f>
        <v>0</v>
      </c>
      <c r="BF1201" s="227">
        <f>IF(N1201="snížená",J1201,0)</f>
        <v>0</v>
      </c>
      <c r="BG1201" s="227">
        <f>IF(N1201="zákl. přenesená",J1201,0)</f>
        <v>0</v>
      </c>
      <c r="BH1201" s="227">
        <f>IF(N1201="sníž. přenesená",J1201,0)</f>
        <v>0</v>
      </c>
      <c r="BI1201" s="227">
        <f>IF(N1201="nulová",J1201,0)</f>
        <v>0</v>
      </c>
      <c r="BJ1201" s="19" t="s">
        <v>34</v>
      </c>
      <c r="BK1201" s="227">
        <f>ROUND(I1201*H1201,2)</f>
        <v>0</v>
      </c>
      <c r="BL1201" s="19" t="s">
        <v>112</v>
      </c>
      <c r="BM1201" s="226" t="s">
        <v>1548</v>
      </c>
    </row>
    <row r="1202" spans="1:51" s="13" customFormat="1" ht="12">
      <c r="A1202" s="13"/>
      <c r="B1202" s="228"/>
      <c r="C1202" s="229"/>
      <c r="D1202" s="230" t="s">
        <v>218</v>
      </c>
      <c r="E1202" s="231" t="s">
        <v>19</v>
      </c>
      <c r="F1202" s="232" t="s">
        <v>1536</v>
      </c>
      <c r="G1202" s="229"/>
      <c r="H1202" s="233">
        <v>154140</v>
      </c>
      <c r="I1202" s="234"/>
      <c r="J1202" s="229"/>
      <c r="K1202" s="229"/>
      <c r="L1202" s="235"/>
      <c r="M1202" s="236"/>
      <c r="N1202" s="237"/>
      <c r="O1202" s="237"/>
      <c r="P1202" s="237"/>
      <c r="Q1202" s="237"/>
      <c r="R1202" s="237"/>
      <c r="S1202" s="237"/>
      <c r="T1202" s="238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T1202" s="239" t="s">
        <v>218</v>
      </c>
      <c r="AU1202" s="239" t="s">
        <v>93</v>
      </c>
      <c r="AV1202" s="13" t="s">
        <v>82</v>
      </c>
      <c r="AW1202" s="13" t="s">
        <v>33</v>
      </c>
      <c r="AX1202" s="13" t="s">
        <v>73</v>
      </c>
      <c r="AY1202" s="239" t="s">
        <v>206</v>
      </c>
    </row>
    <row r="1203" spans="1:51" s="14" customFormat="1" ht="12">
      <c r="A1203" s="14"/>
      <c r="B1203" s="240"/>
      <c r="C1203" s="241"/>
      <c r="D1203" s="230" t="s">
        <v>218</v>
      </c>
      <c r="E1203" s="242" t="s">
        <v>19</v>
      </c>
      <c r="F1203" s="243" t="s">
        <v>220</v>
      </c>
      <c r="G1203" s="241"/>
      <c r="H1203" s="244">
        <v>154140</v>
      </c>
      <c r="I1203" s="245"/>
      <c r="J1203" s="241"/>
      <c r="K1203" s="241"/>
      <c r="L1203" s="246"/>
      <c r="M1203" s="247"/>
      <c r="N1203" s="248"/>
      <c r="O1203" s="248"/>
      <c r="P1203" s="248"/>
      <c r="Q1203" s="248"/>
      <c r="R1203" s="248"/>
      <c r="S1203" s="248"/>
      <c r="T1203" s="249"/>
      <c r="U1203" s="14"/>
      <c r="V1203" s="14"/>
      <c r="W1203" s="14"/>
      <c r="X1203" s="14"/>
      <c r="Y1203" s="14"/>
      <c r="Z1203" s="14"/>
      <c r="AA1203" s="14"/>
      <c r="AB1203" s="14"/>
      <c r="AC1203" s="14"/>
      <c r="AD1203" s="14"/>
      <c r="AE1203" s="14"/>
      <c r="AT1203" s="250" t="s">
        <v>218</v>
      </c>
      <c r="AU1203" s="250" t="s">
        <v>93</v>
      </c>
      <c r="AV1203" s="14" t="s">
        <v>112</v>
      </c>
      <c r="AW1203" s="14" t="s">
        <v>33</v>
      </c>
      <c r="AX1203" s="14" t="s">
        <v>34</v>
      </c>
      <c r="AY1203" s="250" t="s">
        <v>206</v>
      </c>
    </row>
    <row r="1204" spans="1:65" s="2" customFormat="1" ht="12">
      <c r="A1204" s="40"/>
      <c r="B1204" s="41"/>
      <c r="C1204" s="215" t="s">
        <v>1549</v>
      </c>
      <c r="D1204" s="215" t="s">
        <v>208</v>
      </c>
      <c r="E1204" s="216" t="s">
        <v>1550</v>
      </c>
      <c r="F1204" s="217" t="s">
        <v>1551</v>
      </c>
      <c r="G1204" s="218" t="s">
        <v>211</v>
      </c>
      <c r="H1204" s="219">
        <v>2202</v>
      </c>
      <c r="I1204" s="220"/>
      <c r="J1204" s="221">
        <f>ROUND(I1204*H1204,2)</f>
        <v>0</v>
      </c>
      <c r="K1204" s="217" t="s">
        <v>212</v>
      </c>
      <c r="L1204" s="46"/>
      <c r="M1204" s="222" t="s">
        <v>19</v>
      </c>
      <c r="N1204" s="223" t="s">
        <v>44</v>
      </c>
      <c r="O1204" s="86"/>
      <c r="P1204" s="224">
        <f>O1204*H1204</f>
        <v>0</v>
      </c>
      <c r="Q1204" s="224">
        <v>0</v>
      </c>
      <c r="R1204" s="224">
        <f>Q1204*H1204</f>
        <v>0</v>
      </c>
      <c r="S1204" s="224">
        <v>0</v>
      </c>
      <c r="T1204" s="225">
        <f>S1204*H1204</f>
        <v>0</v>
      </c>
      <c r="U1204" s="40"/>
      <c r="V1204" s="40"/>
      <c r="W1204" s="40"/>
      <c r="X1204" s="40"/>
      <c r="Y1204" s="40"/>
      <c r="Z1204" s="40"/>
      <c r="AA1204" s="40"/>
      <c r="AB1204" s="40"/>
      <c r="AC1204" s="40"/>
      <c r="AD1204" s="40"/>
      <c r="AE1204" s="40"/>
      <c r="AR1204" s="226" t="s">
        <v>112</v>
      </c>
      <c r="AT1204" s="226" t="s">
        <v>208</v>
      </c>
      <c r="AU1204" s="226" t="s">
        <v>93</v>
      </c>
      <c r="AY1204" s="19" t="s">
        <v>206</v>
      </c>
      <c r="BE1204" s="227">
        <f>IF(N1204="základní",J1204,0)</f>
        <v>0</v>
      </c>
      <c r="BF1204" s="227">
        <f>IF(N1204="snížená",J1204,0)</f>
        <v>0</v>
      </c>
      <c r="BG1204" s="227">
        <f>IF(N1204="zákl. přenesená",J1204,0)</f>
        <v>0</v>
      </c>
      <c r="BH1204" s="227">
        <f>IF(N1204="sníž. přenesená",J1204,0)</f>
        <v>0</v>
      </c>
      <c r="BI1204" s="227">
        <f>IF(N1204="nulová",J1204,0)</f>
        <v>0</v>
      </c>
      <c r="BJ1204" s="19" t="s">
        <v>34</v>
      </c>
      <c r="BK1204" s="227">
        <f>ROUND(I1204*H1204,2)</f>
        <v>0</v>
      </c>
      <c r="BL1204" s="19" t="s">
        <v>112</v>
      </c>
      <c r="BM1204" s="226" t="s">
        <v>1552</v>
      </c>
    </row>
    <row r="1205" spans="1:65" s="2" customFormat="1" ht="12">
      <c r="A1205" s="40"/>
      <c r="B1205" s="41"/>
      <c r="C1205" s="215" t="s">
        <v>1553</v>
      </c>
      <c r="D1205" s="215" t="s">
        <v>208</v>
      </c>
      <c r="E1205" s="216" t="s">
        <v>1554</v>
      </c>
      <c r="F1205" s="217" t="s">
        <v>1555</v>
      </c>
      <c r="G1205" s="218" t="s">
        <v>386</v>
      </c>
      <c r="H1205" s="219">
        <v>3</v>
      </c>
      <c r="I1205" s="220"/>
      <c r="J1205" s="221">
        <f>ROUND(I1205*H1205,2)</f>
        <v>0</v>
      </c>
      <c r="K1205" s="217" t="s">
        <v>212</v>
      </c>
      <c r="L1205" s="46"/>
      <c r="M1205" s="222" t="s">
        <v>19</v>
      </c>
      <c r="N1205" s="223" t="s">
        <v>44</v>
      </c>
      <c r="O1205" s="86"/>
      <c r="P1205" s="224">
        <f>O1205*H1205</f>
        <v>0</v>
      </c>
      <c r="Q1205" s="224">
        <v>0</v>
      </c>
      <c r="R1205" s="224">
        <f>Q1205*H1205</f>
        <v>0</v>
      </c>
      <c r="S1205" s="224">
        <v>0</v>
      </c>
      <c r="T1205" s="225">
        <f>S1205*H1205</f>
        <v>0</v>
      </c>
      <c r="U1205" s="40"/>
      <c r="V1205" s="40"/>
      <c r="W1205" s="40"/>
      <c r="X1205" s="40"/>
      <c r="Y1205" s="40"/>
      <c r="Z1205" s="40"/>
      <c r="AA1205" s="40"/>
      <c r="AB1205" s="40"/>
      <c r="AC1205" s="40"/>
      <c r="AD1205" s="40"/>
      <c r="AE1205" s="40"/>
      <c r="AR1205" s="226" t="s">
        <v>112</v>
      </c>
      <c r="AT1205" s="226" t="s">
        <v>208</v>
      </c>
      <c r="AU1205" s="226" t="s">
        <v>93</v>
      </c>
      <c r="AY1205" s="19" t="s">
        <v>206</v>
      </c>
      <c r="BE1205" s="227">
        <f>IF(N1205="základní",J1205,0)</f>
        <v>0</v>
      </c>
      <c r="BF1205" s="227">
        <f>IF(N1205="snížená",J1205,0)</f>
        <v>0</v>
      </c>
      <c r="BG1205" s="227">
        <f>IF(N1205="zákl. přenesená",J1205,0)</f>
        <v>0</v>
      </c>
      <c r="BH1205" s="227">
        <f>IF(N1205="sníž. přenesená",J1205,0)</f>
        <v>0</v>
      </c>
      <c r="BI1205" s="227">
        <f>IF(N1205="nulová",J1205,0)</f>
        <v>0</v>
      </c>
      <c r="BJ1205" s="19" t="s">
        <v>34</v>
      </c>
      <c r="BK1205" s="227">
        <f>ROUND(I1205*H1205,2)</f>
        <v>0</v>
      </c>
      <c r="BL1205" s="19" t="s">
        <v>112</v>
      </c>
      <c r="BM1205" s="226" t="s">
        <v>1556</v>
      </c>
    </row>
    <row r="1206" spans="1:51" s="15" customFormat="1" ht="12">
      <c r="A1206" s="15"/>
      <c r="B1206" s="251"/>
      <c r="C1206" s="252"/>
      <c r="D1206" s="230" t="s">
        <v>218</v>
      </c>
      <c r="E1206" s="253" t="s">
        <v>19</v>
      </c>
      <c r="F1206" s="254" t="s">
        <v>1557</v>
      </c>
      <c r="G1206" s="252"/>
      <c r="H1206" s="253" t="s">
        <v>19</v>
      </c>
      <c r="I1206" s="255"/>
      <c r="J1206" s="252"/>
      <c r="K1206" s="252"/>
      <c r="L1206" s="256"/>
      <c r="M1206" s="257"/>
      <c r="N1206" s="258"/>
      <c r="O1206" s="258"/>
      <c r="P1206" s="258"/>
      <c r="Q1206" s="258"/>
      <c r="R1206" s="258"/>
      <c r="S1206" s="258"/>
      <c r="T1206" s="259"/>
      <c r="U1206" s="15"/>
      <c r="V1206" s="15"/>
      <c r="W1206" s="15"/>
      <c r="X1206" s="15"/>
      <c r="Y1206" s="15"/>
      <c r="Z1206" s="15"/>
      <c r="AA1206" s="15"/>
      <c r="AB1206" s="15"/>
      <c r="AC1206" s="15"/>
      <c r="AD1206" s="15"/>
      <c r="AE1206" s="15"/>
      <c r="AT1206" s="260" t="s">
        <v>218</v>
      </c>
      <c r="AU1206" s="260" t="s">
        <v>93</v>
      </c>
      <c r="AV1206" s="15" t="s">
        <v>34</v>
      </c>
      <c r="AW1206" s="15" t="s">
        <v>33</v>
      </c>
      <c r="AX1206" s="15" t="s">
        <v>73</v>
      </c>
      <c r="AY1206" s="260" t="s">
        <v>206</v>
      </c>
    </row>
    <row r="1207" spans="1:51" s="13" customFormat="1" ht="12">
      <c r="A1207" s="13"/>
      <c r="B1207" s="228"/>
      <c r="C1207" s="229"/>
      <c r="D1207" s="230" t="s">
        <v>218</v>
      </c>
      <c r="E1207" s="231" t="s">
        <v>19</v>
      </c>
      <c r="F1207" s="232" t="s">
        <v>93</v>
      </c>
      <c r="G1207" s="229"/>
      <c r="H1207" s="233">
        <v>3</v>
      </c>
      <c r="I1207" s="234"/>
      <c r="J1207" s="229"/>
      <c r="K1207" s="229"/>
      <c r="L1207" s="235"/>
      <c r="M1207" s="236"/>
      <c r="N1207" s="237"/>
      <c r="O1207" s="237"/>
      <c r="P1207" s="237"/>
      <c r="Q1207" s="237"/>
      <c r="R1207" s="237"/>
      <c r="S1207" s="237"/>
      <c r="T1207" s="238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T1207" s="239" t="s">
        <v>218</v>
      </c>
      <c r="AU1207" s="239" t="s">
        <v>93</v>
      </c>
      <c r="AV1207" s="13" t="s">
        <v>82</v>
      </c>
      <c r="AW1207" s="13" t="s">
        <v>33</v>
      </c>
      <c r="AX1207" s="13" t="s">
        <v>73</v>
      </c>
      <c r="AY1207" s="239" t="s">
        <v>206</v>
      </c>
    </row>
    <row r="1208" spans="1:51" s="14" customFormat="1" ht="12">
      <c r="A1208" s="14"/>
      <c r="B1208" s="240"/>
      <c r="C1208" s="241"/>
      <c r="D1208" s="230" t="s">
        <v>218</v>
      </c>
      <c r="E1208" s="242" t="s">
        <v>19</v>
      </c>
      <c r="F1208" s="243" t="s">
        <v>220</v>
      </c>
      <c r="G1208" s="241"/>
      <c r="H1208" s="244">
        <v>3</v>
      </c>
      <c r="I1208" s="245"/>
      <c r="J1208" s="241"/>
      <c r="K1208" s="241"/>
      <c r="L1208" s="246"/>
      <c r="M1208" s="247"/>
      <c r="N1208" s="248"/>
      <c r="O1208" s="248"/>
      <c r="P1208" s="248"/>
      <c r="Q1208" s="248"/>
      <c r="R1208" s="248"/>
      <c r="S1208" s="248"/>
      <c r="T1208" s="249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T1208" s="250" t="s">
        <v>218</v>
      </c>
      <c r="AU1208" s="250" t="s">
        <v>93</v>
      </c>
      <c r="AV1208" s="14" t="s">
        <v>112</v>
      </c>
      <c r="AW1208" s="14" t="s">
        <v>33</v>
      </c>
      <c r="AX1208" s="14" t="s">
        <v>34</v>
      </c>
      <c r="AY1208" s="250" t="s">
        <v>206</v>
      </c>
    </row>
    <row r="1209" spans="1:65" s="2" customFormat="1" ht="12">
      <c r="A1209" s="40"/>
      <c r="B1209" s="41"/>
      <c r="C1209" s="215" t="s">
        <v>1558</v>
      </c>
      <c r="D1209" s="215" t="s">
        <v>208</v>
      </c>
      <c r="E1209" s="216" t="s">
        <v>1559</v>
      </c>
      <c r="F1209" s="217" t="s">
        <v>1560</v>
      </c>
      <c r="G1209" s="218" t="s">
        <v>386</v>
      </c>
      <c r="H1209" s="219">
        <v>210</v>
      </c>
      <c r="I1209" s="220"/>
      <c r="J1209" s="221">
        <f>ROUND(I1209*H1209,2)</f>
        <v>0</v>
      </c>
      <c r="K1209" s="217" t="s">
        <v>212</v>
      </c>
      <c r="L1209" s="46"/>
      <c r="M1209" s="222" t="s">
        <v>19</v>
      </c>
      <c r="N1209" s="223" t="s">
        <v>44</v>
      </c>
      <c r="O1209" s="86"/>
      <c r="P1209" s="224">
        <f>O1209*H1209</f>
        <v>0</v>
      </c>
      <c r="Q1209" s="224">
        <v>0</v>
      </c>
      <c r="R1209" s="224">
        <f>Q1209*H1209</f>
        <v>0</v>
      </c>
      <c r="S1209" s="224">
        <v>0</v>
      </c>
      <c r="T1209" s="225">
        <f>S1209*H1209</f>
        <v>0</v>
      </c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0"/>
      <c r="AE1209" s="40"/>
      <c r="AR1209" s="226" t="s">
        <v>112</v>
      </c>
      <c r="AT1209" s="226" t="s">
        <v>208</v>
      </c>
      <c r="AU1209" s="226" t="s">
        <v>93</v>
      </c>
      <c r="AY1209" s="19" t="s">
        <v>206</v>
      </c>
      <c r="BE1209" s="227">
        <f>IF(N1209="základní",J1209,0)</f>
        <v>0</v>
      </c>
      <c r="BF1209" s="227">
        <f>IF(N1209="snížená",J1209,0)</f>
        <v>0</v>
      </c>
      <c r="BG1209" s="227">
        <f>IF(N1209="zákl. přenesená",J1209,0)</f>
        <v>0</v>
      </c>
      <c r="BH1209" s="227">
        <f>IF(N1209="sníž. přenesená",J1209,0)</f>
        <v>0</v>
      </c>
      <c r="BI1209" s="227">
        <f>IF(N1209="nulová",J1209,0)</f>
        <v>0</v>
      </c>
      <c r="BJ1209" s="19" t="s">
        <v>34</v>
      </c>
      <c r="BK1209" s="227">
        <f>ROUND(I1209*H1209,2)</f>
        <v>0</v>
      </c>
      <c r="BL1209" s="19" t="s">
        <v>112</v>
      </c>
      <c r="BM1209" s="226" t="s">
        <v>1561</v>
      </c>
    </row>
    <row r="1210" spans="1:51" s="13" customFormat="1" ht="12">
      <c r="A1210" s="13"/>
      <c r="B1210" s="228"/>
      <c r="C1210" s="229"/>
      <c r="D1210" s="230" t="s">
        <v>218</v>
      </c>
      <c r="E1210" s="231" t="s">
        <v>19</v>
      </c>
      <c r="F1210" s="232" t="s">
        <v>1562</v>
      </c>
      <c r="G1210" s="229"/>
      <c r="H1210" s="233">
        <v>210</v>
      </c>
      <c r="I1210" s="234"/>
      <c r="J1210" s="229"/>
      <c r="K1210" s="229"/>
      <c r="L1210" s="235"/>
      <c r="M1210" s="236"/>
      <c r="N1210" s="237"/>
      <c r="O1210" s="237"/>
      <c r="P1210" s="237"/>
      <c r="Q1210" s="237"/>
      <c r="R1210" s="237"/>
      <c r="S1210" s="237"/>
      <c r="T1210" s="238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T1210" s="239" t="s">
        <v>218</v>
      </c>
      <c r="AU1210" s="239" t="s">
        <v>93</v>
      </c>
      <c r="AV1210" s="13" t="s">
        <v>82</v>
      </c>
      <c r="AW1210" s="13" t="s">
        <v>33</v>
      </c>
      <c r="AX1210" s="13" t="s">
        <v>73</v>
      </c>
      <c r="AY1210" s="239" t="s">
        <v>206</v>
      </c>
    </row>
    <row r="1211" spans="1:51" s="14" customFormat="1" ht="12">
      <c r="A1211" s="14"/>
      <c r="B1211" s="240"/>
      <c r="C1211" s="241"/>
      <c r="D1211" s="230" t="s">
        <v>218</v>
      </c>
      <c r="E1211" s="242" t="s">
        <v>19</v>
      </c>
      <c r="F1211" s="243" t="s">
        <v>220</v>
      </c>
      <c r="G1211" s="241"/>
      <c r="H1211" s="244">
        <v>210</v>
      </c>
      <c r="I1211" s="245"/>
      <c r="J1211" s="241"/>
      <c r="K1211" s="241"/>
      <c r="L1211" s="246"/>
      <c r="M1211" s="247"/>
      <c r="N1211" s="248"/>
      <c r="O1211" s="248"/>
      <c r="P1211" s="248"/>
      <c r="Q1211" s="248"/>
      <c r="R1211" s="248"/>
      <c r="S1211" s="248"/>
      <c r="T1211" s="249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T1211" s="250" t="s">
        <v>218</v>
      </c>
      <c r="AU1211" s="250" t="s">
        <v>93</v>
      </c>
      <c r="AV1211" s="14" t="s">
        <v>112</v>
      </c>
      <c r="AW1211" s="14" t="s">
        <v>33</v>
      </c>
      <c r="AX1211" s="14" t="s">
        <v>34</v>
      </c>
      <c r="AY1211" s="250" t="s">
        <v>206</v>
      </c>
    </row>
    <row r="1212" spans="1:65" s="2" customFormat="1" ht="12">
      <c r="A1212" s="40"/>
      <c r="B1212" s="41"/>
      <c r="C1212" s="215" t="s">
        <v>1563</v>
      </c>
      <c r="D1212" s="215" t="s">
        <v>208</v>
      </c>
      <c r="E1212" s="216" t="s">
        <v>1564</v>
      </c>
      <c r="F1212" s="217" t="s">
        <v>1565</v>
      </c>
      <c r="G1212" s="218" t="s">
        <v>386</v>
      </c>
      <c r="H1212" s="219">
        <v>3</v>
      </c>
      <c r="I1212" s="220"/>
      <c r="J1212" s="221">
        <f>ROUND(I1212*H1212,2)</f>
        <v>0</v>
      </c>
      <c r="K1212" s="217" t="s">
        <v>212</v>
      </c>
      <c r="L1212" s="46"/>
      <c r="M1212" s="222" t="s">
        <v>19</v>
      </c>
      <c r="N1212" s="223" t="s">
        <v>44</v>
      </c>
      <c r="O1212" s="86"/>
      <c r="P1212" s="224">
        <f>O1212*H1212</f>
        <v>0</v>
      </c>
      <c r="Q1212" s="224">
        <v>0</v>
      </c>
      <c r="R1212" s="224">
        <f>Q1212*H1212</f>
        <v>0</v>
      </c>
      <c r="S1212" s="224">
        <v>0</v>
      </c>
      <c r="T1212" s="225">
        <f>S1212*H1212</f>
        <v>0</v>
      </c>
      <c r="U1212" s="40"/>
      <c r="V1212" s="40"/>
      <c r="W1212" s="40"/>
      <c r="X1212" s="40"/>
      <c r="Y1212" s="40"/>
      <c r="Z1212" s="40"/>
      <c r="AA1212" s="40"/>
      <c r="AB1212" s="40"/>
      <c r="AC1212" s="40"/>
      <c r="AD1212" s="40"/>
      <c r="AE1212" s="40"/>
      <c r="AR1212" s="226" t="s">
        <v>112</v>
      </c>
      <c r="AT1212" s="226" t="s">
        <v>208</v>
      </c>
      <c r="AU1212" s="226" t="s">
        <v>93</v>
      </c>
      <c r="AY1212" s="19" t="s">
        <v>206</v>
      </c>
      <c r="BE1212" s="227">
        <f>IF(N1212="základní",J1212,0)</f>
        <v>0</v>
      </c>
      <c r="BF1212" s="227">
        <f>IF(N1212="snížená",J1212,0)</f>
        <v>0</v>
      </c>
      <c r="BG1212" s="227">
        <f>IF(N1212="zákl. přenesená",J1212,0)</f>
        <v>0</v>
      </c>
      <c r="BH1212" s="227">
        <f>IF(N1212="sníž. přenesená",J1212,0)</f>
        <v>0</v>
      </c>
      <c r="BI1212" s="227">
        <f>IF(N1212="nulová",J1212,0)</f>
        <v>0</v>
      </c>
      <c r="BJ1212" s="19" t="s">
        <v>34</v>
      </c>
      <c r="BK1212" s="227">
        <f>ROUND(I1212*H1212,2)</f>
        <v>0</v>
      </c>
      <c r="BL1212" s="19" t="s">
        <v>112</v>
      </c>
      <c r="BM1212" s="226" t="s">
        <v>1566</v>
      </c>
    </row>
    <row r="1213" spans="1:65" s="2" customFormat="1" ht="12">
      <c r="A1213" s="40"/>
      <c r="B1213" s="41"/>
      <c r="C1213" s="215" t="s">
        <v>1567</v>
      </c>
      <c r="D1213" s="215" t="s">
        <v>208</v>
      </c>
      <c r="E1213" s="216" t="s">
        <v>1568</v>
      </c>
      <c r="F1213" s="217" t="s">
        <v>1569</v>
      </c>
      <c r="G1213" s="218" t="s">
        <v>211</v>
      </c>
      <c r="H1213" s="219">
        <v>810.16</v>
      </c>
      <c r="I1213" s="220"/>
      <c r="J1213" s="221">
        <f>ROUND(I1213*H1213,2)</f>
        <v>0</v>
      </c>
      <c r="K1213" s="217" t="s">
        <v>212</v>
      </c>
      <c r="L1213" s="46"/>
      <c r="M1213" s="222" t="s">
        <v>19</v>
      </c>
      <c r="N1213" s="223" t="s">
        <v>44</v>
      </c>
      <c r="O1213" s="86"/>
      <c r="P1213" s="224">
        <f>O1213*H1213</f>
        <v>0</v>
      </c>
      <c r="Q1213" s="224">
        <v>0.00013</v>
      </c>
      <c r="R1213" s="224">
        <f>Q1213*H1213</f>
        <v>0.10532079999999999</v>
      </c>
      <c r="S1213" s="224">
        <v>0</v>
      </c>
      <c r="T1213" s="225">
        <f>S1213*H1213</f>
        <v>0</v>
      </c>
      <c r="U1213" s="40"/>
      <c r="V1213" s="40"/>
      <c r="W1213" s="40"/>
      <c r="X1213" s="40"/>
      <c r="Y1213" s="40"/>
      <c r="Z1213" s="40"/>
      <c r="AA1213" s="40"/>
      <c r="AB1213" s="40"/>
      <c r="AC1213" s="40"/>
      <c r="AD1213" s="40"/>
      <c r="AE1213" s="40"/>
      <c r="AR1213" s="226" t="s">
        <v>112</v>
      </c>
      <c r="AT1213" s="226" t="s">
        <v>208</v>
      </c>
      <c r="AU1213" s="226" t="s">
        <v>93</v>
      </c>
      <c r="AY1213" s="19" t="s">
        <v>206</v>
      </c>
      <c r="BE1213" s="227">
        <f>IF(N1213="základní",J1213,0)</f>
        <v>0</v>
      </c>
      <c r="BF1213" s="227">
        <f>IF(N1213="snížená",J1213,0)</f>
        <v>0</v>
      </c>
      <c r="BG1213" s="227">
        <f>IF(N1213="zákl. přenesená",J1213,0)</f>
        <v>0</v>
      </c>
      <c r="BH1213" s="227">
        <f>IF(N1213="sníž. přenesená",J1213,0)</f>
        <v>0</v>
      </c>
      <c r="BI1213" s="227">
        <f>IF(N1213="nulová",J1213,0)</f>
        <v>0</v>
      </c>
      <c r="BJ1213" s="19" t="s">
        <v>34</v>
      </c>
      <c r="BK1213" s="227">
        <f>ROUND(I1213*H1213,2)</f>
        <v>0</v>
      </c>
      <c r="BL1213" s="19" t="s">
        <v>112</v>
      </c>
      <c r="BM1213" s="226" t="s">
        <v>1570</v>
      </c>
    </row>
    <row r="1214" spans="1:51" s="15" customFormat="1" ht="12">
      <c r="A1214" s="15"/>
      <c r="B1214" s="251"/>
      <c r="C1214" s="252"/>
      <c r="D1214" s="230" t="s">
        <v>218</v>
      </c>
      <c r="E1214" s="253" t="s">
        <v>19</v>
      </c>
      <c r="F1214" s="254" t="s">
        <v>1571</v>
      </c>
      <c r="G1214" s="252"/>
      <c r="H1214" s="253" t="s">
        <v>19</v>
      </c>
      <c r="I1214" s="255"/>
      <c r="J1214" s="252"/>
      <c r="K1214" s="252"/>
      <c r="L1214" s="256"/>
      <c r="M1214" s="257"/>
      <c r="N1214" s="258"/>
      <c r="O1214" s="258"/>
      <c r="P1214" s="258"/>
      <c r="Q1214" s="258"/>
      <c r="R1214" s="258"/>
      <c r="S1214" s="258"/>
      <c r="T1214" s="259"/>
      <c r="U1214" s="15"/>
      <c r="V1214" s="15"/>
      <c r="W1214" s="15"/>
      <c r="X1214" s="15"/>
      <c r="Y1214" s="15"/>
      <c r="Z1214" s="15"/>
      <c r="AA1214" s="15"/>
      <c r="AB1214" s="15"/>
      <c r="AC1214" s="15"/>
      <c r="AD1214" s="15"/>
      <c r="AE1214" s="15"/>
      <c r="AT1214" s="260" t="s">
        <v>218</v>
      </c>
      <c r="AU1214" s="260" t="s">
        <v>93</v>
      </c>
      <c r="AV1214" s="15" t="s">
        <v>34</v>
      </c>
      <c r="AW1214" s="15" t="s">
        <v>33</v>
      </c>
      <c r="AX1214" s="15" t="s">
        <v>73</v>
      </c>
      <c r="AY1214" s="260" t="s">
        <v>206</v>
      </c>
    </row>
    <row r="1215" spans="1:51" s="13" customFormat="1" ht="12">
      <c r="A1215" s="13"/>
      <c r="B1215" s="228"/>
      <c r="C1215" s="229"/>
      <c r="D1215" s="230" t="s">
        <v>218</v>
      </c>
      <c r="E1215" s="231" t="s">
        <v>19</v>
      </c>
      <c r="F1215" s="232" t="s">
        <v>1572</v>
      </c>
      <c r="G1215" s="229"/>
      <c r="H1215" s="233">
        <v>27</v>
      </c>
      <c r="I1215" s="234"/>
      <c r="J1215" s="229"/>
      <c r="K1215" s="229"/>
      <c r="L1215" s="235"/>
      <c r="M1215" s="236"/>
      <c r="N1215" s="237"/>
      <c r="O1215" s="237"/>
      <c r="P1215" s="237"/>
      <c r="Q1215" s="237"/>
      <c r="R1215" s="237"/>
      <c r="S1215" s="237"/>
      <c r="T1215" s="238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T1215" s="239" t="s">
        <v>218</v>
      </c>
      <c r="AU1215" s="239" t="s">
        <v>93</v>
      </c>
      <c r="AV1215" s="13" t="s">
        <v>82</v>
      </c>
      <c r="AW1215" s="13" t="s">
        <v>33</v>
      </c>
      <c r="AX1215" s="13" t="s">
        <v>73</v>
      </c>
      <c r="AY1215" s="239" t="s">
        <v>206</v>
      </c>
    </row>
    <row r="1216" spans="1:51" s="13" customFormat="1" ht="12">
      <c r="A1216" s="13"/>
      <c r="B1216" s="228"/>
      <c r="C1216" s="229"/>
      <c r="D1216" s="230" t="s">
        <v>218</v>
      </c>
      <c r="E1216" s="231" t="s">
        <v>19</v>
      </c>
      <c r="F1216" s="232" t="s">
        <v>1573</v>
      </c>
      <c r="G1216" s="229"/>
      <c r="H1216" s="233">
        <v>15.75</v>
      </c>
      <c r="I1216" s="234"/>
      <c r="J1216" s="229"/>
      <c r="K1216" s="229"/>
      <c r="L1216" s="235"/>
      <c r="M1216" s="236"/>
      <c r="N1216" s="237"/>
      <c r="O1216" s="237"/>
      <c r="P1216" s="237"/>
      <c r="Q1216" s="237"/>
      <c r="R1216" s="237"/>
      <c r="S1216" s="237"/>
      <c r="T1216" s="238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T1216" s="239" t="s">
        <v>218</v>
      </c>
      <c r="AU1216" s="239" t="s">
        <v>93</v>
      </c>
      <c r="AV1216" s="13" t="s">
        <v>82</v>
      </c>
      <c r="AW1216" s="13" t="s">
        <v>33</v>
      </c>
      <c r="AX1216" s="13" t="s">
        <v>73</v>
      </c>
      <c r="AY1216" s="239" t="s">
        <v>206</v>
      </c>
    </row>
    <row r="1217" spans="1:51" s="15" customFormat="1" ht="12">
      <c r="A1217" s="15"/>
      <c r="B1217" s="251"/>
      <c r="C1217" s="252"/>
      <c r="D1217" s="230" t="s">
        <v>218</v>
      </c>
      <c r="E1217" s="253" t="s">
        <v>19</v>
      </c>
      <c r="F1217" s="254" t="s">
        <v>1260</v>
      </c>
      <c r="G1217" s="252"/>
      <c r="H1217" s="253" t="s">
        <v>19</v>
      </c>
      <c r="I1217" s="255"/>
      <c r="J1217" s="252"/>
      <c r="K1217" s="252"/>
      <c r="L1217" s="256"/>
      <c r="M1217" s="257"/>
      <c r="N1217" s="258"/>
      <c r="O1217" s="258"/>
      <c r="P1217" s="258"/>
      <c r="Q1217" s="258"/>
      <c r="R1217" s="258"/>
      <c r="S1217" s="258"/>
      <c r="T1217" s="259"/>
      <c r="U1217" s="15"/>
      <c r="V1217" s="15"/>
      <c r="W1217" s="15"/>
      <c r="X1217" s="15"/>
      <c r="Y1217" s="15"/>
      <c r="Z1217" s="15"/>
      <c r="AA1217" s="15"/>
      <c r="AB1217" s="15"/>
      <c r="AC1217" s="15"/>
      <c r="AD1217" s="15"/>
      <c r="AE1217" s="15"/>
      <c r="AT1217" s="260" t="s">
        <v>218</v>
      </c>
      <c r="AU1217" s="260" t="s">
        <v>93</v>
      </c>
      <c r="AV1217" s="15" t="s">
        <v>34</v>
      </c>
      <c r="AW1217" s="15" t="s">
        <v>33</v>
      </c>
      <c r="AX1217" s="15" t="s">
        <v>73</v>
      </c>
      <c r="AY1217" s="260" t="s">
        <v>206</v>
      </c>
    </row>
    <row r="1218" spans="1:51" s="15" customFormat="1" ht="12">
      <c r="A1218" s="15"/>
      <c r="B1218" s="251"/>
      <c r="C1218" s="252"/>
      <c r="D1218" s="230" t="s">
        <v>218</v>
      </c>
      <c r="E1218" s="253" t="s">
        <v>19</v>
      </c>
      <c r="F1218" s="254" t="s">
        <v>539</v>
      </c>
      <c r="G1218" s="252"/>
      <c r="H1218" s="253" t="s">
        <v>19</v>
      </c>
      <c r="I1218" s="255"/>
      <c r="J1218" s="252"/>
      <c r="K1218" s="252"/>
      <c r="L1218" s="256"/>
      <c r="M1218" s="257"/>
      <c r="N1218" s="258"/>
      <c r="O1218" s="258"/>
      <c r="P1218" s="258"/>
      <c r="Q1218" s="258"/>
      <c r="R1218" s="258"/>
      <c r="S1218" s="258"/>
      <c r="T1218" s="259"/>
      <c r="U1218" s="15"/>
      <c r="V1218" s="15"/>
      <c r="W1218" s="15"/>
      <c r="X1218" s="15"/>
      <c r="Y1218" s="15"/>
      <c r="Z1218" s="15"/>
      <c r="AA1218" s="15"/>
      <c r="AB1218" s="15"/>
      <c r="AC1218" s="15"/>
      <c r="AD1218" s="15"/>
      <c r="AE1218" s="15"/>
      <c r="AT1218" s="260" t="s">
        <v>218</v>
      </c>
      <c r="AU1218" s="260" t="s">
        <v>93</v>
      </c>
      <c r="AV1218" s="15" t="s">
        <v>34</v>
      </c>
      <c r="AW1218" s="15" t="s">
        <v>33</v>
      </c>
      <c r="AX1218" s="15" t="s">
        <v>73</v>
      </c>
      <c r="AY1218" s="260" t="s">
        <v>206</v>
      </c>
    </row>
    <row r="1219" spans="1:51" s="13" customFormat="1" ht="12">
      <c r="A1219" s="13"/>
      <c r="B1219" s="228"/>
      <c r="C1219" s="229"/>
      <c r="D1219" s="230" t="s">
        <v>218</v>
      </c>
      <c r="E1219" s="231" t="s">
        <v>19</v>
      </c>
      <c r="F1219" s="232" t="s">
        <v>1261</v>
      </c>
      <c r="G1219" s="229"/>
      <c r="H1219" s="233">
        <v>367.28</v>
      </c>
      <c r="I1219" s="234"/>
      <c r="J1219" s="229"/>
      <c r="K1219" s="229"/>
      <c r="L1219" s="235"/>
      <c r="M1219" s="236"/>
      <c r="N1219" s="237"/>
      <c r="O1219" s="237"/>
      <c r="P1219" s="237"/>
      <c r="Q1219" s="237"/>
      <c r="R1219" s="237"/>
      <c r="S1219" s="237"/>
      <c r="T1219" s="238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T1219" s="239" t="s">
        <v>218</v>
      </c>
      <c r="AU1219" s="239" t="s">
        <v>93</v>
      </c>
      <c r="AV1219" s="13" t="s">
        <v>82</v>
      </c>
      <c r="AW1219" s="13" t="s">
        <v>33</v>
      </c>
      <c r="AX1219" s="13" t="s">
        <v>73</v>
      </c>
      <c r="AY1219" s="239" t="s">
        <v>206</v>
      </c>
    </row>
    <row r="1220" spans="1:51" s="15" customFormat="1" ht="12">
      <c r="A1220" s="15"/>
      <c r="B1220" s="251"/>
      <c r="C1220" s="252"/>
      <c r="D1220" s="230" t="s">
        <v>218</v>
      </c>
      <c r="E1220" s="253" t="s">
        <v>19</v>
      </c>
      <c r="F1220" s="254" t="s">
        <v>544</v>
      </c>
      <c r="G1220" s="252"/>
      <c r="H1220" s="253" t="s">
        <v>19</v>
      </c>
      <c r="I1220" s="255"/>
      <c r="J1220" s="252"/>
      <c r="K1220" s="252"/>
      <c r="L1220" s="256"/>
      <c r="M1220" s="257"/>
      <c r="N1220" s="258"/>
      <c r="O1220" s="258"/>
      <c r="P1220" s="258"/>
      <c r="Q1220" s="258"/>
      <c r="R1220" s="258"/>
      <c r="S1220" s="258"/>
      <c r="T1220" s="259"/>
      <c r="U1220" s="15"/>
      <c r="V1220" s="15"/>
      <c r="W1220" s="15"/>
      <c r="X1220" s="15"/>
      <c r="Y1220" s="15"/>
      <c r="Z1220" s="15"/>
      <c r="AA1220" s="15"/>
      <c r="AB1220" s="15"/>
      <c r="AC1220" s="15"/>
      <c r="AD1220" s="15"/>
      <c r="AE1220" s="15"/>
      <c r="AT1220" s="260" t="s">
        <v>218</v>
      </c>
      <c r="AU1220" s="260" t="s">
        <v>93</v>
      </c>
      <c r="AV1220" s="15" t="s">
        <v>34</v>
      </c>
      <c r="AW1220" s="15" t="s">
        <v>33</v>
      </c>
      <c r="AX1220" s="15" t="s">
        <v>73</v>
      </c>
      <c r="AY1220" s="260" t="s">
        <v>206</v>
      </c>
    </row>
    <row r="1221" spans="1:51" s="13" customFormat="1" ht="12">
      <c r="A1221" s="13"/>
      <c r="B1221" s="228"/>
      <c r="C1221" s="229"/>
      <c r="D1221" s="230" t="s">
        <v>218</v>
      </c>
      <c r="E1221" s="231" t="s">
        <v>19</v>
      </c>
      <c r="F1221" s="232" t="s">
        <v>1262</v>
      </c>
      <c r="G1221" s="229"/>
      <c r="H1221" s="233">
        <v>400.13</v>
      </c>
      <c r="I1221" s="234"/>
      <c r="J1221" s="229"/>
      <c r="K1221" s="229"/>
      <c r="L1221" s="235"/>
      <c r="M1221" s="236"/>
      <c r="N1221" s="237"/>
      <c r="O1221" s="237"/>
      <c r="P1221" s="237"/>
      <c r="Q1221" s="237"/>
      <c r="R1221" s="237"/>
      <c r="S1221" s="237"/>
      <c r="T1221" s="238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T1221" s="239" t="s">
        <v>218</v>
      </c>
      <c r="AU1221" s="239" t="s">
        <v>93</v>
      </c>
      <c r="AV1221" s="13" t="s">
        <v>82</v>
      </c>
      <c r="AW1221" s="13" t="s">
        <v>33</v>
      </c>
      <c r="AX1221" s="13" t="s">
        <v>73</v>
      </c>
      <c r="AY1221" s="239" t="s">
        <v>206</v>
      </c>
    </row>
    <row r="1222" spans="1:51" s="14" customFormat="1" ht="12">
      <c r="A1222" s="14"/>
      <c r="B1222" s="240"/>
      <c r="C1222" s="241"/>
      <c r="D1222" s="230" t="s">
        <v>218</v>
      </c>
      <c r="E1222" s="242" t="s">
        <v>19</v>
      </c>
      <c r="F1222" s="243" t="s">
        <v>220</v>
      </c>
      <c r="G1222" s="241"/>
      <c r="H1222" s="244">
        <v>810.16</v>
      </c>
      <c r="I1222" s="245"/>
      <c r="J1222" s="241"/>
      <c r="K1222" s="241"/>
      <c r="L1222" s="246"/>
      <c r="M1222" s="247"/>
      <c r="N1222" s="248"/>
      <c r="O1222" s="248"/>
      <c r="P1222" s="248"/>
      <c r="Q1222" s="248"/>
      <c r="R1222" s="248"/>
      <c r="S1222" s="248"/>
      <c r="T1222" s="249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T1222" s="250" t="s">
        <v>218</v>
      </c>
      <c r="AU1222" s="250" t="s">
        <v>93</v>
      </c>
      <c r="AV1222" s="14" t="s">
        <v>112</v>
      </c>
      <c r="AW1222" s="14" t="s">
        <v>33</v>
      </c>
      <c r="AX1222" s="14" t="s">
        <v>34</v>
      </c>
      <c r="AY1222" s="250" t="s">
        <v>206</v>
      </c>
    </row>
    <row r="1223" spans="1:65" s="2" customFormat="1" ht="12">
      <c r="A1223" s="40"/>
      <c r="B1223" s="41"/>
      <c r="C1223" s="215" t="s">
        <v>1574</v>
      </c>
      <c r="D1223" s="215" t="s">
        <v>208</v>
      </c>
      <c r="E1223" s="216" t="s">
        <v>1575</v>
      </c>
      <c r="F1223" s="217" t="s">
        <v>1576</v>
      </c>
      <c r="G1223" s="218" t="s">
        <v>270</v>
      </c>
      <c r="H1223" s="219">
        <v>6</v>
      </c>
      <c r="I1223" s="220"/>
      <c r="J1223" s="221">
        <f>ROUND(I1223*H1223,2)</f>
        <v>0</v>
      </c>
      <c r="K1223" s="217" t="s">
        <v>212</v>
      </c>
      <c r="L1223" s="46"/>
      <c r="M1223" s="222" t="s">
        <v>19</v>
      </c>
      <c r="N1223" s="223" t="s">
        <v>44</v>
      </c>
      <c r="O1223" s="86"/>
      <c r="P1223" s="224">
        <f>O1223*H1223</f>
        <v>0</v>
      </c>
      <c r="Q1223" s="224">
        <v>0.43819</v>
      </c>
      <c r="R1223" s="224">
        <f>Q1223*H1223</f>
        <v>2.62914</v>
      </c>
      <c r="S1223" s="224">
        <v>0</v>
      </c>
      <c r="T1223" s="225">
        <f>S1223*H1223</f>
        <v>0</v>
      </c>
      <c r="U1223" s="40"/>
      <c r="V1223" s="40"/>
      <c r="W1223" s="40"/>
      <c r="X1223" s="40"/>
      <c r="Y1223" s="40"/>
      <c r="Z1223" s="40"/>
      <c r="AA1223" s="40"/>
      <c r="AB1223" s="40"/>
      <c r="AC1223" s="40"/>
      <c r="AD1223" s="40"/>
      <c r="AE1223" s="40"/>
      <c r="AR1223" s="226" t="s">
        <v>112</v>
      </c>
      <c r="AT1223" s="226" t="s">
        <v>208</v>
      </c>
      <c r="AU1223" s="226" t="s">
        <v>93</v>
      </c>
      <c r="AY1223" s="19" t="s">
        <v>206</v>
      </c>
      <c r="BE1223" s="227">
        <f>IF(N1223="základní",J1223,0)</f>
        <v>0</v>
      </c>
      <c r="BF1223" s="227">
        <f>IF(N1223="snížená",J1223,0)</f>
        <v>0</v>
      </c>
      <c r="BG1223" s="227">
        <f>IF(N1223="zákl. přenesená",J1223,0)</f>
        <v>0</v>
      </c>
      <c r="BH1223" s="227">
        <f>IF(N1223="sníž. přenesená",J1223,0)</f>
        <v>0</v>
      </c>
      <c r="BI1223" s="227">
        <f>IF(N1223="nulová",J1223,0)</f>
        <v>0</v>
      </c>
      <c r="BJ1223" s="19" t="s">
        <v>34</v>
      </c>
      <c r="BK1223" s="227">
        <f>ROUND(I1223*H1223,2)</f>
        <v>0</v>
      </c>
      <c r="BL1223" s="19" t="s">
        <v>112</v>
      </c>
      <c r="BM1223" s="226" t="s">
        <v>1577</v>
      </c>
    </row>
    <row r="1224" spans="1:51" s="15" customFormat="1" ht="12">
      <c r="A1224" s="15"/>
      <c r="B1224" s="251"/>
      <c r="C1224" s="252"/>
      <c r="D1224" s="230" t="s">
        <v>218</v>
      </c>
      <c r="E1224" s="253" t="s">
        <v>19</v>
      </c>
      <c r="F1224" s="254" t="s">
        <v>1578</v>
      </c>
      <c r="G1224" s="252"/>
      <c r="H1224" s="253" t="s">
        <v>19</v>
      </c>
      <c r="I1224" s="255"/>
      <c r="J1224" s="252"/>
      <c r="K1224" s="252"/>
      <c r="L1224" s="256"/>
      <c r="M1224" s="257"/>
      <c r="N1224" s="258"/>
      <c r="O1224" s="258"/>
      <c r="P1224" s="258"/>
      <c r="Q1224" s="258"/>
      <c r="R1224" s="258"/>
      <c r="S1224" s="258"/>
      <c r="T1224" s="259"/>
      <c r="U1224" s="15"/>
      <c r="V1224" s="15"/>
      <c r="W1224" s="15"/>
      <c r="X1224" s="15"/>
      <c r="Y1224" s="15"/>
      <c r="Z1224" s="15"/>
      <c r="AA1224" s="15"/>
      <c r="AB1224" s="15"/>
      <c r="AC1224" s="15"/>
      <c r="AD1224" s="15"/>
      <c r="AE1224" s="15"/>
      <c r="AT1224" s="260" t="s">
        <v>218</v>
      </c>
      <c r="AU1224" s="260" t="s">
        <v>93</v>
      </c>
      <c r="AV1224" s="15" t="s">
        <v>34</v>
      </c>
      <c r="AW1224" s="15" t="s">
        <v>33</v>
      </c>
      <c r="AX1224" s="15" t="s">
        <v>73</v>
      </c>
      <c r="AY1224" s="260" t="s">
        <v>206</v>
      </c>
    </row>
    <row r="1225" spans="1:51" s="13" customFormat="1" ht="12">
      <c r="A1225" s="13"/>
      <c r="B1225" s="228"/>
      <c r="C1225" s="229"/>
      <c r="D1225" s="230" t="s">
        <v>218</v>
      </c>
      <c r="E1225" s="231" t="s">
        <v>19</v>
      </c>
      <c r="F1225" s="232" t="s">
        <v>1579</v>
      </c>
      <c r="G1225" s="229"/>
      <c r="H1225" s="233">
        <v>6</v>
      </c>
      <c r="I1225" s="234"/>
      <c r="J1225" s="229"/>
      <c r="K1225" s="229"/>
      <c r="L1225" s="235"/>
      <c r="M1225" s="236"/>
      <c r="N1225" s="237"/>
      <c r="O1225" s="237"/>
      <c r="P1225" s="237"/>
      <c r="Q1225" s="237"/>
      <c r="R1225" s="237"/>
      <c r="S1225" s="237"/>
      <c r="T1225" s="238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T1225" s="239" t="s">
        <v>218</v>
      </c>
      <c r="AU1225" s="239" t="s">
        <v>93</v>
      </c>
      <c r="AV1225" s="13" t="s">
        <v>82</v>
      </c>
      <c r="AW1225" s="13" t="s">
        <v>33</v>
      </c>
      <c r="AX1225" s="13" t="s">
        <v>73</v>
      </c>
      <c r="AY1225" s="239" t="s">
        <v>206</v>
      </c>
    </row>
    <row r="1226" spans="1:51" s="14" customFormat="1" ht="12">
      <c r="A1226" s="14"/>
      <c r="B1226" s="240"/>
      <c r="C1226" s="241"/>
      <c r="D1226" s="230" t="s">
        <v>218</v>
      </c>
      <c r="E1226" s="242" t="s">
        <v>19</v>
      </c>
      <c r="F1226" s="243" t="s">
        <v>220</v>
      </c>
      <c r="G1226" s="241"/>
      <c r="H1226" s="244">
        <v>6</v>
      </c>
      <c r="I1226" s="245"/>
      <c r="J1226" s="241"/>
      <c r="K1226" s="241"/>
      <c r="L1226" s="246"/>
      <c r="M1226" s="247"/>
      <c r="N1226" s="248"/>
      <c r="O1226" s="248"/>
      <c r="P1226" s="248"/>
      <c r="Q1226" s="248"/>
      <c r="R1226" s="248"/>
      <c r="S1226" s="248"/>
      <c r="T1226" s="249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T1226" s="250" t="s">
        <v>218</v>
      </c>
      <c r="AU1226" s="250" t="s">
        <v>93</v>
      </c>
      <c r="AV1226" s="14" t="s">
        <v>112</v>
      </c>
      <c r="AW1226" s="14" t="s">
        <v>33</v>
      </c>
      <c r="AX1226" s="14" t="s">
        <v>34</v>
      </c>
      <c r="AY1226" s="250" t="s">
        <v>206</v>
      </c>
    </row>
    <row r="1227" spans="1:65" s="2" customFormat="1" ht="12">
      <c r="A1227" s="40"/>
      <c r="B1227" s="41"/>
      <c r="C1227" s="261" t="s">
        <v>1580</v>
      </c>
      <c r="D1227" s="261" t="s">
        <v>317</v>
      </c>
      <c r="E1227" s="262" t="s">
        <v>1581</v>
      </c>
      <c r="F1227" s="263" t="s">
        <v>1582</v>
      </c>
      <c r="G1227" s="264" t="s">
        <v>386</v>
      </c>
      <c r="H1227" s="265">
        <v>6</v>
      </c>
      <c r="I1227" s="266"/>
      <c r="J1227" s="267">
        <f>ROUND(I1227*H1227,2)</f>
        <v>0</v>
      </c>
      <c r="K1227" s="263" t="s">
        <v>1583</v>
      </c>
      <c r="L1227" s="268"/>
      <c r="M1227" s="269" t="s">
        <v>19</v>
      </c>
      <c r="N1227" s="270" t="s">
        <v>44</v>
      </c>
      <c r="O1227" s="86"/>
      <c r="P1227" s="224">
        <f>O1227*H1227</f>
        <v>0</v>
      </c>
      <c r="Q1227" s="224">
        <v>0.01185</v>
      </c>
      <c r="R1227" s="224">
        <f>Q1227*H1227</f>
        <v>0.0711</v>
      </c>
      <c r="S1227" s="224">
        <v>0</v>
      </c>
      <c r="T1227" s="225">
        <f>S1227*H1227</f>
        <v>0</v>
      </c>
      <c r="U1227" s="40"/>
      <c r="V1227" s="40"/>
      <c r="W1227" s="40"/>
      <c r="X1227" s="40"/>
      <c r="Y1227" s="40"/>
      <c r="Z1227" s="40"/>
      <c r="AA1227" s="40"/>
      <c r="AB1227" s="40"/>
      <c r="AC1227" s="40"/>
      <c r="AD1227" s="40"/>
      <c r="AE1227" s="40"/>
      <c r="AR1227" s="226" t="s">
        <v>247</v>
      </c>
      <c r="AT1227" s="226" t="s">
        <v>317</v>
      </c>
      <c r="AU1227" s="226" t="s">
        <v>93</v>
      </c>
      <c r="AY1227" s="19" t="s">
        <v>206</v>
      </c>
      <c r="BE1227" s="227">
        <f>IF(N1227="základní",J1227,0)</f>
        <v>0</v>
      </c>
      <c r="BF1227" s="227">
        <f>IF(N1227="snížená",J1227,0)</f>
        <v>0</v>
      </c>
      <c r="BG1227" s="227">
        <f>IF(N1227="zákl. přenesená",J1227,0)</f>
        <v>0</v>
      </c>
      <c r="BH1227" s="227">
        <f>IF(N1227="sníž. přenesená",J1227,0)</f>
        <v>0</v>
      </c>
      <c r="BI1227" s="227">
        <f>IF(N1227="nulová",J1227,0)</f>
        <v>0</v>
      </c>
      <c r="BJ1227" s="19" t="s">
        <v>34</v>
      </c>
      <c r="BK1227" s="227">
        <f>ROUND(I1227*H1227,2)</f>
        <v>0</v>
      </c>
      <c r="BL1227" s="19" t="s">
        <v>112</v>
      </c>
      <c r="BM1227" s="226" t="s">
        <v>1584</v>
      </c>
    </row>
    <row r="1228" spans="1:51" s="15" customFormat="1" ht="12">
      <c r="A1228" s="15"/>
      <c r="B1228" s="251"/>
      <c r="C1228" s="252"/>
      <c r="D1228" s="230" t="s">
        <v>218</v>
      </c>
      <c r="E1228" s="253" t="s">
        <v>19</v>
      </c>
      <c r="F1228" s="254" t="s">
        <v>1585</v>
      </c>
      <c r="G1228" s="252"/>
      <c r="H1228" s="253" t="s">
        <v>19</v>
      </c>
      <c r="I1228" s="255"/>
      <c r="J1228" s="252"/>
      <c r="K1228" s="252"/>
      <c r="L1228" s="256"/>
      <c r="M1228" s="257"/>
      <c r="N1228" s="258"/>
      <c r="O1228" s="258"/>
      <c r="P1228" s="258"/>
      <c r="Q1228" s="258"/>
      <c r="R1228" s="258"/>
      <c r="S1228" s="258"/>
      <c r="T1228" s="259"/>
      <c r="U1228" s="15"/>
      <c r="V1228" s="15"/>
      <c r="W1228" s="15"/>
      <c r="X1228" s="15"/>
      <c r="Y1228" s="15"/>
      <c r="Z1228" s="15"/>
      <c r="AA1228" s="15"/>
      <c r="AB1228" s="15"/>
      <c r="AC1228" s="15"/>
      <c r="AD1228" s="15"/>
      <c r="AE1228" s="15"/>
      <c r="AT1228" s="260" t="s">
        <v>218</v>
      </c>
      <c r="AU1228" s="260" t="s">
        <v>93</v>
      </c>
      <c r="AV1228" s="15" t="s">
        <v>34</v>
      </c>
      <c r="AW1228" s="15" t="s">
        <v>33</v>
      </c>
      <c r="AX1228" s="15" t="s">
        <v>73</v>
      </c>
      <c r="AY1228" s="260" t="s">
        <v>206</v>
      </c>
    </row>
    <row r="1229" spans="1:51" s="13" customFormat="1" ht="12">
      <c r="A1229" s="13"/>
      <c r="B1229" s="228"/>
      <c r="C1229" s="229"/>
      <c r="D1229" s="230" t="s">
        <v>218</v>
      </c>
      <c r="E1229" s="231" t="s">
        <v>19</v>
      </c>
      <c r="F1229" s="232" t="s">
        <v>118</v>
      </c>
      <c r="G1229" s="229"/>
      <c r="H1229" s="233">
        <v>6</v>
      </c>
      <c r="I1229" s="234"/>
      <c r="J1229" s="229"/>
      <c r="K1229" s="229"/>
      <c r="L1229" s="235"/>
      <c r="M1229" s="236"/>
      <c r="N1229" s="237"/>
      <c r="O1229" s="237"/>
      <c r="P1229" s="237"/>
      <c r="Q1229" s="237"/>
      <c r="R1229" s="237"/>
      <c r="S1229" s="237"/>
      <c r="T1229" s="238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T1229" s="239" t="s">
        <v>218</v>
      </c>
      <c r="AU1229" s="239" t="s">
        <v>93</v>
      </c>
      <c r="AV1229" s="13" t="s">
        <v>82</v>
      </c>
      <c r="AW1229" s="13" t="s">
        <v>33</v>
      </c>
      <c r="AX1229" s="13" t="s">
        <v>73</v>
      </c>
      <c r="AY1229" s="239" t="s">
        <v>206</v>
      </c>
    </row>
    <row r="1230" spans="1:51" s="14" customFormat="1" ht="12">
      <c r="A1230" s="14"/>
      <c r="B1230" s="240"/>
      <c r="C1230" s="241"/>
      <c r="D1230" s="230" t="s">
        <v>218</v>
      </c>
      <c r="E1230" s="242" t="s">
        <v>19</v>
      </c>
      <c r="F1230" s="243" t="s">
        <v>220</v>
      </c>
      <c r="G1230" s="241"/>
      <c r="H1230" s="244">
        <v>6</v>
      </c>
      <c r="I1230" s="245"/>
      <c r="J1230" s="241"/>
      <c r="K1230" s="241"/>
      <c r="L1230" s="246"/>
      <c r="M1230" s="247"/>
      <c r="N1230" s="248"/>
      <c r="O1230" s="248"/>
      <c r="P1230" s="248"/>
      <c r="Q1230" s="248"/>
      <c r="R1230" s="248"/>
      <c r="S1230" s="248"/>
      <c r="T1230" s="249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T1230" s="250" t="s">
        <v>218</v>
      </c>
      <c r="AU1230" s="250" t="s">
        <v>93</v>
      </c>
      <c r="AV1230" s="14" t="s">
        <v>112</v>
      </c>
      <c r="AW1230" s="14" t="s">
        <v>33</v>
      </c>
      <c r="AX1230" s="14" t="s">
        <v>34</v>
      </c>
      <c r="AY1230" s="250" t="s">
        <v>206</v>
      </c>
    </row>
    <row r="1231" spans="1:63" s="12" customFormat="1" ht="20.85" customHeight="1">
      <c r="A1231" s="12"/>
      <c r="B1231" s="199"/>
      <c r="C1231" s="200"/>
      <c r="D1231" s="201" t="s">
        <v>72</v>
      </c>
      <c r="E1231" s="213" t="s">
        <v>951</v>
      </c>
      <c r="F1231" s="213" t="s">
        <v>1586</v>
      </c>
      <c r="G1231" s="200"/>
      <c r="H1231" s="200"/>
      <c r="I1231" s="203"/>
      <c r="J1231" s="214">
        <f>BK1231</f>
        <v>0</v>
      </c>
      <c r="K1231" s="200"/>
      <c r="L1231" s="205"/>
      <c r="M1231" s="206"/>
      <c r="N1231" s="207"/>
      <c r="O1231" s="207"/>
      <c r="P1231" s="208">
        <f>SUM(P1232:P1341)</f>
        <v>0</v>
      </c>
      <c r="Q1231" s="207"/>
      <c r="R1231" s="208">
        <f>SUM(R1232:R1341)</f>
        <v>7.7310312</v>
      </c>
      <c r="S1231" s="207"/>
      <c r="T1231" s="209">
        <f>SUM(T1232:T1341)</f>
        <v>0</v>
      </c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R1231" s="210" t="s">
        <v>34</v>
      </c>
      <c r="AT1231" s="211" t="s">
        <v>72</v>
      </c>
      <c r="AU1231" s="211" t="s">
        <v>82</v>
      </c>
      <c r="AY1231" s="210" t="s">
        <v>206</v>
      </c>
      <c r="BK1231" s="212">
        <f>SUM(BK1232:BK1341)</f>
        <v>0</v>
      </c>
    </row>
    <row r="1232" spans="1:65" s="2" customFormat="1" ht="12">
      <c r="A1232" s="40"/>
      <c r="B1232" s="41"/>
      <c r="C1232" s="215" t="s">
        <v>1587</v>
      </c>
      <c r="D1232" s="215" t="s">
        <v>208</v>
      </c>
      <c r="E1232" s="216" t="s">
        <v>1588</v>
      </c>
      <c r="F1232" s="217" t="s">
        <v>1589</v>
      </c>
      <c r="G1232" s="218" t="s">
        <v>386</v>
      </c>
      <c r="H1232" s="219">
        <v>16</v>
      </c>
      <c r="I1232" s="220"/>
      <c r="J1232" s="221">
        <f>ROUND(I1232*H1232,2)</f>
        <v>0</v>
      </c>
      <c r="K1232" s="217" t="s">
        <v>19</v>
      </c>
      <c r="L1232" s="46"/>
      <c r="M1232" s="222" t="s">
        <v>19</v>
      </c>
      <c r="N1232" s="223" t="s">
        <v>44</v>
      </c>
      <c r="O1232" s="86"/>
      <c r="P1232" s="224">
        <f>O1232*H1232</f>
        <v>0</v>
      </c>
      <c r="Q1232" s="224">
        <v>0</v>
      </c>
      <c r="R1232" s="224">
        <f>Q1232*H1232</f>
        <v>0</v>
      </c>
      <c r="S1232" s="224">
        <v>0</v>
      </c>
      <c r="T1232" s="225">
        <f>S1232*H1232</f>
        <v>0</v>
      </c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0"/>
      <c r="AE1232" s="40"/>
      <c r="AR1232" s="226" t="s">
        <v>112</v>
      </c>
      <c r="AT1232" s="226" t="s">
        <v>208</v>
      </c>
      <c r="AU1232" s="226" t="s">
        <v>93</v>
      </c>
      <c r="AY1232" s="19" t="s">
        <v>206</v>
      </c>
      <c r="BE1232" s="227">
        <f>IF(N1232="základní",J1232,0)</f>
        <v>0</v>
      </c>
      <c r="BF1232" s="227">
        <f>IF(N1232="snížená",J1232,0)</f>
        <v>0</v>
      </c>
      <c r="BG1232" s="227">
        <f>IF(N1232="zákl. přenesená",J1232,0)</f>
        <v>0</v>
      </c>
      <c r="BH1232" s="227">
        <f>IF(N1232="sníž. přenesená",J1232,0)</f>
        <v>0</v>
      </c>
      <c r="BI1232" s="227">
        <f>IF(N1232="nulová",J1232,0)</f>
        <v>0</v>
      </c>
      <c r="BJ1232" s="19" t="s">
        <v>34</v>
      </c>
      <c r="BK1232" s="227">
        <f>ROUND(I1232*H1232,2)</f>
        <v>0</v>
      </c>
      <c r="BL1232" s="19" t="s">
        <v>112</v>
      </c>
      <c r="BM1232" s="226" t="s">
        <v>1590</v>
      </c>
    </row>
    <row r="1233" spans="1:51" s="13" customFormat="1" ht="12">
      <c r="A1233" s="13"/>
      <c r="B1233" s="228"/>
      <c r="C1233" s="229"/>
      <c r="D1233" s="230" t="s">
        <v>218</v>
      </c>
      <c r="E1233" s="231" t="s">
        <v>19</v>
      </c>
      <c r="F1233" s="232" t="s">
        <v>1591</v>
      </c>
      <c r="G1233" s="229"/>
      <c r="H1233" s="233">
        <v>2</v>
      </c>
      <c r="I1233" s="234"/>
      <c r="J1233" s="229"/>
      <c r="K1233" s="229"/>
      <c r="L1233" s="235"/>
      <c r="M1233" s="236"/>
      <c r="N1233" s="237"/>
      <c r="O1233" s="237"/>
      <c r="P1233" s="237"/>
      <c r="Q1233" s="237"/>
      <c r="R1233" s="237"/>
      <c r="S1233" s="237"/>
      <c r="T1233" s="238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T1233" s="239" t="s">
        <v>218</v>
      </c>
      <c r="AU1233" s="239" t="s">
        <v>93</v>
      </c>
      <c r="AV1233" s="13" t="s">
        <v>82</v>
      </c>
      <c r="AW1233" s="13" t="s">
        <v>33</v>
      </c>
      <c r="AX1233" s="13" t="s">
        <v>73</v>
      </c>
      <c r="AY1233" s="239" t="s">
        <v>206</v>
      </c>
    </row>
    <row r="1234" spans="1:51" s="13" customFormat="1" ht="12">
      <c r="A1234" s="13"/>
      <c r="B1234" s="228"/>
      <c r="C1234" s="229"/>
      <c r="D1234" s="230" t="s">
        <v>218</v>
      </c>
      <c r="E1234" s="231" t="s">
        <v>19</v>
      </c>
      <c r="F1234" s="232" t="s">
        <v>1592</v>
      </c>
      <c r="G1234" s="229"/>
      <c r="H1234" s="233">
        <v>2</v>
      </c>
      <c r="I1234" s="234"/>
      <c r="J1234" s="229"/>
      <c r="K1234" s="229"/>
      <c r="L1234" s="235"/>
      <c r="M1234" s="236"/>
      <c r="N1234" s="237"/>
      <c r="O1234" s="237"/>
      <c r="P1234" s="237"/>
      <c r="Q1234" s="237"/>
      <c r="R1234" s="237"/>
      <c r="S1234" s="237"/>
      <c r="T1234" s="238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T1234" s="239" t="s">
        <v>218</v>
      </c>
      <c r="AU1234" s="239" t="s">
        <v>93</v>
      </c>
      <c r="AV1234" s="13" t="s">
        <v>82</v>
      </c>
      <c r="AW1234" s="13" t="s">
        <v>33</v>
      </c>
      <c r="AX1234" s="13" t="s">
        <v>73</v>
      </c>
      <c r="AY1234" s="239" t="s">
        <v>206</v>
      </c>
    </row>
    <row r="1235" spans="1:51" s="13" customFormat="1" ht="12">
      <c r="A1235" s="13"/>
      <c r="B1235" s="228"/>
      <c r="C1235" s="229"/>
      <c r="D1235" s="230" t="s">
        <v>218</v>
      </c>
      <c r="E1235" s="231" t="s">
        <v>19</v>
      </c>
      <c r="F1235" s="232" t="s">
        <v>1593</v>
      </c>
      <c r="G1235" s="229"/>
      <c r="H1235" s="233">
        <v>2</v>
      </c>
      <c r="I1235" s="234"/>
      <c r="J1235" s="229"/>
      <c r="K1235" s="229"/>
      <c r="L1235" s="235"/>
      <c r="M1235" s="236"/>
      <c r="N1235" s="237"/>
      <c r="O1235" s="237"/>
      <c r="P1235" s="237"/>
      <c r="Q1235" s="237"/>
      <c r="R1235" s="237"/>
      <c r="S1235" s="237"/>
      <c r="T1235" s="238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T1235" s="239" t="s">
        <v>218</v>
      </c>
      <c r="AU1235" s="239" t="s">
        <v>93</v>
      </c>
      <c r="AV1235" s="13" t="s">
        <v>82</v>
      </c>
      <c r="AW1235" s="13" t="s">
        <v>33</v>
      </c>
      <c r="AX1235" s="13" t="s">
        <v>73</v>
      </c>
      <c r="AY1235" s="239" t="s">
        <v>206</v>
      </c>
    </row>
    <row r="1236" spans="1:51" s="13" customFormat="1" ht="12">
      <c r="A1236" s="13"/>
      <c r="B1236" s="228"/>
      <c r="C1236" s="229"/>
      <c r="D1236" s="230" t="s">
        <v>218</v>
      </c>
      <c r="E1236" s="231" t="s">
        <v>19</v>
      </c>
      <c r="F1236" s="232" t="s">
        <v>1594</v>
      </c>
      <c r="G1236" s="229"/>
      <c r="H1236" s="233">
        <v>2</v>
      </c>
      <c r="I1236" s="234"/>
      <c r="J1236" s="229"/>
      <c r="K1236" s="229"/>
      <c r="L1236" s="235"/>
      <c r="M1236" s="236"/>
      <c r="N1236" s="237"/>
      <c r="O1236" s="237"/>
      <c r="P1236" s="237"/>
      <c r="Q1236" s="237"/>
      <c r="R1236" s="237"/>
      <c r="S1236" s="237"/>
      <c r="T1236" s="238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T1236" s="239" t="s">
        <v>218</v>
      </c>
      <c r="AU1236" s="239" t="s">
        <v>93</v>
      </c>
      <c r="AV1236" s="13" t="s">
        <v>82</v>
      </c>
      <c r="AW1236" s="13" t="s">
        <v>33</v>
      </c>
      <c r="AX1236" s="13" t="s">
        <v>73</v>
      </c>
      <c r="AY1236" s="239" t="s">
        <v>206</v>
      </c>
    </row>
    <row r="1237" spans="1:51" s="13" customFormat="1" ht="12">
      <c r="A1237" s="13"/>
      <c r="B1237" s="228"/>
      <c r="C1237" s="229"/>
      <c r="D1237" s="230" t="s">
        <v>218</v>
      </c>
      <c r="E1237" s="231" t="s">
        <v>19</v>
      </c>
      <c r="F1237" s="232" t="s">
        <v>1595</v>
      </c>
      <c r="G1237" s="229"/>
      <c r="H1237" s="233">
        <v>4</v>
      </c>
      <c r="I1237" s="234"/>
      <c r="J1237" s="229"/>
      <c r="K1237" s="229"/>
      <c r="L1237" s="235"/>
      <c r="M1237" s="236"/>
      <c r="N1237" s="237"/>
      <c r="O1237" s="237"/>
      <c r="P1237" s="237"/>
      <c r="Q1237" s="237"/>
      <c r="R1237" s="237"/>
      <c r="S1237" s="237"/>
      <c r="T1237" s="238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T1237" s="239" t="s">
        <v>218</v>
      </c>
      <c r="AU1237" s="239" t="s">
        <v>93</v>
      </c>
      <c r="AV1237" s="13" t="s">
        <v>82</v>
      </c>
      <c r="AW1237" s="13" t="s">
        <v>33</v>
      </c>
      <c r="AX1237" s="13" t="s">
        <v>73</v>
      </c>
      <c r="AY1237" s="239" t="s">
        <v>206</v>
      </c>
    </row>
    <row r="1238" spans="1:51" s="13" customFormat="1" ht="12">
      <c r="A1238" s="13"/>
      <c r="B1238" s="228"/>
      <c r="C1238" s="229"/>
      <c r="D1238" s="230" t="s">
        <v>218</v>
      </c>
      <c r="E1238" s="231" t="s">
        <v>19</v>
      </c>
      <c r="F1238" s="232" t="s">
        <v>1596</v>
      </c>
      <c r="G1238" s="229"/>
      <c r="H1238" s="233">
        <v>4</v>
      </c>
      <c r="I1238" s="234"/>
      <c r="J1238" s="229"/>
      <c r="K1238" s="229"/>
      <c r="L1238" s="235"/>
      <c r="M1238" s="236"/>
      <c r="N1238" s="237"/>
      <c r="O1238" s="237"/>
      <c r="P1238" s="237"/>
      <c r="Q1238" s="237"/>
      <c r="R1238" s="237"/>
      <c r="S1238" s="237"/>
      <c r="T1238" s="238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T1238" s="239" t="s">
        <v>218</v>
      </c>
      <c r="AU1238" s="239" t="s">
        <v>93</v>
      </c>
      <c r="AV1238" s="13" t="s">
        <v>82</v>
      </c>
      <c r="AW1238" s="13" t="s">
        <v>33</v>
      </c>
      <c r="AX1238" s="13" t="s">
        <v>73</v>
      </c>
      <c r="AY1238" s="239" t="s">
        <v>206</v>
      </c>
    </row>
    <row r="1239" spans="1:51" s="14" customFormat="1" ht="12">
      <c r="A1239" s="14"/>
      <c r="B1239" s="240"/>
      <c r="C1239" s="241"/>
      <c r="D1239" s="230" t="s">
        <v>218</v>
      </c>
      <c r="E1239" s="242" t="s">
        <v>19</v>
      </c>
      <c r="F1239" s="243" t="s">
        <v>220</v>
      </c>
      <c r="G1239" s="241"/>
      <c r="H1239" s="244">
        <v>16</v>
      </c>
      <c r="I1239" s="245"/>
      <c r="J1239" s="241"/>
      <c r="K1239" s="241"/>
      <c r="L1239" s="246"/>
      <c r="M1239" s="247"/>
      <c r="N1239" s="248"/>
      <c r="O1239" s="248"/>
      <c r="P1239" s="248"/>
      <c r="Q1239" s="248"/>
      <c r="R1239" s="248"/>
      <c r="S1239" s="248"/>
      <c r="T1239" s="249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T1239" s="250" t="s">
        <v>218</v>
      </c>
      <c r="AU1239" s="250" t="s">
        <v>93</v>
      </c>
      <c r="AV1239" s="14" t="s">
        <v>112</v>
      </c>
      <c r="AW1239" s="14" t="s">
        <v>33</v>
      </c>
      <c r="AX1239" s="14" t="s">
        <v>34</v>
      </c>
      <c r="AY1239" s="250" t="s">
        <v>206</v>
      </c>
    </row>
    <row r="1240" spans="1:65" s="2" customFormat="1" ht="12">
      <c r="A1240" s="40"/>
      <c r="B1240" s="41"/>
      <c r="C1240" s="215" t="s">
        <v>1597</v>
      </c>
      <c r="D1240" s="215" t="s">
        <v>208</v>
      </c>
      <c r="E1240" s="216" t="s">
        <v>1598</v>
      </c>
      <c r="F1240" s="217" t="s">
        <v>1599</v>
      </c>
      <c r="G1240" s="218" t="s">
        <v>386</v>
      </c>
      <c r="H1240" s="219">
        <v>58</v>
      </c>
      <c r="I1240" s="220"/>
      <c r="J1240" s="221">
        <f>ROUND(I1240*H1240,2)</f>
        <v>0</v>
      </c>
      <c r="K1240" s="217" t="s">
        <v>19</v>
      </c>
      <c r="L1240" s="46"/>
      <c r="M1240" s="222" t="s">
        <v>19</v>
      </c>
      <c r="N1240" s="223" t="s">
        <v>44</v>
      </c>
      <c r="O1240" s="86"/>
      <c r="P1240" s="224">
        <f>O1240*H1240</f>
        <v>0</v>
      </c>
      <c r="Q1240" s="224">
        <v>0</v>
      </c>
      <c r="R1240" s="224">
        <f>Q1240*H1240</f>
        <v>0</v>
      </c>
      <c r="S1240" s="224">
        <v>0</v>
      </c>
      <c r="T1240" s="225">
        <f>S1240*H1240</f>
        <v>0</v>
      </c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0"/>
      <c r="AE1240" s="40"/>
      <c r="AR1240" s="226" t="s">
        <v>112</v>
      </c>
      <c r="AT1240" s="226" t="s">
        <v>208</v>
      </c>
      <c r="AU1240" s="226" t="s">
        <v>93</v>
      </c>
      <c r="AY1240" s="19" t="s">
        <v>206</v>
      </c>
      <c r="BE1240" s="227">
        <f>IF(N1240="základní",J1240,0)</f>
        <v>0</v>
      </c>
      <c r="BF1240" s="227">
        <f>IF(N1240="snížená",J1240,0)</f>
        <v>0</v>
      </c>
      <c r="BG1240" s="227">
        <f>IF(N1240="zákl. přenesená",J1240,0)</f>
        <v>0</v>
      </c>
      <c r="BH1240" s="227">
        <f>IF(N1240="sníž. přenesená",J1240,0)</f>
        <v>0</v>
      </c>
      <c r="BI1240" s="227">
        <f>IF(N1240="nulová",J1240,0)</f>
        <v>0</v>
      </c>
      <c r="BJ1240" s="19" t="s">
        <v>34</v>
      </c>
      <c r="BK1240" s="227">
        <f>ROUND(I1240*H1240,2)</f>
        <v>0</v>
      </c>
      <c r="BL1240" s="19" t="s">
        <v>112</v>
      </c>
      <c r="BM1240" s="226" t="s">
        <v>1600</v>
      </c>
    </row>
    <row r="1241" spans="1:51" s="13" customFormat="1" ht="12">
      <c r="A1241" s="13"/>
      <c r="B1241" s="228"/>
      <c r="C1241" s="229"/>
      <c r="D1241" s="230" t="s">
        <v>218</v>
      </c>
      <c r="E1241" s="231" t="s">
        <v>19</v>
      </c>
      <c r="F1241" s="232" t="s">
        <v>1601</v>
      </c>
      <c r="G1241" s="229"/>
      <c r="H1241" s="233">
        <v>2</v>
      </c>
      <c r="I1241" s="234"/>
      <c r="J1241" s="229"/>
      <c r="K1241" s="229"/>
      <c r="L1241" s="235"/>
      <c r="M1241" s="236"/>
      <c r="N1241" s="237"/>
      <c r="O1241" s="237"/>
      <c r="P1241" s="237"/>
      <c r="Q1241" s="237"/>
      <c r="R1241" s="237"/>
      <c r="S1241" s="237"/>
      <c r="T1241" s="238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T1241" s="239" t="s">
        <v>218</v>
      </c>
      <c r="AU1241" s="239" t="s">
        <v>93</v>
      </c>
      <c r="AV1241" s="13" t="s">
        <v>82</v>
      </c>
      <c r="AW1241" s="13" t="s">
        <v>33</v>
      </c>
      <c r="AX1241" s="13" t="s">
        <v>73</v>
      </c>
      <c r="AY1241" s="239" t="s">
        <v>206</v>
      </c>
    </row>
    <row r="1242" spans="1:51" s="13" customFormat="1" ht="12">
      <c r="A1242" s="13"/>
      <c r="B1242" s="228"/>
      <c r="C1242" s="229"/>
      <c r="D1242" s="230" t="s">
        <v>218</v>
      </c>
      <c r="E1242" s="231" t="s">
        <v>19</v>
      </c>
      <c r="F1242" s="232" t="s">
        <v>1602</v>
      </c>
      <c r="G1242" s="229"/>
      <c r="H1242" s="233">
        <v>3</v>
      </c>
      <c r="I1242" s="234"/>
      <c r="J1242" s="229"/>
      <c r="K1242" s="229"/>
      <c r="L1242" s="235"/>
      <c r="M1242" s="236"/>
      <c r="N1242" s="237"/>
      <c r="O1242" s="237"/>
      <c r="P1242" s="237"/>
      <c r="Q1242" s="237"/>
      <c r="R1242" s="237"/>
      <c r="S1242" s="237"/>
      <c r="T1242" s="238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T1242" s="239" t="s">
        <v>218</v>
      </c>
      <c r="AU1242" s="239" t="s">
        <v>93</v>
      </c>
      <c r="AV1242" s="13" t="s">
        <v>82</v>
      </c>
      <c r="AW1242" s="13" t="s">
        <v>33</v>
      </c>
      <c r="AX1242" s="13" t="s">
        <v>73</v>
      </c>
      <c r="AY1242" s="239" t="s">
        <v>206</v>
      </c>
    </row>
    <row r="1243" spans="1:51" s="13" customFormat="1" ht="12">
      <c r="A1243" s="13"/>
      <c r="B1243" s="228"/>
      <c r="C1243" s="229"/>
      <c r="D1243" s="230" t="s">
        <v>218</v>
      </c>
      <c r="E1243" s="231" t="s">
        <v>19</v>
      </c>
      <c r="F1243" s="232" t="s">
        <v>1603</v>
      </c>
      <c r="G1243" s="229"/>
      <c r="H1243" s="233">
        <v>6</v>
      </c>
      <c r="I1243" s="234"/>
      <c r="J1243" s="229"/>
      <c r="K1243" s="229"/>
      <c r="L1243" s="235"/>
      <c r="M1243" s="236"/>
      <c r="N1243" s="237"/>
      <c r="O1243" s="237"/>
      <c r="P1243" s="237"/>
      <c r="Q1243" s="237"/>
      <c r="R1243" s="237"/>
      <c r="S1243" s="237"/>
      <c r="T1243" s="238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T1243" s="239" t="s">
        <v>218</v>
      </c>
      <c r="AU1243" s="239" t="s">
        <v>93</v>
      </c>
      <c r="AV1243" s="13" t="s">
        <v>82</v>
      </c>
      <c r="AW1243" s="13" t="s">
        <v>33</v>
      </c>
      <c r="AX1243" s="13" t="s">
        <v>73</v>
      </c>
      <c r="AY1243" s="239" t="s">
        <v>206</v>
      </c>
    </row>
    <row r="1244" spans="1:51" s="13" customFormat="1" ht="12">
      <c r="A1244" s="13"/>
      <c r="B1244" s="228"/>
      <c r="C1244" s="229"/>
      <c r="D1244" s="230" t="s">
        <v>218</v>
      </c>
      <c r="E1244" s="231" t="s">
        <v>19</v>
      </c>
      <c r="F1244" s="232" t="s">
        <v>1604</v>
      </c>
      <c r="G1244" s="229"/>
      <c r="H1244" s="233">
        <v>8</v>
      </c>
      <c r="I1244" s="234"/>
      <c r="J1244" s="229"/>
      <c r="K1244" s="229"/>
      <c r="L1244" s="235"/>
      <c r="M1244" s="236"/>
      <c r="N1244" s="237"/>
      <c r="O1244" s="237"/>
      <c r="P1244" s="237"/>
      <c r="Q1244" s="237"/>
      <c r="R1244" s="237"/>
      <c r="S1244" s="237"/>
      <c r="T1244" s="238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T1244" s="239" t="s">
        <v>218</v>
      </c>
      <c r="AU1244" s="239" t="s">
        <v>93</v>
      </c>
      <c r="AV1244" s="13" t="s">
        <v>82</v>
      </c>
      <c r="AW1244" s="13" t="s">
        <v>33</v>
      </c>
      <c r="AX1244" s="13" t="s">
        <v>73</v>
      </c>
      <c r="AY1244" s="239" t="s">
        <v>206</v>
      </c>
    </row>
    <row r="1245" spans="1:51" s="13" customFormat="1" ht="12">
      <c r="A1245" s="13"/>
      <c r="B1245" s="228"/>
      <c r="C1245" s="229"/>
      <c r="D1245" s="230" t="s">
        <v>218</v>
      </c>
      <c r="E1245" s="231" t="s">
        <v>19</v>
      </c>
      <c r="F1245" s="232" t="s">
        <v>1605</v>
      </c>
      <c r="G1245" s="229"/>
      <c r="H1245" s="233">
        <v>1</v>
      </c>
      <c r="I1245" s="234"/>
      <c r="J1245" s="229"/>
      <c r="K1245" s="229"/>
      <c r="L1245" s="235"/>
      <c r="M1245" s="236"/>
      <c r="N1245" s="237"/>
      <c r="O1245" s="237"/>
      <c r="P1245" s="237"/>
      <c r="Q1245" s="237"/>
      <c r="R1245" s="237"/>
      <c r="S1245" s="237"/>
      <c r="T1245" s="238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T1245" s="239" t="s">
        <v>218</v>
      </c>
      <c r="AU1245" s="239" t="s">
        <v>93</v>
      </c>
      <c r="AV1245" s="13" t="s">
        <v>82</v>
      </c>
      <c r="AW1245" s="13" t="s">
        <v>33</v>
      </c>
      <c r="AX1245" s="13" t="s">
        <v>73</v>
      </c>
      <c r="AY1245" s="239" t="s">
        <v>206</v>
      </c>
    </row>
    <row r="1246" spans="1:51" s="13" customFormat="1" ht="12">
      <c r="A1246" s="13"/>
      <c r="B1246" s="228"/>
      <c r="C1246" s="229"/>
      <c r="D1246" s="230" t="s">
        <v>218</v>
      </c>
      <c r="E1246" s="231" t="s">
        <v>19</v>
      </c>
      <c r="F1246" s="232" t="s">
        <v>1606</v>
      </c>
      <c r="G1246" s="229"/>
      <c r="H1246" s="233">
        <v>6</v>
      </c>
      <c r="I1246" s="234"/>
      <c r="J1246" s="229"/>
      <c r="K1246" s="229"/>
      <c r="L1246" s="235"/>
      <c r="M1246" s="236"/>
      <c r="N1246" s="237"/>
      <c r="O1246" s="237"/>
      <c r="P1246" s="237"/>
      <c r="Q1246" s="237"/>
      <c r="R1246" s="237"/>
      <c r="S1246" s="237"/>
      <c r="T1246" s="238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T1246" s="239" t="s">
        <v>218</v>
      </c>
      <c r="AU1246" s="239" t="s">
        <v>93</v>
      </c>
      <c r="AV1246" s="13" t="s">
        <v>82</v>
      </c>
      <c r="AW1246" s="13" t="s">
        <v>33</v>
      </c>
      <c r="AX1246" s="13" t="s">
        <v>73</v>
      </c>
      <c r="AY1246" s="239" t="s">
        <v>206</v>
      </c>
    </row>
    <row r="1247" spans="1:51" s="13" customFormat="1" ht="12">
      <c r="A1247" s="13"/>
      <c r="B1247" s="228"/>
      <c r="C1247" s="229"/>
      <c r="D1247" s="230" t="s">
        <v>218</v>
      </c>
      <c r="E1247" s="231" t="s">
        <v>19</v>
      </c>
      <c r="F1247" s="232" t="s">
        <v>1607</v>
      </c>
      <c r="G1247" s="229"/>
      <c r="H1247" s="233">
        <v>3</v>
      </c>
      <c r="I1247" s="234"/>
      <c r="J1247" s="229"/>
      <c r="K1247" s="229"/>
      <c r="L1247" s="235"/>
      <c r="M1247" s="236"/>
      <c r="N1247" s="237"/>
      <c r="O1247" s="237"/>
      <c r="P1247" s="237"/>
      <c r="Q1247" s="237"/>
      <c r="R1247" s="237"/>
      <c r="S1247" s="237"/>
      <c r="T1247" s="238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T1247" s="239" t="s">
        <v>218</v>
      </c>
      <c r="AU1247" s="239" t="s">
        <v>93</v>
      </c>
      <c r="AV1247" s="13" t="s">
        <v>82</v>
      </c>
      <c r="AW1247" s="13" t="s">
        <v>33</v>
      </c>
      <c r="AX1247" s="13" t="s">
        <v>73</v>
      </c>
      <c r="AY1247" s="239" t="s">
        <v>206</v>
      </c>
    </row>
    <row r="1248" spans="1:51" s="13" customFormat="1" ht="12">
      <c r="A1248" s="13"/>
      <c r="B1248" s="228"/>
      <c r="C1248" s="229"/>
      <c r="D1248" s="230" t="s">
        <v>218</v>
      </c>
      <c r="E1248" s="231" t="s">
        <v>19</v>
      </c>
      <c r="F1248" s="232" t="s">
        <v>1608</v>
      </c>
      <c r="G1248" s="229"/>
      <c r="H1248" s="233">
        <v>2</v>
      </c>
      <c r="I1248" s="234"/>
      <c r="J1248" s="229"/>
      <c r="K1248" s="229"/>
      <c r="L1248" s="235"/>
      <c r="M1248" s="236"/>
      <c r="N1248" s="237"/>
      <c r="O1248" s="237"/>
      <c r="P1248" s="237"/>
      <c r="Q1248" s="237"/>
      <c r="R1248" s="237"/>
      <c r="S1248" s="237"/>
      <c r="T1248" s="238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T1248" s="239" t="s">
        <v>218</v>
      </c>
      <c r="AU1248" s="239" t="s">
        <v>93</v>
      </c>
      <c r="AV1248" s="13" t="s">
        <v>82</v>
      </c>
      <c r="AW1248" s="13" t="s">
        <v>33</v>
      </c>
      <c r="AX1248" s="13" t="s">
        <v>73</v>
      </c>
      <c r="AY1248" s="239" t="s">
        <v>206</v>
      </c>
    </row>
    <row r="1249" spans="1:51" s="13" customFormat="1" ht="12">
      <c r="A1249" s="13"/>
      <c r="B1249" s="228"/>
      <c r="C1249" s="229"/>
      <c r="D1249" s="230" t="s">
        <v>218</v>
      </c>
      <c r="E1249" s="231" t="s">
        <v>19</v>
      </c>
      <c r="F1249" s="232" t="s">
        <v>1609</v>
      </c>
      <c r="G1249" s="229"/>
      <c r="H1249" s="233">
        <v>1</v>
      </c>
      <c r="I1249" s="234"/>
      <c r="J1249" s="229"/>
      <c r="K1249" s="229"/>
      <c r="L1249" s="235"/>
      <c r="M1249" s="236"/>
      <c r="N1249" s="237"/>
      <c r="O1249" s="237"/>
      <c r="P1249" s="237"/>
      <c r="Q1249" s="237"/>
      <c r="R1249" s="237"/>
      <c r="S1249" s="237"/>
      <c r="T1249" s="238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T1249" s="239" t="s">
        <v>218</v>
      </c>
      <c r="AU1249" s="239" t="s">
        <v>93</v>
      </c>
      <c r="AV1249" s="13" t="s">
        <v>82</v>
      </c>
      <c r="AW1249" s="13" t="s">
        <v>33</v>
      </c>
      <c r="AX1249" s="13" t="s">
        <v>73</v>
      </c>
      <c r="AY1249" s="239" t="s">
        <v>206</v>
      </c>
    </row>
    <row r="1250" spans="1:51" s="13" customFormat="1" ht="12">
      <c r="A1250" s="13"/>
      <c r="B1250" s="228"/>
      <c r="C1250" s="229"/>
      <c r="D1250" s="230" t="s">
        <v>218</v>
      </c>
      <c r="E1250" s="231" t="s">
        <v>19</v>
      </c>
      <c r="F1250" s="232" t="s">
        <v>1610</v>
      </c>
      <c r="G1250" s="229"/>
      <c r="H1250" s="233">
        <v>5</v>
      </c>
      <c r="I1250" s="234"/>
      <c r="J1250" s="229"/>
      <c r="K1250" s="229"/>
      <c r="L1250" s="235"/>
      <c r="M1250" s="236"/>
      <c r="N1250" s="237"/>
      <c r="O1250" s="237"/>
      <c r="P1250" s="237"/>
      <c r="Q1250" s="237"/>
      <c r="R1250" s="237"/>
      <c r="S1250" s="237"/>
      <c r="T1250" s="238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T1250" s="239" t="s">
        <v>218</v>
      </c>
      <c r="AU1250" s="239" t="s">
        <v>93</v>
      </c>
      <c r="AV1250" s="13" t="s">
        <v>82</v>
      </c>
      <c r="AW1250" s="13" t="s">
        <v>33</v>
      </c>
      <c r="AX1250" s="13" t="s">
        <v>73</v>
      </c>
      <c r="AY1250" s="239" t="s">
        <v>206</v>
      </c>
    </row>
    <row r="1251" spans="1:51" s="13" customFormat="1" ht="12">
      <c r="A1251" s="13"/>
      <c r="B1251" s="228"/>
      <c r="C1251" s="229"/>
      <c r="D1251" s="230" t="s">
        <v>218</v>
      </c>
      <c r="E1251" s="231" t="s">
        <v>19</v>
      </c>
      <c r="F1251" s="232" t="s">
        <v>1611</v>
      </c>
      <c r="G1251" s="229"/>
      <c r="H1251" s="233">
        <v>5</v>
      </c>
      <c r="I1251" s="234"/>
      <c r="J1251" s="229"/>
      <c r="K1251" s="229"/>
      <c r="L1251" s="235"/>
      <c r="M1251" s="236"/>
      <c r="N1251" s="237"/>
      <c r="O1251" s="237"/>
      <c r="P1251" s="237"/>
      <c r="Q1251" s="237"/>
      <c r="R1251" s="237"/>
      <c r="S1251" s="237"/>
      <c r="T1251" s="238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T1251" s="239" t="s">
        <v>218</v>
      </c>
      <c r="AU1251" s="239" t="s">
        <v>93</v>
      </c>
      <c r="AV1251" s="13" t="s">
        <v>82</v>
      </c>
      <c r="AW1251" s="13" t="s">
        <v>33</v>
      </c>
      <c r="AX1251" s="13" t="s">
        <v>73</v>
      </c>
      <c r="AY1251" s="239" t="s">
        <v>206</v>
      </c>
    </row>
    <row r="1252" spans="1:51" s="13" customFormat="1" ht="12">
      <c r="A1252" s="13"/>
      <c r="B1252" s="228"/>
      <c r="C1252" s="229"/>
      <c r="D1252" s="230" t="s">
        <v>218</v>
      </c>
      <c r="E1252" s="231" t="s">
        <v>19</v>
      </c>
      <c r="F1252" s="232" t="s">
        <v>1612</v>
      </c>
      <c r="G1252" s="229"/>
      <c r="H1252" s="233">
        <v>2</v>
      </c>
      <c r="I1252" s="234"/>
      <c r="J1252" s="229"/>
      <c r="K1252" s="229"/>
      <c r="L1252" s="235"/>
      <c r="M1252" s="236"/>
      <c r="N1252" s="237"/>
      <c r="O1252" s="237"/>
      <c r="P1252" s="237"/>
      <c r="Q1252" s="237"/>
      <c r="R1252" s="237"/>
      <c r="S1252" s="237"/>
      <c r="T1252" s="238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T1252" s="239" t="s">
        <v>218</v>
      </c>
      <c r="AU1252" s="239" t="s">
        <v>93</v>
      </c>
      <c r="AV1252" s="13" t="s">
        <v>82</v>
      </c>
      <c r="AW1252" s="13" t="s">
        <v>33</v>
      </c>
      <c r="AX1252" s="13" t="s">
        <v>73</v>
      </c>
      <c r="AY1252" s="239" t="s">
        <v>206</v>
      </c>
    </row>
    <row r="1253" spans="1:51" s="13" customFormat="1" ht="12">
      <c r="A1253" s="13"/>
      <c r="B1253" s="228"/>
      <c r="C1253" s="229"/>
      <c r="D1253" s="230" t="s">
        <v>218</v>
      </c>
      <c r="E1253" s="231" t="s">
        <v>19</v>
      </c>
      <c r="F1253" s="232" t="s">
        <v>1613</v>
      </c>
      <c r="G1253" s="229"/>
      <c r="H1253" s="233">
        <v>3</v>
      </c>
      <c r="I1253" s="234"/>
      <c r="J1253" s="229"/>
      <c r="K1253" s="229"/>
      <c r="L1253" s="235"/>
      <c r="M1253" s="236"/>
      <c r="N1253" s="237"/>
      <c r="O1253" s="237"/>
      <c r="P1253" s="237"/>
      <c r="Q1253" s="237"/>
      <c r="R1253" s="237"/>
      <c r="S1253" s="237"/>
      <c r="T1253" s="238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T1253" s="239" t="s">
        <v>218</v>
      </c>
      <c r="AU1253" s="239" t="s">
        <v>93</v>
      </c>
      <c r="AV1253" s="13" t="s">
        <v>82</v>
      </c>
      <c r="AW1253" s="13" t="s">
        <v>33</v>
      </c>
      <c r="AX1253" s="13" t="s">
        <v>73</v>
      </c>
      <c r="AY1253" s="239" t="s">
        <v>206</v>
      </c>
    </row>
    <row r="1254" spans="1:51" s="13" customFormat="1" ht="12">
      <c r="A1254" s="13"/>
      <c r="B1254" s="228"/>
      <c r="C1254" s="229"/>
      <c r="D1254" s="230" t="s">
        <v>218</v>
      </c>
      <c r="E1254" s="231" t="s">
        <v>19</v>
      </c>
      <c r="F1254" s="232" t="s">
        <v>1614</v>
      </c>
      <c r="G1254" s="229"/>
      <c r="H1254" s="233">
        <v>3</v>
      </c>
      <c r="I1254" s="234"/>
      <c r="J1254" s="229"/>
      <c r="K1254" s="229"/>
      <c r="L1254" s="235"/>
      <c r="M1254" s="236"/>
      <c r="N1254" s="237"/>
      <c r="O1254" s="237"/>
      <c r="P1254" s="237"/>
      <c r="Q1254" s="237"/>
      <c r="R1254" s="237"/>
      <c r="S1254" s="237"/>
      <c r="T1254" s="238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T1254" s="239" t="s">
        <v>218</v>
      </c>
      <c r="AU1254" s="239" t="s">
        <v>93</v>
      </c>
      <c r="AV1254" s="13" t="s">
        <v>82</v>
      </c>
      <c r="AW1254" s="13" t="s">
        <v>33</v>
      </c>
      <c r="AX1254" s="13" t="s">
        <v>73</v>
      </c>
      <c r="AY1254" s="239" t="s">
        <v>206</v>
      </c>
    </row>
    <row r="1255" spans="1:51" s="13" customFormat="1" ht="12">
      <c r="A1255" s="13"/>
      <c r="B1255" s="228"/>
      <c r="C1255" s="229"/>
      <c r="D1255" s="230" t="s">
        <v>218</v>
      </c>
      <c r="E1255" s="231" t="s">
        <v>19</v>
      </c>
      <c r="F1255" s="232" t="s">
        <v>1615</v>
      </c>
      <c r="G1255" s="229"/>
      <c r="H1255" s="233">
        <v>3</v>
      </c>
      <c r="I1255" s="234"/>
      <c r="J1255" s="229"/>
      <c r="K1255" s="229"/>
      <c r="L1255" s="235"/>
      <c r="M1255" s="236"/>
      <c r="N1255" s="237"/>
      <c r="O1255" s="237"/>
      <c r="P1255" s="237"/>
      <c r="Q1255" s="237"/>
      <c r="R1255" s="237"/>
      <c r="S1255" s="237"/>
      <c r="T1255" s="238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T1255" s="239" t="s">
        <v>218</v>
      </c>
      <c r="AU1255" s="239" t="s">
        <v>93</v>
      </c>
      <c r="AV1255" s="13" t="s">
        <v>82</v>
      </c>
      <c r="AW1255" s="13" t="s">
        <v>33</v>
      </c>
      <c r="AX1255" s="13" t="s">
        <v>73</v>
      </c>
      <c r="AY1255" s="239" t="s">
        <v>206</v>
      </c>
    </row>
    <row r="1256" spans="1:51" s="13" customFormat="1" ht="12">
      <c r="A1256" s="13"/>
      <c r="B1256" s="228"/>
      <c r="C1256" s="229"/>
      <c r="D1256" s="230" t="s">
        <v>218</v>
      </c>
      <c r="E1256" s="231" t="s">
        <v>19</v>
      </c>
      <c r="F1256" s="232" t="s">
        <v>1616</v>
      </c>
      <c r="G1256" s="229"/>
      <c r="H1256" s="233">
        <v>1</v>
      </c>
      <c r="I1256" s="234"/>
      <c r="J1256" s="229"/>
      <c r="K1256" s="229"/>
      <c r="L1256" s="235"/>
      <c r="M1256" s="236"/>
      <c r="N1256" s="237"/>
      <c r="O1256" s="237"/>
      <c r="P1256" s="237"/>
      <c r="Q1256" s="237"/>
      <c r="R1256" s="237"/>
      <c r="S1256" s="237"/>
      <c r="T1256" s="238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T1256" s="239" t="s">
        <v>218</v>
      </c>
      <c r="AU1256" s="239" t="s">
        <v>93</v>
      </c>
      <c r="AV1256" s="13" t="s">
        <v>82</v>
      </c>
      <c r="AW1256" s="13" t="s">
        <v>33</v>
      </c>
      <c r="AX1256" s="13" t="s">
        <v>73</v>
      </c>
      <c r="AY1256" s="239" t="s">
        <v>206</v>
      </c>
    </row>
    <row r="1257" spans="1:51" s="13" customFormat="1" ht="12">
      <c r="A1257" s="13"/>
      <c r="B1257" s="228"/>
      <c r="C1257" s="229"/>
      <c r="D1257" s="230" t="s">
        <v>218</v>
      </c>
      <c r="E1257" s="231" t="s">
        <v>19</v>
      </c>
      <c r="F1257" s="232" t="s">
        <v>1617</v>
      </c>
      <c r="G1257" s="229"/>
      <c r="H1257" s="233">
        <v>1</v>
      </c>
      <c r="I1257" s="234"/>
      <c r="J1257" s="229"/>
      <c r="K1257" s="229"/>
      <c r="L1257" s="235"/>
      <c r="M1257" s="236"/>
      <c r="N1257" s="237"/>
      <c r="O1257" s="237"/>
      <c r="P1257" s="237"/>
      <c r="Q1257" s="237"/>
      <c r="R1257" s="237"/>
      <c r="S1257" s="237"/>
      <c r="T1257" s="238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T1257" s="239" t="s">
        <v>218</v>
      </c>
      <c r="AU1257" s="239" t="s">
        <v>93</v>
      </c>
      <c r="AV1257" s="13" t="s">
        <v>82</v>
      </c>
      <c r="AW1257" s="13" t="s">
        <v>33</v>
      </c>
      <c r="AX1257" s="13" t="s">
        <v>73</v>
      </c>
      <c r="AY1257" s="239" t="s">
        <v>206</v>
      </c>
    </row>
    <row r="1258" spans="1:51" s="13" customFormat="1" ht="12">
      <c r="A1258" s="13"/>
      <c r="B1258" s="228"/>
      <c r="C1258" s="229"/>
      <c r="D1258" s="230" t="s">
        <v>218</v>
      </c>
      <c r="E1258" s="231" t="s">
        <v>19</v>
      </c>
      <c r="F1258" s="232" t="s">
        <v>1618</v>
      </c>
      <c r="G1258" s="229"/>
      <c r="H1258" s="233">
        <v>1</v>
      </c>
      <c r="I1258" s="234"/>
      <c r="J1258" s="229"/>
      <c r="K1258" s="229"/>
      <c r="L1258" s="235"/>
      <c r="M1258" s="236"/>
      <c r="N1258" s="237"/>
      <c r="O1258" s="237"/>
      <c r="P1258" s="237"/>
      <c r="Q1258" s="237"/>
      <c r="R1258" s="237"/>
      <c r="S1258" s="237"/>
      <c r="T1258" s="238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T1258" s="239" t="s">
        <v>218</v>
      </c>
      <c r="AU1258" s="239" t="s">
        <v>93</v>
      </c>
      <c r="AV1258" s="13" t="s">
        <v>82</v>
      </c>
      <c r="AW1258" s="13" t="s">
        <v>33</v>
      </c>
      <c r="AX1258" s="13" t="s">
        <v>73</v>
      </c>
      <c r="AY1258" s="239" t="s">
        <v>206</v>
      </c>
    </row>
    <row r="1259" spans="1:51" s="13" customFormat="1" ht="12">
      <c r="A1259" s="13"/>
      <c r="B1259" s="228"/>
      <c r="C1259" s="229"/>
      <c r="D1259" s="230" t="s">
        <v>218</v>
      </c>
      <c r="E1259" s="231" t="s">
        <v>19</v>
      </c>
      <c r="F1259" s="232" t="s">
        <v>1619</v>
      </c>
      <c r="G1259" s="229"/>
      <c r="H1259" s="233">
        <v>2</v>
      </c>
      <c r="I1259" s="234"/>
      <c r="J1259" s="229"/>
      <c r="K1259" s="229"/>
      <c r="L1259" s="235"/>
      <c r="M1259" s="236"/>
      <c r="N1259" s="237"/>
      <c r="O1259" s="237"/>
      <c r="P1259" s="237"/>
      <c r="Q1259" s="237"/>
      <c r="R1259" s="237"/>
      <c r="S1259" s="237"/>
      <c r="T1259" s="238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T1259" s="239" t="s">
        <v>218</v>
      </c>
      <c r="AU1259" s="239" t="s">
        <v>93</v>
      </c>
      <c r="AV1259" s="13" t="s">
        <v>82</v>
      </c>
      <c r="AW1259" s="13" t="s">
        <v>33</v>
      </c>
      <c r="AX1259" s="13" t="s">
        <v>73</v>
      </c>
      <c r="AY1259" s="239" t="s">
        <v>206</v>
      </c>
    </row>
    <row r="1260" spans="1:51" s="14" customFormat="1" ht="12">
      <c r="A1260" s="14"/>
      <c r="B1260" s="240"/>
      <c r="C1260" s="241"/>
      <c r="D1260" s="230" t="s">
        <v>218</v>
      </c>
      <c r="E1260" s="242" t="s">
        <v>19</v>
      </c>
      <c r="F1260" s="243" t="s">
        <v>220</v>
      </c>
      <c r="G1260" s="241"/>
      <c r="H1260" s="244">
        <v>58</v>
      </c>
      <c r="I1260" s="245"/>
      <c r="J1260" s="241"/>
      <c r="K1260" s="241"/>
      <c r="L1260" s="246"/>
      <c r="M1260" s="247"/>
      <c r="N1260" s="248"/>
      <c r="O1260" s="248"/>
      <c r="P1260" s="248"/>
      <c r="Q1260" s="248"/>
      <c r="R1260" s="248"/>
      <c r="S1260" s="248"/>
      <c r="T1260" s="249"/>
      <c r="U1260" s="14"/>
      <c r="V1260" s="14"/>
      <c r="W1260" s="14"/>
      <c r="X1260" s="14"/>
      <c r="Y1260" s="14"/>
      <c r="Z1260" s="14"/>
      <c r="AA1260" s="14"/>
      <c r="AB1260" s="14"/>
      <c r="AC1260" s="14"/>
      <c r="AD1260" s="14"/>
      <c r="AE1260" s="14"/>
      <c r="AT1260" s="250" t="s">
        <v>218</v>
      </c>
      <c r="AU1260" s="250" t="s">
        <v>93</v>
      </c>
      <c r="AV1260" s="14" t="s">
        <v>112</v>
      </c>
      <c r="AW1260" s="14" t="s">
        <v>33</v>
      </c>
      <c r="AX1260" s="14" t="s">
        <v>34</v>
      </c>
      <c r="AY1260" s="250" t="s">
        <v>206</v>
      </c>
    </row>
    <row r="1261" spans="1:65" s="2" customFormat="1" ht="44.25" customHeight="1">
      <c r="A1261" s="40"/>
      <c r="B1261" s="41"/>
      <c r="C1261" s="215" t="s">
        <v>1620</v>
      </c>
      <c r="D1261" s="215" t="s">
        <v>208</v>
      </c>
      <c r="E1261" s="216" t="s">
        <v>1621</v>
      </c>
      <c r="F1261" s="217" t="s">
        <v>1622</v>
      </c>
      <c r="G1261" s="218" t="s">
        <v>386</v>
      </c>
      <c r="H1261" s="219">
        <v>8</v>
      </c>
      <c r="I1261" s="220"/>
      <c r="J1261" s="221">
        <f>ROUND(I1261*H1261,2)</f>
        <v>0</v>
      </c>
      <c r="K1261" s="217" t="s">
        <v>19</v>
      </c>
      <c r="L1261" s="46"/>
      <c r="M1261" s="222" t="s">
        <v>19</v>
      </c>
      <c r="N1261" s="223" t="s">
        <v>44</v>
      </c>
      <c r="O1261" s="86"/>
      <c r="P1261" s="224">
        <f>O1261*H1261</f>
        <v>0</v>
      </c>
      <c r="Q1261" s="224">
        <v>0</v>
      </c>
      <c r="R1261" s="224">
        <f>Q1261*H1261</f>
        <v>0</v>
      </c>
      <c r="S1261" s="224">
        <v>0</v>
      </c>
      <c r="T1261" s="225">
        <f>S1261*H1261</f>
        <v>0</v>
      </c>
      <c r="U1261" s="40"/>
      <c r="V1261" s="40"/>
      <c r="W1261" s="40"/>
      <c r="X1261" s="40"/>
      <c r="Y1261" s="40"/>
      <c r="Z1261" s="40"/>
      <c r="AA1261" s="40"/>
      <c r="AB1261" s="40"/>
      <c r="AC1261" s="40"/>
      <c r="AD1261" s="40"/>
      <c r="AE1261" s="40"/>
      <c r="AR1261" s="226" t="s">
        <v>112</v>
      </c>
      <c r="AT1261" s="226" t="s">
        <v>208</v>
      </c>
      <c r="AU1261" s="226" t="s">
        <v>93</v>
      </c>
      <c r="AY1261" s="19" t="s">
        <v>206</v>
      </c>
      <c r="BE1261" s="227">
        <f>IF(N1261="základní",J1261,0)</f>
        <v>0</v>
      </c>
      <c r="BF1261" s="227">
        <f>IF(N1261="snížená",J1261,0)</f>
        <v>0</v>
      </c>
      <c r="BG1261" s="227">
        <f>IF(N1261="zákl. přenesená",J1261,0)</f>
        <v>0</v>
      </c>
      <c r="BH1261" s="227">
        <f>IF(N1261="sníž. přenesená",J1261,0)</f>
        <v>0</v>
      </c>
      <c r="BI1261" s="227">
        <f>IF(N1261="nulová",J1261,0)</f>
        <v>0</v>
      </c>
      <c r="BJ1261" s="19" t="s">
        <v>34</v>
      </c>
      <c r="BK1261" s="227">
        <f>ROUND(I1261*H1261,2)</f>
        <v>0</v>
      </c>
      <c r="BL1261" s="19" t="s">
        <v>112</v>
      </c>
      <c r="BM1261" s="226" t="s">
        <v>1623</v>
      </c>
    </row>
    <row r="1262" spans="1:51" s="13" customFormat="1" ht="12">
      <c r="A1262" s="13"/>
      <c r="B1262" s="228"/>
      <c r="C1262" s="229"/>
      <c r="D1262" s="230" t="s">
        <v>218</v>
      </c>
      <c r="E1262" s="231" t="s">
        <v>19</v>
      </c>
      <c r="F1262" s="232" t="s">
        <v>1624</v>
      </c>
      <c r="G1262" s="229"/>
      <c r="H1262" s="233">
        <v>2</v>
      </c>
      <c r="I1262" s="234"/>
      <c r="J1262" s="229"/>
      <c r="K1262" s="229"/>
      <c r="L1262" s="235"/>
      <c r="M1262" s="236"/>
      <c r="N1262" s="237"/>
      <c r="O1262" s="237"/>
      <c r="P1262" s="237"/>
      <c r="Q1262" s="237"/>
      <c r="R1262" s="237"/>
      <c r="S1262" s="237"/>
      <c r="T1262" s="238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T1262" s="239" t="s">
        <v>218</v>
      </c>
      <c r="AU1262" s="239" t="s">
        <v>93</v>
      </c>
      <c r="AV1262" s="13" t="s">
        <v>82</v>
      </c>
      <c r="AW1262" s="13" t="s">
        <v>33</v>
      </c>
      <c r="AX1262" s="13" t="s">
        <v>73</v>
      </c>
      <c r="AY1262" s="239" t="s">
        <v>206</v>
      </c>
    </row>
    <row r="1263" spans="1:51" s="13" customFormat="1" ht="12">
      <c r="A1263" s="13"/>
      <c r="B1263" s="228"/>
      <c r="C1263" s="229"/>
      <c r="D1263" s="230" t="s">
        <v>218</v>
      </c>
      <c r="E1263" s="231" t="s">
        <v>19</v>
      </c>
      <c r="F1263" s="232" t="s">
        <v>1625</v>
      </c>
      <c r="G1263" s="229"/>
      <c r="H1263" s="233">
        <v>2</v>
      </c>
      <c r="I1263" s="234"/>
      <c r="J1263" s="229"/>
      <c r="K1263" s="229"/>
      <c r="L1263" s="235"/>
      <c r="M1263" s="236"/>
      <c r="N1263" s="237"/>
      <c r="O1263" s="237"/>
      <c r="P1263" s="237"/>
      <c r="Q1263" s="237"/>
      <c r="R1263" s="237"/>
      <c r="S1263" s="237"/>
      <c r="T1263" s="238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T1263" s="239" t="s">
        <v>218</v>
      </c>
      <c r="AU1263" s="239" t="s">
        <v>93</v>
      </c>
      <c r="AV1263" s="13" t="s">
        <v>82</v>
      </c>
      <c r="AW1263" s="13" t="s">
        <v>33</v>
      </c>
      <c r="AX1263" s="13" t="s">
        <v>73</v>
      </c>
      <c r="AY1263" s="239" t="s">
        <v>206</v>
      </c>
    </row>
    <row r="1264" spans="1:51" s="13" customFormat="1" ht="12">
      <c r="A1264" s="13"/>
      <c r="B1264" s="228"/>
      <c r="C1264" s="229"/>
      <c r="D1264" s="230" t="s">
        <v>218</v>
      </c>
      <c r="E1264" s="231" t="s">
        <v>19</v>
      </c>
      <c r="F1264" s="232" t="s">
        <v>1626</v>
      </c>
      <c r="G1264" s="229"/>
      <c r="H1264" s="233">
        <v>2</v>
      </c>
      <c r="I1264" s="234"/>
      <c r="J1264" s="229"/>
      <c r="K1264" s="229"/>
      <c r="L1264" s="235"/>
      <c r="M1264" s="236"/>
      <c r="N1264" s="237"/>
      <c r="O1264" s="237"/>
      <c r="P1264" s="237"/>
      <c r="Q1264" s="237"/>
      <c r="R1264" s="237"/>
      <c r="S1264" s="237"/>
      <c r="T1264" s="238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T1264" s="239" t="s">
        <v>218</v>
      </c>
      <c r="AU1264" s="239" t="s">
        <v>93</v>
      </c>
      <c r="AV1264" s="13" t="s">
        <v>82</v>
      </c>
      <c r="AW1264" s="13" t="s">
        <v>33</v>
      </c>
      <c r="AX1264" s="13" t="s">
        <v>73</v>
      </c>
      <c r="AY1264" s="239" t="s">
        <v>206</v>
      </c>
    </row>
    <row r="1265" spans="1:51" s="13" customFormat="1" ht="12">
      <c r="A1265" s="13"/>
      <c r="B1265" s="228"/>
      <c r="C1265" s="229"/>
      <c r="D1265" s="230" t="s">
        <v>218</v>
      </c>
      <c r="E1265" s="231" t="s">
        <v>19</v>
      </c>
      <c r="F1265" s="232" t="s">
        <v>1627</v>
      </c>
      <c r="G1265" s="229"/>
      <c r="H1265" s="233">
        <v>2</v>
      </c>
      <c r="I1265" s="234"/>
      <c r="J1265" s="229"/>
      <c r="K1265" s="229"/>
      <c r="L1265" s="235"/>
      <c r="M1265" s="236"/>
      <c r="N1265" s="237"/>
      <c r="O1265" s="237"/>
      <c r="P1265" s="237"/>
      <c r="Q1265" s="237"/>
      <c r="R1265" s="237"/>
      <c r="S1265" s="237"/>
      <c r="T1265" s="238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T1265" s="239" t="s">
        <v>218</v>
      </c>
      <c r="AU1265" s="239" t="s">
        <v>93</v>
      </c>
      <c r="AV1265" s="13" t="s">
        <v>82</v>
      </c>
      <c r="AW1265" s="13" t="s">
        <v>33</v>
      </c>
      <c r="AX1265" s="13" t="s">
        <v>73</v>
      </c>
      <c r="AY1265" s="239" t="s">
        <v>206</v>
      </c>
    </row>
    <row r="1266" spans="1:51" s="14" customFormat="1" ht="12">
      <c r="A1266" s="14"/>
      <c r="B1266" s="240"/>
      <c r="C1266" s="241"/>
      <c r="D1266" s="230" t="s">
        <v>218</v>
      </c>
      <c r="E1266" s="242" t="s">
        <v>19</v>
      </c>
      <c r="F1266" s="243" t="s">
        <v>220</v>
      </c>
      <c r="G1266" s="241"/>
      <c r="H1266" s="244">
        <v>8</v>
      </c>
      <c r="I1266" s="245"/>
      <c r="J1266" s="241"/>
      <c r="K1266" s="241"/>
      <c r="L1266" s="246"/>
      <c r="M1266" s="247"/>
      <c r="N1266" s="248"/>
      <c r="O1266" s="248"/>
      <c r="P1266" s="248"/>
      <c r="Q1266" s="248"/>
      <c r="R1266" s="248"/>
      <c r="S1266" s="248"/>
      <c r="T1266" s="249"/>
      <c r="U1266" s="14"/>
      <c r="V1266" s="14"/>
      <c r="W1266" s="14"/>
      <c r="X1266" s="14"/>
      <c r="Y1266" s="14"/>
      <c r="Z1266" s="14"/>
      <c r="AA1266" s="14"/>
      <c r="AB1266" s="14"/>
      <c r="AC1266" s="14"/>
      <c r="AD1266" s="14"/>
      <c r="AE1266" s="14"/>
      <c r="AT1266" s="250" t="s">
        <v>218</v>
      </c>
      <c r="AU1266" s="250" t="s">
        <v>93</v>
      </c>
      <c r="AV1266" s="14" t="s">
        <v>112</v>
      </c>
      <c r="AW1266" s="14" t="s">
        <v>33</v>
      </c>
      <c r="AX1266" s="14" t="s">
        <v>34</v>
      </c>
      <c r="AY1266" s="250" t="s">
        <v>206</v>
      </c>
    </row>
    <row r="1267" spans="1:65" s="2" customFormat="1" ht="44.25" customHeight="1">
      <c r="A1267" s="40"/>
      <c r="B1267" s="41"/>
      <c r="C1267" s="215" t="s">
        <v>1628</v>
      </c>
      <c r="D1267" s="215" t="s">
        <v>208</v>
      </c>
      <c r="E1267" s="216" t="s">
        <v>1629</v>
      </c>
      <c r="F1267" s="217" t="s">
        <v>1630</v>
      </c>
      <c r="G1267" s="218" t="s">
        <v>386</v>
      </c>
      <c r="H1267" s="219">
        <v>2</v>
      </c>
      <c r="I1267" s="220"/>
      <c r="J1267" s="221">
        <f>ROUND(I1267*H1267,2)</f>
        <v>0</v>
      </c>
      <c r="K1267" s="217" t="s">
        <v>19</v>
      </c>
      <c r="L1267" s="46"/>
      <c r="M1267" s="222" t="s">
        <v>19</v>
      </c>
      <c r="N1267" s="223" t="s">
        <v>44</v>
      </c>
      <c r="O1267" s="86"/>
      <c r="P1267" s="224">
        <f>O1267*H1267</f>
        <v>0</v>
      </c>
      <c r="Q1267" s="224">
        <v>0</v>
      </c>
      <c r="R1267" s="224">
        <f>Q1267*H1267</f>
        <v>0</v>
      </c>
      <c r="S1267" s="224">
        <v>0</v>
      </c>
      <c r="T1267" s="225">
        <f>S1267*H1267</f>
        <v>0</v>
      </c>
      <c r="U1267" s="40"/>
      <c r="V1267" s="40"/>
      <c r="W1267" s="40"/>
      <c r="X1267" s="40"/>
      <c r="Y1267" s="40"/>
      <c r="Z1267" s="40"/>
      <c r="AA1267" s="40"/>
      <c r="AB1267" s="40"/>
      <c r="AC1267" s="40"/>
      <c r="AD1267" s="40"/>
      <c r="AE1267" s="40"/>
      <c r="AR1267" s="226" t="s">
        <v>112</v>
      </c>
      <c r="AT1267" s="226" t="s">
        <v>208</v>
      </c>
      <c r="AU1267" s="226" t="s">
        <v>93</v>
      </c>
      <c r="AY1267" s="19" t="s">
        <v>206</v>
      </c>
      <c r="BE1267" s="227">
        <f>IF(N1267="základní",J1267,0)</f>
        <v>0</v>
      </c>
      <c r="BF1267" s="227">
        <f>IF(N1267="snížená",J1267,0)</f>
        <v>0</v>
      </c>
      <c r="BG1267" s="227">
        <f>IF(N1267="zákl. přenesená",J1267,0)</f>
        <v>0</v>
      </c>
      <c r="BH1267" s="227">
        <f>IF(N1267="sníž. přenesená",J1267,0)</f>
        <v>0</v>
      </c>
      <c r="BI1267" s="227">
        <f>IF(N1267="nulová",J1267,0)</f>
        <v>0</v>
      </c>
      <c r="BJ1267" s="19" t="s">
        <v>34</v>
      </c>
      <c r="BK1267" s="227">
        <f>ROUND(I1267*H1267,2)</f>
        <v>0</v>
      </c>
      <c r="BL1267" s="19" t="s">
        <v>112</v>
      </c>
      <c r="BM1267" s="226" t="s">
        <v>1631</v>
      </c>
    </row>
    <row r="1268" spans="1:51" s="13" customFormat="1" ht="12">
      <c r="A1268" s="13"/>
      <c r="B1268" s="228"/>
      <c r="C1268" s="229"/>
      <c r="D1268" s="230" t="s">
        <v>218</v>
      </c>
      <c r="E1268" s="231" t="s">
        <v>19</v>
      </c>
      <c r="F1268" s="232" t="s">
        <v>1632</v>
      </c>
      <c r="G1268" s="229"/>
      <c r="H1268" s="233">
        <v>1</v>
      </c>
      <c r="I1268" s="234"/>
      <c r="J1268" s="229"/>
      <c r="K1268" s="229"/>
      <c r="L1268" s="235"/>
      <c r="M1268" s="236"/>
      <c r="N1268" s="237"/>
      <c r="O1268" s="237"/>
      <c r="P1268" s="237"/>
      <c r="Q1268" s="237"/>
      <c r="R1268" s="237"/>
      <c r="S1268" s="237"/>
      <c r="T1268" s="238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T1268" s="239" t="s">
        <v>218</v>
      </c>
      <c r="AU1268" s="239" t="s">
        <v>93</v>
      </c>
      <c r="AV1268" s="13" t="s">
        <v>82</v>
      </c>
      <c r="AW1268" s="13" t="s">
        <v>33</v>
      </c>
      <c r="AX1268" s="13" t="s">
        <v>73</v>
      </c>
      <c r="AY1268" s="239" t="s">
        <v>206</v>
      </c>
    </row>
    <row r="1269" spans="1:51" s="13" customFormat="1" ht="12">
      <c r="A1269" s="13"/>
      <c r="B1269" s="228"/>
      <c r="C1269" s="229"/>
      <c r="D1269" s="230" t="s">
        <v>218</v>
      </c>
      <c r="E1269" s="231" t="s">
        <v>19</v>
      </c>
      <c r="F1269" s="232" t="s">
        <v>1633</v>
      </c>
      <c r="G1269" s="229"/>
      <c r="H1269" s="233">
        <v>1</v>
      </c>
      <c r="I1269" s="234"/>
      <c r="J1269" s="229"/>
      <c r="K1269" s="229"/>
      <c r="L1269" s="235"/>
      <c r="M1269" s="236"/>
      <c r="N1269" s="237"/>
      <c r="O1269" s="237"/>
      <c r="P1269" s="237"/>
      <c r="Q1269" s="237"/>
      <c r="R1269" s="237"/>
      <c r="S1269" s="237"/>
      <c r="T1269" s="238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T1269" s="239" t="s">
        <v>218</v>
      </c>
      <c r="AU1269" s="239" t="s">
        <v>93</v>
      </c>
      <c r="AV1269" s="13" t="s">
        <v>82</v>
      </c>
      <c r="AW1269" s="13" t="s">
        <v>33</v>
      </c>
      <c r="AX1269" s="13" t="s">
        <v>73</v>
      </c>
      <c r="AY1269" s="239" t="s">
        <v>206</v>
      </c>
    </row>
    <row r="1270" spans="1:51" s="14" customFormat="1" ht="12">
      <c r="A1270" s="14"/>
      <c r="B1270" s="240"/>
      <c r="C1270" s="241"/>
      <c r="D1270" s="230" t="s">
        <v>218</v>
      </c>
      <c r="E1270" s="242" t="s">
        <v>19</v>
      </c>
      <c r="F1270" s="243" t="s">
        <v>220</v>
      </c>
      <c r="G1270" s="241"/>
      <c r="H1270" s="244">
        <v>2</v>
      </c>
      <c r="I1270" s="245"/>
      <c r="J1270" s="241"/>
      <c r="K1270" s="241"/>
      <c r="L1270" s="246"/>
      <c r="M1270" s="247"/>
      <c r="N1270" s="248"/>
      <c r="O1270" s="248"/>
      <c r="P1270" s="248"/>
      <c r="Q1270" s="248"/>
      <c r="R1270" s="248"/>
      <c r="S1270" s="248"/>
      <c r="T1270" s="249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T1270" s="250" t="s">
        <v>218</v>
      </c>
      <c r="AU1270" s="250" t="s">
        <v>93</v>
      </c>
      <c r="AV1270" s="14" t="s">
        <v>112</v>
      </c>
      <c r="AW1270" s="14" t="s">
        <v>33</v>
      </c>
      <c r="AX1270" s="14" t="s">
        <v>34</v>
      </c>
      <c r="AY1270" s="250" t="s">
        <v>206</v>
      </c>
    </row>
    <row r="1271" spans="1:65" s="2" customFormat="1" ht="12">
      <c r="A1271" s="40"/>
      <c r="B1271" s="41"/>
      <c r="C1271" s="215" t="s">
        <v>1634</v>
      </c>
      <c r="D1271" s="215" t="s">
        <v>208</v>
      </c>
      <c r="E1271" s="216" t="s">
        <v>1635</v>
      </c>
      <c r="F1271" s="217" t="s">
        <v>1636</v>
      </c>
      <c r="G1271" s="218" t="s">
        <v>386</v>
      </c>
      <c r="H1271" s="219">
        <v>1.1</v>
      </c>
      <c r="I1271" s="220"/>
      <c r="J1271" s="221">
        <f>ROUND(I1271*H1271,2)</f>
        <v>0</v>
      </c>
      <c r="K1271" s="217" t="s">
        <v>19</v>
      </c>
      <c r="L1271" s="46"/>
      <c r="M1271" s="222" t="s">
        <v>19</v>
      </c>
      <c r="N1271" s="223" t="s">
        <v>44</v>
      </c>
      <c r="O1271" s="86"/>
      <c r="P1271" s="224">
        <f>O1271*H1271</f>
        <v>0</v>
      </c>
      <c r="Q1271" s="224">
        <v>0</v>
      </c>
      <c r="R1271" s="224">
        <f>Q1271*H1271</f>
        <v>0</v>
      </c>
      <c r="S1271" s="224">
        <v>0</v>
      </c>
      <c r="T1271" s="225">
        <f>S1271*H1271</f>
        <v>0</v>
      </c>
      <c r="U1271" s="40"/>
      <c r="V1271" s="40"/>
      <c r="W1271" s="40"/>
      <c r="X1271" s="40"/>
      <c r="Y1271" s="40"/>
      <c r="Z1271" s="40"/>
      <c r="AA1271" s="40"/>
      <c r="AB1271" s="40"/>
      <c r="AC1271" s="40"/>
      <c r="AD1271" s="40"/>
      <c r="AE1271" s="40"/>
      <c r="AR1271" s="226" t="s">
        <v>112</v>
      </c>
      <c r="AT1271" s="226" t="s">
        <v>208</v>
      </c>
      <c r="AU1271" s="226" t="s">
        <v>93</v>
      </c>
      <c r="AY1271" s="19" t="s">
        <v>206</v>
      </c>
      <c r="BE1271" s="227">
        <f>IF(N1271="základní",J1271,0)</f>
        <v>0</v>
      </c>
      <c r="BF1271" s="227">
        <f>IF(N1271="snížená",J1271,0)</f>
        <v>0</v>
      </c>
      <c r="BG1271" s="227">
        <f>IF(N1271="zákl. přenesená",J1271,0)</f>
        <v>0</v>
      </c>
      <c r="BH1271" s="227">
        <f>IF(N1271="sníž. přenesená",J1271,0)</f>
        <v>0</v>
      </c>
      <c r="BI1271" s="227">
        <f>IF(N1271="nulová",J1271,0)</f>
        <v>0</v>
      </c>
      <c r="BJ1271" s="19" t="s">
        <v>34</v>
      </c>
      <c r="BK1271" s="227">
        <f>ROUND(I1271*H1271,2)</f>
        <v>0</v>
      </c>
      <c r="BL1271" s="19" t="s">
        <v>112</v>
      </c>
      <c r="BM1271" s="226" t="s">
        <v>1637</v>
      </c>
    </row>
    <row r="1272" spans="1:51" s="13" customFormat="1" ht="12">
      <c r="A1272" s="13"/>
      <c r="B1272" s="228"/>
      <c r="C1272" s="229"/>
      <c r="D1272" s="230" t="s">
        <v>218</v>
      </c>
      <c r="E1272" s="231" t="s">
        <v>19</v>
      </c>
      <c r="F1272" s="232" t="s">
        <v>1638</v>
      </c>
      <c r="G1272" s="229"/>
      <c r="H1272" s="233">
        <v>1.1</v>
      </c>
      <c r="I1272" s="234"/>
      <c r="J1272" s="229"/>
      <c r="K1272" s="229"/>
      <c r="L1272" s="235"/>
      <c r="M1272" s="236"/>
      <c r="N1272" s="237"/>
      <c r="O1272" s="237"/>
      <c r="P1272" s="237"/>
      <c r="Q1272" s="237"/>
      <c r="R1272" s="237"/>
      <c r="S1272" s="237"/>
      <c r="T1272" s="238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T1272" s="239" t="s">
        <v>218</v>
      </c>
      <c r="AU1272" s="239" t="s">
        <v>93</v>
      </c>
      <c r="AV1272" s="13" t="s">
        <v>82</v>
      </c>
      <c r="AW1272" s="13" t="s">
        <v>33</v>
      </c>
      <c r="AX1272" s="13" t="s">
        <v>73</v>
      </c>
      <c r="AY1272" s="239" t="s">
        <v>206</v>
      </c>
    </row>
    <row r="1273" spans="1:51" s="14" customFormat="1" ht="12">
      <c r="A1273" s="14"/>
      <c r="B1273" s="240"/>
      <c r="C1273" s="241"/>
      <c r="D1273" s="230" t="s">
        <v>218</v>
      </c>
      <c r="E1273" s="242" t="s">
        <v>19</v>
      </c>
      <c r="F1273" s="243" t="s">
        <v>220</v>
      </c>
      <c r="G1273" s="241"/>
      <c r="H1273" s="244">
        <v>1.1</v>
      </c>
      <c r="I1273" s="245"/>
      <c r="J1273" s="241"/>
      <c r="K1273" s="241"/>
      <c r="L1273" s="246"/>
      <c r="M1273" s="247"/>
      <c r="N1273" s="248"/>
      <c r="O1273" s="248"/>
      <c r="P1273" s="248"/>
      <c r="Q1273" s="248"/>
      <c r="R1273" s="248"/>
      <c r="S1273" s="248"/>
      <c r="T1273" s="249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T1273" s="250" t="s">
        <v>218</v>
      </c>
      <c r="AU1273" s="250" t="s">
        <v>93</v>
      </c>
      <c r="AV1273" s="14" t="s">
        <v>112</v>
      </c>
      <c r="AW1273" s="14" t="s">
        <v>33</v>
      </c>
      <c r="AX1273" s="14" t="s">
        <v>34</v>
      </c>
      <c r="AY1273" s="250" t="s">
        <v>206</v>
      </c>
    </row>
    <row r="1274" spans="1:65" s="2" customFormat="1" ht="21.75" customHeight="1">
      <c r="A1274" s="40"/>
      <c r="B1274" s="41"/>
      <c r="C1274" s="215" t="s">
        <v>1639</v>
      </c>
      <c r="D1274" s="215" t="s">
        <v>208</v>
      </c>
      <c r="E1274" s="216" t="s">
        <v>1640</v>
      </c>
      <c r="F1274" s="217" t="s">
        <v>1641</v>
      </c>
      <c r="G1274" s="218" t="s">
        <v>211</v>
      </c>
      <c r="H1274" s="219">
        <v>6.97</v>
      </c>
      <c r="I1274" s="220"/>
      <c r="J1274" s="221">
        <f>ROUND(I1274*H1274,2)</f>
        <v>0</v>
      </c>
      <c r="K1274" s="217" t="s">
        <v>212</v>
      </c>
      <c r="L1274" s="46"/>
      <c r="M1274" s="222" t="s">
        <v>19</v>
      </c>
      <c r="N1274" s="223" t="s">
        <v>44</v>
      </c>
      <c r="O1274" s="86"/>
      <c r="P1274" s="224">
        <f>O1274*H1274</f>
        <v>0</v>
      </c>
      <c r="Q1274" s="224">
        <v>0.04</v>
      </c>
      <c r="R1274" s="224">
        <f>Q1274*H1274</f>
        <v>0.2788</v>
      </c>
      <c r="S1274" s="224">
        <v>0</v>
      </c>
      <c r="T1274" s="225">
        <f>S1274*H1274</f>
        <v>0</v>
      </c>
      <c r="U1274" s="40"/>
      <c r="V1274" s="40"/>
      <c r="W1274" s="40"/>
      <c r="X1274" s="40"/>
      <c r="Y1274" s="40"/>
      <c r="Z1274" s="40"/>
      <c r="AA1274" s="40"/>
      <c r="AB1274" s="40"/>
      <c r="AC1274" s="40"/>
      <c r="AD1274" s="40"/>
      <c r="AE1274" s="40"/>
      <c r="AR1274" s="226" t="s">
        <v>112</v>
      </c>
      <c r="AT1274" s="226" t="s">
        <v>208</v>
      </c>
      <c r="AU1274" s="226" t="s">
        <v>93</v>
      </c>
      <c r="AY1274" s="19" t="s">
        <v>206</v>
      </c>
      <c r="BE1274" s="227">
        <f>IF(N1274="základní",J1274,0)</f>
        <v>0</v>
      </c>
      <c r="BF1274" s="227">
        <f>IF(N1274="snížená",J1274,0)</f>
        <v>0</v>
      </c>
      <c r="BG1274" s="227">
        <f>IF(N1274="zákl. přenesená",J1274,0)</f>
        <v>0</v>
      </c>
      <c r="BH1274" s="227">
        <f>IF(N1274="sníž. přenesená",J1274,0)</f>
        <v>0</v>
      </c>
      <c r="BI1274" s="227">
        <f>IF(N1274="nulová",J1274,0)</f>
        <v>0</v>
      </c>
      <c r="BJ1274" s="19" t="s">
        <v>34</v>
      </c>
      <c r="BK1274" s="227">
        <f>ROUND(I1274*H1274,2)</f>
        <v>0</v>
      </c>
      <c r="BL1274" s="19" t="s">
        <v>112</v>
      </c>
      <c r="BM1274" s="226" t="s">
        <v>1642</v>
      </c>
    </row>
    <row r="1275" spans="1:51" s="13" customFormat="1" ht="12">
      <c r="A1275" s="13"/>
      <c r="B1275" s="228"/>
      <c r="C1275" s="229"/>
      <c r="D1275" s="230" t="s">
        <v>218</v>
      </c>
      <c r="E1275" s="231" t="s">
        <v>19</v>
      </c>
      <c r="F1275" s="232" t="s">
        <v>1643</v>
      </c>
      <c r="G1275" s="229"/>
      <c r="H1275" s="233">
        <v>0.57</v>
      </c>
      <c r="I1275" s="234"/>
      <c r="J1275" s="229"/>
      <c r="K1275" s="229"/>
      <c r="L1275" s="235"/>
      <c r="M1275" s="236"/>
      <c r="N1275" s="237"/>
      <c r="O1275" s="237"/>
      <c r="P1275" s="237"/>
      <c r="Q1275" s="237"/>
      <c r="R1275" s="237"/>
      <c r="S1275" s="237"/>
      <c r="T1275" s="238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T1275" s="239" t="s">
        <v>218</v>
      </c>
      <c r="AU1275" s="239" t="s">
        <v>93</v>
      </c>
      <c r="AV1275" s="13" t="s">
        <v>82</v>
      </c>
      <c r="AW1275" s="13" t="s">
        <v>33</v>
      </c>
      <c r="AX1275" s="13" t="s">
        <v>73</v>
      </c>
      <c r="AY1275" s="239" t="s">
        <v>206</v>
      </c>
    </row>
    <row r="1276" spans="1:51" s="13" customFormat="1" ht="12">
      <c r="A1276" s="13"/>
      <c r="B1276" s="228"/>
      <c r="C1276" s="229"/>
      <c r="D1276" s="230" t="s">
        <v>218</v>
      </c>
      <c r="E1276" s="231" t="s">
        <v>19</v>
      </c>
      <c r="F1276" s="232" t="s">
        <v>1644</v>
      </c>
      <c r="G1276" s="229"/>
      <c r="H1276" s="233">
        <v>0.16</v>
      </c>
      <c r="I1276" s="234"/>
      <c r="J1276" s="229"/>
      <c r="K1276" s="229"/>
      <c r="L1276" s="235"/>
      <c r="M1276" s="236"/>
      <c r="N1276" s="237"/>
      <c r="O1276" s="237"/>
      <c r="P1276" s="237"/>
      <c r="Q1276" s="237"/>
      <c r="R1276" s="237"/>
      <c r="S1276" s="237"/>
      <c r="T1276" s="238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T1276" s="239" t="s">
        <v>218</v>
      </c>
      <c r="AU1276" s="239" t="s">
        <v>93</v>
      </c>
      <c r="AV1276" s="13" t="s">
        <v>82</v>
      </c>
      <c r="AW1276" s="13" t="s">
        <v>33</v>
      </c>
      <c r="AX1276" s="13" t="s">
        <v>73</v>
      </c>
      <c r="AY1276" s="239" t="s">
        <v>206</v>
      </c>
    </row>
    <row r="1277" spans="1:51" s="13" customFormat="1" ht="12">
      <c r="A1277" s="13"/>
      <c r="B1277" s="228"/>
      <c r="C1277" s="229"/>
      <c r="D1277" s="230" t="s">
        <v>218</v>
      </c>
      <c r="E1277" s="231" t="s">
        <v>19</v>
      </c>
      <c r="F1277" s="232" t="s">
        <v>1645</v>
      </c>
      <c r="G1277" s="229"/>
      <c r="H1277" s="233">
        <v>6.24</v>
      </c>
      <c r="I1277" s="234"/>
      <c r="J1277" s="229"/>
      <c r="K1277" s="229"/>
      <c r="L1277" s="235"/>
      <c r="M1277" s="236"/>
      <c r="N1277" s="237"/>
      <c r="O1277" s="237"/>
      <c r="P1277" s="237"/>
      <c r="Q1277" s="237"/>
      <c r="R1277" s="237"/>
      <c r="S1277" s="237"/>
      <c r="T1277" s="238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T1277" s="239" t="s">
        <v>218</v>
      </c>
      <c r="AU1277" s="239" t="s">
        <v>93</v>
      </c>
      <c r="AV1277" s="13" t="s">
        <v>82</v>
      </c>
      <c r="AW1277" s="13" t="s">
        <v>33</v>
      </c>
      <c r="AX1277" s="13" t="s">
        <v>73</v>
      </c>
      <c r="AY1277" s="239" t="s">
        <v>206</v>
      </c>
    </row>
    <row r="1278" spans="1:51" s="14" customFormat="1" ht="12">
      <c r="A1278" s="14"/>
      <c r="B1278" s="240"/>
      <c r="C1278" s="241"/>
      <c r="D1278" s="230" t="s">
        <v>218</v>
      </c>
      <c r="E1278" s="242" t="s">
        <v>19</v>
      </c>
      <c r="F1278" s="243" t="s">
        <v>220</v>
      </c>
      <c r="G1278" s="241"/>
      <c r="H1278" s="244">
        <v>6.97</v>
      </c>
      <c r="I1278" s="245"/>
      <c r="J1278" s="241"/>
      <c r="K1278" s="241"/>
      <c r="L1278" s="246"/>
      <c r="M1278" s="247"/>
      <c r="N1278" s="248"/>
      <c r="O1278" s="248"/>
      <c r="P1278" s="248"/>
      <c r="Q1278" s="248"/>
      <c r="R1278" s="248"/>
      <c r="S1278" s="248"/>
      <c r="T1278" s="249"/>
      <c r="U1278" s="14"/>
      <c r="V1278" s="14"/>
      <c r="W1278" s="14"/>
      <c r="X1278" s="14"/>
      <c r="Y1278" s="14"/>
      <c r="Z1278" s="14"/>
      <c r="AA1278" s="14"/>
      <c r="AB1278" s="14"/>
      <c r="AC1278" s="14"/>
      <c r="AD1278" s="14"/>
      <c r="AE1278" s="14"/>
      <c r="AT1278" s="250" t="s">
        <v>218</v>
      </c>
      <c r="AU1278" s="250" t="s">
        <v>93</v>
      </c>
      <c r="AV1278" s="14" t="s">
        <v>112</v>
      </c>
      <c r="AW1278" s="14" t="s">
        <v>33</v>
      </c>
      <c r="AX1278" s="14" t="s">
        <v>34</v>
      </c>
      <c r="AY1278" s="250" t="s">
        <v>206</v>
      </c>
    </row>
    <row r="1279" spans="1:65" s="2" customFormat="1" ht="12">
      <c r="A1279" s="40"/>
      <c r="B1279" s="41"/>
      <c r="C1279" s="215" t="s">
        <v>1646</v>
      </c>
      <c r="D1279" s="215" t="s">
        <v>208</v>
      </c>
      <c r="E1279" s="216" t="s">
        <v>1647</v>
      </c>
      <c r="F1279" s="217" t="s">
        <v>1648</v>
      </c>
      <c r="G1279" s="218" t="s">
        <v>211</v>
      </c>
      <c r="H1279" s="219">
        <v>767.41</v>
      </c>
      <c r="I1279" s="220"/>
      <c r="J1279" s="221">
        <f>ROUND(I1279*H1279,2)</f>
        <v>0</v>
      </c>
      <c r="K1279" s="217" t="s">
        <v>212</v>
      </c>
      <c r="L1279" s="46"/>
      <c r="M1279" s="222" t="s">
        <v>19</v>
      </c>
      <c r="N1279" s="223" t="s">
        <v>44</v>
      </c>
      <c r="O1279" s="86"/>
      <c r="P1279" s="224">
        <f>O1279*H1279</f>
        <v>0</v>
      </c>
      <c r="Q1279" s="224">
        <v>4E-05</v>
      </c>
      <c r="R1279" s="224">
        <f>Q1279*H1279</f>
        <v>0.030696400000000002</v>
      </c>
      <c r="S1279" s="224">
        <v>0</v>
      </c>
      <c r="T1279" s="225">
        <f>S1279*H1279</f>
        <v>0</v>
      </c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0"/>
      <c r="AE1279" s="40"/>
      <c r="AR1279" s="226" t="s">
        <v>112</v>
      </c>
      <c r="AT1279" s="226" t="s">
        <v>208</v>
      </c>
      <c r="AU1279" s="226" t="s">
        <v>93</v>
      </c>
      <c r="AY1279" s="19" t="s">
        <v>206</v>
      </c>
      <c r="BE1279" s="227">
        <f>IF(N1279="základní",J1279,0)</f>
        <v>0</v>
      </c>
      <c r="BF1279" s="227">
        <f>IF(N1279="snížená",J1279,0)</f>
        <v>0</v>
      </c>
      <c r="BG1279" s="227">
        <f>IF(N1279="zákl. přenesená",J1279,0)</f>
        <v>0</v>
      </c>
      <c r="BH1279" s="227">
        <f>IF(N1279="sníž. přenesená",J1279,0)</f>
        <v>0</v>
      </c>
      <c r="BI1279" s="227">
        <f>IF(N1279="nulová",J1279,0)</f>
        <v>0</v>
      </c>
      <c r="BJ1279" s="19" t="s">
        <v>34</v>
      </c>
      <c r="BK1279" s="227">
        <f>ROUND(I1279*H1279,2)</f>
        <v>0</v>
      </c>
      <c r="BL1279" s="19" t="s">
        <v>112</v>
      </c>
      <c r="BM1279" s="226" t="s">
        <v>1649</v>
      </c>
    </row>
    <row r="1280" spans="1:51" s="15" customFormat="1" ht="12">
      <c r="A1280" s="15"/>
      <c r="B1280" s="251"/>
      <c r="C1280" s="252"/>
      <c r="D1280" s="230" t="s">
        <v>218</v>
      </c>
      <c r="E1280" s="253" t="s">
        <v>19</v>
      </c>
      <c r="F1280" s="254" t="s">
        <v>1260</v>
      </c>
      <c r="G1280" s="252"/>
      <c r="H1280" s="253" t="s">
        <v>19</v>
      </c>
      <c r="I1280" s="255"/>
      <c r="J1280" s="252"/>
      <c r="K1280" s="252"/>
      <c r="L1280" s="256"/>
      <c r="M1280" s="257"/>
      <c r="N1280" s="258"/>
      <c r="O1280" s="258"/>
      <c r="P1280" s="258"/>
      <c r="Q1280" s="258"/>
      <c r="R1280" s="258"/>
      <c r="S1280" s="258"/>
      <c r="T1280" s="259"/>
      <c r="U1280" s="15"/>
      <c r="V1280" s="15"/>
      <c r="W1280" s="15"/>
      <c r="X1280" s="15"/>
      <c r="Y1280" s="15"/>
      <c r="Z1280" s="15"/>
      <c r="AA1280" s="15"/>
      <c r="AB1280" s="15"/>
      <c r="AC1280" s="15"/>
      <c r="AD1280" s="15"/>
      <c r="AE1280" s="15"/>
      <c r="AT1280" s="260" t="s">
        <v>218</v>
      </c>
      <c r="AU1280" s="260" t="s">
        <v>93</v>
      </c>
      <c r="AV1280" s="15" t="s">
        <v>34</v>
      </c>
      <c r="AW1280" s="15" t="s">
        <v>33</v>
      </c>
      <c r="AX1280" s="15" t="s">
        <v>73</v>
      </c>
      <c r="AY1280" s="260" t="s">
        <v>206</v>
      </c>
    </row>
    <row r="1281" spans="1:51" s="15" customFormat="1" ht="12">
      <c r="A1281" s="15"/>
      <c r="B1281" s="251"/>
      <c r="C1281" s="252"/>
      <c r="D1281" s="230" t="s">
        <v>218</v>
      </c>
      <c r="E1281" s="253" t="s">
        <v>19</v>
      </c>
      <c r="F1281" s="254" t="s">
        <v>539</v>
      </c>
      <c r="G1281" s="252"/>
      <c r="H1281" s="253" t="s">
        <v>19</v>
      </c>
      <c r="I1281" s="255"/>
      <c r="J1281" s="252"/>
      <c r="K1281" s="252"/>
      <c r="L1281" s="256"/>
      <c r="M1281" s="257"/>
      <c r="N1281" s="258"/>
      <c r="O1281" s="258"/>
      <c r="P1281" s="258"/>
      <c r="Q1281" s="258"/>
      <c r="R1281" s="258"/>
      <c r="S1281" s="258"/>
      <c r="T1281" s="259"/>
      <c r="U1281" s="15"/>
      <c r="V1281" s="15"/>
      <c r="W1281" s="15"/>
      <c r="X1281" s="15"/>
      <c r="Y1281" s="15"/>
      <c r="Z1281" s="15"/>
      <c r="AA1281" s="15"/>
      <c r="AB1281" s="15"/>
      <c r="AC1281" s="15"/>
      <c r="AD1281" s="15"/>
      <c r="AE1281" s="15"/>
      <c r="AT1281" s="260" t="s">
        <v>218</v>
      </c>
      <c r="AU1281" s="260" t="s">
        <v>93</v>
      </c>
      <c r="AV1281" s="15" t="s">
        <v>34</v>
      </c>
      <c r="AW1281" s="15" t="s">
        <v>33</v>
      </c>
      <c r="AX1281" s="15" t="s">
        <v>73</v>
      </c>
      <c r="AY1281" s="260" t="s">
        <v>206</v>
      </c>
    </row>
    <row r="1282" spans="1:51" s="13" customFormat="1" ht="12">
      <c r="A1282" s="13"/>
      <c r="B1282" s="228"/>
      <c r="C1282" s="229"/>
      <c r="D1282" s="230" t="s">
        <v>218</v>
      </c>
      <c r="E1282" s="231" t="s">
        <v>19</v>
      </c>
      <c r="F1282" s="232" t="s">
        <v>1261</v>
      </c>
      <c r="G1282" s="229"/>
      <c r="H1282" s="233">
        <v>367.28</v>
      </c>
      <c r="I1282" s="234"/>
      <c r="J1282" s="229"/>
      <c r="K1282" s="229"/>
      <c r="L1282" s="235"/>
      <c r="M1282" s="236"/>
      <c r="N1282" s="237"/>
      <c r="O1282" s="237"/>
      <c r="P1282" s="237"/>
      <c r="Q1282" s="237"/>
      <c r="R1282" s="237"/>
      <c r="S1282" s="237"/>
      <c r="T1282" s="238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T1282" s="239" t="s">
        <v>218</v>
      </c>
      <c r="AU1282" s="239" t="s">
        <v>93</v>
      </c>
      <c r="AV1282" s="13" t="s">
        <v>82</v>
      </c>
      <c r="AW1282" s="13" t="s">
        <v>33</v>
      </c>
      <c r="AX1282" s="13" t="s">
        <v>73</v>
      </c>
      <c r="AY1282" s="239" t="s">
        <v>206</v>
      </c>
    </row>
    <row r="1283" spans="1:51" s="15" customFormat="1" ht="12">
      <c r="A1283" s="15"/>
      <c r="B1283" s="251"/>
      <c r="C1283" s="252"/>
      <c r="D1283" s="230" t="s">
        <v>218</v>
      </c>
      <c r="E1283" s="253" t="s">
        <v>19</v>
      </c>
      <c r="F1283" s="254" t="s">
        <v>544</v>
      </c>
      <c r="G1283" s="252"/>
      <c r="H1283" s="253" t="s">
        <v>19</v>
      </c>
      <c r="I1283" s="255"/>
      <c r="J1283" s="252"/>
      <c r="K1283" s="252"/>
      <c r="L1283" s="256"/>
      <c r="M1283" s="257"/>
      <c r="N1283" s="258"/>
      <c r="O1283" s="258"/>
      <c r="P1283" s="258"/>
      <c r="Q1283" s="258"/>
      <c r="R1283" s="258"/>
      <c r="S1283" s="258"/>
      <c r="T1283" s="259"/>
      <c r="U1283" s="15"/>
      <c r="V1283" s="15"/>
      <c r="W1283" s="15"/>
      <c r="X1283" s="15"/>
      <c r="Y1283" s="15"/>
      <c r="Z1283" s="15"/>
      <c r="AA1283" s="15"/>
      <c r="AB1283" s="15"/>
      <c r="AC1283" s="15"/>
      <c r="AD1283" s="15"/>
      <c r="AE1283" s="15"/>
      <c r="AT1283" s="260" t="s">
        <v>218</v>
      </c>
      <c r="AU1283" s="260" t="s">
        <v>93</v>
      </c>
      <c r="AV1283" s="15" t="s">
        <v>34</v>
      </c>
      <c r="AW1283" s="15" t="s">
        <v>33</v>
      </c>
      <c r="AX1283" s="15" t="s">
        <v>73</v>
      </c>
      <c r="AY1283" s="260" t="s">
        <v>206</v>
      </c>
    </row>
    <row r="1284" spans="1:51" s="13" customFormat="1" ht="12">
      <c r="A1284" s="13"/>
      <c r="B1284" s="228"/>
      <c r="C1284" s="229"/>
      <c r="D1284" s="230" t="s">
        <v>218</v>
      </c>
      <c r="E1284" s="231" t="s">
        <v>19</v>
      </c>
      <c r="F1284" s="232" t="s">
        <v>1262</v>
      </c>
      <c r="G1284" s="229"/>
      <c r="H1284" s="233">
        <v>400.13</v>
      </c>
      <c r="I1284" s="234"/>
      <c r="J1284" s="229"/>
      <c r="K1284" s="229"/>
      <c r="L1284" s="235"/>
      <c r="M1284" s="236"/>
      <c r="N1284" s="237"/>
      <c r="O1284" s="237"/>
      <c r="P1284" s="237"/>
      <c r="Q1284" s="237"/>
      <c r="R1284" s="237"/>
      <c r="S1284" s="237"/>
      <c r="T1284" s="238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T1284" s="239" t="s">
        <v>218</v>
      </c>
      <c r="AU1284" s="239" t="s">
        <v>93</v>
      </c>
      <c r="AV1284" s="13" t="s">
        <v>82</v>
      </c>
      <c r="AW1284" s="13" t="s">
        <v>33</v>
      </c>
      <c r="AX1284" s="13" t="s">
        <v>73</v>
      </c>
      <c r="AY1284" s="239" t="s">
        <v>206</v>
      </c>
    </row>
    <row r="1285" spans="1:51" s="14" customFormat="1" ht="12">
      <c r="A1285" s="14"/>
      <c r="B1285" s="240"/>
      <c r="C1285" s="241"/>
      <c r="D1285" s="230" t="s">
        <v>218</v>
      </c>
      <c r="E1285" s="242" t="s">
        <v>19</v>
      </c>
      <c r="F1285" s="243" t="s">
        <v>220</v>
      </c>
      <c r="G1285" s="241"/>
      <c r="H1285" s="244">
        <v>767.41</v>
      </c>
      <c r="I1285" s="245"/>
      <c r="J1285" s="241"/>
      <c r="K1285" s="241"/>
      <c r="L1285" s="246"/>
      <c r="M1285" s="247"/>
      <c r="N1285" s="248"/>
      <c r="O1285" s="248"/>
      <c r="P1285" s="248"/>
      <c r="Q1285" s="248"/>
      <c r="R1285" s="248"/>
      <c r="S1285" s="248"/>
      <c r="T1285" s="249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T1285" s="250" t="s">
        <v>218</v>
      </c>
      <c r="AU1285" s="250" t="s">
        <v>93</v>
      </c>
      <c r="AV1285" s="14" t="s">
        <v>112</v>
      </c>
      <c r="AW1285" s="14" t="s">
        <v>33</v>
      </c>
      <c r="AX1285" s="14" t="s">
        <v>34</v>
      </c>
      <c r="AY1285" s="250" t="s">
        <v>206</v>
      </c>
    </row>
    <row r="1286" spans="1:65" s="2" customFormat="1" ht="12">
      <c r="A1286" s="40"/>
      <c r="B1286" s="41"/>
      <c r="C1286" s="215" t="s">
        <v>1650</v>
      </c>
      <c r="D1286" s="215" t="s">
        <v>208</v>
      </c>
      <c r="E1286" s="216" t="s">
        <v>1651</v>
      </c>
      <c r="F1286" s="217" t="s">
        <v>1652</v>
      </c>
      <c r="G1286" s="218" t="s">
        <v>211</v>
      </c>
      <c r="H1286" s="219">
        <v>1235.42</v>
      </c>
      <c r="I1286" s="220"/>
      <c r="J1286" s="221">
        <f>ROUND(I1286*H1286,2)</f>
        <v>0</v>
      </c>
      <c r="K1286" s="217" t="s">
        <v>212</v>
      </c>
      <c r="L1286" s="46"/>
      <c r="M1286" s="222" t="s">
        <v>19</v>
      </c>
      <c r="N1286" s="223" t="s">
        <v>44</v>
      </c>
      <c r="O1286" s="86"/>
      <c r="P1286" s="224">
        <f>O1286*H1286</f>
        <v>0</v>
      </c>
      <c r="Q1286" s="224">
        <v>4E-05</v>
      </c>
      <c r="R1286" s="224">
        <f>Q1286*H1286</f>
        <v>0.049416800000000004</v>
      </c>
      <c r="S1286" s="224">
        <v>0</v>
      </c>
      <c r="T1286" s="225">
        <f>S1286*H1286</f>
        <v>0</v>
      </c>
      <c r="U1286" s="40"/>
      <c r="V1286" s="40"/>
      <c r="W1286" s="40"/>
      <c r="X1286" s="40"/>
      <c r="Y1286" s="40"/>
      <c r="Z1286" s="40"/>
      <c r="AA1286" s="40"/>
      <c r="AB1286" s="40"/>
      <c r="AC1286" s="40"/>
      <c r="AD1286" s="40"/>
      <c r="AE1286" s="40"/>
      <c r="AR1286" s="226" t="s">
        <v>112</v>
      </c>
      <c r="AT1286" s="226" t="s">
        <v>208</v>
      </c>
      <c r="AU1286" s="226" t="s">
        <v>93</v>
      </c>
      <c r="AY1286" s="19" t="s">
        <v>206</v>
      </c>
      <c r="BE1286" s="227">
        <f>IF(N1286="základní",J1286,0)</f>
        <v>0</v>
      </c>
      <c r="BF1286" s="227">
        <f>IF(N1286="snížená",J1286,0)</f>
        <v>0</v>
      </c>
      <c r="BG1286" s="227">
        <f>IF(N1286="zákl. přenesená",J1286,0)</f>
        <v>0</v>
      </c>
      <c r="BH1286" s="227">
        <f>IF(N1286="sníž. přenesená",J1286,0)</f>
        <v>0</v>
      </c>
      <c r="BI1286" s="227">
        <f>IF(N1286="nulová",J1286,0)</f>
        <v>0</v>
      </c>
      <c r="BJ1286" s="19" t="s">
        <v>34</v>
      </c>
      <c r="BK1286" s="227">
        <f>ROUND(I1286*H1286,2)</f>
        <v>0</v>
      </c>
      <c r="BL1286" s="19" t="s">
        <v>112</v>
      </c>
      <c r="BM1286" s="226" t="s">
        <v>1653</v>
      </c>
    </row>
    <row r="1287" spans="1:51" s="15" customFormat="1" ht="12">
      <c r="A1287" s="15"/>
      <c r="B1287" s="251"/>
      <c r="C1287" s="252"/>
      <c r="D1287" s="230" t="s">
        <v>218</v>
      </c>
      <c r="E1287" s="253" t="s">
        <v>19</v>
      </c>
      <c r="F1287" s="254" t="s">
        <v>1654</v>
      </c>
      <c r="G1287" s="252"/>
      <c r="H1287" s="253" t="s">
        <v>19</v>
      </c>
      <c r="I1287" s="255"/>
      <c r="J1287" s="252"/>
      <c r="K1287" s="252"/>
      <c r="L1287" s="256"/>
      <c r="M1287" s="257"/>
      <c r="N1287" s="258"/>
      <c r="O1287" s="258"/>
      <c r="P1287" s="258"/>
      <c r="Q1287" s="258"/>
      <c r="R1287" s="258"/>
      <c r="S1287" s="258"/>
      <c r="T1287" s="259"/>
      <c r="U1287" s="15"/>
      <c r="V1287" s="15"/>
      <c r="W1287" s="15"/>
      <c r="X1287" s="15"/>
      <c r="Y1287" s="15"/>
      <c r="Z1287" s="15"/>
      <c r="AA1287" s="15"/>
      <c r="AB1287" s="15"/>
      <c r="AC1287" s="15"/>
      <c r="AD1287" s="15"/>
      <c r="AE1287" s="15"/>
      <c r="AT1287" s="260" t="s">
        <v>218</v>
      </c>
      <c r="AU1287" s="260" t="s">
        <v>93</v>
      </c>
      <c r="AV1287" s="15" t="s">
        <v>34</v>
      </c>
      <c r="AW1287" s="15" t="s">
        <v>33</v>
      </c>
      <c r="AX1287" s="15" t="s">
        <v>73</v>
      </c>
      <c r="AY1287" s="260" t="s">
        <v>206</v>
      </c>
    </row>
    <row r="1288" spans="1:51" s="15" customFormat="1" ht="12">
      <c r="A1288" s="15"/>
      <c r="B1288" s="251"/>
      <c r="C1288" s="252"/>
      <c r="D1288" s="230" t="s">
        <v>218</v>
      </c>
      <c r="E1288" s="253" t="s">
        <v>19</v>
      </c>
      <c r="F1288" s="254" t="s">
        <v>539</v>
      </c>
      <c r="G1288" s="252"/>
      <c r="H1288" s="253" t="s">
        <v>19</v>
      </c>
      <c r="I1288" s="255"/>
      <c r="J1288" s="252"/>
      <c r="K1288" s="252"/>
      <c r="L1288" s="256"/>
      <c r="M1288" s="257"/>
      <c r="N1288" s="258"/>
      <c r="O1288" s="258"/>
      <c r="P1288" s="258"/>
      <c r="Q1288" s="258"/>
      <c r="R1288" s="258"/>
      <c r="S1288" s="258"/>
      <c r="T1288" s="259"/>
      <c r="U1288" s="15"/>
      <c r="V1288" s="15"/>
      <c r="W1288" s="15"/>
      <c r="X1288" s="15"/>
      <c r="Y1288" s="15"/>
      <c r="Z1288" s="15"/>
      <c r="AA1288" s="15"/>
      <c r="AB1288" s="15"/>
      <c r="AC1288" s="15"/>
      <c r="AD1288" s="15"/>
      <c r="AE1288" s="15"/>
      <c r="AT1288" s="260" t="s">
        <v>218</v>
      </c>
      <c r="AU1288" s="260" t="s">
        <v>93</v>
      </c>
      <c r="AV1288" s="15" t="s">
        <v>34</v>
      </c>
      <c r="AW1288" s="15" t="s">
        <v>33</v>
      </c>
      <c r="AX1288" s="15" t="s">
        <v>73</v>
      </c>
      <c r="AY1288" s="260" t="s">
        <v>206</v>
      </c>
    </row>
    <row r="1289" spans="1:51" s="13" customFormat="1" ht="12">
      <c r="A1289" s="13"/>
      <c r="B1289" s="228"/>
      <c r="C1289" s="229"/>
      <c r="D1289" s="230" t="s">
        <v>218</v>
      </c>
      <c r="E1289" s="231" t="s">
        <v>19</v>
      </c>
      <c r="F1289" s="232" t="s">
        <v>1655</v>
      </c>
      <c r="G1289" s="229"/>
      <c r="H1289" s="233">
        <v>1235.42</v>
      </c>
      <c r="I1289" s="234"/>
      <c r="J1289" s="229"/>
      <c r="K1289" s="229"/>
      <c r="L1289" s="235"/>
      <c r="M1289" s="236"/>
      <c r="N1289" s="237"/>
      <c r="O1289" s="237"/>
      <c r="P1289" s="237"/>
      <c r="Q1289" s="237"/>
      <c r="R1289" s="237"/>
      <c r="S1289" s="237"/>
      <c r="T1289" s="238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T1289" s="239" t="s">
        <v>218</v>
      </c>
      <c r="AU1289" s="239" t="s">
        <v>93</v>
      </c>
      <c r="AV1289" s="13" t="s">
        <v>82</v>
      </c>
      <c r="AW1289" s="13" t="s">
        <v>33</v>
      </c>
      <c r="AX1289" s="13" t="s">
        <v>73</v>
      </c>
      <c r="AY1289" s="239" t="s">
        <v>206</v>
      </c>
    </row>
    <row r="1290" spans="1:51" s="14" customFormat="1" ht="12">
      <c r="A1290" s="14"/>
      <c r="B1290" s="240"/>
      <c r="C1290" s="241"/>
      <c r="D1290" s="230" t="s">
        <v>218</v>
      </c>
      <c r="E1290" s="242" t="s">
        <v>19</v>
      </c>
      <c r="F1290" s="243" t="s">
        <v>220</v>
      </c>
      <c r="G1290" s="241"/>
      <c r="H1290" s="244">
        <v>1235.42</v>
      </c>
      <c r="I1290" s="245"/>
      <c r="J1290" s="241"/>
      <c r="K1290" s="241"/>
      <c r="L1290" s="246"/>
      <c r="M1290" s="247"/>
      <c r="N1290" s="248"/>
      <c r="O1290" s="248"/>
      <c r="P1290" s="248"/>
      <c r="Q1290" s="248"/>
      <c r="R1290" s="248"/>
      <c r="S1290" s="248"/>
      <c r="T1290" s="249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T1290" s="250" t="s">
        <v>218</v>
      </c>
      <c r="AU1290" s="250" t="s">
        <v>93</v>
      </c>
      <c r="AV1290" s="14" t="s">
        <v>112</v>
      </c>
      <c r="AW1290" s="14" t="s">
        <v>33</v>
      </c>
      <c r="AX1290" s="14" t="s">
        <v>34</v>
      </c>
      <c r="AY1290" s="250" t="s">
        <v>206</v>
      </c>
    </row>
    <row r="1291" spans="1:65" s="2" customFormat="1" ht="55.5" customHeight="1">
      <c r="A1291" s="40"/>
      <c r="B1291" s="41"/>
      <c r="C1291" s="215" t="s">
        <v>1656</v>
      </c>
      <c r="D1291" s="215" t="s">
        <v>208</v>
      </c>
      <c r="E1291" s="216" t="s">
        <v>1657</v>
      </c>
      <c r="F1291" s="217" t="s">
        <v>1658</v>
      </c>
      <c r="G1291" s="218" t="s">
        <v>386</v>
      </c>
      <c r="H1291" s="219">
        <v>1</v>
      </c>
      <c r="I1291" s="220"/>
      <c r="J1291" s="221">
        <f>ROUND(I1291*H1291,2)</f>
        <v>0</v>
      </c>
      <c r="K1291" s="217" t="s">
        <v>212</v>
      </c>
      <c r="L1291" s="46"/>
      <c r="M1291" s="222" t="s">
        <v>19</v>
      </c>
      <c r="N1291" s="223" t="s">
        <v>44</v>
      </c>
      <c r="O1291" s="86"/>
      <c r="P1291" s="224">
        <f>O1291*H1291</f>
        <v>0</v>
      </c>
      <c r="Q1291" s="224">
        <v>0.02864</v>
      </c>
      <c r="R1291" s="224">
        <f>Q1291*H1291</f>
        <v>0.02864</v>
      </c>
      <c r="S1291" s="224">
        <v>0</v>
      </c>
      <c r="T1291" s="225">
        <f>S1291*H1291</f>
        <v>0</v>
      </c>
      <c r="U1291" s="40"/>
      <c r="V1291" s="40"/>
      <c r="W1291" s="40"/>
      <c r="X1291" s="40"/>
      <c r="Y1291" s="40"/>
      <c r="Z1291" s="40"/>
      <c r="AA1291" s="40"/>
      <c r="AB1291" s="40"/>
      <c r="AC1291" s="40"/>
      <c r="AD1291" s="40"/>
      <c r="AE1291" s="40"/>
      <c r="AR1291" s="226" t="s">
        <v>112</v>
      </c>
      <c r="AT1291" s="226" t="s">
        <v>208</v>
      </c>
      <c r="AU1291" s="226" t="s">
        <v>93</v>
      </c>
      <c r="AY1291" s="19" t="s">
        <v>206</v>
      </c>
      <c r="BE1291" s="227">
        <f>IF(N1291="základní",J1291,0)</f>
        <v>0</v>
      </c>
      <c r="BF1291" s="227">
        <f>IF(N1291="snížená",J1291,0)</f>
        <v>0</v>
      </c>
      <c r="BG1291" s="227">
        <f>IF(N1291="zákl. přenesená",J1291,0)</f>
        <v>0</v>
      </c>
      <c r="BH1291" s="227">
        <f>IF(N1291="sníž. přenesená",J1291,0)</f>
        <v>0</v>
      </c>
      <c r="BI1291" s="227">
        <f>IF(N1291="nulová",J1291,0)</f>
        <v>0</v>
      </c>
      <c r="BJ1291" s="19" t="s">
        <v>34</v>
      </c>
      <c r="BK1291" s="227">
        <f>ROUND(I1291*H1291,2)</f>
        <v>0</v>
      </c>
      <c r="BL1291" s="19" t="s">
        <v>112</v>
      </c>
      <c r="BM1291" s="226" t="s">
        <v>1659</v>
      </c>
    </row>
    <row r="1292" spans="1:51" s="13" customFormat="1" ht="12">
      <c r="A1292" s="13"/>
      <c r="B1292" s="228"/>
      <c r="C1292" s="229"/>
      <c r="D1292" s="230" t="s">
        <v>218</v>
      </c>
      <c r="E1292" s="231" t="s">
        <v>19</v>
      </c>
      <c r="F1292" s="232" t="s">
        <v>1660</v>
      </c>
      <c r="G1292" s="229"/>
      <c r="H1292" s="233">
        <v>1</v>
      </c>
      <c r="I1292" s="234"/>
      <c r="J1292" s="229"/>
      <c r="K1292" s="229"/>
      <c r="L1292" s="235"/>
      <c r="M1292" s="236"/>
      <c r="N1292" s="237"/>
      <c r="O1292" s="237"/>
      <c r="P1292" s="237"/>
      <c r="Q1292" s="237"/>
      <c r="R1292" s="237"/>
      <c r="S1292" s="237"/>
      <c r="T1292" s="238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T1292" s="239" t="s">
        <v>218</v>
      </c>
      <c r="AU1292" s="239" t="s">
        <v>93</v>
      </c>
      <c r="AV1292" s="13" t="s">
        <v>82</v>
      </c>
      <c r="AW1292" s="13" t="s">
        <v>33</v>
      </c>
      <c r="AX1292" s="13" t="s">
        <v>73</v>
      </c>
      <c r="AY1292" s="239" t="s">
        <v>206</v>
      </c>
    </row>
    <row r="1293" spans="1:51" s="14" customFormat="1" ht="12">
      <c r="A1293" s="14"/>
      <c r="B1293" s="240"/>
      <c r="C1293" s="241"/>
      <c r="D1293" s="230" t="s">
        <v>218</v>
      </c>
      <c r="E1293" s="242" t="s">
        <v>19</v>
      </c>
      <c r="F1293" s="243" t="s">
        <v>220</v>
      </c>
      <c r="G1293" s="241"/>
      <c r="H1293" s="244">
        <v>1</v>
      </c>
      <c r="I1293" s="245"/>
      <c r="J1293" s="241"/>
      <c r="K1293" s="241"/>
      <c r="L1293" s="246"/>
      <c r="M1293" s="247"/>
      <c r="N1293" s="248"/>
      <c r="O1293" s="248"/>
      <c r="P1293" s="248"/>
      <c r="Q1293" s="248"/>
      <c r="R1293" s="248"/>
      <c r="S1293" s="248"/>
      <c r="T1293" s="249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T1293" s="250" t="s">
        <v>218</v>
      </c>
      <c r="AU1293" s="250" t="s">
        <v>93</v>
      </c>
      <c r="AV1293" s="14" t="s">
        <v>112</v>
      </c>
      <c r="AW1293" s="14" t="s">
        <v>33</v>
      </c>
      <c r="AX1293" s="14" t="s">
        <v>34</v>
      </c>
      <c r="AY1293" s="250" t="s">
        <v>206</v>
      </c>
    </row>
    <row r="1294" spans="1:65" s="2" customFormat="1" ht="12">
      <c r="A1294" s="40"/>
      <c r="B1294" s="41"/>
      <c r="C1294" s="261" t="s">
        <v>1661</v>
      </c>
      <c r="D1294" s="261" t="s">
        <v>317</v>
      </c>
      <c r="E1294" s="262" t="s">
        <v>1662</v>
      </c>
      <c r="F1294" s="263" t="s">
        <v>1663</v>
      </c>
      <c r="G1294" s="264" t="s">
        <v>386</v>
      </c>
      <c r="H1294" s="265">
        <v>1</v>
      </c>
      <c r="I1294" s="266"/>
      <c r="J1294" s="267">
        <f>ROUND(I1294*H1294,2)</f>
        <v>0</v>
      </c>
      <c r="K1294" s="263" t="s">
        <v>19</v>
      </c>
      <c r="L1294" s="268"/>
      <c r="M1294" s="269" t="s">
        <v>19</v>
      </c>
      <c r="N1294" s="270" t="s">
        <v>44</v>
      </c>
      <c r="O1294" s="86"/>
      <c r="P1294" s="224">
        <f>O1294*H1294</f>
        <v>0</v>
      </c>
      <c r="Q1294" s="224">
        <v>0.065</v>
      </c>
      <c r="R1294" s="224">
        <f>Q1294*H1294</f>
        <v>0.065</v>
      </c>
      <c r="S1294" s="224">
        <v>0</v>
      </c>
      <c r="T1294" s="225">
        <f>S1294*H1294</f>
        <v>0</v>
      </c>
      <c r="U1294" s="40"/>
      <c r="V1294" s="40"/>
      <c r="W1294" s="40"/>
      <c r="X1294" s="40"/>
      <c r="Y1294" s="40"/>
      <c r="Z1294" s="40"/>
      <c r="AA1294" s="40"/>
      <c r="AB1294" s="40"/>
      <c r="AC1294" s="40"/>
      <c r="AD1294" s="40"/>
      <c r="AE1294" s="40"/>
      <c r="AR1294" s="226" t="s">
        <v>247</v>
      </c>
      <c r="AT1294" s="226" t="s">
        <v>317</v>
      </c>
      <c r="AU1294" s="226" t="s">
        <v>93</v>
      </c>
      <c r="AY1294" s="19" t="s">
        <v>206</v>
      </c>
      <c r="BE1294" s="227">
        <f>IF(N1294="základní",J1294,0)</f>
        <v>0</v>
      </c>
      <c r="BF1294" s="227">
        <f>IF(N1294="snížená",J1294,0)</f>
        <v>0</v>
      </c>
      <c r="BG1294" s="227">
        <f>IF(N1294="zákl. přenesená",J1294,0)</f>
        <v>0</v>
      </c>
      <c r="BH1294" s="227">
        <f>IF(N1294="sníž. přenesená",J1294,0)</f>
        <v>0</v>
      </c>
      <c r="BI1294" s="227">
        <f>IF(N1294="nulová",J1294,0)</f>
        <v>0</v>
      </c>
      <c r="BJ1294" s="19" t="s">
        <v>34</v>
      </c>
      <c r="BK1294" s="227">
        <f>ROUND(I1294*H1294,2)</f>
        <v>0</v>
      </c>
      <c r="BL1294" s="19" t="s">
        <v>112</v>
      </c>
      <c r="BM1294" s="226" t="s">
        <v>1664</v>
      </c>
    </row>
    <row r="1295" spans="1:65" s="2" customFormat="1" ht="12">
      <c r="A1295" s="40"/>
      <c r="B1295" s="41"/>
      <c r="C1295" s="215" t="s">
        <v>1665</v>
      </c>
      <c r="D1295" s="215" t="s">
        <v>208</v>
      </c>
      <c r="E1295" s="216" t="s">
        <v>1666</v>
      </c>
      <c r="F1295" s="217" t="s">
        <v>1667</v>
      </c>
      <c r="G1295" s="218" t="s">
        <v>386</v>
      </c>
      <c r="H1295" s="219">
        <v>17</v>
      </c>
      <c r="I1295" s="220"/>
      <c r="J1295" s="221">
        <f>ROUND(I1295*H1295,2)</f>
        <v>0</v>
      </c>
      <c r="K1295" s="217" t="s">
        <v>212</v>
      </c>
      <c r="L1295" s="46"/>
      <c r="M1295" s="222" t="s">
        <v>19</v>
      </c>
      <c r="N1295" s="223" t="s">
        <v>44</v>
      </c>
      <c r="O1295" s="86"/>
      <c r="P1295" s="224">
        <f>O1295*H1295</f>
        <v>0</v>
      </c>
      <c r="Q1295" s="224">
        <v>0.00018</v>
      </c>
      <c r="R1295" s="224">
        <f>Q1295*H1295</f>
        <v>0.0030600000000000002</v>
      </c>
      <c r="S1295" s="224">
        <v>0</v>
      </c>
      <c r="T1295" s="225">
        <f>S1295*H1295</f>
        <v>0</v>
      </c>
      <c r="U1295" s="40"/>
      <c r="V1295" s="40"/>
      <c r="W1295" s="40"/>
      <c r="X1295" s="40"/>
      <c r="Y1295" s="40"/>
      <c r="Z1295" s="40"/>
      <c r="AA1295" s="40"/>
      <c r="AB1295" s="40"/>
      <c r="AC1295" s="40"/>
      <c r="AD1295" s="40"/>
      <c r="AE1295" s="40"/>
      <c r="AR1295" s="226" t="s">
        <v>112</v>
      </c>
      <c r="AT1295" s="226" t="s">
        <v>208</v>
      </c>
      <c r="AU1295" s="226" t="s">
        <v>93</v>
      </c>
      <c r="AY1295" s="19" t="s">
        <v>206</v>
      </c>
      <c r="BE1295" s="227">
        <f>IF(N1295="základní",J1295,0)</f>
        <v>0</v>
      </c>
      <c r="BF1295" s="227">
        <f>IF(N1295="snížená",J1295,0)</f>
        <v>0</v>
      </c>
      <c r="BG1295" s="227">
        <f>IF(N1295="zákl. přenesená",J1295,0)</f>
        <v>0</v>
      </c>
      <c r="BH1295" s="227">
        <f>IF(N1295="sníž. přenesená",J1295,0)</f>
        <v>0</v>
      </c>
      <c r="BI1295" s="227">
        <f>IF(N1295="nulová",J1295,0)</f>
        <v>0</v>
      </c>
      <c r="BJ1295" s="19" t="s">
        <v>34</v>
      </c>
      <c r="BK1295" s="227">
        <f>ROUND(I1295*H1295,2)</f>
        <v>0</v>
      </c>
      <c r="BL1295" s="19" t="s">
        <v>112</v>
      </c>
      <c r="BM1295" s="226" t="s">
        <v>1668</v>
      </c>
    </row>
    <row r="1296" spans="1:51" s="13" customFormat="1" ht="12">
      <c r="A1296" s="13"/>
      <c r="B1296" s="228"/>
      <c r="C1296" s="229"/>
      <c r="D1296" s="230" t="s">
        <v>218</v>
      </c>
      <c r="E1296" s="231" t="s">
        <v>19</v>
      </c>
      <c r="F1296" s="232" t="s">
        <v>1669</v>
      </c>
      <c r="G1296" s="229"/>
      <c r="H1296" s="233">
        <v>16</v>
      </c>
      <c r="I1296" s="234"/>
      <c r="J1296" s="229"/>
      <c r="K1296" s="229"/>
      <c r="L1296" s="235"/>
      <c r="M1296" s="236"/>
      <c r="N1296" s="237"/>
      <c r="O1296" s="237"/>
      <c r="P1296" s="237"/>
      <c r="Q1296" s="237"/>
      <c r="R1296" s="237"/>
      <c r="S1296" s="237"/>
      <c r="T1296" s="238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T1296" s="239" t="s">
        <v>218</v>
      </c>
      <c r="AU1296" s="239" t="s">
        <v>93</v>
      </c>
      <c r="AV1296" s="13" t="s">
        <v>82</v>
      </c>
      <c r="AW1296" s="13" t="s">
        <v>33</v>
      </c>
      <c r="AX1296" s="13" t="s">
        <v>73</v>
      </c>
      <c r="AY1296" s="239" t="s">
        <v>206</v>
      </c>
    </row>
    <row r="1297" spans="1:51" s="13" customFormat="1" ht="12">
      <c r="A1297" s="13"/>
      <c r="B1297" s="228"/>
      <c r="C1297" s="229"/>
      <c r="D1297" s="230" t="s">
        <v>218</v>
      </c>
      <c r="E1297" s="231" t="s">
        <v>19</v>
      </c>
      <c r="F1297" s="232" t="s">
        <v>1670</v>
      </c>
      <c r="G1297" s="229"/>
      <c r="H1297" s="233">
        <v>1</v>
      </c>
      <c r="I1297" s="234"/>
      <c r="J1297" s="229"/>
      <c r="K1297" s="229"/>
      <c r="L1297" s="235"/>
      <c r="M1297" s="236"/>
      <c r="N1297" s="237"/>
      <c r="O1297" s="237"/>
      <c r="P1297" s="237"/>
      <c r="Q1297" s="237"/>
      <c r="R1297" s="237"/>
      <c r="S1297" s="237"/>
      <c r="T1297" s="238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T1297" s="239" t="s">
        <v>218</v>
      </c>
      <c r="AU1297" s="239" t="s">
        <v>93</v>
      </c>
      <c r="AV1297" s="13" t="s">
        <v>82</v>
      </c>
      <c r="AW1297" s="13" t="s">
        <v>33</v>
      </c>
      <c r="AX1297" s="13" t="s">
        <v>73</v>
      </c>
      <c r="AY1297" s="239" t="s">
        <v>206</v>
      </c>
    </row>
    <row r="1298" spans="1:51" s="14" customFormat="1" ht="12">
      <c r="A1298" s="14"/>
      <c r="B1298" s="240"/>
      <c r="C1298" s="241"/>
      <c r="D1298" s="230" t="s">
        <v>218</v>
      </c>
      <c r="E1298" s="242" t="s">
        <v>19</v>
      </c>
      <c r="F1298" s="243" t="s">
        <v>220</v>
      </c>
      <c r="G1298" s="241"/>
      <c r="H1298" s="244">
        <v>17</v>
      </c>
      <c r="I1298" s="245"/>
      <c r="J1298" s="241"/>
      <c r="K1298" s="241"/>
      <c r="L1298" s="246"/>
      <c r="M1298" s="247"/>
      <c r="N1298" s="248"/>
      <c r="O1298" s="248"/>
      <c r="P1298" s="248"/>
      <c r="Q1298" s="248"/>
      <c r="R1298" s="248"/>
      <c r="S1298" s="248"/>
      <c r="T1298" s="249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T1298" s="250" t="s">
        <v>218</v>
      </c>
      <c r="AU1298" s="250" t="s">
        <v>93</v>
      </c>
      <c r="AV1298" s="14" t="s">
        <v>112</v>
      </c>
      <c r="AW1298" s="14" t="s">
        <v>33</v>
      </c>
      <c r="AX1298" s="14" t="s">
        <v>34</v>
      </c>
      <c r="AY1298" s="250" t="s">
        <v>206</v>
      </c>
    </row>
    <row r="1299" spans="1:65" s="2" customFormat="1" ht="16.5" customHeight="1">
      <c r="A1299" s="40"/>
      <c r="B1299" s="41"/>
      <c r="C1299" s="261" t="s">
        <v>1671</v>
      </c>
      <c r="D1299" s="261" t="s">
        <v>317</v>
      </c>
      <c r="E1299" s="262" t="s">
        <v>1672</v>
      </c>
      <c r="F1299" s="263" t="s">
        <v>1673</v>
      </c>
      <c r="G1299" s="264" t="s">
        <v>386</v>
      </c>
      <c r="H1299" s="265">
        <v>16</v>
      </c>
      <c r="I1299" s="266"/>
      <c r="J1299" s="267">
        <f>ROUND(I1299*H1299,2)</f>
        <v>0</v>
      </c>
      <c r="K1299" s="263" t="s">
        <v>212</v>
      </c>
      <c r="L1299" s="268"/>
      <c r="M1299" s="269" t="s">
        <v>19</v>
      </c>
      <c r="N1299" s="270" t="s">
        <v>44</v>
      </c>
      <c r="O1299" s="86"/>
      <c r="P1299" s="224">
        <f>O1299*H1299</f>
        <v>0</v>
      </c>
      <c r="Q1299" s="224">
        <v>0.012</v>
      </c>
      <c r="R1299" s="224">
        <f>Q1299*H1299</f>
        <v>0.192</v>
      </c>
      <c r="S1299" s="224">
        <v>0</v>
      </c>
      <c r="T1299" s="225">
        <f>S1299*H1299</f>
        <v>0</v>
      </c>
      <c r="U1299" s="40"/>
      <c r="V1299" s="40"/>
      <c r="W1299" s="40"/>
      <c r="X1299" s="40"/>
      <c r="Y1299" s="40"/>
      <c r="Z1299" s="40"/>
      <c r="AA1299" s="40"/>
      <c r="AB1299" s="40"/>
      <c r="AC1299" s="40"/>
      <c r="AD1299" s="40"/>
      <c r="AE1299" s="40"/>
      <c r="AR1299" s="226" t="s">
        <v>247</v>
      </c>
      <c r="AT1299" s="226" t="s">
        <v>317</v>
      </c>
      <c r="AU1299" s="226" t="s">
        <v>93</v>
      </c>
      <c r="AY1299" s="19" t="s">
        <v>206</v>
      </c>
      <c r="BE1299" s="227">
        <f>IF(N1299="základní",J1299,0)</f>
        <v>0</v>
      </c>
      <c r="BF1299" s="227">
        <f>IF(N1299="snížená",J1299,0)</f>
        <v>0</v>
      </c>
      <c r="BG1299" s="227">
        <f>IF(N1299="zákl. přenesená",J1299,0)</f>
        <v>0</v>
      </c>
      <c r="BH1299" s="227">
        <f>IF(N1299="sníž. přenesená",J1299,0)</f>
        <v>0</v>
      </c>
      <c r="BI1299" s="227">
        <f>IF(N1299="nulová",J1299,0)</f>
        <v>0</v>
      </c>
      <c r="BJ1299" s="19" t="s">
        <v>34</v>
      </c>
      <c r="BK1299" s="227">
        <f>ROUND(I1299*H1299,2)</f>
        <v>0</v>
      </c>
      <c r="BL1299" s="19" t="s">
        <v>112</v>
      </c>
      <c r="BM1299" s="226" t="s">
        <v>1674</v>
      </c>
    </row>
    <row r="1300" spans="1:65" s="2" customFormat="1" ht="16.5" customHeight="1">
      <c r="A1300" s="40"/>
      <c r="B1300" s="41"/>
      <c r="C1300" s="261" t="s">
        <v>1675</v>
      </c>
      <c r="D1300" s="261" t="s">
        <v>317</v>
      </c>
      <c r="E1300" s="262" t="s">
        <v>1676</v>
      </c>
      <c r="F1300" s="263" t="s">
        <v>1677</v>
      </c>
      <c r="G1300" s="264" t="s">
        <v>386</v>
      </c>
      <c r="H1300" s="265">
        <v>1</v>
      </c>
      <c r="I1300" s="266"/>
      <c r="J1300" s="267">
        <f>ROUND(I1300*H1300,2)</f>
        <v>0</v>
      </c>
      <c r="K1300" s="263" t="s">
        <v>19</v>
      </c>
      <c r="L1300" s="268"/>
      <c r="M1300" s="269" t="s">
        <v>19</v>
      </c>
      <c r="N1300" s="270" t="s">
        <v>44</v>
      </c>
      <c r="O1300" s="86"/>
      <c r="P1300" s="224">
        <f>O1300*H1300</f>
        <v>0</v>
      </c>
      <c r="Q1300" s="224">
        <v>0.009</v>
      </c>
      <c r="R1300" s="224">
        <f>Q1300*H1300</f>
        <v>0.009</v>
      </c>
      <c r="S1300" s="224">
        <v>0</v>
      </c>
      <c r="T1300" s="225">
        <f>S1300*H1300</f>
        <v>0</v>
      </c>
      <c r="U1300" s="40"/>
      <c r="V1300" s="40"/>
      <c r="W1300" s="40"/>
      <c r="X1300" s="40"/>
      <c r="Y1300" s="40"/>
      <c r="Z1300" s="40"/>
      <c r="AA1300" s="40"/>
      <c r="AB1300" s="40"/>
      <c r="AC1300" s="40"/>
      <c r="AD1300" s="40"/>
      <c r="AE1300" s="40"/>
      <c r="AR1300" s="226" t="s">
        <v>247</v>
      </c>
      <c r="AT1300" s="226" t="s">
        <v>317</v>
      </c>
      <c r="AU1300" s="226" t="s">
        <v>93</v>
      </c>
      <c r="AY1300" s="19" t="s">
        <v>206</v>
      </c>
      <c r="BE1300" s="227">
        <f>IF(N1300="základní",J1300,0)</f>
        <v>0</v>
      </c>
      <c r="BF1300" s="227">
        <f>IF(N1300="snížená",J1300,0)</f>
        <v>0</v>
      </c>
      <c r="BG1300" s="227">
        <f>IF(N1300="zákl. přenesená",J1300,0)</f>
        <v>0</v>
      </c>
      <c r="BH1300" s="227">
        <f>IF(N1300="sníž. přenesená",J1300,0)</f>
        <v>0</v>
      </c>
      <c r="BI1300" s="227">
        <f>IF(N1300="nulová",J1300,0)</f>
        <v>0</v>
      </c>
      <c r="BJ1300" s="19" t="s">
        <v>34</v>
      </c>
      <c r="BK1300" s="227">
        <f>ROUND(I1300*H1300,2)</f>
        <v>0</v>
      </c>
      <c r="BL1300" s="19" t="s">
        <v>112</v>
      </c>
      <c r="BM1300" s="226" t="s">
        <v>1678</v>
      </c>
    </row>
    <row r="1301" spans="1:65" s="2" customFormat="1" ht="12">
      <c r="A1301" s="40"/>
      <c r="B1301" s="41"/>
      <c r="C1301" s="215" t="s">
        <v>1679</v>
      </c>
      <c r="D1301" s="215" t="s">
        <v>208</v>
      </c>
      <c r="E1301" s="216" t="s">
        <v>1680</v>
      </c>
      <c r="F1301" s="217" t="s">
        <v>1681</v>
      </c>
      <c r="G1301" s="218" t="s">
        <v>386</v>
      </c>
      <c r="H1301" s="219">
        <v>26</v>
      </c>
      <c r="I1301" s="220"/>
      <c r="J1301" s="221">
        <f>ROUND(I1301*H1301,2)</f>
        <v>0</v>
      </c>
      <c r="K1301" s="217" t="s">
        <v>19</v>
      </c>
      <c r="L1301" s="46"/>
      <c r="M1301" s="222" t="s">
        <v>19</v>
      </c>
      <c r="N1301" s="223" t="s">
        <v>44</v>
      </c>
      <c r="O1301" s="86"/>
      <c r="P1301" s="224">
        <f>O1301*H1301</f>
        <v>0</v>
      </c>
      <c r="Q1301" s="224">
        <v>0</v>
      </c>
      <c r="R1301" s="224">
        <f>Q1301*H1301</f>
        <v>0</v>
      </c>
      <c r="S1301" s="224">
        <v>0</v>
      </c>
      <c r="T1301" s="225">
        <f>S1301*H1301</f>
        <v>0</v>
      </c>
      <c r="U1301" s="40"/>
      <c r="V1301" s="40"/>
      <c r="W1301" s="40"/>
      <c r="X1301" s="40"/>
      <c r="Y1301" s="40"/>
      <c r="Z1301" s="40"/>
      <c r="AA1301" s="40"/>
      <c r="AB1301" s="40"/>
      <c r="AC1301" s="40"/>
      <c r="AD1301" s="40"/>
      <c r="AE1301" s="40"/>
      <c r="AR1301" s="226" t="s">
        <v>112</v>
      </c>
      <c r="AT1301" s="226" t="s">
        <v>208</v>
      </c>
      <c r="AU1301" s="226" t="s">
        <v>93</v>
      </c>
      <c r="AY1301" s="19" t="s">
        <v>206</v>
      </c>
      <c r="BE1301" s="227">
        <f>IF(N1301="základní",J1301,0)</f>
        <v>0</v>
      </c>
      <c r="BF1301" s="227">
        <f>IF(N1301="snížená",J1301,0)</f>
        <v>0</v>
      </c>
      <c r="BG1301" s="227">
        <f>IF(N1301="zákl. přenesená",J1301,0)</f>
        <v>0</v>
      </c>
      <c r="BH1301" s="227">
        <f>IF(N1301="sníž. přenesená",J1301,0)</f>
        <v>0</v>
      </c>
      <c r="BI1301" s="227">
        <f>IF(N1301="nulová",J1301,0)</f>
        <v>0</v>
      </c>
      <c r="BJ1301" s="19" t="s">
        <v>34</v>
      </c>
      <c r="BK1301" s="227">
        <f>ROUND(I1301*H1301,2)</f>
        <v>0</v>
      </c>
      <c r="BL1301" s="19" t="s">
        <v>112</v>
      </c>
      <c r="BM1301" s="226" t="s">
        <v>1682</v>
      </c>
    </row>
    <row r="1302" spans="1:65" s="2" customFormat="1" ht="33" customHeight="1">
      <c r="A1302" s="40"/>
      <c r="B1302" s="41"/>
      <c r="C1302" s="215" t="s">
        <v>1683</v>
      </c>
      <c r="D1302" s="215" t="s">
        <v>208</v>
      </c>
      <c r="E1302" s="216" t="s">
        <v>1684</v>
      </c>
      <c r="F1302" s="217" t="s">
        <v>1685</v>
      </c>
      <c r="G1302" s="218" t="s">
        <v>258</v>
      </c>
      <c r="H1302" s="219">
        <v>7.164</v>
      </c>
      <c r="I1302" s="220"/>
      <c r="J1302" s="221">
        <f>ROUND(I1302*H1302,2)</f>
        <v>0</v>
      </c>
      <c r="K1302" s="217" t="s">
        <v>212</v>
      </c>
      <c r="L1302" s="46"/>
      <c r="M1302" s="222" t="s">
        <v>19</v>
      </c>
      <c r="N1302" s="223" t="s">
        <v>44</v>
      </c>
      <c r="O1302" s="86"/>
      <c r="P1302" s="224">
        <f>O1302*H1302</f>
        <v>0</v>
      </c>
      <c r="Q1302" s="224">
        <v>0</v>
      </c>
      <c r="R1302" s="224">
        <f>Q1302*H1302</f>
        <v>0</v>
      </c>
      <c r="S1302" s="224">
        <v>0</v>
      </c>
      <c r="T1302" s="225">
        <f>S1302*H1302</f>
        <v>0</v>
      </c>
      <c r="U1302" s="40"/>
      <c r="V1302" s="40"/>
      <c r="W1302" s="40"/>
      <c r="X1302" s="40"/>
      <c r="Y1302" s="40"/>
      <c r="Z1302" s="40"/>
      <c r="AA1302" s="40"/>
      <c r="AB1302" s="40"/>
      <c r="AC1302" s="40"/>
      <c r="AD1302" s="40"/>
      <c r="AE1302" s="40"/>
      <c r="AR1302" s="226" t="s">
        <v>112</v>
      </c>
      <c r="AT1302" s="226" t="s">
        <v>208</v>
      </c>
      <c r="AU1302" s="226" t="s">
        <v>93</v>
      </c>
      <c r="AY1302" s="19" t="s">
        <v>206</v>
      </c>
      <c r="BE1302" s="227">
        <f>IF(N1302="základní",J1302,0)</f>
        <v>0</v>
      </c>
      <c r="BF1302" s="227">
        <f>IF(N1302="snížená",J1302,0)</f>
        <v>0</v>
      </c>
      <c r="BG1302" s="227">
        <f>IF(N1302="zákl. přenesená",J1302,0)</f>
        <v>0</v>
      </c>
      <c r="BH1302" s="227">
        <f>IF(N1302="sníž. přenesená",J1302,0)</f>
        <v>0</v>
      </c>
      <c r="BI1302" s="227">
        <f>IF(N1302="nulová",J1302,0)</f>
        <v>0</v>
      </c>
      <c r="BJ1302" s="19" t="s">
        <v>34</v>
      </c>
      <c r="BK1302" s="227">
        <f>ROUND(I1302*H1302,2)</f>
        <v>0</v>
      </c>
      <c r="BL1302" s="19" t="s">
        <v>112</v>
      </c>
      <c r="BM1302" s="226" t="s">
        <v>1686</v>
      </c>
    </row>
    <row r="1303" spans="1:51" s="15" customFormat="1" ht="12">
      <c r="A1303" s="15"/>
      <c r="B1303" s="251"/>
      <c r="C1303" s="252"/>
      <c r="D1303" s="230" t="s">
        <v>218</v>
      </c>
      <c r="E1303" s="253" t="s">
        <v>19</v>
      </c>
      <c r="F1303" s="254" t="s">
        <v>1687</v>
      </c>
      <c r="G1303" s="252"/>
      <c r="H1303" s="253" t="s">
        <v>19</v>
      </c>
      <c r="I1303" s="255"/>
      <c r="J1303" s="252"/>
      <c r="K1303" s="252"/>
      <c r="L1303" s="256"/>
      <c r="M1303" s="257"/>
      <c r="N1303" s="258"/>
      <c r="O1303" s="258"/>
      <c r="P1303" s="258"/>
      <c r="Q1303" s="258"/>
      <c r="R1303" s="258"/>
      <c r="S1303" s="258"/>
      <c r="T1303" s="259"/>
      <c r="U1303" s="15"/>
      <c r="V1303" s="15"/>
      <c r="W1303" s="15"/>
      <c r="X1303" s="15"/>
      <c r="Y1303" s="15"/>
      <c r="Z1303" s="15"/>
      <c r="AA1303" s="15"/>
      <c r="AB1303" s="15"/>
      <c r="AC1303" s="15"/>
      <c r="AD1303" s="15"/>
      <c r="AE1303" s="15"/>
      <c r="AT1303" s="260" t="s">
        <v>218</v>
      </c>
      <c r="AU1303" s="260" t="s">
        <v>93</v>
      </c>
      <c r="AV1303" s="15" t="s">
        <v>34</v>
      </c>
      <c r="AW1303" s="15" t="s">
        <v>33</v>
      </c>
      <c r="AX1303" s="15" t="s">
        <v>73</v>
      </c>
      <c r="AY1303" s="260" t="s">
        <v>206</v>
      </c>
    </row>
    <row r="1304" spans="1:51" s="13" customFormat="1" ht="12">
      <c r="A1304" s="13"/>
      <c r="B1304" s="228"/>
      <c r="C1304" s="229"/>
      <c r="D1304" s="230" t="s">
        <v>218</v>
      </c>
      <c r="E1304" s="231" t="s">
        <v>19</v>
      </c>
      <c r="F1304" s="232" t="s">
        <v>1688</v>
      </c>
      <c r="G1304" s="229"/>
      <c r="H1304" s="233">
        <v>7.164</v>
      </c>
      <c r="I1304" s="234"/>
      <c r="J1304" s="229"/>
      <c r="K1304" s="229"/>
      <c r="L1304" s="235"/>
      <c r="M1304" s="236"/>
      <c r="N1304" s="237"/>
      <c r="O1304" s="237"/>
      <c r="P1304" s="237"/>
      <c r="Q1304" s="237"/>
      <c r="R1304" s="237"/>
      <c r="S1304" s="237"/>
      <c r="T1304" s="238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T1304" s="239" t="s">
        <v>218</v>
      </c>
      <c r="AU1304" s="239" t="s">
        <v>93</v>
      </c>
      <c r="AV1304" s="13" t="s">
        <v>82</v>
      </c>
      <c r="AW1304" s="13" t="s">
        <v>33</v>
      </c>
      <c r="AX1304" s="13" t="s">
        <v>73</v>
      </c>
      <c r="AY1304" s="239" t="s">
        <v>206</v>
      </c>
    </row>
    <row r="1305" spans="1:51" s="14" customFormat="1" ht="12">
      <c r="A1305" s="14"/>
      <c r="B1305" s="240"/>
      <c r="C1305" s="241"/>
      <c r="D1305" s="230" t="s">
        <v>218</v>
      </c>
      <c r="E1305" s="242" t="s">
        <v>19</v>
      </c>
      <c r="F1305" s="243" t="s">
        <v>220</v>
      </c>
      <c r="G1305" s="241"/>
      <c r="H1305" s="244">
        <v>7.164</v>
      </c>
      <c r="I1305" s="245"/>
      <c r="J1305" s="241"/>
      <c r="K1305" s="241"/>
      <c r="L1305" s="246"/>
      <c r="M1305" s="247"/>
      <c r="N1305" s="248"/>
      <c r="O1305" s="248"/>
      <c r="P1305" s="248"/>
      <c r="Q1305" s="248"/>
      <c r="R1305" s="248"/>
      <c r="S1305" s="248"/>
      <c r="T1305" s="249"/>
      <c r="U1305" s="14"/>
      <c r="V1305" s="14"/>
      <c r="W1305" s="14"/>
      <c r="X1305" s="14"/>
      <c r="Y1305" s="14"/>
      <c r="Z1305" s="14"/>
      <c r="AA1305" s="14"/>
      <c r="AB1305" s="14"/>
      <c r="AC1305" s="14"/>
      <c r="AD1305" s="14"/>
      <c r="AE1305" s="14"/>
      <c r="AT1305" s="250" t="s">
        <v>218</v>
      </c>
      <c r="AU1305" s="250" t="s">
        <v>93</v>
      </c>
      <c r="AV1305" s="14" t="s">
        <v>112</v>
      </c>
      <c r="AW1305" s="14" t="s">
        <v>33</v>
      </c>
      <c r="AX1305" s="14" t="s">
        <v>34</v>
      </c>
      <c r="AY1305" s="250" t="s">
        <v>206</v>
      </c>
    </row>
    <row r="1306" spans="1:65" s="2" customFormat="1" ht="21.75" customHeight="1">
      <c r="A1306" s="40"/>
      <c r="B1306" s="41"/>
      <c r="C1306" s="261" t="s">
        <v>1689</v>
      </c>
      <c r="D1306" s="261" t="s">
        <v>317</v>
      </c>
      <c r="E1306" s="262" t="s">
        <v>1690</v>
      </c>
      <c r="F1306" s="263" t="s">
        <v>1691</v>
      </c>
      <c r="G1306" s="264" t="s">
        <v>258</v>
      </c>
      <c r="H1306" s="265">
        <v>0.478</v>
      </c>
      <c r="I1306" s="266"/>
      <c r="J1306" s="267">
        <f>ROUND(I1306*H1306,2)</f>
        <v>0</v>
      </c>
      <c r="K1306" s="263" t="s">
        <v>212</v>
      </c>
      <c r="L1306" s="268"/>
      <c r="M1306" s="269" t="s">
        <v>19</v>
      </c>
      <c r="N1306" s="270" t="s">
        <v>44</v>
      </c>
      <c r="O1306" s="86"/>
      <c r="P1306" s="224">
        <f>O1306*H1306</f>
        <v>0</v>
      </c>
      <c r="Q1306" s="224">
        <v>1</v>
      </c>
      <c r="R1306" s="224">
        <f>Q1306*H1306</f>
        <v>0.478</v>
      </c>
      <c r="S1306" s="224">
        <v>0</v>
      </c>
      <c r="T1306" s="225">
        <f>S1306*H1306</f>
        <v>0</v>
      </c>
      <c r="U1306" s="40"/>
      <c r="V1306" s="40"/>
      <c r="W1306" s="40"/>
      <c r="X1306" s="40"/>
      <c r="Y1306" s="40"/>
      <c r="Z1306" s="40"/>
      <c r="AA1306" s="40"/>
      <c r="AB1306" s="40"/>
      <c r="AC1306" s="40"/>
      <c r="AD1306" s="40"/>
      <c r="AE1306" s="40"/>
      <c r="AR1306" s="226" t="s">
        <v>247</v>
      </c>
      <c r="AT1306" s="226" t="s">
        <v>317</v>
      </c>
      <c r="AU1306" s="226" t="s">
        <v>93</v>
      </c>
      <c r="AY1306" s="19" t="s">
        <v>206</v>
      </c>
      <c r="BE1306" s="227">
        <f>IF(N1306="základní",J1306,0)</f>
        <v>0</v>
      </c>
      <c r="BF1306" s="227">
        <f>IF(N1306="snížená",J1306,0)</f>
        <v>0</v>
      </c>
      <c r="BG1306" s="227">
        <f>IF(N1306="zákl. přenesená",J1306,0)</f>
        <v>0</v>
      </c>
      <c r="BH1306" s="227">
        <f>IF(N1306="sníž. přenesená",J1306,0)</f>
        <v>0</v>
      </c>
      <c r="BI1306" s="227">
        <f>IF(N1306="nulová",J1306,0)</f>
        <v>0</v>
      </c>
      <c r="BJ1306" s="19" t="s">
        <v>34</v>
      </c>
      <c r="BK1306" s="227">
        <f>ROUND(I1306*H1306,2)</f>
        <v>0</v>
      </c>
      <c r="BL1306" s="19" t="s">
        <v>112</v>
      </c>
      <c r="BM1306" s="226" t="s">
        <v>1692</v>
      </c>
    </row>
    <row r="1307" spans="1:51" s="13" customFormat="1" ht="12">
      <c r="A1307" s="13"/>
      <c r="B1307" s="228"/>
      <c r="C1307" s="229"/>
      <c r="D1307" s="230" t="s">
        <v>218</v>
      </c>
      <c r="E1307" s="231" t="s">
        <v>19</v>
      </c>
      <c r="F1307" s="232" t="s">
        <v>1693</v>
      </c>
      <c r="G1307" s="229"/>
      <c r="H1307" s="233">
        <v>0.478</v>
      </c>
      <c r="I1307" s="234"/>
      <c r="J1307" s="229"/>
      <c r="K1307" s="229"/>
      <c r="L1307" s="235"/>
      <c r="M1307" s="236"/>
      <c r="N1307" s="237"/>
      <c r="O1307" s="237"/>
      <c r="P1307" s="237"/>
      <c r="Q1307" s="237"/>
      <c r="R1307" s="237"/>
      <c r="S1307" s="237"/>
      <c r="T1307" s="238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T1307" s="239" t="s">
        <v>218</v>
      </c>
      <c r="AU1307" s="239" t="s">
        <v>93</v>
      </c>
      <c r="AV1307" s="13" t="s">
        <v>82</v>
      </c>
      <c r="AW1307" s="13" t="s">
        <v>33</v>
      </c>
      <c r="AX1307" s="13" t="s">
        <v>73</v>
      </c>
      <c r="AY1307" s="239" t="s">
        <v>206</v>
      </c>
    </row>
    <row r="1308" spans="1:51" s="14" customFormat="1" ht="12">
      <c r="A1308" s="14"/>
      <c r="B1308" s="240"/>
      <c r="C1308" s="241"/>
      <c r="D1308" s="230" t="s">
        <v>218</v>
      </c>
      <c r="E1308" s="242" t="s">
        <v>19</v>
      </c>
      <c r="F1308" s="243" t="s">
        <v>220</v>
      </c>
      <c r="G1308" s="241"/>
      <c r="H1308" s="244">
        <v>0.478</v>
      </c>
      <c r="I1308" s="245"/>
      <c r="J1308" s="241"/>
      <c r="K1308" s="241"/>
      <c r="L1308" s="246"/>
      <c r="M1308" s="247"/>
      <c r="N1308" s="248"/>
      <c r="O1308" s="248"/>
      <c r="P1308" s="248"/>
      <c r="Q1308" s="248"/>
      <c r="R1308" s="248"/>
      <c r="S1308" s="248"/>
      <c r="T1308" s="249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  <c r="AT1308" s="250" t="s">
        <v>218</v>
      </c>
      <c r="AU1308" s="250" t="s">
        <v>93</v>
      </c>
      <c r="AV1308" s="14" t="s">
        <v>112</v>
      </c>
      <c r="AW1308" s="14" t="s">
        <v>33</v>
      </c>
      <c r="AX1308" s="14" t="s">
        <v>34</v>
      </c>
      <c r="AY1308" s="250" t="s">
        <v>206</v>
      </c>
    </row>
    <row r="1309" spans="1:65" s="2" customFormat="1" ht="21.75" customHeight="1">
      <c r="A1309" s="40"/>
      <c r="B1309" s="41"/>
      <c r="C1309" s="261" t="s">
        <v>1694</v>
      </c>
      <c r="D1309" s="261" t="s">
        <v>317</v>
      </c>
      <c r="E1309" s="262" t="s">
        <v>1695</v>
      </c>
      <c r="F1309" s="263" t="s">
        <v>1696</v>
      </c>
      <c r="G1309" s="264" t="s">
        <v>258</v>
      </c>
      <c r="H1309" s="265">
        <v>2.186</v>
      </c>
      <c r="I1309" s="266"/>
      <c r="J1309" s="267">
        <f>ROUND(I1309*H1309,2)</f>
        <v>0</v>
      </c>
      <c r="K1309" s="263" t="s">
        <v>212</v>
      </c>
      <c r="L1309" s="268"/>
      <c r="M1309" s="269" t="s">
        <v>19</v>
      </c>
      <c r="N1309" s="270" t="s">
        <v>44</v>
      </c>
      <c r="O1309" s="86"/>
      <c r="P1309" s="224">
        <f>O1309*H1309</f>
        <v>0</v>
      </c>
      <c r="Q1309" s="224">
        <v>1</v>
      </c>
      <c r="R1309" s="224">
        <f>Q1309*H1309</f>
        <v>2.186</v>
      </c>
      <c r="S1309" s="224">
        <v>0</v>
      </c>
      <c r="T1309" s="225">
        <f>S1309*H1309</f>
        <v>0</v>
      </c>
      <c r="U1309" s="40"/>
      <c r="V1309" s="40"/>
      <c r="W1309" s="40"/>
      <c r="X1309" s="40"/>
      <c r="Y1309" s="40"/>
      <c r="Z1309" s="40"/>
      <c r="AA1309" s="40"/>
      <c r="AB1309" s="40"/>
      <c r="AC1309" s="40"/>
      <c r="AD1309" s="40"/>
      <c r="AE1309" s="40"/>
      <c r="AR1309" s="226" t="s">
        <v>247</v>
      </c>
      <c r="AT1309" s="226" t="s">
        <v>317</v>
      </c>
      <c r="AU1309" s="226" t="s">
        <v>93</v>
      </c>
      <c r="AY1309" s="19" t="s">
        <v>206</v>
      </c>
      <c r="BE1309" s="227">
        <f>IF(N1309="základní",J1309,0)</f>
        <v>0</v>
      </c>
      <c r="BF1309" s="227">
        <f>IF(N1309="snížená",J1309,0)</f>
        <v>0</v>
      </c>
      <c r="BG1309" s="227">
        <f>IF(N1309="zákl. přenesená",J1309,0)</f>
        <v>0</v>
      </c>
      <c r="BH1309" s="227">
        <f>IF(N1309="sníž. přenesená",J1309,0)</f>
        <v>0</v>
      </c>
      <c r="BI1309" s="227">
        <f>IF(N1309="nulová",J1309,0)</f>
        <v>0</v>
      </c>
      <c r="BJ1309" s="19" t="s">
        <v>34</v>
      </c>
      <c r="BK1309" s="227">
        <f>ROUND(I1309*H1309,2)</f>
        <v>0</v>
      </c>
      <c r="BL1309" s="19" t="s">
        <v>112</v>
      </c>
      <c r="BM1309" s="226" t="s">
        <v>1697</v>
      </c>
    </row>
    <row r="1310" spans="1:51" s="13" customFormat="1" ht="12">
      <c r="A1310" s="13"/>
      <c r="B1310" s="228"/>
      <c r="C1310" s="229"/>
      <c r="D1310" s="230" t="s">
        <v>218</v>
      </c>
      <c r="E1310" s="231" t="s">
        <v>19</v>
      </c>
      <c r="F1310" s="232" t="s">
        <v>1698</v>
      </c>
      <c r="G1310" s="229"/>
      <c r="H1310" s="233">
        <v>2.186</v>
      </c>
      <c r="I1310" s="234"/>
      <c r="J1310" s="229"/>
      <c r="K1310" s="229"/>
      <c r="L1310" s="235"/>
      <c r="M1310" s="236"/>
      <c r="N1310" s="237"/>
      <c r="O1310" s="237"/>
      <c r="P1310" s="237"/>
      <c r="Q1310" s="237"/>
      <c r="R1310" s="237"/>
      <c r="S1310" s="237"/>
      <c r="T1310" s="238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T1310" s="239" t="s">
        <v>218</v>
      </c>
      <c r="AU1310" s="239" t="s">
        <v>93</v>
      </c>
      <c r="AV1310" s="13" t="s">
        <v>82</v>
      </c>
      <c r="AW1310" s="13" t="s">
        <v>33</v>
      </c>
      <c r="AX1310" s="13" t="s">
        <v>73</v>
      </c>
      <c r="AY1310" s="239" t="s">
        <v>206</v>
      </c>
    </row>
    <row r="1311" spans="1:51" s="14" customFormat="1" ht="12">
      <c r="A1311" s="14"/>
      <c r="B1311" s="240"/>
      <c r="C1311" s="241"/>
      <c r="D1311" s="230" t="s">
        <v>218</v>
      </c>
      <c r="E1311" s="242" t="s">
        <v>19</v>
      </c>
      <c r="F1311" s="243" t="s">
        <v>220</v>
      </c>
      <c r="G1311" s="241"/>
      <c r="H1311" s="244">
        <v>2.186</v>
      </c>
      <c r="I1311" s="245"/>
      <c r="J1311" s="241"/>
      <c r="K1311" s="241"/>
      <c r="L1311" s="246"/>
      <c r="M1311" s="247"/>
      <c r="N1311" s="248"/>
      <c r="O1311" s="248"/>
      <c r="P1311" s="248"/>
      <c r="Q1311" s="248"/>
      <c r="R1311" s="248"/>
      <c r="S1311" s="248"/>
      <c r="T1311" s="249"/>
      <c r="U1311" s="14"/>
      <c r="V1311" s="14"/>
      <c r="W1311" s="14"/>
      <c r="X1311" s="14"/>
      <c r="Y1311" s="14"/>
      <c r="Z1311" s="14"/>
      <c r="AA1311" s="14"/>
      <c r="AB1311" s="14"/>
      <c r="AC1311" s="14"/>
      <c r="AD1311" s="14"/>
      <c r="AE1311" s="14"/>
      <c r="AT1311" s="250" t="s">
        <v>218</v>
      </c>
      <c r="AU1311" s="250" t="s">
        <v>93</v>
      </c>
      <c r="AV1311" s="14" t="s">
        <v>112</v>
      </c>
      <c r="AW1311" s="14" t="s">
        <v>33</v>
      </c>
      <c r="AX1311" s="14" t="s">
        <v>34</v>
      </c>
      <c r="AY1311" s="250" t="s">
        <v>206</v>
      </c>
    </row>
    <row r="1312" spans="1:65" s="2" customFormat="1" ht="16.5" customHeight="1">
      <c r="A1312" s="40"/>
      <c r="B1312" s="41"/>
      <c r="C1312" s="261" t="s">
        <v>1699</v>
      </c>
      <c r="D1312" s="261" t="s">
        <v>317</v>
      </c>
      <c r="E1312" s="262" t="s">
        <v>1700</v>
      </c>
      <c r="F1312" s="263" t="s">
        <v>1701</v>
      </c>
      <c r="G1312" s="264" t="s">
        <v>258</v>
      </c>
      <c r="H1312" s="265">
        <v>1.251</v>
      </c>
      <c r="I1312" s="266"/>
      <c r="J1312" s="267">
        <f>ROUND(I1312*H1312,2)</f>
        <v>0</v>
      </c>
      <c r="K1312" s="263" t="s">
        <v>212</v>
      </c>
      <c r="L1312" s="268"/>
      <c r="M1312" s="269" t="s">
        <v>19</v>
      </c>
      <c r="N1312" s="270" t="s">
        <v>44</v>
      </c>
      <c r="O1312" s="86"/>
      <c r="P1312" s="224">
        <f>O1312*H1312</f>
        <v>0</v>
      </c>
      <c r="Q1312" s="224">
        <v>1</v>
      </c>
      <c r="R1312" s="224">
        <f>Q1312*H1312</f>
        <v>1.251</v>
      </c>
      <c r="S1312" s="224">
        <v>0</v>
      </c>
      <c r="T1312" s="225">
        <f>S1312*H1312</f>
        <v>0</v>
      </c>
      <c r="U1312" s="40"/>
      <c r="V1312" s="40"/>
      <c r="W1312" s="40"/>
      <c r="X1312" s="40"/>
      <c r="Y1312" s="40"/>
      <c r="Z1312" s="40"/>
      <c r="AA1312" s="40"/>
      <c r="AB1312" s="40"/>
      <c r="AC1312" s="40"/>
      <c r="AD1312" s="40"/>
      <c r="AE1312" s="40"/>
      <c r="AR1312" s="226" t="s">
        <v>247</v>
      </c>
      <c r="AT1312" s="226" t="s">
        <v>317</v>
      </c>
      <c r="AU1312" s="226" t="s">
        <v>93</v>
      </c>
      <c r="AY1312" s="19" t="s">
        <v>206</v>
      </c>
      <c r="BE1312" s="227">
        <f>IF(N1312="základní",J1312,0)</f>
        <v>0</v>
      </c>
      <c r="BF1312" s="227">
        <f>IF(N1312="snížená",J1312,0)</f>
        <v>0</v>
      </c>
      <c r="BG1312" s="227">
        <f>IF(N1312="zákl. přenesená",J1312,0)</f>
        <v>0</v>
      </c>
      <c r="BH1312" s="227">
        <f>IF(N1312="sníž. přenesená",J1312,0)</f>
        <v>0</v>
      </c>
      <c r="BI1312" s="227">
        <f>IF(N1312="nulová",J1312,0)</f>
        <v>0</v>
      </c>
      <c r="BJ1312" s="19" t="s">
        <v>34</v>
      </c>
      <c r="BK1312" s="227">
        <f>ROUND(I1312*H1312,2)</f>
        <v>0</v>
      </c>
      <c r="BL1312" s="19" t="s">
        <v>112</v>
      </c>
      <c r="BM1312" s="226" t="s">
        <v>1702</v>
      </c>
    </row>
    <row r="1313" spans="1:51" s="13" customFormat="1" ht="12">
      <c r="A1313" s="13"/>
      <c r="B1313" s="228"/>
      <c r="C1313" s="229"/>
      <c r="D1313" s="230" t="s">
        <v>218</v>
      </c>
      <c r="E1313" s="231" t="s">
        <v>19</v>
      </c>
      <c r="F1313" s="232" t="s">
        <v>1703</v>
      </c>
      <c r="G1313" s="229"/>
      <c r="H1313" s="233">
        <v>1.251</v>
      </c>
      <c r="I1313" s="234"/>
      <c r="J1313" s="229"/>
      <c r="K1313" s="229"/>
      <c r="L1313" s="235"/>
      <c r="M1313" s="236"/>
      <c r="N1313" s="237"/>
      <c r="O1313" s="237"/>
      <c r="P1313" s="237"/>
      <c r="Q1313" s="237"/>
      <c r="R1313" s="237"/>
      <c r="S1313" s="237"/>
      <c r="T1313" s="238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T1313" s="239" t="s">
        <v>218</v>
      </c>
      <c r="AU1313" s="239" t="s">
        <v>93</v>
      </c>
      <c r="AV1313" s="13" t="s">
        <v>82</v>
      </c>
      <c r="AW1313" s="13" t="s">
        <v>33</v>
      </c>
      <c r="AX1313" s="13" t="s">
        <v>73</v>
      </c>
      <c r="AY1313" s="239" t="s">
        <v>206</v>
      </c>
    </row>
    <row r="1314" spans="1:51" s="14" customFormat="1" ht="12">
      <c r="A1314" s="14"/>
      <c r="B1314" s="240"/>
      <c r="C1314" s="241"/>
      <c r="D1314" s="230" t="s">
        <v>218</v>
      </c>
      <c r="E1314" s="242" t="s">
        <v>19</v>
      </c>
      <c r="F1314" s="243" t="s">
        <v>220</v>
      </c>
      <c r="G1314" s="241"/>
      <c r="H1314" s="244">
        <v>1.251</v>
      </c>
      <c r="I1314" s="245"/>
      <c r="J1314" s="241"/>
      <c r="K1314" s="241"/>
      <c r="L1314" s="246"/>
      <c r="M1314" s="247"/>
      <c r="N1314" s="248"/>
      <c r="O1314" s="248"/>
      <c r="P1314" s="248"/>
      <c r="Q1314" s="248"/>
      <c r="R1314" s="248"/>
      <c r="S1314" s="248"/>
      <c r="T1314" s="249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  <c r="AT1314" s="250" t="s">
        <v>218</v>
      </c>
      <c r="AU1314" s="250" t="s">
        <v>93</v>
      </c>
      <c r="AV1314" s="14" t="s">
        <v>112</v>
      </c>
      <c r="AW1314" s="14" t="s">
        <v>33</v>
      </c>
      <c r="AX1314" s="14" t="s">
        <v>34</v>
      </c>
      <c r="AY1314" s="250" t="s">
        <v>206</v>
      </c>
    </row>
    <row r="1315" spans="1:65" s="2" customFormat="1" ht="16.5" customHeight="1">
      <c r="A1315" s="40"/>
      <c r="B1315" s="41"/>
      <c r="C1315" s="261" t="s">
        <v>1704</v>
      </c>
      <c r="D1315" s="261" t="s">
        <v>317</v>
      </c>
      <c r="E1315" s="262" t="s">
        <v>1705</v>
      </c>
      <c r="F1315" s="263" t="s">
        <v>1706</v>
      </c>
      <c r="G1315" s="264" t="s">
        <v>258</v>
      </c>
      <c r="H1315" s="265">
        <v>0.115</v>
      </c>
      <c r="I1315" s="266"/>
      <c r="J1315" s="267">
        <f>ROUND(I1315*H1315,2)</f>
        <v>0</v>
      </c>
      <c r="K1315" s="263" t="s">
        <v>212</v>
      </c>
      <c r="L1315" s="268"/>
      <c r="M1315" s="269" t="s">
        <v>19</v>
      </c>
      <c r="N1315" s="270" t="s">
        <v>44</v>
      </c>
      <c r="O1315" s="86"/>
      <c r="P1315" s="224">
        <f>O1315*H1315</f>
        <v>0</v>
      </c>
      <c r="Q1315" s="224">
        <v>1</v>
      </c>
      <c r="R1315" s="224">
        <f>Q1315*H1315</f>
        <v>0.115</v>
      </c>
      <c r="S1315" s="224">
        <v>0</v>
      </c>
      <c r="T1315" s="225">
        <f>S1315*H1315</f>
        <v>0</v>
      </c>
      <c r="U1315" s="40"/>
      <c r="V1315" s="40"/>
      <c r="W1315" s="40"/>
      <c r="X1315" s="40"/>
      <c r="Y1315" s="40"/>
      <c r="Z1315" s="40"/>
      <c r="AA1315" s="40"/>
      <c r="AB1315" s="40"/>
      <c r="AC1315" s="40"/>
      <c r="AD1315" s="40"/>
      <c r="AE1315" s="40"/>
      <c r="AR1315" s="226" t="s">
        <v>247</v>
      </c>
      <c r="AT1315" s="226" t="s">
        <v>317</v>
      </c>
      <c r="AU1315" s="226" t="s">
        <v>93</v>
      </c>
      <c r="AY1315" s="19" t="s">
        <v>206</v>
      </c>
      <c r="BE1315" s="227">
        <f>IF(N1315="základní",J1315,0)</f>
        <v>0</v>
      </c>
      <c r="BF1315" s="227">
        <f>IF(N1315="snížená",J1315,0)</f>
        <v>0</v>
      </c>
      <c r="BG1315" s="227">
        <f>IF(N1315="zákl. přenesená",J1315,0)</f>
        <v>0</v>
      </c>
      <c r="BH1315" s="227">
        <f>IF(N1315="sníž. přenesená",J1315,0)</f>
        <v>0</v>
      </c>
      <c r="BI1315" s="227">
        <f>IF(N1315="nulová",J1315,0)</f>
        <v>0</v>
      </c>
      <c r="BJ1315" s="19" t="s">
        <v>34</v>
      </c>
      <c r="BK1315" s="227">
        <f>ROUND(I1315*H1315,2)</f>
        <v>0</v>
      </c>
      <c r="BL1315" s="19" t="s">
        <v>112</v>
      </c>
      <c r="BM1315" s="226" t="s">
        <v>1707</v>
      </c>
    </row>
    <row r="1316" spans="1:51" s="13" customFormat="1" ht="12">
      <c r="A1316" s="13"/>
      <c r="B1316" s="228"/>
      <c r="C1316" s="229"/>
      <c r="D1316" s="230" t="s">
        <v>218</v>
      </c>
      <c r="E1316" s="231" t="s">
        <v>19</v>
      </c>
      <c r="F1316" s="232" t="s">
        <v>1708</v>
      </c>
      <c r="G1316" s="229"/>
      <c r="H1316" s="233">
        <v>0.115</v>
      </c>
      <c r="I1316" s="234"/>
      <c r="J1316" s="229"/>
      <c r="K1316" s="229"/>
      <c r="L1316" s="235"/>
      <c r="M1316" s="236"/>
      <c r="N1316" s="237"/>
      <c r="O1316" s="237"/>
      <c r="P1316" s="237"/>
      <c r="Q1316" s="237"/>
      <c r="R1316" s="237"/>
      <c r="S1316" s="237"/>
      <c r="T1316" s="238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T1316" s="239" t="s">
        <v>218</v>
      </c>
      <c r="AU1316" s="239" t="s">
        <v>93</v>
      </c>
      <c r="AV1316" s="13" t="s">
        <v>82</v>
      </c>
      <c r="AW1316" s="13" t="s">
        <v>33</v>
      </c>
      <c r="AX1316" s="13" t="s">
        <v>73</v>
      </c>
      <c r="AY1316" s="239" t="s">
        <v>206</v>
      </c>
    </row>
    <row r="1317" spans="1:51" s="14" customFormat="1" ht="12">
      <c r="A1317" s="14"/>
      <c r="B1317" s="240"/>
      <c r="C1317" s="241"/>
      <c r="D1317" s="230" t="s">
        <v>218</v>
      </c>
      <c r="E1317" s="242" t="s">
        <v>19</v>
      </c>
      <c r="F1317" s="243" t="s">
        <v>220</v>
      </c>
      <c r="G1317" s="241"/>
      <c r="H1317" s="244">
        <v>0.115</v>
      </c>
      <c r="I1317" s="245"/>
      <c r="J1317" s="241"/>
      <c r="K1317" s="241"/>
      <c r="L1317" s="246"/>
      <c r="M1317" s="247"/>
      <c r="N1317" s="248"/>
      <c r="O1317" s="248"/>
      <c r="P1317" s="248"/>
      <c r="Q1317" s="248"/>
      <c r="R1317" s="248"/>
      <c r="S1317" s="248"/>
      <c r="T1317" s="249"/>
      <c r="U1317" s="14"/>
      <c r="V1317" s="14"/>
      <c r="W1317" s="14"/>
      <c r="X1317" s="14"/>
      <c r="Y1317" s="14"/>
      <c r="Z1317" s="14"/>
      <c r="AA1317" s="14"/>
      <c r="AB1317" s="14"/>
      <c r="AC1317" s="14"/>
      <c r="AD1317" s="14"/>
      <c r="AE1317" s="14"/>
      <c r="AT1317" s="250" t="s">
        <v>218</v>
      </c>
      <c r="AU1317" s="250" t="s">
        <v>93</v>
      </c>
      <c r="AV1317" s="14" t="s">
        <v>112</v>
      </c>
      <c r="AW1317" s="14" t="s">
        <v>33</v>
      </c>
      <c r="AX1317" s="14" t="s">
        <v>34</v>
      </c>
      <c r="AY1317" s="250" t="s">
        <v>206</v>
      </c>
    </row>
    <row r="1318" spans="1:65" s="2" customFormat="1" ht="12">
      <c r="A1318" s="40"/>
      <c r="B1318" s="41"/>
      <c r="C1318" s="261" t="s">
        <v>1709</v>
      </c>
      <c r="D1318" s="261" t="s">
        <v>317</v>
      </c>
      <c r="E1318" s="262" t="s">
        <v>1710</v>
      </c>
      <c r="F1318" s="263" t="s">
        <v>1711</v>
      </c>
      <c r="G1318" s="264" t="s">
        <v>258</v>
      </c>
      <c r="H1318" s="265">
        <v>2.037</v>
      </c>
      <c r="I1318" s="266"/>
      <c r="J1318" s="267">
        <f>ROUND(I1318*H1318,2)</f>
        <v>0</v>
      </c>
      <c r="K1318" s="263" t="s">
        <v>212</v>
      </c>
      <c r="L1318" s="268"/>
      <c r="M1318" s="269" t="s">
        <v>19</v>
      </c>
      <c r="N1318" s="270" t="s">
        <v>44</v>
      </c>
      <c r="O1318" s="86"/>
      <c r="P1318" s="224">
        <f>O1318*H1318</f>
        <v>0</v>
      </c>
      <c r="Q1318" s="224">
        <v>1</v>
      </c>
      <c r="R1318" s="224">
        <f>Q1318*H1318</f>
        <v>2.037</v>
      </c>
      <c r="S1318" s="224">
        <v>0</v>
      </c>
      <c r="T1318" s="225">
        <f>S1318*H1318</f>
        <v>0</v>
      </c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0"/>
      <c r="AE1318" s="40"/>
      <c r="AR1318" s="226" t="s">
        <v>247</v>
      </c>
      <c r="AT1318" s="226" t="s">
        <v>317</v>
      </c>
      <c r="AU1318" s="226" t="s">
        <v>93</v>
      </c>
      <c r="AY1318" s="19" t="s">
        <v>206</v>
      </c>
      <c r="BE1318" s="227">
        <f>IF(N1318="základní",J1318,0)</f>
        <v>0</v>
      </c>
      <c r="BF1318" s="227">
        <f>IF(N1318="snížená",J1318,0)</f>
        <v>0</v>
      </c>
      <c r="BG1318" s="227">
        <f>IF(N1318="zákl. přenesená",J1318,0)</f>
        <v>0</v>
      </c>
      <c r="BH1318" s="227">
        <f>IF(N1318="sníž. přenesená",J1318,0)</f>
        <v>0</v>
      </c>
      <c r="BI1318" s="227">
        <f>IF(N1318="nulová",J1318,0)</f>
        <v>0</v>
      </c>
      <c r="BJ1318" s="19" t="s">
        <v>34</v>
      </c>
      <c r="BK1318" s="227">
        <f>ROUND(I1318*H1318,2)</f>
        <v>0</v>
      </c>
      <c r="BL1318" s="19" t="s">
        <v>112</v>
      </c>
      <c r="BM1318" s="226" t="s">
        <v>1712</v>
      </c>
    </row>
    <row r="1319" spans="1:51" s="13" customFormat="1" ht="12">
      <c r="A1319" s="13"/>
      <c r="B1319" s="228"/>
      <c r="C1319" s="229"/>
      <c r="D1319" s="230" t="s">
        <v>218</v>
      </c>
      <c r="E1319" s="231" t="s">
        <v>19</v>
      </c>
      <c r="F1319" s="232" t="s">
        <v>1713</v>
      </c>
      <c r="G1319" s="229"/>
      <c r="H1319" s="233">
        <v>2.037</v>
      </c>
      <c r="I1319" s="234"/>
      <c r="J1319" s="229"/>
      <c r="K1319" s="229"/>
      <c r="L1319" s="235"/>
      <c r="M1319" s="236"/>
      <c r="N1319" s="237"/>
      <c r="O1319" s="237"/>
      <c r="P1319" s="237"/>
      <c r="Q1319" s="237"/>
      <c r="R1319" s="237"/>
      <c r="S1319" s="237"/>
      <c r="T1319" s="238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T1319" s="239" t="s">
        <v>218</v>
      </c>
      <c r="AU1319" s="239" t="s">
        <v>93</v>
      </c>
      <c r="AV1319" s="13" t="s">
        <v>82</v>
      </c>
      <c r="AW1319" s="13" t="s">
        <v>33</v>
      </c>
      <c r="AX1319" s="13" t="s">
        <v>73</v>
      </c>
      <c r="AY1319" s="239" t="s">
        <v>206</v>
      </c>
    </row>
    <row r="1320" spans="1:51" s="14" customFormat="1" ht="12">
      <c r="A1320" s="14"/>
      <c r="B1320" s="240"/>
      <c r="C1320" s="241"/>
      <c r="D1320" s="230" t="s">
        <v>218</v>
      </c>
      <c r="E1320" s="242" t="s">
        <v>19</v>
      </c>
      <c r="F1320" s="243" t="s">
        <v>220</v>
      </c>
      <c r="G1320" s="241"/>
      <c r="H1320" s="244">
        <v>2.037</v>
      </c>
      <c r="I1320" s="245"/>
      <c r="J1320" s="241"/>
      <c r="K1320" s="241"/>
      <c r="L1320" s="246"/>
      <c r="M1320" s="247"/>
      <c r="N1320" s="248"/>
      <c r="O1320" s="248"/>
      <c r="P1320" s="248"/>
      <c r="Q1320" s="248"/>
      <c r="R1320" s="248"/>
      <c r="S1320" s="248"/>
      <c r="T1320" s="249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T1320" s="250" t="s">
        <v>218</v>
      </c>
      <c r="AU1320" s="250" t="s">
        <v>93</v>
      </c>
      <c r="AV1320" s="14" t="s">
        <v>112</v>
      </c>
      <c r="AW1320" s="14" t="s">
        <v>33</v>
      </c>
      <c r="AX1320" s="14" t="s">
        <v>34</v>
      </c>
      <c r="AY1320" s="250" t="s">
        <v>206</v>
      </c>
    </row>
    <row r="1321" spans="1:65" s="2" customFormat="1" ht="12">
      <c r="A1321" s="40"/>
      <c r="B1321" s="41"/>
      <c r="C1321" s="261" t="s">
        <v>1714</v>
      </c>
      <c r="D1321" s="261" t="s">
        <v>317</v>
      </c>
      <c r="E1321" s="262" t="s">
        <v>589</v>
      </c>
      <c r="F1321" s="263" t="s">
        <v>590</v>
      </c>
      <c r="G1321" s="264" t="s">
        <v>258</v>
      </c>
      <c r="H1321" s="265">
        <v>0.076</v>
      </c>
      <c r="I1321" s="266"/>
      <c r="J1321" s="267">
        <f>ROUND(I1321*H1321,2)</f>
        <v>0</v>
      </c>
      <c r="K1321" s="263" t="s">
        <v>212</v>
      </c>
      <c r="L1321" s="268"/>
      <c r="M1321" s="269" t="s">
        <v>19</v>
      </c>
      <c r="N1321" s="270" t="s">
        <v>44</v>
      </c>
      <c r="O1321" s="86"/>
      <c r="P1321" s="224">
        <f>O1321*H1321</f>
        <v>0</v>
      </c>
      <c r="Q1321" s="224">
        <v>1</v>
      </c>
      <c r="R1321" s="224">
        <f>Q1321*H1321</f>
        <v>0.076</v>
      </c>
      <c r="S1321" s="224">
        <v>0</v>
      </c>
      <c r="T1321" s="225">
        <f>S1321*H1321</f>
        <v>0</v>
      </c>
      <c r="U1321" s="40"/>
      <c r="V1321" s="40"/>
      <c r="W1321" s="40"/>
      <c r="X1321" s="40"/>
      <c r="Y1321" s="40"/>
      <c r="Z1321" s="40"/>
      <c r="AA1321" s="40"/>
      <c r="AB1321" s="40"/>
      <c r="AC1321" s="40"/>
      <c r="AD1321" s="40"/>
      <c r="AE1321" s="40"/>
      <c r="AR1321" s="226" t="s">
        <v>247</v>
      </c>
      <c r="AT1321" s="226" t="s">
        <v>317</v>
      </c>
      <c r="AU1321" s="226" t="s">
        <v>93</v>
      </c>
      <c r="AY1321" s="19" t="s">
        <v>206</v>
      </c>
      <c r="BE1321" s="227">
        <f>IF(N1321="základní",J1321,0)</f>
        <v>0</v>
      </c>
      <c r="BF1321" s="227">
        <f>IF(N1321="snížená",J1321,0)</f>
        <v>0</v>
      </c>
      <c r="BG1321" s="227">
        <f>IF(N1321="zákl. přenesená",J1321,0)</f>
        <v>0</v>
      </c>
      <c r="BH1321" s="227">
        <f>IF(N1321="sníž. přenesená",J1321,0)</f>
        <v>0</v>
      </c>
      <c r="BI1321" s="227">
        <f>IF(N1321="nulová",J1321,0)</f>
        <v>0</v>
      </c>
      <c r="BJ1321" s="19" t="s">
        <v>34</v>
      </c>
      <c r="BK1321" s="227">
        <f>ROUND(I1321*H1321,2)</f>
        <v>0</v>
      </c>
      <c r="BL1321" s="19" t="s">
        <v>112</v>
      </c>
      <c r="BM1321" s="226" t="s">
        <v>1715</v>
      </c>
    </row>
    <row r="1322" spans="1:51" s="13" customFormat="1" ht="12">
      <c r="A1322" s="13"/>
      <c r="B1322" s="228"/>
      <c r="C1322" s="229"/>
      <c r="D1322" s="230" t="s">
        <v>218</v>
      </c>
      <c r="E1322" s="231" t="s">
        <v>19</v>
      </c>
      <c r="F1322" s="232" t="s">
        <v>1716</v>
      </c>
      <c r="G1322" s="229"/>
      <c r="H1322" s="233">
        <v>0.076</v>
      </c>
      <c r="I1322" s="234"/>
      <c r="J1322" s="229"/>
      <c r="K1322" s="229"/>
      <c r="L1322" s="235"/>
      <c r="M1322" s="236"/>
      <c r="N1322" s="237"/>
      <c r="O1322" s="237"/>
      <c r="P1322" s="237"/>
      <c r="Q1322" s="237"/>
      <c r="R1322" s="237"/>
      <c r="S1322" s="237"/>
      <c r="T1322" s="238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T1322" s="239" t="s">
        <v>218</v>
      </c>
      <c r="AU1322" s="239" t="s">
        <v>93</v>
      </c>
      <c r="AV1322" s="13" t="s">
        <v>82</v>
      </c>
      <c r="AW1322" s="13" t="s">
        <v>33</v>
      </c>
      <c r="AX1322" s="13" t="s">
        <v>73</v>
      </c>
      <c r="AY1322" s="239" t="s">
        <v>206</v>
      </c>
    </row>
    <row r="1323" spans="1:51" s="14" customFormat="1" ht="12">
      <c r="A1323" s="14"/>
      <c r="B1323" s="240"/>
      <c r="C1323" s="241"/>
      <c r="D1323" s="230" t="s">
        <v>218</v>
      </c>
      <c r="E1323" s="242" t="s">
        <v>19</v>
      </c>
      <c r="F1323" s="243" t="s">
        <v>220</v>
      </c>
      <c r="G1323" s="241"/>
      <c r="H1323" s="244">
        <v>0.076</v>
      </c>
      <c r="I1323" s="245"/>
      <c r="J1323" s="241"/>
      <c r="K1323" s="241"/>
      <c r="L1323" s="246"/>
      <c r="M1323" s="247"/>
      <c r="N1323" s="248"/>
      <c r="O1323" s="248"/>
      <c r="P1323" s="248"/>
      <c r="Q1323" s="248"/>
      <c r="R1323" s="248"/>
      <c r="S1323" s="248"/>
      <c r="T1323" s="249"/>
      <c r="U1323" s="14"/>
      <c r="V1323" s="14"/>
      <c r="W1323" s="14"/>
      <c r="X1323" s="14"/>
      <c r="Y1323" s="14"/>
      <c r="Z1323" s="14"/>
      <c r="AA1323" s="14"/>
      <c r="AB1323" s="14"/>
      <c r="AC1323" s="14"/>
      <c r="AD1323" s="14"/>
      <c r="AE1323" s="14"/>
      <c r="AT1323" s="250" t="s">
        <v>218</v>
      </c>
      <c r="AU1323" s="250" t="s">
        <v>93</v>
      </c>
      <c r="AV1323" s="14" t="s">
        <v>112</v>
      </c>
      <c r="AW1323" s="14" t="s">
        <v>33</v>
      </c>
      <c r="AX1323" s="14" t="s">
        <v>34</v>
      </c>
      <c r="AY1323" s="250" t="s">
        <v>206</v>
      </c>
    </row>
    <row r="1324" spans="1:65" s="2" customFormat="1" ht="16.5" customHeight="1">
      <c r="A1324" s="40"/>
      <c r="B1324" s="41"/>
      <c r="C1324" s="261" t="s">
        <v>1717</v>
      </c>
      <c r="D1324" s="261" t="s">
        <v>317</v>
      </c>
      <c r="E1324" s="262" t="s">
        <v>1718</v>
      </c>
      <c r="F1324" s="263" t="s">
        <v>1719</v>
      </c>
      <c r="G1324" s="264" t="s">
        <v>258</v>
      </c>
      <c r="H1324" s="265">
        <v>0.325</v>
      </c>
      <c r="I1324" s="266"/>
      <c r="J1324" s="267">
        <f>ROUND(I1324*H1324,2)</f>
        <v>0</v>
      </c>
      <c r="K1324" s="263" t="s">
        <v>212</v>
      </c>
      <c r="L1324" s="268"/>
      <c r="M1324" s="269" t="s">
        <v>19</v>
      </c>
      <c r="N1324" s="270" t="s">
        <v>44</v>
      </c>
      <c r="O1324" s="86"/>
      <c r="P1324" s="224">
        <f>O1324*H1324</f>
        <v>0</v>
      </c>
      <c r="Q1324" s="224">
        <v>1</v>
      </c>
      <c r="R1324" s="224">
        <f>Q1324*H1324</f>
        <v>0.325</v>
      </c>
      <c r="S1324" s="224">
        <v>0</v>
      </c>
      <c r="T1324" s="225">
        <f>S1324*H1324</f>
        <v>0</v>
      </c>
      <c r="U1324" s="40"/>
      <c r="V1324" s="40"/>
      <c r="W1324" s="40"/>
      <c r="X1324" s="40"/>
      <c r="Y1324" s="40"/>
      <c r="Z1324" s="40"/>
      <c r="AA1324" s="40"/>
      <c r="AB1324" s="40"/>
      <c r="AC1324" s="40"/>
      <c r="AD1324" s="40"/>
      <c r="AE1324" s="40"/>
      <c r="AR1324" s="226" t="s">
        <v>247</v>
      </c>
      <c r="AT1324" s="226" t="s">
        <v>317</v>
      </c>
      <c r="AU1324" s="226" t="s">
        <v>93</v>
      </c>
      <c r="AY1324" s="19" t="s">
        <v>206</v>
      </c>
      <c r="BE1324" s="227">
        <f>IF(N1324="základní",J1324,0)</f>
        <v>0</v>
      </c>
      <c r="BF1324" s="227">
        <f>IF(N1324="snížená",J1324,0)</f>
        <v>0</v>
      </c>
      <c r="BG1324" s="227">
        <f>IF(N1324="zákl. přenesená",J1324,0)</f>
        <v>0</v>
      </c>
      <c r="BH1324" s="227">
        <f>IF(N1324="sníž. přenesená",J1324,0)</f>
        <v>0</v>
      </c>
      <c r="BI1324" s="227">
        <f>IF(N1324="nulová",J1324,0)</f>
        <v>0</v>
      </c>
      <c r="BJ1324" s="19" t="s">
        <v>34</v>
      </c>
      <c r="BK1324" s="227">
        <f>ROUND(I1324*H1324,2)</f>
        <v>0</v>
      </c>
      <c r="BL1324" s="19" t="s">
        <v>112</v>
      </c>
      <c r="BM1324" s="226" t="s">
        <v>1720</v>
      </c>
    </row>
    <row r="1325" spans="1:51" s="13" customFormat="1" ht="12">
      <c r="A1325" s="13"/>
      <c r="B1325" s="228"/>
      <c r="C1325" s="229"/>
      <c r="D1325" s="230" t="s">
        <v>218</v>
      </c>
      <c r="E1325" s="231" t="s">
        <v>19</v>
      </c>
      <c r="F1325" s="232" t="s">
        <v>1721</v>
      </c>
      <c r="G1325" s="229"/>
      <c r="H1325" s="233">
        <v>0.325</v>
      </c>
      <c r="I1325" s="234"/>
      <c r="J1325" s="229"/>
      <c r="K1325" s="229"/>
      <c r="L1325" s="235"/>
      <c r="M1325" s="236"/>
      <c r="N1325" s="237"/>
      <c r="O1325" s="237"/>
      <c r="P1325" s="237"/>
      <c r="Q1325" s="237"/>
      <c r="R1325" s="237"/>
      <c r="S1325" s="237"/>
      <c r="T1325" s="238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T1325" s="239" t="s">
        <v>218</v>
      </c>
      <c r="AU1325" s="239" t="s">
        <v>93</v>
      </c>
      <c r="AV1325" s="13" t="s">
        <v>82</v>
      </c>
      <c r="AW1325" s="13" t="s">
        <v>33</v>
      </c>
      <c r="AX1325" s="13" t="s">
        <v>73</v>
      </c>
      <c r="AY1325" s="239" t="s">
        <v>206</v>
      </c>
    </row>
    <row r="1326" spans="1:51" s="14" customFormat="1" ht="12">
      <c r="A1326" s="14"/>
      <c r="B1326" s="240"/>
      <c r="C1326" s="241"/>
      <c r="D1326" s="230" t="s">
        <v>218</v>
      </c>
      <c r="E1326" s="242" t="s">
        <v>19</v>
      </c>
      <c r="F1326" s="243" t="s">
        <v>220</v>
      </c>
      <c r="G1326" s="241"/>
      <c r="H1326" s="244">
        <v>0.325</v>
      </c>
      <c r="I1326" s="245"/>
      <c r="J1326" s="241"/>
      <c r="K1326" s="241"/>
      <c r="L1326" s="246"/>
      <c r="M1326" s="247"/>
      <c r="N1326" s="248"/>
      <c r="O1326" s="248"/>
      <c r="P1326" s="248"/>
      <c r="Q1326" s="248"/>
      <c r="R1326" s="248"/>
      <c r="S1326" s="248"/>
      <c r="T1326" s="249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T1326" s="250" t="s">
        <v>218</v>
      </c>
      <c r="AU1326" s="250" t="s">
        <v>93</v>
      </c>
      <c r="AV1326" s="14" t="s">
        <v>112</v>
      </c>
      <c r="AW1326" s="14" t="s">
        <v>33</v>
      </c>
      <c r="AX1326" s="14" t="s">
        <v>34</v>
      </c>
      <c r="AY1326" s="250" t="s">
        <v>206</v>
      </c>
    </row>
    <row r="1327" spans="1:65" s="2" customFormat="1" ht="16.5" customHeight="1">
      <c r="A1327" s="40"/>
      <c r="B1327" s="41"/>
      <c r="C1327" s="261" t="s">
        <v>1722</v>
      </c>
      <c r="D1327" s="261" t="s">
        <v>317</v>
      </c>
      <c r="E1327" s="262" t="s">
        <v>1723</v>
      </c>
      <c r="F1327" s="263" t="s">
        <v>1724</v>
      </c>
      <c r="G1327" s="264" t="s">
        <v>270</v>
      </c>
      <c r="H1327" s="265">
        <v>23.4</v>
      </c>
      <c r="I1327" s="266"/>
      <c r="J1327" s="267">
        <f>ROUND(I1327*H1327,2)</f>
        <v>0</v>
      </c>
      <c r="K1327" s="263" t="s">
        <v>212</v>
      </c>
      <c r="L1327" s="268"/>
      <c r="M1327" s="269" t="s">
        <v>19</v>
      </c>
      <c r="N1327" s="270" t="s">
        <v>44</v>
      </c>
      <c r="O1327" s="86"/>
      <c r="P1327" s="224">
        <f>O1327*H1327</f>
        <v>0</v>
      </c>
      <c r="Q1327" s="224">
        <v>0.0055</v>
      </c>
      <c r="R1327" s="224">
        <f>Q1327*H1327</f>
        <v>0.12869999999999998</v>
      </c>
      <c r="S1327" s="224">
        <v>0</v>
      </c>
      <c r="T1327" s="225">
        <f>S1327*H1327</f>
        <v>0</v>
      </c>
      <c r="U1327" s="40"/>
      <c r="V1327" s="40"/>
      <c r="W1327" s="40"/>
      <c r="X1327" s="40"/>
      <c r="Y1327" s="40"/>
      <c r="Z1327" s="40"/>
      <c r="AA1327" s="40"/>
      <c r="AB1327" s="40"/>
      <c r="AC1327" s="40"/>
      <c r="AD1327" s="40"/>
      <c r="AE1327" s="40"/>
      <c r="AR1327" s="226" t="s">
        <v>247</v>
      </c>
      <c r="AT1327" s="226" t="s">
        <v>317</v>
      </c>
      <c r="AU1327" s="226" t="s">
        <v>93</v>
      </c>
      <c r="AY1327" s="19" t="s">
        <v>206</v>
      </c>
      <c r="BE1327" s="227">
        <f>IF(N1327="základní",J1327,0)</f>
        <v>0</v>
      </c>
      <c r="BF1327" s="227">
        <f>IF(N1327="snížená",J1327,0)</f>
        <v>0</v>
      </c>
      <c r="BG1327" s="227">
        <f>IF(N1327="zákl. přenesená",J1327,0)</f>
        <v>0</v>
      </c>
      <c r="BH1327" s="227">
        <f>IF(N1327="sníž. přenesená",J1327,0)</f>
        <v>0</v>
      </c>
      <c r="BI1327" s="227">
        <f>IF(N1327="nulová",J1327,0)</f>
        <v>0</v>
      </c>
      <c r="BJ1327" s="19" t="s">
        <v>34</v>
      </c>
      <c r="BK1327" s="227">
        <f>ROUND(I1327*H1327,2)</f>
        <v>0</v>
      </c>
      <c r="BL1327" s="19" t="s">
        <v>112</v>
      </c>
      <c r="BM1327" s="226" t="s">
        <v>1725</v>
      </c>
    </row>
    <row r="1328" spans="1:65" s="2" customFormat="1" ht="16.5" customHeight="1">
      <c r="A1328" s="40"/>
      <c r="B1328" s="41"/>
      <c r="C1328" s="261" t="s">
        <v>1726</v>
      </c>
      <c r="D1328" s="261" t="s">
        <v>317</v>
      </c>
      <c r="E1328" s="262" t="s">
        <v>1727</v>
      </c>
      <c r="F1328" s="263" t="s">
        <v>1728</v>
      </c>
      <c r="G1328" s="264" t="s">
        <v>270</v>
      </c>
      <c r="H1328" s="265">
        <v>56.7</v>
      </c>
      <c r="I1328" s="266"/>
      <c r="J1328" s="267">
        <f>ROUND(I1328*H1328,2)</f>
        <v>0</v>
      </c>
      <c r="K1328" s="263" t="s">
        <v>212</v>
      </c>
      <c r="L1328" s="268"/>
      <c r="M1328" s="269" t="s">
        <v>19</v>
      </c>
      <c r="N1328" s="270" t="s">
        <v>44</v>
      </c>
      <c r="O1328" s="86"/>
      <c r="P1328" s="224">
        <f>O1328*H1328</f>
        <v>0</v>
      </c>
      <c r="Q1328" s="224">
        <v>0.0025</v>
      </c>
      <c r="R1328" s="224">
        <f>Q1328*H1328</f>
        <v>0.14175000000000001</v>
      </c>
      <c r="S1328" s="224">
        <v>0</v>
      </c>
      <c r="T1328" s="225">
        <f>S1328*H1328</f>
        <v>0</v>
      </c>
      <c r="U1328" s="40"/>
      <c r="V1328" s="40"/>
      <c r="W1328" s="40"/>
      <c r="X1328" s="40"/>
      <c r="Y1328" s="40"/>
      <c r="Z1328" s="40"/>
      <c r="AA1328" s="40"/>
      <c r="AB1328" s="40"/>
      <c r="AC1328" s="40"/>
      <c r="AD1328" s="40"/>
      <c r="AE1328" s="40"/>
      <c r="AR1328" s="226" t="s">
        <v>247</v>
      </c>
      <c r="AT1328" s="226" t="s">
        <v>317</v>
      </c>
      <c r="AU1328" s="226" t="s">
        <v>93</v>
      </c>
      <c r="AY1328" s="19" t="s">
        <v>206</v>
      </c>
      <c r="BE1328" s="227">
        <f>IF(N1328="základní",J1328,0)</f>
        <v>0</v>
      </c>
      <c r="BF1328" s="227">
        <f>IF(N1328="snížená",J1328,0)</f>
        <v>0</v>
      </c>
      <c r="BG1328" s="227">
        <f>IF(N1328="zákl. přenesená",J1328,0)</f>
        <v>0</v>
      </c>
      <c r="BH1328" s="227">
        <f>IF(N1328="sníž. přenesená",J1328,0)</f>
        <v>0</v>
      </c>
      <c r="BI1328" s="227">
        <f>IF(N1328="nulová",J1328,0)</f>
        <v>0</v>
      </c>
      <c r="BJ1328" s="19" t="s">
        <v>34</v>
      </c>
      <c r="BK1328" s="227">
        <f>ROUND(I1328*H1328,2)</f>
        <v>0</v>
      </c>
      <c r="BL1328" s="19" t="s">
        <v>112</v>
      </c>
      <c r="BM1328" s="226" t="s">
        <v>1729</v>
      </c>
    </row>
    <row r="1329" spans="1:51" s="13" customFormat="1" ht="12">
      <c r="A1329" s="13"/>
      <c r="B1329" s="228"/>
      <c r="C1329" s="229"/>
      <c r="D1329" s="230" t="s">
        <v>218</v>
      </c>
      <c r="E1329" s="231" t="s">
        <v>19</v>
      </c>
      <c r="F1329" s="232" t="s">
        <v>1730</v>
      </c>
      <c r="G1329" s="229"/>
      <c r="H1329" s="233">
        <v>56.7</v>
      </c>
      <c r="I1329" s="234"/>
      <c r="J1329" s="229"/>
      <c r="K1329" s="229"/>
      <c r="L1329" s="235"/>
      <c r="M1329" s="236"/>
      <c r="N1329" s="237"/>
      <c r="O1329" s="237"/>
      <c r="P1329" s="237"/>
      <c r="Q1329" s="237"/>
      <c r="R1329" s="237"/>
      <c r="S1329" s="237"/>
      <c r="T1329" s="238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T1329" s="239" t="s">
        <v>218</v>
      </c>
      <c r="AU1329" s="239" t="s">
        <v>93</v>
      </c>
      <c r="AV1329" s="13" t="s">
        <v>82</v>
      </c>
      <c r="AW1329" s="13" t="s">
        <v>33</v>
      </c>
      <c r="AX1329" s="13" t="s">
        <v>73</v>
      </c>
      <c r="AY1329" s="239" t="s">
        <v>206</v>
      </c>
    </row>
    <row r="1330" spans="1:51" s="14" customFormat="1" ht="12">
      <c r="A1330" s="14"/>
      <c r="B1330" s="240"/>
      <c r="C1330" s="241"/>
      <c r="D1330" s="230" t="s">
        <v>218</v>
      </c>
      <c r="E1330" s="242" t="s">
        <v>19</v>
      </c>
      <c r="F1330" s="243" t="s">
        <v>220</v>
      </c>
      <c r="G1330" s="241"/>
      <c r="H1330" s="244">
        <v>56.7</v>
      </c>
      <c r="I1330" s="245"/>
      <c r="J1330" s="241"/>
      <c r="K1330" s="241"/>
      <c r="L1330" s="246"/>
      <c r="M1330" s="247"/>
      <c r="N1330" s="248"/>
      <c r="O1330" s="248"/>
      <c r="P1330" s="248"/>
      <c r="Q1330" s="248"/>
      <c r="R1330" s="248"/>
      <c r="S1330" s="248"/>
      <c r="T1330" s="249"/>
      <c r="U1330" s="14"/>
      <c r="V1330" s="14"/>
      <c r="W1330" s="14"/>
      <c r="X1330" s="14"/>
      <c r="Y1330" s="14"/>
      <c r="Z1330" s="14"/>
      <c r="AA1330" s="14"/>
      <c r="AB1330" s="14"/>
      <c r="AC1330" s="14"/>
      <c r="AD1330" s="14"/>
      <c r="AE1330" s="14"/>
      <c r="AT1330" s="250" t="s">
        <v>218</v>
      </c>
      <c r="AU1330" s="250" t="s">
        <v>93</v>
      </c>
      <c r="AV1330" s="14" t="s">
        <v>112</v>
      </c>
      <c r="AW1330" s="14" t="s">
        <v>33</v>
      </c>
      <c r="AX1330" s="14" t="s">
        <v>34</v>
      </c>
      <c r="AY1330" s="250" t="s">
        <v>206</v>
      </c>
    </row>
    <row r="1331" spans="1:65" s="2" customFormat="1" ht="16.5" customHeight="1">
      <c r="A1331" s="40"/>
      <c r="B1331" s="41"/>
      <c r="C1331" s="261" t="s">
        <v>1731</v>
      </c>
      <c r="D1331" s="261" t="s">
        <v>317</v>
      </c>
      <c r="E1331" s="262" t="s">
        <v>1732</v>
      </c>
      <c r="F1331" s="263" t="s">
        <v>1733</v>
      </c>
      <c r="G1331" s="264" t="s">
        <v>270</v>
      </c>
      <c r="H1331" s="265">
        <v>223.36</v>
      </c>
      <c r="I1331" s="266"/>
      <c r="J1331" s="267">
        <f>ROUND(I1331*H1331,2)</f>
        <v>0</v>
      </c>
      <c r="K1331" s="263" t="s">
        <v>212</v>
      </c>
      <c r="L1331" s="268"/>
      <c r="M1331" s="269" t="s">
        <v>19</v>
      </c>
      <c r="N1331" s="270" t="s">
        <v>44</v>
      </c>
      <c r="O1331" s="86"/>
      <c r="P1331" s="224">
        <f>O1331*H1331</f>
        <v>0</v>
      </c>
      <c r="Q1331" s="224">
        <v>0.0013</v>
      </c>
      <c r="R1331" s="224">
        <f>Q1331*H1331</f>
        <v>0.290368</v>
      </c>
      <c r="S1331" s="224">
        <v>0</v>
      </c>
      <c r="T1331" s="225">
        <f>S1331*H1331</f>
        <v>0</v>
      </c>
      <c r="U1331" s="40"/>
      <c r="V1331" s="40"/>
      <c r="W1331" s="40"/>
      <c r="X1331" s="40"/>
      <c r="Y1331" s="40"/>
      <c r="Z1331" s="40"/>
      <c r="AA1331" s="40"/>
      <c r="AB1331" s="40"/>
      <c r="AC1331" s="40"/>
      <c r="AD1331" s="40"/>
      <c r="AE1331" s="40"/>
      <c r="AR1331" s="226" t="s">
        <v>247</v>
      </c>
      <c r="AT1331" s="226" t="s">
        <v>317</v>
      </c>
      <c r="AU1331" s="226" t="s">
        <v>93</v>
      </c>
      <c r="AY1331" s="19" t="s">
        <v>206</v>
      </c>
      <c r="BE1331" s="227">
        <f>IF(N1331="základní",J1331,0)</f>
        <v>0</v>
      </c>
      <c r="BF1331" s="227">
        <f>IF(N1331="snížená",J1331,0)</f>
        <v>0</v>
      </c>
      <c r="BG1331" s="227">
        <f>IF(N1331="zákl. přenesená",J1331,0)</f>
        <v>0</v>
      </c>
      <c r="BH1331" s="227">
        <f>IF(N1331="sníž. přenesená",J1331,0)</f>
        <v>0</v>
      </c>
      <c r="BI1331" s="227">
        <f>IF(N1331="nulová",J1331,0)</f>
        <v>0</v>
      </c>
      <c r="BJ1331" s="19" t="s">
        <v>34</v>
      </c>
      <c r="BK1331" s="227">
        <f>ROUND(I1331*H1331,2)</f>
        <v>0</v>
      </c>
      <c r="BL1331" s="19" t="s">
        <v>112</v>
      </c>
      <c r="BM1331" s="226" t="s">
        <v>1734</v>
      </c>
    </row>
    <row r="1332" spans="1:51" s="13" customFormat="1" ht="12">
      <c r="A1332" s="13"/>
      <c r="B1332" s="228"/>
      <c r="C1332" s="229"/>
      <c r="D1332" s="230" t="s">
        <v>218</v>
      </c>
      <c r="E1332" s="231" t="s">
        <v>19</v>
      </c>
      <c r="F1332" s="232" t="s">
        <v>1735</v>
      </c>
      <c r="G1332" s="229"/>
      <c r="H1332" s="233">
        <v>223.36</v>
      </c>
      <c r="I1332" s="234"/>
      <c r="J1332" s="229"/>
      <c r="K1332" s="229"/>
      <c r="L1332" s="235"/>
      <c r="M1332" s="236"/>
      <c r="N1332" s="237"/>
      <c r="O1332" s="237"/>
      <c r="P1332" s="237"/>
      <c r="Q1332" s="237"/>
      <c r="R1332" s="237"/>
      <c r="S1332" s="237"/>
      <c r="T1332" s="238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T1332" s="239" t="s">
        <v>218</v>
      </c>
      <c r="AU1332" s="239" t="s">
        <v>93</v>
      </c>
      <c r="AV1332" s="13" t="s">
        <v>82</v>
      </c>
      <c r="AW1332" s="13" t="s">
        <v>33</v>
      </c>
      <c r="AX1332" s="13" t="s">
        <v>73</v>
      </c>
      <c r="AY1332" s="239" t="s">
        <v>206</v>
      </c>
    </row>
    <row r="1333" spans="1:51" s="14" customFormat="1" ht="12">
      <c r="A1333" s="14"/>
      <c r="B1333" s="240"/>
      <c r="C1333" s="241"/>
      <c r="D1333" s="230" t="s">
        <v>218</v>
      </c>
      <c r="E1333" s="242" t="s">
        <v>19</v>
      </c>
      <c r="F1333" s="243" t="s">
        <v>220</v>
      </c>
      <c r="G1333" s="241"/>
      <c r="H1333" s="244">
        <v>223.36</v>
      </c>
      <c r="I1333" s="245"/>
      <c r="J1333" s="241"/>
      <c r="K1333" s="241"/>
      <c r="L1333" s="246"/>
      <c r="M1333" s="247"/>
      <c r="N1333" s="248"/>
      <c r="O1333" s="248"/>
      <c r="P1333" s="248"/>
      <c r="Q1333" s="248"/>
      <c r="R1333" s="248"/>
      <c r="S1333" s="248"/>
      <c r="T1333" s="249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T1333" s="250" t="s">
        <v>218</v>
      </c>
      <c r="AU1333" s="250" t="s">
        <v>93</v>
      </c>
      <c r="AV1333" s="14" t="s">
        <v>112</v>
      </c>
      <c r="AW1333" s="14" t="s">
        <v>33</v>
      </c>
      <c r="AX1333" s="14" t="s">
        <v>34</v>
      </c>
      <c r="AY1333" s="250" t="s">
        <v>206</v>
      </c>
    </row>
    <row r="1334" spans="1:65" s="2" customFormat="1" ht="12">
      <c r="A1334" s="40"/>
      <c r="B1334" s="41"/>
      <c r="C1334" s="215" t="s">
        <v>1736</v>
      </c>
      <c r="D1334" s="215" t="s">
        <v>208</v>
      </c>
      <c r="E1334" s="216" t="s">
        <v>1737</v>
      </c>
      <c r="F1334" s="217" t="s">
        <v>1738</v>
      </c>
      <c r="G1334" s="218" t="s">
        <v>386</v>
      </c>
      <c r="H1334" s="219">
        <v>80</v>
      </c>
      <c r="I1334" s="220"/>
      <c r="J1334" s="221">
        <f>ROUND(I1334*H1334,2)</f>
        <v>0</v>
      </c>
      <c r="K1334" s="217" t="s">
        <v>212</v>
      </c>
      <c r="L1334" s="46"/>
      <c r="M1334" s="222" t="s">
        <v>19</v>
      </c>
      <c r="N1334" s="223" t="s">
        <v>44</v>
      </c>
      <c r="O1334" s="86"/>
      <c r="P1334" s="224">
        <f>O1334*H1334</f>
        <v>0</v>
      </c>
      <c r="Q1334" s="224">
        <v>7E-05</v>
      </c>
      <c r="R1334" s="224">
        <f>Q1334*H1334</f>
        <v>0.005599999999999999</v>
      </c>
      <c r="S1334" s="224">
        <v>0</v>
      </c>
      <c r="T1334" s="225">
        <f>S1334*H1334</f>
        <v>0</v>
      </c>
      <c r="U1334" s="40"/>
      <c r="V1334" s="40"/>
      <c r="W1334" s="40"/>
      <c r="X1334" s="40"/>
      <c r="Y1334" s="40"/>
      <c r="Z1334" s="40"/>
      <c r="AA1334" s="40"/>
      <c r="AB1334" s="40"/>
      <c r="AC1334" s="40"/>
      <c r="AD1334" s="40"/>
      <c r="AE1334" s="40"/>
      <c r="AR1334" s="226" t="s">
        <v>112</v>
      </c>
      <c r="AT1334" s="226" t="s">
        <v>208</v>
      </c>
      <c r="AU1334" s="226" t="s">
        <v>93</v>
      </c>
      <c r="AY1334" s="19" t="s">
        <v>206</v>
      </c>
      <c r="BE1334" s="227">
        <f>IF(N1334="základní",J1334,0)</f>
        <v>0</v>
      </c>
      <c r="BF1334" s="227">
        <f>IF(N1334="snížená",J1334,0)</f>
        <v>0</v>
      </c>
      <c r="BG1334" s="227">
        <f>IF(N1334="zákl. přenesená",J1334,0)</f>
        <v>0</v>
      </c>
      <c r="BH1334" s="227">
        <f>IF(N1334="sníž. přenesená",J1334,0)</f>
        <v>0</v>
      </c>
      <c r="BI1334" s="227">
        <f>IF(N1334="nulová",J1334,0)</f>
        <v>0</v>
      </c>
      <c r="BJ1334" s="19" t="s">
        <v>34</v>
      </c>
      <c r="BK1334" s="227">
        <f>ROUND(I1334*H1334,2)</f>
        <v>0</v>
      </c>
      <c r="BL1334" s="19" t="s">
        <v>112</v>
      </c>
      <c r="BM1334" s="226" t="s">
        <v>1739</v>
      </c>
    </row>
    <row r="1335" spans="1:51" s="15" customFormat="1" ht="12">
      <c r="A1335" s="15"/>
      <c r="B1335" s="251"/>
      <c r="C1335" s="252"/>
      <c r="D1335" s="230" t="s">
        <v>218</v>
      </c>
      <c r="E1335" s="253" t="s">
        <v>19</v>
      </c>
      <c r="F1335" s="254" t="s">
        <v>1687</v>
      </c>
      <c r="G1335" s="252"/>
      <c r="H1335" s="253" t="s">
        <v>19</v>
      </c>
      <c r="I1335" s="255"/>
      <c r="J1335" s="252"/>
      <c r="K1335" s="252"/>
      <c r="L1335" s="256"/>
      <c r="M1335" s="257"/>
      <c r="N1335" s="258"/>
      <c r="O1335" s="258"/>
      <c r="P1335" s="258"/>
      <c r="Q1335" s="258"/>
      <c r="R1335" s="258"/>
      <c r="S1335" s="258"/>
      <c r="T1335" s="259"/>
      <c r="U1335" s="15"/>
      <c r="V1335" s="15"/>
      <c r="W1335" s="15"/>
      <c r="X1335" s="15"/>
      <c r="Y1335" s="15"/>
      <c r="Z1335" s="15"/>
      <c r="AA1335" s="15"/>
      <c r="AB1335" s="15"/>
      <c r="AC1335" s="15"/>
      <c r="AD1335" s="15"/>
      <c r="AE1335" s="15"/>
      <c r="AT1335" s="260" t="s">
        <v>218</v>
      </c>
      <c r="AU1335" s="260" t="s">
        <v>93</v>
      </c>
      <c r="AV1335" s="15" t="s">
        <v>34</v>
      </c>
      <c r="AW1335" s="15" t="s">
        <v>33</v>
      </c>
      <c r="AX1335" s="15" t="s">
        <v>73</v>
      </c>
      <c r="AY1335" s="260" t="s">
        <v>206</v>
      </c>
    </row>
    <row r="1336" spans="1:51" s="13" customFormat="1" ht="12">
      <c r="A1336" s="13"/>
      <c r="B1336" s="228"/>
      <c r="C1336" s="229"/>
      <c r="D1336" s="230" t="s">
        <v>218</v>
      </c>
      <c r="E1336" s="231" t="s">
        <v>19</v>
      </c>
      <c r="F1336" s="232" t="s">
        <v>825</v>
      </c>
      <c r="G1336" s="229"/>
      <c r="H1336" s="233">
        <v>80</v>
      </c>
      <c r="I1336" s="234"/>
      <c r="J1336" s="229"/>
      <c r="K1336" s="229"/>
      <c r="L1336" s="235"/>
      <c r="M1336" s="236"/>
      <c r="N1336" s="237"/>
      <c r="O1336" s="237"/>
      <c r="P1336" s="237"/>
      <c r="Q1336" s="237"/>
      <c r="R1336" s="237"/>
      <c r="S1336" s="237"/>
      <c r="T1336" s="238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T1336" s="239" t="s">
        <v>218</v>
      </c>
      <c r="AU1336" s="239" t="s">
        <v>93</v>
      </c>
      <c r="AV1336" s="13" t="s">
        <v>82</v>
      </c>
      <c r="AW1336" s="13" t="s">
        <v>33</v>
      </c>
      <c r="AX1336" s="13" t="s">
        <v>73</v>
      </c>
      <c r="AY1336" s="239" t="s">
        <v>206</v>
      </c>
    </row>
    <row r="1337" spans="1:51" s="14" customFormat="1" ht="12">
      <c r="A1337" s="14"/>
      <c r="B1337" s="240"/>
      <c r="C1337" s="241"/>
      <c r="D1337" s="230" t="s">
        <v>218</v>
      </c>
      <c r="E1337" s="242" t="s">
        <v>19</v>
      </c>
      <c r="F1337" s="243" t="s">
        <v>220</v>
      </c>
      <c r="G1337" s="241"/>
      <c r="H1337" s="244">
        <v>80</v>
      </c>
      <c r="I1337" s="245"/>
      <c r="J1337" s="241"/>
      <c r="K1337" s="241"/>
      <c r="L1337" s="246"/>
      <c r="M1337" s="247"/>
      <c r="N1337" s="248"/>
      <c r="O1337" s="248"/>
      <c r="P1337" s="248"/>
      <c r="Q1337" s="248"/>
      <c r="R1337" s="248"/>
      <c r="S1337" s="248"/>
      <c r="T1337" s="249"/>
      <c r="U1337" s="14"/>
      <c r="V1337" s="14"/>
      <c r="W1337" s="14"/>
      <c r="X1337" s="14"/>
      <c r="Y1337" s="14"/>
      <c r="Z1337" s="14"/>
      <c r="AA1337" s="14"/>
      <c r="AB1337" s="14"/>
      <c r="AC1337" s="14"/>
      <c r="AD1337" s="14"/>
      <c r="AE1337" s="14"/>
      <c r="AT1337" s="250" t="s">
        <v>218</v>
      </c>
      <c r="AU1337" s="250" t="s">
        <v>93</v>
      </c>
      <c r="AV1337" s="14" t="s">
        <v>112</v>
      </c>
      <c r="AW1337" s="14" t="s">
        <v>33</v>
      </c>
      <c r="AX1337" s="14" t="s">
        <v>34</v>
      </c>
      <c r="AY1337" s="250" t="s">
        <v>206</v>
      </c>
    </row>
    <row r="1338" spans="1:65" s="2" customFormat="1" ht="33" customHeight="1">
      <c r="A1338" s="40"/>
      <c r="B1338" s="41"/>
      <c r="C1338" s="215" t="s">
        <v>1740</v>
      </c>
      <c r="D1338" s="215" t="s">
        <v>208</v>
      </c>
      <c r="E1338" s="216" t="s">
        <v>1741</v>
      </c>
      <c r="F1338" s="217" t="s">
        <v>1742</v>
      </c>
      <c r="G1338" s="218" t="s">
        <v>386</v>
      </c>
      <c r="H1338" s="219">
        <v>80</v>
      </c>
      <c r="I1338" s="220"/>
      <c r="J1338" s="221">
        <f>ROUND(I1338*H1338,2)</f>
        <v>0</v>
      </c>
      <c r="K1338" s="217" t="s">
        <v>212</v>
      </c>
      <c r="L1338" s="46"/>
      <c r="M1338" s="222" t="s">
        <v>19</v>
      </c>
      <c r="N1338" s="223" t="s">
        <v>44</v>
      </c>
      <c r="O1338" s="86"/>
      <c r="P1338" s="224">
        <f>O1338*H1338</f>
        <v>0</v>
      </c>
      <c r="Q1338" s="224">
        <v>0.0005</v>
      </c>
      <c r="R1338" s="224">
        <f>Q1338*H1338</f>
        <v>0.04</v>
      </c>
      <c r="S1338" s="224">
        <v>0</v>
      </c>
      <c r="T1338" s="225">
        <f>S1338*H1338</f>
        <v>0</v>
      </c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0"/>
      <c r="AE1338" s="40"/>
      <c r="AR1338" s="226" t="s">
        <v>112</v>
      </c>
      <c r="AT1338" s="226" t="s">
        <v>208</v>
      </c>
      <c r="AU1338" s="226" t="s">
        <v>93</v>
      </c>
      <c r="AY1338" s="19" t="s">
        <v>206</v>
      </c>
      <c r="BE1338" s="227">
        <f>IF(N1338="základní",J1338,0)</f>
        <v>0</v>
      </c>
      <c r="BF1338" s="227">
        <f>IF(N1338="snížená",J1338,0)</f>
        <v>0</v>
      </c>
      <c r="BG1338" s="227">
        <f>IF(N1338="zákl. přenesená",J1338,0)</f>
        <v>0</v>
      </c>
      <c r="BH1338" s="227">
        <f>IF(N1338="sníž. přenesená",J1338,0)</f>
        <v>0</v>
      </c>
      <c r="BI1338" s="227">
        <f>IF(N1338="nulová",J1338,0)</f>
        <v>0</v>
      </c>
      <c r="BJ1338" s="19" t="s">
        <v>34</v>
      </c>
      <c r="BK1338" s="227">
        <f>ROUND(I1338*H1338,2)</f>
        <v>0</v>
      </c>
      <c r="BL1338" s="19" t="s">
        <v>112</v>
      </c>
      <c r="BM1338" s="226" t="s">
        <v>1743</v>
      </c>
    </row>
    <row r="1339" spans="1:51" s="15" customFormat="1" ht="12">
      <c r="A1339" s="15"/>
      <c r="B1339" s="251"/>
      <c r="C1339" s="252"/>
      <c r="D1339" s="230" t="s">
        <v>218</v>
      </c>
      <c r="E1339" s="253" t="s">
        <v>19</v>
      </c>
      <c r="F1339" s="254" t="s">
        <v>1687</v>
      </c>
      <c r="G1339" s="252"/>
      <c r="H1339" s="253" t="s">
        <v>19</v>
      </c>
      <c r="I1339" s="255"/>
      <c r="J1339" s="252"/>
      <c r="K1339" s="252"/>
      <c r="L1339" s="256"/>
      <c r="M1339" s="257"/>
      <c r="N1339" s="258"/>
      <c r="O1339" s="258"/>
      <c r="P1339" s="258"/>
      <c r="Q1339" s="258"/>
      <c r="R1339" s="258"/>
      <c r="S1339" s="258"/>
      <c r="T1339" s="259"/>
      <c r="U1339" s="15"/>
      <c r="V1339" s="15"/>
      <c r="W1339" s="15"/>
      <c r="X1339" s="15"/>
      <c r="Y1339" s="15"/>
      <c r="Z1339" s="15"/>
      <c r="AA1339" s="15"/>
      <c r="AB1339" s="15"/>
      <c r="AC1339" s="15"/>
      <c r="AD1339" s="15"/>
      <c r="AE1339" s="15"/>
      <c r="AT1339" s="260" t="s">
        <v>218</v>
      </c>
      <c r="AU1339" s="260" t="s">
        <v>93</v>
      </c>
      <c r="AV1339" s="15" t="s">
        <v>34</v>
      </c>
      <c r="AW1339" s="15" t="s">
        <v>33</v>
      </c>
      <c r="AX1339" s="15" t="s">
        <v>73</v>
      </c>
      <c r="AY1339" s="260" t="s">
        <v>206</v>
      </c>
    </row>
    <row r="1340" spans="1:51" s="13" customFormat="1" ht="12">
      <c r="A1340" s="13"/>
      <c r="B1340" s="228"/>
      <c r="C1340" s="229"/>
      <c r="D1340" s="230" t="s">
        <v>218</v>
      </c>
      <c r="E1340" s="231" t="s">
        <v>19</v>
      </c>
      <c r="F1340" s="232" t="s">
        <v>825</v>
      </c>
      <c r="G1340" s="229"/>
      <c r="H1340" s="233">
        <v>80</v>
      </c>
      <c r="I1340" s="234"/>
      <c r="J1340" s="229"/>
      <c r="K1340" s="229"/>
      <c r="L1340" s="235"/>
      <c r="M1340" s="236"/>
      <c r="N1340" s="237"/>
      <c r="O1340" s="237"/>
      <c r="P1340" s="237"/>
      <c r="Q1340" s="237"/>
      <c r="R1340" s="237"/>
      <c r="S1340" s="237"/>
      <c r="T1340" s="238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T1340" s="239" t="s">
        <v>218</v>
      </c>
      <c r="AU1340" s="239" t="s">
        <v>93</v>
      </c>
      <c r="AV1340" s="13" t="s">
        <v>82</v>
      </c>
      <c r="AW1340" s="13" t="s">
        <v>33</v>
      </c>
      <c r="AX1340" s="13" t="s">
        <v>73</v>
      </c>
      <c r="AY1340" s="239" t="s">
        <v>206</v>
      </c>
    </row>
    <row r="1341" spans="1:51" s="14" customFormat="1" ht="12">
      <c r="A1341" s="14"/>
      <c r="B1341" s="240"/>
      <c r="C1341" s="241"/>
      <c r="D1341" s="230" t="s">
        <v>218</v>
      </c>
      <c r="E1341" s="242" t="s">
        <v>19</v>
      </c>
      <c r="F1341" s="243" t="s">
        <v>220</v>
      </c>
      <c r="G1341" s="241"/>
      <c r="H1341" s="244">
        <v>80</v>
      </c>
      <c r="I1341" s="245"/>
      <c r="J1341" s="241"/>
      <c r="K1341" s="241"/>
      <c r="L1341" s="246"/>
      <c r="M1341" s="247"/>
      <c r="N1341" s="248"/>
      <c r="O1341" s="248"/>
      <c r="P1341" s="248"/>
      <c r="Q1341" s="248"/>
      <c r="R1341" s="248"/>
      <c r="S1341" s="248"/>
      <c r="T1341" s="249"/>
      <c r="U1341" s="14"/>
      <c r="V1341" s="14"/>
      <c r="W1341" s="14"/>
      <c r="X1341" s="14"/>
      <c r="Y1341" s="14"/>
      <c r="Z1341" s="14"/>
      <c r="AA1341" s="14"/>
      <c r="AB1341" s="14"/>
      <c r="AC1341" s="14"/>
      <c r="AD1341" s="14"/>
      <c r="AE1341" s="14"/>
      <c r="AT1341" s="250" t="s">
        <v>218</v>
      </c>
      <c r="AU1341" s="250" t="s">
        <v>93</v>
      </c>
      <c r="AV1341" s="14" t="s">
        <v>112</v>
      </c>
      <c r="AW1341" s="14" t="s">
        <v>33</v>
      </c>
      <c r="AX1341" s="14" t="s">
        <v>34</v>
      </c>
      <c r="AY1341" s="250" t="s">
        <v>206</v>
      </c>
    </row>
    <row r="1342" spans="1:63" s="12" customFormat="1" ht="20.85" customHeight="1">
      <c r="A1342" s="12"/>
      <c r="B1342" s="199"/>
      <c r="C1342" s="200"/>
      <c r="D1342" s="201" t="s">
        <v>72</v>
      </c>
      <c r="E1342" s="213" t="s">
        <v>1744</v>
      </c>
      <c r="F1342" s="213" t="s">
        <v>1745</v>
      </c>
      <c r="G1342" s="200"/>
      <c r="H1342" s="200"/>
      <c r="I1342" s="203"/>
      <c r="J1342" s="214">
        <f>BK1342</f>
        <v>0</v>
      </c>
      <c r="K1342" s="200"/>
      <c r="L1342" s="205"/>
      <c r="M1342" s="206"/>
      <c r="N1342" s="207"/>
      <c r="O1342" s="207"/>
      <c r="P1342" s="208">
        <f>SUM(P1343:P1356)</f>
        <v>0</v>
      </c>
      <c r="Q1342" s="207"/>
      <c r="R1342" s="208">
        <f>SUM(R1343:R1356)</f>
        <v>0</v>
      </c>
      <c r="S1342" s="207"/>
      <c r="T1342" s="209">
        <f>SUM(T1343:T1356)</f>
        <v>0</v>
      </c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R1342" s="210" t="s">
        <v>34</v>
      </c>
      <c r="AT1342" s="211" t="s">
        <v>72</v>
      </c>
      <c r="AU1342" s="211" t="s">
        <v>82</v>
      </c>
      <c r="AY1342" s="210" t="s">
        <v>206</v>
      </c>
      <c r="BK1342" s="212">
        <f>SUM(BK1343:BK1356)</f>
        <v>0</v>
      </c>
    </row>
    <row r="1343" spans="1:65" s="2" customFormat="1" ht="16.5" customHeight="1">
      <c r="A1343" s="40"/>
      <c r="B1343" s="41"/>
      <c r="C1343" s="215" t="s">
        <v>1746</v>
      </c>
      <c r="D1343" s="215" t="s">
        <v>208</v>
      </c>
      <c r="E1343" s="216" t="s">
        <v>1747</v>
      </c>
      <c r="F1343" s="217" t="s">
        <v>1748</v>
      </c>
      <c r="G1343" s="218" t="s">
        <v>386</v>
      </c>
      <c r="H1343" s="219">
        <v>1</v>
      </c>
      <c r="I1343" s="220"/>
      <c r="J1343" s="221">
        <f>ROUND(I1343*H1343,2)</f>
        <v>0</v>
      </c>
      <c r="K1343" s="217" t="s">
        <v>19</v>
      </c>
      <c r="L1343" s="46"/>
      <c r="M1343" s="222" t="s">
        <v>19</v>
      </c>
      <c r="N1343" s="223" t="s">
        <v>44</v>
      </c>
      <c r="O1343" s="86"/>
      <c r="P1343" s="224">
        <f>O1343*H1343</f>
        <v>0</v>
      </c>
      <c r="Q1343" s="224">
        <v>0</v>
      </c>
      <c r="R1343" s="224">
        <f>Q1343*H1343</f>
        <v>0</v>
      </c>
      <c r="S1343" s="224">
        <v>0</v>
      </c>
      <c r="T1343" s="225">
        <f>S1343*H1343</f>
        <v>0</v>
      </c>
      <c r="U1343" s="40"/>
      <c r="V1343" s="40"/>
      <c r="W1343" s="40"/>
      <c r="X1343" s="40"/>
      <c r="Y1343" s="40"/>
      <c r="Z1343" s="40"/>
      <c r="AA1343" s="40"/>
      <c r="AB1343" s="40"/>
      <c r="AC1343" s="40"/>
      <c r="AD1343" s="40"/>
      <c r="AE1343" s="40"/>
      <c r="AR1343" s="226" t="s">
        <v>112</v>
      </c>
      <c r="AT1343" s="226" t="s">
        <v>208</v>
      </c>
      <c r="AU1343" s="226" t="s">
        <v>93</v>
      </c>
      <c r="AY1343" s="19" t="s">
        <v>206</v>
      </c>
      <c r="BE1343" s="227">
        <f>IF(N1343="základní",J1343,0)</f>
        <v>0</v>
      </c>
      <c r="BF1343" s="227">
        <f>IF(N1343="snížená",J1343,0)</f>
        <v>0</v>
      </c>
      <c r="BG1343" s="227">
        <f>IF(N1343="zákl. přenesená",J1343,0)</f>
        <v>0</v>
      </c>
      <c r="BH1343" s="227">
        <f>IF(N1343="sníž. přenesená",J1343,0)</f>
        <v>0</v>
      </c>
      <c r="BI1343" s="227">
        <f>IF(N1343="nulová",J1343,0)</f>
        <v>0</v>
      </c>
      <c r="BJ1343" s="19" t="s">
        <v>34</v>
      </c>
      <c r="BK1343" s="227">
        <f>ROUND(I1343*H1343,2)</f>
        <v>0</v>
      </c>
      <c r="BL1343" s="19" t="s">
        <v>112</v>
      </c>
      <c r="BM1343" s="226" t="s">
        <v>1749</v>
      </c>
    </row>
    <row r="1344" spans="1:47" s="2" customFormat="1" ht="12">
      <c r="A1344" s="40"/>
      <c r="B1344" s="41"/>
      <c r="C1344" s="42"/>
      <c r="D1344" s="230" t="s">
        <v>1750</v>
      </c>
      <c r="E1344" s="42"/>
      <c r="F1344" s="282" t="s">
        <v>1751</v>
      </c>
      <c r="G1344" s="42"/>
      <c r="H1344" s="42"/>
      <c r="I1344" s="283"/>
      <c r="J1344" s="42"/>
      <c r="K1344" s="42"/>
      <c r="L1344" s="46"/>
      <c r="M1344" s="284"/>
      <c r="N1344" s="285"/>
      <c r="O1344" s="86"/>
      <c r="P1344" s="86"/>
      <c r="Q1344" s="86"/>
      <c r="R1344" s="86"/>
      <c r="S1344" s="86"/>
      <c r="T1344" s="87"/>
      <c r="U1344" s="40"/>
      <c r="V1344" s="40"/>
      <c r="W1344" s="40"/>
      <c r="X1344" s="40"/>
      <c r="Y1344" s="40"/>
      <c r="Z1344" s="40"/>
      <c r="AA1344" s="40"/>
      <c r="AB1344" s="40"/>
      <c r="AC1344" s="40"/>
      <c r="AD1344" s="40"/>
      <c r="AE1344" s="40"/>
      <c r="AT1344" s="19" t="s">
        <v>1750</v>
      </c>
      <c r="AU1344" s="19" t="s">
        <v>93</v>
      </c>
    </row>
    <row r="1345" spans="1:65" s="2" customFormat="1" ht="33" customHeight="1">
      <c r="A1345" s="40"/>
      <c r="B1345" s="41"/>
      <c r="C1345" s="261" t="s">
        <v>1752</v>
      </c>
      <c r="D1345" s="261" t="s">
        <v>317</v>
      </c>
      <c r="E1345" s="262" t="s">
        <v>1753</v>
      </c>
      <c r="F1345" s="263" t="s">
        <v>1754</v>
      </c>
      <c r="G1345" s="264" t="s">
        <v>386</v>
      </c>
      <c r="H1345" s="265">
        <v>1</v>
      </c>
      <c r="I1345" s="266"/>
      <c r="J1345" s="267">
        <f>ROUND(I1345*H1345,2)</f>
        <v>0</v>
      </c>
      <c r="K1345" s="263" t="s">
        <v>19</v>
      </c>
      <c r="L1345" s="268"/>
      <c r="M1345" s="269" t="s">
        <v>19</v>
      </c>
      <c r="N1345" s="270" t="s">
        <v>44</v>
      </c>
      <c r="O1345" s="86"/>
      <c r="P1345" s="224">
        <f>O1345*H1345</f>
        <v>0</v>
      </c>
      <c r="Q1345" s="224">
        <v>0</v>
      </c>
      <c r="R1345" s="224">
        <f>Q1345*H1345</f>
        <v>0</v>
      </c>
      <c r="S1345" s="224">
        <v>0</v>
      </c>
      <c r="T1345" s="225">
        <f>S1345*H1345</f>
        <v>0</v>
      </c>
      <c r="U1345" s="40"/>
      <c r="V1345" s="40"/>
      <c r="W1345" s="40"/>
      <c r="X1345" s="40"/>
      <c r="Y1345" s="40"/>
      <c r="Z1345" s="40"/>
      <c r="AA1345" s="40"/>
      <c r="AB1345" s="40"/>
      <c r="AC1345" s="40"/>
      <c r="AD1345" s="40"/>
      <c r="AE1345" s="40"/>
      <c r="AR1345" s="226" t="s">
        <v>247</v>
      </c>
      <c r="AT1345" s="226" t="s">
        <v>317</v>
      </c>
      <c r="AU1345" s="226" t="s">
        <v>93</v>
      </c>
      <c r="AY1345" s="19" t="s">
        <v>206</v>
      </c>
      <c r="BE1345" s="227">
        <f>IF(N1345="základní",J1345,0)</f>
        <v>0</v>
      </c>
      <c r="BF1345" s="227">
        <f>IF(N1345="snížená",J1345,0)</f>
        <v>0</v>
      </c>
      <c r="BG1345" s="227">
        <f>IF(N1345="zákl. přenesená",J1345,0)</f>
        <v>0</v>
      </c>
      <c r="BH1345" s="227">
        <f>IF(N1345="sníž. přenesená",J1345,0)</f>
        <v>0</v>
      </c>
      <c r="BI1345" s="227">
        <f>IF(N1345="nulová",J1345,0)</f>
        <v>0</v>
      </c>
      <c r="BJ1345" s="19" t="s">
        <v>34</v>
      </c>
      <c r="BK1345" s="227">
        <f>ROUND(I1345*H1345,2)</f>
        <v>0</v>
      </c>
      <c r="BL1345" s="19" t="s">
        <v>112</v>
      </c>
      <c r="BM1345" s="226" t="s">
        <v>1755</v>
      </c>
    </row>
    <row r="1346" spans="1:47" s="2" customFormat="1" ht="12">
      <c r="A1346" s="40"/>
      <c r="B1346" s="41"/>
      <c r="C1346" s="42"/>
      <c r="D1346" s="230" t="s">
        <v>1750</v>
      </c>
      <c r="E1346" s="42"/>
      <c r="F1346" s="282" t="s">
        <v>1751</v>
      </c>
      <c r="G1346" s="42"/>
      <c r="H1346" s="42"/>
      <c r="I1346" s="283"/>
      <c r="J1346" s="42"/>
      <c r="K1346" s="42"/>
      <c r="L1346" s="46"/>
      <c r="M1346" s="284"/>
      <c r="N1346" s="285"/>
      <c r="O1346" s="86"/>
      <c r="P1346" s="86"/>
      <c r="Q1346" s="86"/>
      <c r="R1346" s="86"/>
      <c r="S1346" s="86"/>
      <c r="T1346" s="87"/>
      <c r="U1346" s="40"/>
      <c r="V1346" s="40"/>
      <c r="W1346" s="40"/>
      <c r="X1346" s="40"/>
      <c r="Y1346" s="40"/>
      <c r="Z1346" s="40"/>
      <c r="AA1346" s="40"/>
      <c r="AB1346" s="40"/>
      <c r="AC1346" s="40"/>
      <c r="AD1346" s="40"/>
      <c r="AE1346" s="40"/>
      <c r="AT1346" s="19" t="s">
        <v>1750</v>
      </c>
      <c r="AU1346" s="19" t="s">
        <v>93</v>
      </c>
    </row>
    <row r="1347" spans="1:51" s="15" customFormat="1" ht="12">
      <c r="A1347" s="15"/>
      <c r="B1347" s="251"/>
      <c r="C1347" s="252"/>
      <c r="D1347" s="230" t="s">
        <v>218</v>
      </c>
      <c r="E1347" s="253" t="s">
        <v>19</v>
      </c>
      <c r="F1347" s="254" t="s">
        <v>1756</v>
      </c>
      <c r="G1347" s="252"/>
      <c r="H1347" s="253" t="s">
        <v>19</v>
      </c>
      <c r="I1347" s="255"/>
      <c r="J1347" s="252"/>
      <c r="K1347" s="252"/>
      <c r="L1347" s="256"/>
      <c r="M1347" s="257"/>
      <c r="N1347" s="258"/>
      <c r="O1347" s="258"/>
      <c r="P1347" s="258"/>
      <c r="Q1347" s="258"/>
      <c r="R1347" s="258"/>
      <c r="S1347" s="258"/>
      <c r="T1347" s="259"/>
      <c r="U1347" s="15"/>
      <c r="V1347" s="15"/>
      <c r="W1347" s="15"/>
      <c r="X1347" s="15"/>
      <c r="Y1347" s="15"/>
      <c r="Z1347" s="15"/>
      <c r="AA1347" s="15"/>
      <c r="AB1347" s="15"/>
      <c r="AC1347" s="15"/>
      <c r="AD1347" s="15"/>
      <c r="AE1347" s="15"/>
      <c r="AT1347" s="260" t="s">
        <v>218</v>
      </c>
      <c r="AU1347" s="260" t="s">
        <v>93</v>
      </c>
      <c r="AV1347" s="15" t="s">
        <v>34</v>
      </c>
      <c r="AW1347" s="15" t="s">
        <v>33</v>
      </c>
      <c r="AX1347" s="15" t="s">
        <v>73</v>
      </c>
      <c r="AY1347" s="260" t="s">
        <v>206</v>
      </c>
    </row>
    <row r="1348" spans="1:51" s="15" customFormat="1" ht="12">
      <c r="A1348" s="15"/>
      <c r="B1348" s="251"/>
      <c r="C1348" s="252"/>
      <c r="D1348" s="230" t="s">
        <v>218</v>
      </c>
      <c r="E1348" s="253" t="s">
        <v>19</v>
      </c>
      <c r="F1348" s="254" t="s">
        <v>1757</v>
      </c>
      <c r="G1348" s="252"/>
      <c r="H1348" s="253" t="s">
        <v>19</v>
      </c>
      <c r="I1348" s="255"/>
      <c r="J1348" s="252"/>
      <c r="K1348" s="252"/>
      <c r="L1348" s="256"/>
      <c r="M1348" s="257"/>
      <c r="N1348" s="258"/>
      <c r="O1348" s="258"/>
      <c r="P1348" s="258"/>
      <c r="Q1348" s="258"/>
      <c r="R1348" s="258"/>
      <c r="S1348" s="258"/>
      <c r="T1348" s="259"/>
      <c r="U1348" s="15"/>
      <c r="V1348" s="15"/>
      <c r="W1348" s="15"/>
      <c r="X1348" s="15"/>
      <c r="Y1348" s="15"/>
      <c r="Z1348" s="15"/>
      <c r="AA1348" s="15"/>
      <c r="AB1348" s="15"/>
      <c r="AC1348" s="15"/>
      <c r="AD1348" s="15"/>
      <c r="AE1348" s="15"/>
      <c r="AT1348" s="260" t="s">
        <v>218</v>
      </c>
      <c r="AU1348" s="260" t="s">
        <v>93</v>
      </c>
      <c r="AV1348" s="15" t="s">
        <v>34</v>
      </c>
      <c r="AW1348" s="15" t="s">
        <v>33</v>
      </c>
      <c r="AX1348" s="15" t="s">
        <v>73</v>
      </c>
      <c r="AY1348" s="260" t="s">
        <v>206</v>
      </c>
    </row>
    <row r="1349" spans="1:51" s="15" customFormat="1" ht="12">
      <c r="A1349" s="15"/>
      <c r="B1349" s="251"/>
      <c r="C1349" s="252"/>
      <c r="D1349" s="230" t="s">
        <v>218</v>
      </c>
      <c r="E1349" s="253" t="s">
        <v>19</v>
      </c>
      <c r="F1349" s="254" t="s">
        <v>1758</v>
      </c>
      <c r="G1349" s="252"/>
      <c r="H1349" s="253" t="s">
        <v>19</v>
      </c>
      <c r="I1349" s="255"/>
      <c r="J1349" s="252"/>
      <c r="K1349" s="252"/>
      <c r="L1349" s="256"/>
      <c r="M1349" s="257"/>
      <c r="N1349" s="258"/>
      <c r="O1349" s="258"/>
      <c r="P1349" s="258"/>
      <c r="Q1349" s="258"/>
      <c r="R1349" s="258"/>
      <c r="S1349" s="258"/>
      <c r="T1349" s="259"/>
      <c r="U1349" s="15"/>
      <c r="V1349" s="15"/>
      <c r="W1349" s="15"/>
      <c r="X1349" s="15"/>
      <c r="Y1349" s="15"/>
      <c r="Z1349" s="15"/>
      <c r="AA1349" s="15"/>
      <c r="AB1349" s="15"/>
      <c r="AC1349" s="15"/>
      <c r="AD1349" s="15"/>
      <c r="AE1349" s="15"/>
      <c r="AT1349" s="260" t="s">
        <v>218</v>
      </c>
      <c r="AU1349" s="260" t="s">
        <v>93</v>
      </c>
      <c r="AV1349" s="15" t="s">
        <v>34</v>
      </c>
      <c r="AW1349" s="15" t="s">
        <v>33</v>
      </c>
      <c r="AX1349" s="15" t="s">
        <v>73</v>
      </c>
      <c r="AY1349" s="260" t="s">
        <v>206</v>
      </c>
    </row>
    <row r="1350" spans="1:51" s="15" customFormat="1" ht="12">
      <c r="A1350" s="15"/>
      <c r="B1350" s="251"/>
      <c r="C1350" s="252"/>
      <c r="D1350" s="230" t="s">
        <v>218</v>
      </c>
      <c r="E1350" s="253" t="s">
        <v>19</v>
      </c>
      <c r="F1350" s="254" t="s">
        <v>1759</v>
      </c>
      <c r="G1350" s="252"/>
      <c r="H1350" s="253" t="s">
        <v>19</v>
      </c>
      <c r="I1350" s="255"/>
      <c r="J1350" s="252"/>
      <c r="K1350" s="252"/>
      <c r="L1350" s="256"/>
      <c r="M1350" s="257"/>
      <c r="N1350" s="258"/>
      <c r="O1350" s="258"/>
      <c r="P1350" s="258"/>
      <c r="Q1350" s="258"/>
      <c r="R1350" s="258"/>
      <c r="S1350" s="258"/>
      <c r="T1350" s="259"/>
      <c r="U1350" s="15"/>
      <c r="V1350" s="15"/>
      <c r="W1350" s="15"/>
      <c r="X1350" s="15"/>
      <c r="Y1350" s="15"/>
      <c r="Z1350" s="15"/>
      <c r="AA1350" s="15"/>
      <c r="AB1350" s="15"/>
      <c r="AC1350" s="15"/>
      <c r="AD1350" s="15"/>
      <c r="AE1350" s="15"/>
      <c r="AT1350" s="260" t="s">
        <v>218</v>
      </c>
      <c r="AU1350" s="260" t="s">
        <v>93</v>
      </c>
      <c r="AV1350" s="15" t="s">
        <v>34</v>
      </c>
      <c r="AW1350" s="15" t="s">
        <v>33</v>
      </c>
      <c r="AX1350" s="15" t="s">
        <v>73</v>
      </c>
      <c r="AY1350" s="260" t="s">
        <v>206</v>
      </c>
    </row>
    <row r="1351" spans="1:51" s="15" customFormat="1" ht="12">
      <c r="A1351" s="15"/>
      <c r="B1351" s="251"/>
      <c r="C1351" s="252"/>
      <c r="D1351" s="230" t="s">
        <v>218</v>
      </c>
      <c r="E1351" s="253" t="s">
        <v>19</v>
      </c>
      <c r="F1351" s="254" t="s">
        <v>1760</v>
      </c>
      <c r="G1351" s="252"/>
      <c r="H1351" s="253" t="s">
        <v>19</v>
      </c>
      <c r="I1351" s="255"/>
      <c r="J1351" s="252"/>
      <c r="K1351" s="252"/>
      <c r="L1351" s="256"/>
      <c r="M1351" s="257"/>
      <c r="N1351" s="258"/>
      <c r="O1351" s="258"/>
      <c r="P1351" s="258"/>
      <c r="Q1351" s="258"/>
      <c r="R1351" s="258"/>
      <c r="S1351" s="258"/>
      <c r="T1351" s="259"/>
      <c r="U1351" s="15"/>
      <c r="V1351" s="15"/>
      <c r="W1351" s="15"/>
      <c r="X1351" s="15"/>
      <c r="Y1351" s="15"/>
      <c r="Z1351" s="15"/>
      <c r="AA1351" s="15"/>
      <c r="AB1351" s="15"/>
      <c r="AC1351" s="15"/>
      <c r="AD1351" s="15"/>
      <c r="AE1351" s="15"/>
      <c r="AT1351" s="260" t="s">
        <v>218</v>
      </c>
      <c r="AU1351" s="260" t="s">
        <v>93</v>
      </c>
      <c r="AV1351" s="15" t="s">
        <v>34</v>
      </c>
      <c r="AW1351" s="15" t="s">
        <v>33</v>
      </c>
      <c r="AX1351" s="15" t="s">
        <v>73</v>
      </c>
      <c r="AY1351" s="260" t="s">
        <v>206</v>
      </c>
    </row>
    <row r="1352" spans="1:51" s="15" customFormat="1" ht="12">
      <c r="A1352" s="15"/>
      <c r="B1352" s="251"/>
      <c r="C1352" s="252"/>
      <c r="D1352" s="230" t="s">
        <v>218</v>
      </c>
      <c r="E1352" s="253" t="s">
        <v>19</v>
      </c>
      <c r="F1352" s="254" t="s">
        <v>1761</v>
      </c>
      <c r="G1352" s="252"/>
      <c r="H1352" s="253" t="s">
        <v>19</v>
      </c>
      <c r="I1352" s="255"/>
      <c r="J1352" s="252"/>
      <c r="K1352" s="252"/>
      <c r="L1352" s="256"/>
      <c r="M1352" s="257"/>
      <c r="N1352" s="258"/>
      <c r="O1352" s="258"/>
      <c r="P1352" s="258"/>
      <c r="Q1352" s="258"/>
      <c r="R1352" s="258"/>
      <c r="S1352" s="258"/>
      <c r="T1352" s="259"/>
      <c r="U1352" s="15"/>
      <c r="V1352" s="15"/>
      <c r="W1352" s="15"/>
      <c r="X1352" s="15"/>
      <c r="Y1352" s="15"/>
      <c r="Z1352" s="15"/>
      <c r="AA1352" s="15"/>
      <c r="AB1352" s="15"/>
      <c r="AC1352" s="15"/>
      <c r="AD1352" s="15"/>
      <c r="AE1352" s="15"/>
      <c r="AT1352" s="260" t="s">
        <v>218</v>
      </c>
      <c r="AU1352" s="260" t="s">
        <v>93</v>
      </c>
      <c r="AV1352" s="15" t="s">
        <v>34</v>
      </c>
      <c r="AW1352" s="15" t="s">
        <v>33</v>
      </c>
      <c r="AX1352" s="15" t="s">
        <v>73</v>
      </c>
      <c r="AY1352" s="260" t="s">
        <v>206</v>
      </c>
    </row>
    <row r="1353" spans="1:51" s="15" customFormat="1" ht="12">
      <c r="A1353" s="15"/>
      <c r="B1353" s="251"/>
      <c r="C1353" s="252"/>
      <c r="D1353" s="230" t="s">
        <v>218</v>
      </c>
      <c r="E1353" s="253" t="s">
        <v>19</v>
      </c>
      <c r="F1353" s="254" t="s">
        <v>1762</v>
      </c>
      <c r="G1353" s="252"/>
      <c r="H1353" s="253" t="s">
        <v>19</v>
      </c>
      <c r="I1353" s="255"/>
      <c r="J1353" s="252"/>
      <c r="K1353" s="252"/>
      <c r="L1353" s="256"/>
      <c r="M1353" s="257"/>
      <c r="N1353" s="258"/>
      <c r="O1353" s="258"/>
      <c r="P1353" s="258"/>
      <c r="Q1353" s="258"/>
      <c r="R1353" s="258"/>
      <c r="S1353" s="258"/>
      <c r="T1353" s="259"/>
      <c r="U1353" s="15"/>
      <c r="V1353" s="15"/>
      <c r="W1353" s="15"/>
      <c r="X1353" s="15"/>
      <c r="Y1353" s="15"/>
      <c r="Z1353" s="15"/>
      <c r="AA1353" s="15"/>
      <c r="AB1353" s="15"/>
      <c r="AC1353" s="15"/>
      <c r="AD1353" s="15"/>
      <c r="AE1353" s="15"/>
      <c r="AT1353" s="260" t="s">
        <v>218</v>
      </c>
      <c r="AU1353" s="260" t="s">
        <v>93</v>
      </c>
      <c r="AV1353" s="15" t="s">
        <v>34</v>
      </c>
      <c r="AW1353" s="15" t="s">
        <v>33</v>
      </c>
      <c r="AX1353" s="15" t="s">
        <v>73</v>
      </c>
      <c r="AY1353" s="260" t="s">
        <v>206</v>
      </c>
    </row>
    <row r="1354" spans="1:51" s="13" customFormat="1" ht="12">
      <c r="A1354" s="13"/>
      <c r="B1354" s="228"/>
      <c r="C1354" s="229"/>
      <c r="D1354" s="230" t="s">
        <v>218</v>
      </c>
      <c r="E1354" s="231" t="s">
        <v>19</v>
      </c>
      <c r="F1354" s="232" t="s">
        <v>34</v>
      </c>
      <c r="G1354" s="229"/>
      <c r="H1354" s="233">
        <v>1</v>
      </c>
      <c r="I1354" s="234"/>
      <c r="J1354" s="229"/>
      <c r="K1354" s="229"/>
      <c r="L1354" s="235"/>
      <c r="M1354" s="236"/>
      <c r="N1354" s="237"/>
      <c r="O1354" s="237"/>
      <c r="P1354" s="237"/>
      <c r="Q1354" s="237"/>
      <c r="R1354" s="237"/>
      <c r="S1354" s="237"/>
      <c r="T1354" s="238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T1354" s="239" t="s">
        <v>218</v>
      </c>
      <c r="AU1354" s="239" t="s">
        <v>93</v>
      </c>
      <c r="AV1354" s="13" t="s">
        <v>82</v>
      </c>
      <c r="AW1354" s="13" t="s">
        <v>33</v>
      </c>
      <c r="AX1354" s="13" t="s">
        <v>73</v>
      </c>
      <c r="AY1354" s="239" t="s">
        <v>206</v>
      </c>
    </row>
    <row r="1355" spans="1:51" s="14" customFormat="1" ht="12">
      <c r="A1355" s="14"/>
      <c r="B1355" s="240"/>
      <c r="C1355" s="241"/>
      <c r="D1355" s="230" t="s">
        <v>218</v>
      </c>
      <c r="E1355" s="242" t="s">
        <v>19</v>
      </c>
      <c r="F1355" s="243" t="s">
        <v>220</v>
      </c>
      <c r="G1355" s="241"/>
      <c r="H1355" s="244">
        <v>1</v>
      </c>
      <c r="I1355" s="245"/>
      <c r="J1355" s="241"/>
      <c r="K1355" s="241"/>
      <c r="L1355" s="246"/>
      <c r="M1355" s="247"/>
      <c r="N1355" s="248"/>
      <c r="O1355" s="248"/>
      <c r="P1355" s="248"/>
      <c r="Q1355" s="248"/>
      <c r="R1355" s="248"/>
      <c r="S1355" s="248"/>
      <c r="T1355" s="249"/>
      <c r="U1355" s="14"/>
      <c r="V1355" s="14"/>
      <c r="W1355" s="14"/>
      <c r="X1355" s="14"/>
      <c r="Y1355" s="14"/>
      <c r="Z1355" s="14"/>
      <c r="AA1355" s="14"/>
      <c r="AB1355" s="14"/>
      <c r="AC1355" s="14"/>
      <c r="AD1355" s="14"/>
      <c r="AE1355" s="14"/>
      <c r="AT1355" s="250" t="s">
        <v>218</v>
      </c>
      <c r="AU1355" s="250" t="s">
        <v>93</v>
      </c>
      <c r="AV1355" s="14" t="s">
        <v>112</v>
      </c>
      <c r="AW1355" s="14" t="s">
        <v>33</v>
      </c>
      <c r="AX1355" s="14" t="s">
        <v>34</v>
      </c>
      <c r="AY1355" s="250" t="s">
        <v>206</v>
      </c>
    </row>
    <row r="1356" spans="1:65" s="2" customFormat="1" ht="16.5" customHeight="1">
      <c r="A1356" s="40"/>
      <c r="B1356" s="41"/>
      <c r="C1356" s="215" t="s">
        <v>1763</v>
      </c>
      <c r="D1356" s="215" t="s">
        <v>208</v>
      </c>
      <c r="E1356" s="216" t="s">
        <v>1764</v>
      </c>
      <c r="F1356" s="217" t="s">
        <v>1765</v>
      </c>
      <c r="G1356" s="218" t="s">
        <v>386</v>
      </c>
      <c r="H1356" s="219">
        <v>1</v>
      </c>
      <c r="I1356" s="220"/>
      <c r="J1356" s="221">
        <f>ROUND(I1356*H1356,2)</f>
        <v>0</v>
      </c>
      <c r="K1356" s="217" t="s">
        <v>19</v>
      </c>
      <c r="L1356" s="46"/>
      <c r="M1356" s="222" t="s">
        <v>19</v>
      </c>
      <c r="N1356" s="223" t="s">
        <v>44</v>
      </c>
      <c r="O1356" s="86"/>
      <c r="P1356" s="224">
        <f>O1356*H1356</f>
        <v>0</v>
      </c>
      <c r="Q1356" s="224">
        <v>0</v>
      </c>
      <c r="R1356" s="224">
        <f>Q1356*H1356</f>
        <v>0</v>
      </c>
      <c r="S1356" s="224">
        <v>0</v>
      </c>
      <c r="T1356" s="225">
        <f>S1356*H1356</f>
        <v>0</v>
      </c>
      <c r="U1356" s="40"/>
      <c r="V1356" s="40"/>
      <c r="W1356" s="40"/>
      <c r="X1356" s="40"/>
      <c r="Y1356" s="40"/>
      <c r="Z1356" s="40"/>
      <c r="AA1356" s="40"/>
      <c r="AB1356" s="40"/>
      <c r="AC1356" s="40"/>
      <c r="AD1356" s="40"/>
      <c r="AE1356" s="40"/>
      <c r="AR1356" s="226" t="s">
        <v>112</v>
      </c>
      <c r="AT1356" s="226" t="s">
        <v>208</v>
      </c>
      <c r="AU1356" s="226" t="s">
        <v>93</v>
      </c>
      <c r="AY1356" s="19" t="s">
        <v>206</v>
      </c>
      <c r="BE1356" s="227">
        <f>IF(N1356="základní",J1356,0)</f>
        <v>0</v>
      </c>
      <c r="BF1356" s="227">
        <f>IF(N1356="snížená",J1356,0)</f>
        <v>0</v>
      </c>
      <c r="BG1356" s="227">
        <f>IF(N1356="zákl. přenesená",J1356,0)</f>
        <v>0</v>
      </c>
      <c r="BH1356" s="227">
        <f>IF(N1356="sníž. přenesená",J1356,0)</f>
        <v>0</v>
      </c>
      <c r="BI1356" s="227">
        <f>IF(N1356="nulová",J1356,0)</f>
        <v>0</v>
      </c>
      <c r="BJ1356" s="19" t="s">
        <v>34</v>
      </c>
      <c r="BK1356" s="227">
        <f>ROUND(I1356*H1356,2)</f>
        <v>0</v>
      </c>
      <c r="BL1356" s="19" t="s">
        <v>112</v>
      </c>
      <c r="BM1356" s="226" t="s">
        <v>1766</v>
      </c>
    </row>
    <row r="1357" spans="1:63" s="12" customFormat="1" ht="20.85" customHeight="1">
      <c r="A1357" s="12"/>
      <c r="B1357" s="199"/>
      <c r="C1357" s="200"/>
      <c r="D1357" s="201" t="s">
        <v>72</v>
      </c>
      <c r="E1357" s="213" t="s">
        <v>956</v>
      </c>
      <c r="F1357" s="213" t="s">
        <v>1767</v>
      </c>
      <c r="G1357" s="200"/>
      <c r="H1357" s="200"/>
      <c r="I1357" s="203"/>
      <c r="J1357" s="214">
        <f>BK1357</f>
        <v>0</v>
      </c>
      <c r="K1357" s="200"/>
      <c r="L1357" s="205"/>
      <c r="M1357" s="206"/>
      <c r="N1357" s="207"/>
      <c r="O1357" s="207"/>
      <c r="P1357" s="208">
        <f>SUM(P1358:P1452)</f>
        <v>0</v>
      </c>
      <c r="Q1357" s="207"/>
      <c r="R1357" s="208">
        <f>SUM(R1358:R1452)</f>
        <v>0.18173745</v>
      </c>
      <c r="S1357" s="207"/>
      <c r="T1357" s="209">
        <f>SUM(T1358:T1452)</f>
        <v>17.220548</v>
      </c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  <c r="AE1357" s="12"/>
      <c r="AR1357" s="210" t="s">
        <v>34</v>
      </c>
      <c r="AT1357" s="211" t="s">
        <v>72</v>
      </c>
      <c r="AU1357" s="211" t="s">
        <v>82</v>
      </c>
      <c r="AY1357" s="210" t="s">
        <v>206</v>
      </c>
      <c r="BK1357" s="212">
        <f>SUM(BK1358:BK1452)</f>
        <v>0</v>
      </c>
    </row>
    <row r="1358" spans="1:65" s="2" customFormat="1" ht="12">
      <c r="A1358" s="40"/>
      <c r="B1358" s="41"/>
      <c r="C1358" s="215" t="s">
        <v>1768</v>
      </c>
      <c r="D1358" s="215" t="s">
        <v>208</v>
      </c>
      <c r="E1358" s="216" t="s">
        <v>1769</v>
      </c>
      <c r="F1358" s="217" t="s">
        <v>1770</v>
      </c>
      <c r="G1358" s="218" t="s">
        <v>211</v>
      </c>
      <c r="H1358" s="219">
        <v>4.92</v>
      </c>
      <c r="I1358" s="220"/>
      <c r="J1358" s="221">
        <f>ROUND(I1358*H1358,2)</f>
        <v>0</v>
      </c>
      <c r="K1358" s="217" t="s">
        <v>212</v>
      </c>
      <c r="L1358" s="46"/>
      <c r="M1358" s="222" t="s">
        <v>19</v>
      </c>
      <c r="N1358" s="223" t="s">
        <v>44</v>
      </c>
      <c r="O1358" s="86"/>
      <c r="P1358" s="224">
        <f>O1358*H1358</f>
        <v>0</v>
      </c>
      <c r="Q1358" s="224">
        <v>0</v>
      </c>
      <c r="R1358" s="224">
        <f>Q1358*H1358</f>
        <v>0</v>
      </c>
      <c r="S1358" s="224">
        <v>0.055</v>
      </c>
      <c r="T1358" s="225">
        <f>S1358*H1358</f>
        <v>0.2706</v>
      </c>
      <c r="U1358" s="40"/>
      <c r="V1358" s="40"/>
      <c r="W1358" s="40"/>
      <c r="X1358" s="40"/>
      <c r="Y1358" s="40"/>
      <c r="Z1358" s="40"/>
      <c r="AA1358" s="40"/>
      <c r="AB1358" s="40"/>
      <c r="AC1358" s="40"/>
      <c r="AD1358" s="40"/>
      <c r="AE1358" s="40"/>
      <c r="AR1358" s="226" t="s">
        <v>112</v>
      </c>
      <c r="AT1358" s="226" t="s">
        <v>208</v>
      </c>
      <c r="AU1358" s="226" t="s">
        <v>93</v>
      </c>
      <c r="AY1358" s="19" t="s">
        <v>206</v>
      </c>
      <c r="BE1358" s="227">
        <f>IF(N1358="základní",J1358,0)</f>
        <v>0</v>
      </c>
      <c r="BF1358" s="227">
        <f>IF(N1358="snížená",J1358,0)</f>
        <v>0</v>
      </c>
      <c r="BG1358" s="227">
        <f>IF(N1358="zákl. přenesená",J1358,0)</f>
        <v>0</v>
      </c>
      <c r="BH1358" s="227">
        <f>IF(N1358="sníž. přenesená",J1358,0)</f>
        <v>0</v>
      </c>
      <c r="BI1358" s="227">
        <f>IF(N1358="nulová",J1358,0)</f>
        <v>0</v>
      </c>
      <c r="BJ1358" s="19" t="s">
        <v>34</v>
      </c>
      <c r="BK1358" s="227">
        <f>ROUND(I1358*H1358,2)</f>
        <v>0</v>
      </c>
      <c r="BL1358" s="19" t="s">
        <v>112</v>
      </c>
      <c r="BM1358" s="226" t="s">
        <v>1771</v>
      </c>
    </row>
    <row r="1359" spans="1:51" s="15" customFormat="1" ht="12">
      <c r="A1359" s="15"/>
      <c r="B1359" s="251"/>
      <c r="C1359" s="252"/>
      <c r="D1359" s="230" t="s">
        <v>218</v>
      </c>
      <c r="E1359" s="253" t="s">
        <v>19</v>
      </c>
      <c r="F1359" s="254" t="s">
        <v>1331</v>
      </c>
      <c r="G1359" s="252"/>
      <c r="H1359" s="253" t="s">
        <v>19</v>
      </c>
      <c r="I1359" s="255"/>
      <c r="J1359" s="252"/>
      <c r="K1359" s="252"/>
      <c r="L1359" s="256"/>
      <c r="M1359" s="257"/>
      <c r="N1359" s="258"/>
      <c r="O1359" s="258"/>
      <c r="P1359" s="258"/>
      <c r="Q1359" s="258"/>
      <c r="R1359" s="258"/>
      <c r="S1359" s="258"/>
      <c r="T1359" s="259"/>
      <c r="U1359" s="15"/>
      <c r="V1359" s="15"/>
      <c r="W1359" s="15"/>
      <c r="X1359" s="15"/>
      <c r="Y1359" s="15"/>
      <c r="Z1359" s="15"/>
      <c r="AA1359" s="15"/>
      <c r="AB1359" s="15"/>
      <c r="AC1359" s="15"/>
      <c r="AD1359" s="15"/>
      <c r="AE1359" s="15"/>
      <c r="AT1359" s="260" t="s">
        <v>218</v>
      </c>
      <c r="AU1359" s="260" t="s">
        <v>93</v>
      </c>
      <c r="AV1359" s="15" t="s">
        <v>34</v>
      </c>
      <c r="AW1359" s="15" t="s">
        <v>33</v>
      </c>
      <c r="AX1359" s="15" t="s">
        <v>73</v>
      </c>
      <c r="AY1359" s="260" t="s">
        <v>206</v>
      </c>
    </row>
    <row r="1360" spans="1:51" s="13" customFormat="1" ht="12">
      <c r="A1360" s="13"/>
      <c r="B1360" s="228"/>
      <c r="C1360" s="229"/>
      <c r="D1360" s="230" t="s">
        <v>218</v>
      </c>
      <c r="E1360" s="231" t="s">
        <v>19</v>
      </c>
      <c r="F1360" s="232" t="s">
        <v>1772</v>
      </c>
      <c r="G1360" s="229"/>
      <c r="H1360" s="233">
        <v>2.46</v>
      </c>
      <c r="I1360" s="234"/>
      <c r="J1360" s="229"/>
      <c r="K1360" s="229"/>
      <c r="L1360" s="235"/>
      <c r="M1360" s="236"/>
      <c r="N1360" s="237"/>
      <c r="O1360" s="237"/>
      <c r="P1360" s="237"/>
      <c r="Q1360" s="237"/>
      <c r="R1360" s="237"/>
      <c r="S1360" s="237"/>
      <c r="T1360" s="238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T1360" s="239" t="s">
        <v>218</v>
      </c>
      <c r="AU1360" s="239" t="s">
        <v>93</v>
      </c>
      <c r="AV1360" s="13" t="s">
        <v>82</v>
      </c>
      <c r="AW1360" s="13" t="s">
        <v>33</v>
      </c>
      <c r="AX1360" s="13" t="s">
        <v>73</v>
      </c>
      <c r="AY1360" s="239" t="s">
        <v>206</v>
      </c>
    </row>
    <row r="1361" spans="1:51" s="13" customFormat="1" ht="12">
      <c r="A1361" s="13"/>
      <c r="B1361" s="228"/>
      <c r="C1361" s="229"/>
      <c r="D1361" s="230" t="s">
        <v>218</v>
      </c>
      <c r="E1361" s="231" t="s">
        <v>19</v>
      </c>
      <c r="F1361" s="232" t="s">
        <v>1773</v>
      </c>
      <c r="G1361" s="229"/>
      <c r="H1361" s="233">
        <v>2.46</v>
      </c>
      <c r="I1361" s="234"/>
      <c r="J1361" s="229"/>
      <c r="K1361" s="229"/>
      <c r="L1361" s="235"/>
      <c r="M1361" s="236"/>
      <c r="N1361" s="237"/>
      <c r="O1361" s="237"/>
      <c r="P1361" s="237"/>
      <c r="Q1361" s="237"/>
      <c r="R1361" s="237"/>
      <c r="S1361" s="237"/>
      <c r="T1361" s="238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T1361" s="239" t="s">
        <v>218</v>
      </c>
      <c r="AU1361" s="239" t="s">
        <v>93</v>
      </c>
      <c r="AV1361" s="13" t="s">
        <v>82</v>
      </c>
      <c r="AW1361" s="13" t="s">
        <v>33</v>
      </c>
      <c r="AX1361" s="13" t="s">
        <v>73</v>
      </c>
      <c r="AY1361" s="239" t="s">
        <v>206</v>
      </c>
    </row>
    <row r="1362" spans="1:51" s="14" customFormat="1" ht="12">
      <c r="A1362" s="14"/>
      <c r="B1362" s="240"/>
      <c r="C1362" s="241"/>
      <c r="D1362" s="230" t="s">
        <v>218</v>
      </c>
      <c r="E1362" s="242" t="s">
        <v>19</v>
      </c>
      <c r="F1362" s="243" t="s">
        <v>220</v>
      </c>
      <c r="G1362" s="241"/>
      <c r="H1362" s="244">
        <v>4.92</v>
      </c>
      <c r="I1362" s="245"/>
      <c r="J1362" s="241"/>
      <c r="K1362" s="241"/>
      <c r="L1362" s="246"/>
      <c r="M1362" s="247"/>
      <c r="N1362" s="248"/>
      <c r="O1362" s="248"/>
      <c r="P1362" s="248"/>
      <c r="Q1362" s="248"/>
      <c r="R1362" s="248"/>
      <c r="S1362" s="248"/>
      <c r="T1362" s="249"/>
      <c r="U1362" s="14"/>
      <c r="V1362" s="14"/>
      <c r="W1362" s="14"/>
      <c r="X1362" s="14"/>
      <c r="Y1362" s="14"/>
      <c r="Z1362" s="14"/>
      <c r="AA1362" s="14"/>
      <c r="AB1362" s="14"/>
      <c r="AC1362" s="14"/>
      <c r="AD1362" s="14"/>
      <c r="AE1362" s="14"/>
      <c r="AT1362" s="250" t="s">
        <v>218</v>
      </c>
      <c r="AU1362" s="250" t="s">
        <v>93</v>
      </c>
      <c r="AV1362" s="14" t="s">
        <v>112</v>
      </c>
      <c r="AW1362" s="14" t="s">
        <v>33</v>
      </c>
      <c r="AX1362" s="14" t="s">
        <v>34</v>
      </c>
      <c r="AY1362" s="250" t="s">
        <v>206</v>
      </c>
    </row>
    <row r="1363" spans="1:65" s="2" customFormat="1" ht="33" customHeight="1">
      <c r="A1363" s="40"/>
      <c r="B1363" s="41"/>
      <c r="C1363" s="215" t="s">
        <v>1774</v>
      </c>
      <c r="D1363" s="215" t="s">
        <v>208</v>
      </c>
      <c r="E1363" s="216" t="s">
        <v>1775</v>
      </c>
      <c r="F1363" s="217" t="s">
        <v>1776</v>
      </c>
      <c r="G1363" s="218" t="s">
        <v>211</v>
      </c>
      <c r="H1363" s="219">
        <v>7.488</v>
      </c>
      <c r="I1363" s="220"/>
      <c r="J1363" s="221">
        <f>ROUND(I1363*H1363,2)</f>
        <v>0</v>
      </c>
      <c r="K1363" s="217" t="s">
        <v>212</v>
      </c>
      <c r="L1363" s="46"/>
      <c r="M1363" s="222" t="s">
        <v>19</v>
      </c>
      <c r="N1363" s="223" t="s">
        <v>44</v>
      </c>
      <c r="O1363" s="86"/>
      <c r="P1363" s="224">
        <f>O1363*H1363</f>
        <v>0</v>
      </c>
      <c r="Q1363" s="224">
        <v>0</v>
      </c>
      <c r="R1363" s="224">
        <f>Q1363*H1363</f>
        <v>0</v>
      </c>
      <c r="S1363" s="224">
        <v>0.059</v>
      </c>
      <c r="T1363" s="225">
        <f>S1363*H1363</f>
        <v>0.441792</v>
      </c>
      <c r="U1363" s="40"/>
      <c r="V1363" s="40"/>
      <c r="W1363" s="40"/>
      <c r="X1363" s="40"/>
      <c r="Y1363" s="40"/>
      <c r="Z1363" s="40"/>
      <c r="AA1363" s="40"/>
      <c r="AB1363" s="40"/>
      <c r="AC1363" s="40"/>
      <c r="AD1363" s="40"/>
      <c r="AE1363" s="40"/>
      <c r="AR1363" s="226" t="s">
        <v>112</v>
      </c>
      <c r="AT1363" s="226" t="s">
        <v>208</v>
      </c>
      <c r="AU1363" s="226" t="s">
        <v>93</v>
      </c>
      <c r="AY1363" s="19" t="s">
        <v>206</v>
      </c>
      <c r="BE1363" s="227">
        <f>IF(N1363="základní",J1363,0)</f>
        <v>0</v>
      </c>
      <c r="BF1363" s="227">
        <f>IF(N1363="snížená",J1363,0)</f>
        <v>0</v>
      </c>
      <c r="BG1363" s="227">
        <f>IF(N1363="zákl. přenesená",J1363,0)</f>
        <v>0</v>
      </c>
      <c r="BH1363" s="227">
        <f>IF(N1363="sníž. přenesená",J1363,0)</f>
        <v>0</v>
      </c>
      <c r="BI1363" s="227">
        <f>IF(N1363="nulová",J1363,0)</f>
        <v>0</v>
      </c>
      <c r="BJ1363" s="19" t="s">
        <v>34</v>
      </c>
      <c r="BK1363" s="227">
        <f>ROUND(I1363*H1363,2)</f>
        <v>0</v>
      </c>
      <c r="BL1363" s="19" t="s">
        <v>112</v>
      </c>
      <c r="BM1363" s="226" t="s">
        <v>1777</v>
      </c>
    </row>
    <row r="1364" spans="1:51" s="15" customFormat="1" ht="12">
      <c r="A1364" s="15"/>
      <c r="B1364" s="251"/>
      <c r="C1364" s="252"/>
      <c r="D1364" s="230" t="s">
        <v>218</v>
      </c>
      <c r="E1364" s="253" t="s">
        <v>19</v>
      </c>
      <c r="F1364" s="254" t="s">
        <v>1778</v>
      </c>
      <c r="G1364" s="252"/>
      <c r="H1364" s="253" t="s">
        <v>19</v>
      </c>
      <c r="I1364" s="255"/>
      <c r="J1364" s="252"/>
      <c r="K1364" s="252"/>
      <c r="L1364" s="256"/>
      <c r="M1364" s="257"/>
      <c r="N1364" s="258"/>
      <c r="O1364" s="258"/>
      <c r="P1364" s="258"/>
      <c r="Q1364" s="258"/>
      <c r="R1364" s="258"/>
      <c r="S1364" s="258"/>
      <c r="T1364" s="259"/>
      <c r="U1364" s="15"/>
      <c r="V1364" s="15"/>
      <c r="W1364" s="15"/>
      <c r="X1364" s="15"/>
      <c r="Y1364" s="15"/>
      <c r="Z1364" s="15"/>
      <c r="AA1364" s="15"/>
      <c r="AB1364" s="15"/>
      <c r="AC1364" s="15"/>
      <c r="AD1364" s="15"/>
      <c r="AE1364" s="15"/>
      <c r="AT1364" s="260" t="s">
        <v>218</v>
      </c>
      <c r="AU1364" s="260" t="s">
        <v>93</v>
      </c>
      <c r="AV1364" s="15" t="s">
        <v>34</v>
      </c>
      <c r="AW1364" s="15" t="s">
        <v>33</v>
      </c>
      <c r="AX1364" s="15" t="s">
        <v>73</v>
      </c>
      <c r="AY1364" s="260" t="s">
        <v>206</v>
      </c>
    </row>
    <row r="1365" spans="1:51" s="13" customFormat="1" ht="12">
      <c r="A1365" s="13"/>
      <c r="B1365" s="228"/>
      <c r="C1365" s="229"/>
      <c r="D1365" s="230" t="s">
        <v>218</v>
      </c>
      <c r="E1365" s="231" t="s">
        <v>19</v>
      </c>
      <c r="F1365" s="232" t="s">
        <v>1779</v>
      </c>
      <c r="G1365" s="229"/>
      <c r="H1365" s="233">
        <v>7.488</v>
      </c>
      <c r="I1365" s="234"/>
      <c r="J1365" s="229"/>
      <c r="K1365" s="229"/>
      <c r="L1365" s="235"/>
      <c r="M1365" s="236"/>
      <c r="N1365" s="237"/>
      <c r="O1365" s="237"/>
      <c r="P1365" s="237"/>
      <c r="Q1365" s="237"/>
      <c r="R1365" s="237"/>
      <c r="S1365" s="237"/>
      <c r="T1365" s="238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T1365" s="239" t="s">
        <v>218</v>
      </c>
      <c r="AU1365" s="239" t="s">
        <v>93</v>
      </c>
      <c r="AV1365" s="13" t="s">
        <v>82</v>
      </c>
      <c r="AW1365" s="13" t="s">
        <v>33</v>
      </c>
      <c r="AX1365" s="13" t="s">
        <v>73</v>
      </c>
      <c r="AY1365" s="239" t="s">
        <v>206</v>
      </c>
    </row>
    <row r="1366" spans="1:51" s="14" customFormat="1" ht="12">
      <c r="A1366" s="14"/>
      <c r="B1366" s="240"/>
      <c r="C1366" s="241"/>
      <c r="D1366" s="230" t="s">
        <v>218</v>
      </c>
      <c r="E1366" s="242" t="s">
        <v>19</v>
      </c>
      <c r="F1366" s="243" t="s">
        <v>220</v>
      </c>
      <c r="G1366" s="241"/>
      <c r="H1366" s="244">
        <v>7.488</v>
      </c>
      <c r="I1366" s="245"/>
      <c r="J1366" s="241"/>
      <c r="K1366" s="241"/>
      <c r="L1366" s="246"/>
      <c r="M1366" s="247"/>
      <c r="N1366" s="248"/>
      <c r="O1366" s="248"/>
      <c r="P1366" s="248"/>
      <c r="Q1366" s="248"/>
      <c r="R1366" s="248"/>
      <c r="S1366" s="248"/>
      <c r="T1366" s="249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T1366" s="250" t="s">
        <v>218</v>
      </c>
      <c r="AU1366" s="250" t="s">
        <v>93</v>
      </c>
      <c r="AV1366" s="14" t="s">
        <v>112</v>
      </c>
      <c r="AW1366" s="14" t="s">
        <v>33</v>
      </c>
      <c r="AX1366" s="14" t="s">
        <v>34</v>
      </c>
      <c r="AY1366" s="250" t="s">
        <v>206</v>
      </c>
    </row>
    <row r="1367" spans="1:65" s="2" customFormat="1" ht="33" customHeight="1">
      <c r="A1367" s="40"/>
      <c r="B1367" s="41"/>
      <c r="C1367" s="215" t="s">
        <v>1780</v>
      </c>
      <c r="D1367" s="215" t="s">
        <v>208</v>
      </c>
      <c r="E1367" s="216" t="s">
        <v>1781</v>
      </c>
      <c r="F1367" s="217" t="s">
        <v>1782</v>
      </c>
      <c r="G1367" s="218" t="s">
        <v>211</v>
      </c>
      <c r="H1367" s="219">
        <v>21.996</v>
      </c>
      <c r="I1367" s="220"/>
      <c r="J1367" s="221">
        <f>ROUND(I1367*H1367,2)</f>
        <v>0</v>
      </c>
      <c r="K1367" s="217" t="s">
        <v>212</v>
      </c>
      <c r="L1367" s="46"/>
      <c r="M1367" s="222" t="s">
        <v>19</v>
      </c>
      <c r="N1367" s="223" t="s">
        <v>44</v>
      </c>
      <c r="O1367" s="86"/>
      <c r="P1367" s="224">
        <f>O1367*H1367</f>
        <v>0</v>
      </c>
      <c r="Q1367" s="224">
        <v>0</v>
      </c>
      <c r="R1367" s="224">
        <f>Q1367*H1367</f>
        <v>0</v>
      </c>
      <c r="S1367" s="224">
        <v>0.051</v>
      </c>
      <c r="T1367" s="225">
        <f>S1367*H1367</f>
        <v>1.1217959999999998</v>
      </c>
      <c r="U1367" s="40"/>
      <c r="V1367" s="40"/>
      <c r="W1367" s="40"/>
      <c r="X1367" s="40"/>
      <c r="Y1367" s="40"/>
      <c r="Z1367" s="40"/>
      <c r="AA1367" s="40"/>
      <c r="AB1367" s="40"/>
      <c r="AC1367" s="40"/>
      <c r="AD1367" s="40"/>
      <c r="AE1367" s="40"/>
      <c r="AR1367" s="226" t="s">
        <v>112</v>
      </c>
      <c r="AT1367" s="226" t="s">
        <v>208</v>
      </c>
      <c r="AU1367" s="226" t="s">
        <v>93</v>
      </c>
      <c r="AY1367" s="19" t="s">
        <v>206</v>
      </c>
      <c r="BE1367" s="227">
        <f>IF(N1367="základní",J1367,0)</f>
        <v>0</v>
      </c>
      <c r="BF1367" s="227">
        <f>IF(N1367="snížená",J1367,0)</f>
        <v>0</v>
      </c>
      <c r="BG1367" s="227">
        <f>IF(N1367="zákl. přenesená",J1367,0)</f>
        <v>0</v>
      </c>
      <c r="BH1367" s="227">
        <f>IF(N1367="sníž. přenesená",J1367,0)</f>
        <v>0</v>
      </c>
      <c r="BI1367" s="227">
        <f>IF(N1367="nulová",J1367,0)</f>
        <v>0</v>
      </c>
      <c r="BJ1367" s="19" t="s">
        <v>34</v>
      </c>
      <c r="BK1367" s="227">
        <f>ROUND(I1367*H1367,2)</f>
        <v>0</v>
      </c>
      <c r="BL1367" s="19" t="s">
        <v>112</v>
      </c>
      <c r="BM1367" s="226" t="s">
        <v>1783</v>
      </c>
    </row>
    <row r="1368" spans="1:51" s="15" customFormat="1" ht="12">
      <c r="A1368" s="15"/>
      <c r="B1368" s="251"/>
      <c r="C1368" s="252"/>
      <c r="D1368" s="230" t="s">
        <v>218</v>
      </c>
      <c r="E1368" s="253" t="s">
        <v>19</v>
      </c>
      <c r="F1368" s="254" t="s">
        <v>1778</v>
      </c>
      <c r="G1368" s="252"/>
      <c r="H1368" s="253" t="s">
        <v>19</v>
      </c>
      <c r="I1368" s="255"/>
      <c r="J1368" s="252"/>
      <c r="K1368" s="252"/>
      <c r="L1368" s="256"/>
      <c r="M1368" s="257"/>
      <c r="N1368" s="258"/>
      <c r="O1368" s="258"/>
      <c r="P1368" s="258"/>
      <c r="Q1368" s="258"/>
      <c r="R1368" s="258"/>
      <c r="S1368" s="258"/>
      <c r="T1368" s="259"/>
      <c r="U1368" s="15"/>
      <c r="V1368" s="15"/>
      <c r="W1368" s="15"/>
      <c r="X1368" s="15"/>
      <c r="Y1368" s="15"/>
      <c r="Z1368" s="15"/>
      <c r="AA1368" s="15"/>
      <c r="AB1368" s="15"/>
      <c r="AC1368" s="15"/>
      <c r="AD1368" s="15"/>
      <c r="AE1368" s="15"/>
      <c r="AT1368" s="260" t="s">
        <v>218</v>
      </c>
      <c r="AU1368" s="260" t="s">
        <v>93</v>
      </c>
      <c r="AV1368" s="15" t="s">
        <v>34</v>
      </c>
      <c r="AW1368" s="15" t="s">
        <v>33</v>
      </c>
      <c r="AX1368" s="15" t="s">
        <v>73</v>
      </c>
      <c r="AY1368" s="260" t="s">
        <v>206</v>
      </c>
    </row>
    <row r="1369" spans="1:51" s="13" customFormat="1" ht="12">
      <c r="A1369" s="13"/>
      <c r="B1369" s="228"/>
      <c r="C1369" s="229"/>
      <c r="D1369" s="230" t="s">
        <v>218</v>
      </c>
      <c r="E1369" s="231" t="s">
        <v>19</v>
      </c>
      <c r="F1369" s="232" t="s">
        <v>1784</v>
      </c>
      <c r="G1369" s="229"/>
      <c r="H1369" s="233">
        <v>11.7</v>
      </c>
      <c r="I1369" s="234"/>
      <c r="J1369" s="229"/>
      <c r="K1369" s="229"/>
      <c r="L1369" s="235"/>
      <c r="M1369" s="236"/>
      <c r="N1369" s="237"/>
      <c r="O1369" s="237"/>
      <c r="P1369" s="237"/>
      <c r="Q1369" s="237"/>
      <c r="R1369" s="237"/>
      <c r="S1369" s="237"/>
      <c r="T1369" s="238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T1369" s="239" t="s">
        <v>218</v>
      </c>
      <c r="AU1369" s="239" t="s">
        <v>93</v>
      </c>
      <c r="AV1369" s="13" t="s">
        <v>82</v>
      </c>
      <c r="AW1369" s="13" t="s">
        <v>33</v>
      </c>
      <c r="AX1369" s="13" t="s">
        <v>73</v>
      </c>
      <c r="AY1369" s="239" t="s">
        <v>206</v>
      </c>
    </row>
    <row r="1370" spans="1:51" s="13" customFormat="1" ht="12">
      <c r="A1370" s="13"/>
      <c r="B1370" s="228"/>
      <c r="C1370" s="229"/>
      <c r="D1370" s="230" t="s">
        <v>218</v>
      </c>
      <c r="E1370" s="231" t="s">
        <v>19</v>
      </c>
      <c r="F1370" s="232" t="s">
        <v>534</v>
      </c>
      <c r="G1370" s="229"/>
      <c r="H1370" s="233">
        <v>10.296</v>
      </c>
      <c r="I1370" s="234"/>
      <c r="J1370" s="229"/>
      <c r="K1370" s="229"/>
      <c r="L1370" s="235"/>
      <c r="M1370" s="236"/>
      <c r="N1370" s="237"/>
      <c r="O1370" s="237"/>
      <c r="P1370" s="237"/>
      <c r="Q1370" s="237"/>
      <c r="R1370" s="237"/>
      <c r="S1370" s="237"/>
      <c r="T1370" s="238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T1370" s="239" t="s">
        <v>218</v>
      </c>
      <c r="AU1370" s="239" t="s">
        <v>93</v>
      </c>
      <c r="AV1370" s="13" t="s">
        <v>82</v>
      </c>
      <c r="AW1370" s="13" t="s">
        <v>33</v>
      </c>
      <c r="AX1370" s="13" t="s">
        <v>73</v>
      </c>
      <c r="AY1370" s="239" t="s">
        <v>206</v>
      </c>
    </row>
    <row r="1371" spans="1:51" s="14" customFormat="1" ht="12">
      <c r="A1371" s="14"/>
      <c r="B1371" s="240"/>
      <c r="C1371" s="241"/>
      <c r="D1371" s="230" t="s">
        <v>218</v>
      </c>
      <c r="E1371" s="242" t="s">
        <v>19</v>
      </c>
      <c r="F1371" s="243" t="s">
        <v>220</v>
      </c>
      <c r="G1371" s="241"/>
      <c r="H1371" s="244">
        <v>21.996</v>
      </c>
      <c r="I1371" s="245"/>
      <c r="J1371" s="241"/>
      <c r="K1371" s="241"/>
      <c r="L1371" s="246"/>
      <c r="M1371" s="247"/>
      <c r="N1371" s="248"/>
      <c r="O1371" s="248"/>
      <c r="P1371" s="248"/>
      <c r="Q1371" s="248"/>
      <c r="R1371" s="248"/>
      <c r="S1371" s="248"/>
      <c r="T1371" s="249"/>
      <c r="U1371" s="14"/>
      <c r="V1371" s="14"/>
      <c r="W1371" s="14"/>
      <c r="X1371" s="14"/>
      <c r="Y1371" s="14"/>
      <c r="Z1371" s="14"/>
      <c r="AA1371" s="14"/>
      <c r="AB1371" s="14"/>
      <c r="AC1371" s="14"/>
      <c r="AD1371" s="14"/>
      <c r="AE1371" s="14"/>
      <c r="AT1371" s="250" t="s">
        <v>218</v>
      </c>
      <c r="AU1371" s="250" t="s">
        <v>93</v>
      </c>
      <c r="AV1371" s="14" t="s">
        <v>112</v>
      </c>
      <c r="AW1371" s="14" t="s">
        <v>33</v>
      </c>
      <c r="AX1371" s="14" t="s">
        <v>34</v>
      </c>
      <c r="AY1371" s="250" t="s">
        <v>206</v>
      </c>
    </row>
    <row r="1372" spans="1:65" s="2" customFormat="1" ht="55.5" customHeight="1">
      <c r="A1372" s="40"/>
      <c r="B1372" s="41"/>
      <c r="C1372" s="215" t="s">
        <v>1785</v>
      </c>
      <c r="D1372" s="215" t="s">
        <v>208</v>
      </c>
      <c r="E1372" s="216" t="s">
        <v>1786</v>
      </c>
      <c r="F1372" s="217" t="s">
        <v>1787</v>
      </c>
      <c r="G1372" s="218" t="s">
        <v>216</v>
      </c>
      <c r="H1372" s="219">
        <v>3.567</v>
      </c>
      <c r="I1372" s="220"/>
      <c r="J1372" s="221">
        <f>ROUND(I1372*H1372,2)</f>
        <v>0</v>
      </c>
      <c r="K1372" s="217" t="s">
        <v>212</v>
      </c>
      <c r="L1372" s="46"/>
      <c r="M1372" s="222" t="s">
        <v>19</v>
      </c>
      <c r="N1372" s="223" t="s">
        <v>44</v>
      </c>
      <c r="O1372" s="86"/>
      <c r="P1372" s="224">
        <f>O1372*H1372</f>
        <v>0</v>
      </c>
      <c r="Q1372" s="224">
        <v>0</v>
      </c>
      <c r="R1372" s="224">
        <f>Q1372*H1372</f>
        <v>0</v>
      </c>
      <c r="S1372" s="224">
        <v>1.8</v>
      </c>
      <c r="T1372" s="225">
        <f>S1372*H1372</f>
        <v>6.4206</v>
      </c>
      <c r="U1372" s="40"/>
      <c r="V1372" s="40"/>
      <c r="W1372" s="40"/>
      <c r="X1372" s="40"/>
      <c r="Y1372" s="40"/>
      <c r="Z1372" s="40"/>
      <c r="AA1372" s="40"/>
      <c r="AB1372" s="40"/>
      <c r="AC1372" s="40"/>
      <c r="AD1372" s="40"/>
      <c r="AE1372" s="40"/>
      <c r="AR1372" s="226" t="s">
        <v>112</v>
      </c>
      <c r="AT1372" s="226" t="s">
        <v>208</v>
      </c>
      <c r="AU1372" s="226" t="s">
        <v>93</v>
      </c>
      <c r="AY1372" s="19" t="s">
        <v>206</v>
      </c>
      <c r="BE1372" s="227">
        <f>IF(N1372="základní",J1372,0)</f>
        <v>0</v>
      </c>
      <c r="BF1372" s="227">
        <f>IF(N1372="snížená",J1372,0)</f>
        <v>0</v>
      </c>
      <c r="BG1372" s="227">
        <f>IF(N1372="zákl. přenesená",J1372,0)</f>
        <v>0</v>
      </c>
      <c r="BH1372" s="227">
        <f>IF(N1372="sníž. přenesená",J1372,0)</f>
        <v>0</v>
      </c>
      <c r="BI1372" s="227">
        <f>IF(N1372="nulová",J1372,0)</f>
        <v>0</v>
      </c>
      <c r="BJ1372" s="19" t="s">
        <v>34</v>
      </c>
      <c r="BK1372" s="227">
        <f>ROUND(I1372*H1372,2)</f>
        <v>0</v>
      </c>
      <c r="BL1372" s="19" t="s">
        <v>112</v>
      </c>
      <c r="BM1372" s="226" t="s">
        <v>1788</v>
      </c>
    </row>
    <row r="1373" spans="1:51" s="15" customFormat="1" ht="12">
      <c r="A1373" s="15"/>
      <c r="B1373" s="251"/>
      <c r="C1373" s="252"/>
      <c r="D1373" s="230" t="s">
        <v>218</v>
      </c>
      <c r="E1373" s="253" t="s">
        <v>19</v>
      </c>
      <c r="F1373" s="254" t="s">
        <v>1789</v>
      </c>
      <c r="G1373" s="252"/>
      <c r="H1373" s="253" t="s">
        <v>19</v>
      </c>
      <c r="I1373" s="255"/>
      <c r="J1373" s="252"/>
      <c r="K1373" s="252"/>
      <c r="L1373" s="256"/>
      <c r="M1373" s="257"/>
      <c r="N1373" s="258"/>
      <c r="O1373" s="258"/>
      <c r="P1373" s="258"/>
      <c r="Q1373" s="258"/>
      <c r="R1373" s="258"/>
      <c r="S1373" s="258"/>
      <c r="T1373" s="259"/>
      <c r="U1373" s="15"/>
      <c r="V1373" s="15"/>
      <c r="W1373" s="15"/>
      <c r="X1373" s="15"/>
      <c r="Y1373" s="15"/>
      <c r="Z1373" s="15"/>
      <c r="AA1373" s="15"/>
      <c r="AB1373" s="15"/>
      <c r="AC1373" s="15"/>
      <c r="AD1373" s="15"/>
      <c r="AE1373" s="15"/>
      <c r="AT1373" s="260" t="s">
        <v>218</v>
      </c>
      <c r="AU1373" s="260" t="s">
        <v>93</v>
      </c>
      <c r="AV1373" s="15" t="s">
        <v>34</v>
      </c>
      <c r="AW1373" s="15" t="s">
        <v>33</v>
      </c>
      <c r="AX1373" s="15" t="s">
        <v>73</v>
      </c>
      <c r="AY1373" s="260" t="s">
        <v>206</v>
      </c>
    </row>
    <row r="1374" spans="1:51" s="13" customFormat="1" ht="12">
      <c r="A1374" s="13"/>
      <c r="B1374" s="228"/>
      <c r="C1374" s="229"/>
      <c r="D1374" s="230" t="s">
        <v>218</v>
      </c>
      <c r="E1374" s="231" t="s">
        <v>19</v>
      </c>
      <c r="F1374" s="232" t="s">
        <v>1790</v>
      </c>
      <c r="G1374" s="229"/>
      <c r="H1374" s="233">
        <v>1.23</v>
      </c>
      <c r="I1374" s="234"/>
      <c r="J1374" s="229"/>
      <c r="K1374" s="229"/>
      <c r="L1374" s="235"/>
      <c r="M1374" s="236"/>
      <c r="N1374" s="237"/>
      <c r="O1374" s="237"/>
      <c r="P1374" s="237"/>
      <c r="Q1374" s="237"/>
      <c r="R1374" s="237"/>
      <c r="S1374" s="237"/>
      <c r="T1374" s="238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T1374" s="239" t="s">
        <v>218</v>
      </c>
      <c r="AU1374" s="239" t="s">
        <v>93</v>
      </c>
      <c r="AV1374" s="13" t="s">
        <v>82</v>
      </c>
      <c r="AW1374" s="13" t="s">
        <v>33</v>
      </c>
      <c r="AX1374" s="13" t="s">
        <v>73</v>
      </c>
      <c r="AY1374" s="239" t="s">
        <v>206</v>
      </c>
    </row>
    <row r="1375" spans="1:51" s="13" customFormat="1" ht="12">
      <c r="A1375" s="13"/>
      <c r="B1375" s="228"/>
      <c r="C1375" s="229"/>
      <c r="D1375" s="230" t="s">
        <v>218</v>
      </c>
      <c r="E1375" s="231" t="s">
        <v>19</v>
      </c>
      <c r="F1375" s="232" t="s">
        <v>1791</v>
      </c>
      <c r="G1375" s="229"/>
      <c r="H1375" s="233">
        <v>2.337</v>
      </c>
      <c r="I1375" s="234"/>
      <c r="J1375" s="229"/>
      <c r="K1375" s="229"/>
      <c r="L1375" s="235"/>
      <c r="M1375" s="236"/>
      <c r="N1375" s="237"/>
      <c r="O1375" s="237"/>
      <c r="P1375" s="237"/>
      <c r="Q1375" s="237"/>
      <c r="R1375" s="237"/>
      <c r="S1375" s="237"/>
      <c r="T1375" s="238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T1375" s="239" t="s">
        <v>218</v>
      </c>
      <c r="AU1375" s="239" t="s">
        <v>93</v>
      </c>
      <c r="AV1375" s="13" t="s">
        <v>82</v>
      </c>
      <c r="AW1375" s="13" t="s">
        <v>33</v>
      </c>
      <c r="AX1375" s="13" t="s">
        <v>73</v>
      </c>
      <c r="AY1375" s="239" t="s">
        <v>206</v>
      </c>
    </row>
    <row r="1376" spans="1:51" s="14" customFormat="1" ht="12">
      <c r="A1376" s="14"/>
      <c r="B1376" s="240"/>
      <c r="C1376" s="241"/>
      <c r="D1376" s="230" t="s">
        <v>218</v>
      </c>
      <c r="E1376" s="242" t="s">
        <v>19</v>
      </c>
      <c r="F1376" s="243" t="s">
        <v>220</v>
      </c>
      <c r="G1376" s="241"/>
      <c r="H1376" s="244">
        <v>3.567</v>
      </c>
      <c r="I1376" s="245"/>
      <c r="J1376" s="241"/>
      <c r="K1376" s="241"/>
      <c r="L1376" s="246"/>
      <c r="M1376" s="247"/>
      <c r="N1376" s="248"/>
      <c r="O1376" s="248"/>
      <c r="P1376" s="248"/>
      <c r="Q1376" s="248"/>
      <c r="R1376" s="248"/>
      <c r="S1376" s="248"/>
      <c r="T1376" s="249"/>
      <c r="U1376" s="14"/>
      <c r="V1376" s="14"/>
      <c r="W1376" s="14"/>
      <c r="X1376" s="14"/>
      <c r="Y1376" s="14"/>
      <c r="Z1376" s="14"/>
      <c r="AA1376" s="14"/>
      <c r="AB1376" s="14"/>
      <c r="AC1376" s="14"/>
      <c r="AD1376" s="14"/>
      <c r="AE1376" s="14"/>
      <c r="AT1376" s="250" t="s">
        <v>218</v>
      </c>
      <c r="AU1376" s="250" t="s">
        <v>93</v>
      </c>
      <c r="AV1376" s="14" t="s">
        <v>112</v>
      </c>
      <c r="AW1376" s="14" t="s">
        <v>33</v>
      </c>
      <c r="AX1376" s="14" t="s">
        <v>34</v>
      </c>
      <c r="AY1376" s="250" t="s">
        <v>206</v>
      </c>
    </row>
    <row r="1377" spans="1:65" s="2" customFormat="1" ht="12">
      <c r="A1377" s="40"/>
      <c r="B1377" s="41"/>
      <c r="C1377" s="215" t="s">
        <v>1792</v>
      </c>
      <c r="D1377" s="215" t="s">
        <v>208</v>
      </c>
      <c r="E1377" s="216" t="s">
        <v>1793</v>
      </c>
      <c r="F1377" s="217" t="s">
        <v>1794</v>
      </c>
      <c r="G1377" s="218" t="s">
        <v>270</v>
      </c>
      <c r="H1377" s="219">
        <v>20</v>
      </c>
      <c r="I1377" s="220"/>
      <c r="J1377" s="221">
        <f>ROUND(I1377*H1377,2)</f>
        <v>0</v>
      </c>
      <c r="K1377" s="217" t="s">
        <v>212</v>
      </c>
      <c r="L1377" s="46"/>
      <c r="M1377" s="222" t="s">
        <v>19</v>
      </c>
      <c r="N1377" s="223" t="s">
        <v>44</v>
      </c>
      <c r="O1377" s="86"/>
      <c r="P1377" s="224">
        <f>O1377*H1377</f>
        <v>0</v>
      </c>
      <c r="Q1377" s="224">
        <v>0</v>
      </c>
      <c r="R1377" s="224">
        <f>Q1377*H1377</f>
        <v>0</v>
      </c>
      <c r="S1377" s="224">
        <v>0.065</v>
      </c>
      <c r="T1377" s="225">
        <f>S1377*H1377</f>
        <v>1.3</v>
      </c>
      <c r="U1377" s="40"/>
      <c r="V1377" s="40"/>
      <c r="W1377" s="40"/>
      <c r="X1377" s="40"/>
      <c r="Y1377" s="40"/>
      <c r="Z1377" s="40"/>
      <c r="AA1377" s="40"/>
      <c r="AB1377" s="40"/>
      <c r="AC1377" s="40"/>
      <c r="AD1377" s="40"/>
      <c r="AE1377" s="40"/>
      <c r="AR1377" s="226" t="s">
        <v>112</v>
      </c>
      <c r="AT1377" s="226" t="s">
        <v>208</v>
      </c>
      <c r="AU1377" s="226" t="s">
        <v>93</v>
      </c>
      <c r="AY1377" s="19" t="s">
        <v>206</v>
      </c>
      <c r="BE1377" s="227">
        <f>IF(N1377="základní",J1377,0)</f>
        <v>0</v>
      </c>
      <c r="BF1377" s="227">
        <f>IF(N1377="snížená",J1377,0)</f>
        <v>0</v>
      </c>
      <c r="BG1377" s="227">
        <f>IF(N1377="zákl. přenesená",J1377,0)</f>
        <v>0</v>
      </c>
      <c r="BH1377" s="227">
        <f>IF(N1377="sníž. přenesená",J1377,0)</f>
        <v>0</v>
      </c>
      <c r="BI1377" s="227">
        <f>IF(N1377="nulová",J1377,0)</f>
        <v>0</v>
      </c>
      <c r="BJ1377" s="19" t="s">
        <v>34</v>
      </c>
      <c r="BK1377" s="227">
        <f>ROUND(I1377*H1377,2)</f>
        <v>0</v>
      </c>
      <c r="BL1377" s="19" t="s">
        <v>112</v>
      </c>
      <c r="BM1377" s="226" t="s">
        <v>1795</v>
      </c>
    </row>
    <row r="1378" spans="1:51" s="15" customFormat="1" ht="12">
      <c r="A1378" s="15"/>
      <c r="B1378" s="251"/>
      <c r="C1378" s="252"/>
      <c r="D1378" s="230" t="s">
        <v>218</v>
      </c>
      <c r="E1378" s="253" t="s">
        <v>19</v>
      </c>
      <c r="F1378" s="254" t="s">
        <v>572</v>
      </c>
      <c r="G1378" s="252"/>
      <c r="H1378" s="253" t="s">
        <v>19</v>
      </c>
      <c r="I1378" s="255"/>
      <c r="J1378" s="252"/>
      <c r="K1378" s="252"/>
      <c r="L1378" s="256"/>
      <c r="M1378" s="257"/>
      <c r="N1378" s="258"/>
      <c r="O1378" s="258"/>
      <c r="P1378" s="258"/>
      <c r="Q1378" s="258"/>
      <c r="R1378" s="258"/>
      <c r="S1378" s="258"/>
      <c r="T1378" s="259"/>
      <c r="U1378" s="15"/>
      <c r="V1378" s="15"/>
      <c r="W1378" s="15"/>
      <c r="X1378" s="15"/>
      <c r="Y1378" s="15"/>
      <c r="Z1378" s="15"/>
      <c r="AA1378" s="15"/>
      <c r="AB1378" s="15"/>
      <c r="AC1378" s="15"/>
      <c r="AD1378" s="15"/>
      <c r="AE1378" s="15"/>
      <c r="AT1378" s="260" t="s">
        <v>218</v>
      </c>
      <c r="AU1378" s="260" t="s">
        <v>93</v>
      </c>
      <c r="AV1378" s="15" t="s">
        <v>34</v>
      </c>
      <c r="AW1378" s="15" t="s">
        <v>33</v>
      </c>
      <c r="AX1378" s="15" t="s">
        <v>73</v>
      </c>
      <c r="AY1378" s="260" t="s">
        <v>206</v>
      </c>
    </row>
    <row r="1379" spans="1:51" s="13" customFormat="1" ht="12">
      <c r="A1379" s="13"/>
      <c r="B1379" s="228"/>
      <c r="C1379" s="229"/>
      <c r="D1379" s="230" t="s">
        <v>218</v>
      </c>
      <c r="E1379" s="231" t="s">
        <v>19</v>
      </c>
      <c r="F1379" s="232" t="s">
        <v>1796</v>
      </c>
      <c r="G1379" s="229"/>
      <c r="H1379" s="233">
        <v>7.5</v>
      </c>
      <c r="I1379" s="234"/>
      <c r="J1379" s="229"/>
      <c r="K1379" s="229"/>
      <c r="L1379" s="235"/>
      <c r="M1379" s="236"/>
      <c r="N1379" s="237"/>
      <c r="O1379" s="237"/>
      <c r="P1379" s="237"/>
      <c r="Q1379" s="237"/>
      <c r="R1379" s="237"/>
      <c r="S1379" s="237"/>
      <c r="T1379" s="238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T1379" s="239" t="s">
        <v>218</v>
      </c>
      <c r="AU1379" s="239" t="s">
        <v>93</v>
      </c>
      <c r="AV1379" s="13" t="s">
        <v>82</v>
      </c>
      <c r="AW1379" s="13" t="s">
        <v>33</v>
      </c>
      <c r="AX1379" s="13" t="s">
        <v>73</v>
      </c>
      <c r="AY1379" s="239" t="s">
        <v>206</v>
      </c>
    </row>
    <row r="1380" spans="1:51" s="13" customFormat="1" ht="12">
      <c r="A1380" s="13"/>
      <c r="B1380" s="228"/>
      <c r="C1380" s="229"/>
      <c r="D1380" s="230" t="s">
        <v>218</v>
      </c>
      <c r="E1380" s="231" t="s">
        <v>19</v>
      </c>
      <c r="F1380" s="232" t="s">
        <v>1797</v>
      </c>
      <c r="G1380" s="229"/>
      <c r="H1380" s="233">
        <v>12.5</v>
      </c>
      <c r="I1380" s="234"/>
      <c r="J1380" s="229"/>
      <c r="K1380" s="229"/>
      <c r="L1380" s="235"/>
      <c r="M1380" s="236"/>
      <c r="N1380" s="237"/>
      <c r="O1380" s="237"/>
      <c r="P1380" s="237"/>
      <c r="Q1380" s="237"/>
      <c r="R1380" s="237"/>
      <c r="S1380" s="237"/>
      <c r="T1380" s="238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T1380" s="239" t="s">
        <v>218</v>
      </c>
      <c r="AU1380" s="239" t="s">
        <v>93</v>
      </c>
      <c r="AV1380" s="13" t="s">
        <v>82</v>
      </c>
      <c r="AW1380" s="13" t="s">
        <v>33</v>
      </c>
      <c r="AX1380" s="13" t="s">
        <v>73</v>
      </c>
      <c r="AY1380" s="239" t="s">
        <v>206</v>
      </c>
    </row>
    <row r="1381" spans="1:51" s="14" customFormat="1" ht="12">
      <c r="A1381" s="14"/>
      <c r="B1381" s="240"/>
      <c r="C1381" s="241"/>
      <c r="D1381" s="230" t="s">
        <v>218</v>
      </c>
      <c r="E1381" s="242" t="s">
        <v>19</v>
      </c>
      <c r="F1381" s="243" t="s">
        <v>220</v>
      </c>
      <c r="G1381" s="241"/>
      <c r="H1381" s="244">
        <v>20</v>
      </c>
      <c r="I1381" s="245"/>
      <c r="J1381" s="241"/>
      <c r="K1381" s="241"/>
      <c r="L1381" s="246"/>
      <c r="M1381" s="247"/>
      <c r="N1381" s="248"/>
      <c r="O1381" s="248"/>
      <c r="P1381" s="248"/>
      <c r="Q1381" s="248"/>
      <c r="R1381" s="248"/>
      <c r="S1381" s="248"/>
      <c r="T1381" s="249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  <c r="AT1381" s="250" t="s">
        <v>218</v>
      </c>
      <c r="AU1381" s="250" t="s">
        <v>93</v>
      </c>
      <c r="AV1381" s="14" t="s">
        <v>112</v>
      </c>
      <c r="AW1381" s="14" t="s">
        <v>33</v>
      </c>
      <c r="AX1381" s="14" t="s">
        <v>34</v>
      </c>
      <c r="AY1381" s="250" t="s">
        <v>206</v>
      </c>
    </row>
    <row r="1382" spans="1:65" s="2" customFormat="1" ht="12">
      <c r="A1382" s="40"/>
      <c r="B1382" s="41"/>
      <c r="C1382" s="215" t="s">
        <v>1798</v>
      </c>
      <c r="D1382" s="215" t="s">
        <v>208</v>
      </c>
      <c r="E1382" s="216" t="s">
        <v>1799</v>
      </c>
      <c r="F1382" s="217" t="s">
        <v>1800</v>
      </c>
      <c r="G1382" s="218" t="s">
        <v>270</v>
      </c>
      <c r="H1382" s="219">
        <v>8</v>
      </c>
      <c r="I1382" s="220"/>
      <c r="J1382" s="221">
        <f>ROUND(I1382*H1382,2)</f>
        <v>0</v>
      </c>
      <c r="K1382" s="217" t="s">
        <v>212</v>
      </c>
      <c r="L1382" s="46"/>
      <c r="M1382" s="222" t="s">
        <v>19</v>
      </c>
      <c r="N1382" s="223" t="s">
        <v>44</v>
      </c>
      <c r="O1382" s="86"/>
      <c r="P1382" s="224">
        <f>O1382*H1382</f>
        <v>0</v>
      </c>
      <c r="Q1382" s="224">
        <v>0.01804</v>
      </c>
      <c r="R1382" s="224">
        <f>Q1382*H1382</f>
        <v>0.14432</v>
      </c>
      <c r="S1382" s="224">
        <v>0</v>
      </c>
      <c r="T1382" s="225">
        <f>S1382*H1382</f>
        <v>0</v>
      </c>
      <c r="U1382" s="40"/>
      <c r="V1382" s="40"/>
      <c r="W1382" s="40"/>
      <c r="X1382" s="40"/>
      <c r="Y1382" s="40"/>
      <c r="Z1382" s="40"/>
      <c r="AA1382" s="40"/>
      <c r="AB1382" s="40"/>
      <c r="AC1382" s="40"/>
      <c r="AD1382" s="40"/>
      <c r="AE1382" s="40"/>
      <c r="AR1382" s="226" t="s">
        <v>112</v>
      </c>
      <c r="AT1382" s="226" t="s">
        <v>208</v>
      </c>
      <c r="AU1382" s="226" t="s">
        <v>93</v>
      </c>
      <c r="AY1382" s="19" t="s">
        <v>206</v>
      </c>
      <c r="BE1382" s="227">
        <f>IF(N1382="základní",J1382,0)</f>
        <v>0</v>
      </c>
      <c r="BF1382" s="227">
        <f>IF(N1382="snížená",J1382,0)</f>
        <v>0</v>
      </c>
      <c r="BG1382" s="227">
        <f>IF(N1382="zákl. přenesená",J1382,0)</f>
        <v>0</v>
      </c>
      <c r="BH1382" s="227">
        <f>IF(N1382="sníž. přenesená",J1382,0)</f>
        <v>0</v>
      </c>
      <c r="BI1382" s="227">
        <f>IF(N1382="nulová",J1382,0)</f>
        <v>0</v>
      </c>
      <c r="BJ1382" s="19" t="s">
        <v>34</v>
      </c>
      <c r="BK1382" s="227">
        <f>ROUND(I1382*H1382,2)</f>
        <v>0</v>
      </c>
      <c r="BL1382" s="19" t="s">
        <v>112</v>
      </c>
      <c r="BM1382" s="226" t="s">
        <v>1801</v>
      </c>
    </row>
    <row r="1383" spans="1:51" s="15" customFormat="1" ht="12">
      <c r="A1383" s="15"/>
      <c r="B1383" s="251"/>
      <c r="C1383" s="252"/>
      <c r="D1383" s="230" t="s">
        <v>218</v>
      </c>
      <c r="E1383" s="253" t="s">
        <v>19</v>
      </c>
      <c r="F1383" s="254" t="s">
        <v>572</v>
      </c>
      <c r="G1383" s="252"/>
      <c r="H1383" s="253" t="s">
        <v>19</v>
      </c>
      <c r="I1383" s="255"/>
      <c r="J1383" s="252"/>
      <c r="K1383" s="252"/>
      <c r="L1383" s="256"/>
      <c r="M1383" s="257"/>
      <c r="N1383" s="258"/>
      <c r="O1383" s="258"/>
      <c r="P1383" s="258"/>
      <c r="Q1383" s="258"/>
      <c r="R1383" s="258"/>
      <c r="S1383" s="258"/>
      <c r="T1383" s="259"/>
      <c r="U1383" s="15"/>
      <c r="V1383" s="15"/>
      <c r="W1383" s="15"/>
      <c r="X1383" s="15"/>
      <c r="Y1383" s="15"/>
      <c r="Z1383" s="15"/>
      <c r="AA1383" s="15"/>
      <c r="AB1383" s="15"/>
      <c r="AC1383" s="15"/>
      <c r="AD1383" s="15"/>
      <c r="AE1383" s="15"/>
      <c r="AT1383" s="260" t="s">
        <v>218</v>
      </c>
      <c r="AU1383" s="260" t="s">
        <v>93</v>
      </c>
      <c r="AV1383" s="15" t="s">
        <v>34</v>
      </c>
      <c r="AW1383" s="15" t="s">
        <v>33</v>
      </c>
      <c r="AX1383" s="15" t="s">
        <v>73</v>
      </c>
      <c r="AY1383" s="260" t="s">
        <v>206</v>
      </c>
    </row>
    <row r="1384" spans="1:51" s="13" customFormat="1" ht="12">
      <c r="A1384" s="13"/>
      <c r="B1384" s="228"/>
      <c r="C1384" s="229"/>
      <c r="D1384" s="230" t="s">
        <v>218</v>
      </c>
      <c r="E1384" s="231" t="s">
        <v>19</v>
      </c>
      <c r="F1384" s="232" t="s">
        <v>1802</v>
      </c>
      <c r="G1384" s="229"/>
      <c r="H1384" s="233">
        <v>3</v>
      </c>
      <c r="I1384" s="234"/>
      <c r="J1384" s="229"/>
      <c r="K1384" s="229"/>
      <c r="L1384" s="235"/>
      <c r="M1384" s="236"/>
      <c r="N1384" s="237"/>
      <c r="O1384" s="237"/>
      <c r="P1384" s="237"/>
      <c r="Q1384" s="237"/>
      <c r="R1384" s="237"/>
      <c r="S1384" s="237"/>
      <c r="T1384" s="238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T1384" s="239" t="s">
        <v>218</v>
      </c>
      <c r="AU1384" s="239" t="s">
        <v>93</v>
      </c>
      <c r="AV1384" s="13" t="s">
        <v>82</v>
      </c>
      <c r="AW1384" s="13" t="s">
        <v>33</v>
      </c>
      <c r="AX1384" s="13" t="s">
        <v>73</v>
      </c>
      <c r="AY1384" s="239" t="s">
        <v>206</v>
      </c>
    </row>
    <row r="1385" spans="1:51" s="13" customFormat="1" ht="12">
      <c r="A1385" s="13"/>
      <c r="B1385" s="228"/>
      <c r="C1385" s="229"/>
      <c r="D1385" s="230" t="s">
        <v>218</v>
      </c>
      <c r="E1385" s="231" t="s">
        <v>19</v>
      </c>
      <c r="F1385" s="232" t="s">
        <v>1803</v>
      </c>
      <c r="G1385" s="229"/>
      <c r="H1385" s="233">
        <v>5</v>
      </c>
      <c r="I1385" s="234"/>
      <c r="J1385" s="229"/>
      <c r="K1385" s="229"/>
      <c r="L1385" s="235"/>
      <c r="M1385" s="236"/>
      <c r="N1385" s="237"/>
      <c r="O1385" s="237"/>
      <c r="P1385" s="237"/>
      <c r="Q1385" s="237"/>
      <c r="R1385" s="237"/>
      <c r="S1385" s="237"/>
      <c r="T1385" s="238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T1385" s="239" t="s">
        <v>218</v>
      </c>
      <c r="AU1385" s="239" t="s">
        <v>93</v>
      </c>
      <c r="AV1385" s="13" t="s">
        <v>82</v>
      </c>
      <c r="AW1385" s="13" t="s">
        <v>33</v>
      </c>
      <c r="AX1385" s="13" t="s">
        <v>73</v>
      </c>
      <c r="AY1385" s="239" t="s">
        <v>206</v>
      </c>
    </row>
    <row r="1386" spans="1:51" s="14" customFormat="1" ht="12">
      <c r="A1386" s="14"/>
      <c r="B1386" s="240"/>
      <c r="C1386" s="241"/>
      <c r="D1386" s="230" t="s">
        <v>218</v>
      </c>
      <c r="E1386" s="242" t="s">
        <v>19</v>
      </c>
      <c r="F1386" s="243" t="s">
        <v>220</v>
      </c>
      <c r="G1386" s="241"/>
      <c r="H1386" s="244">
        <v>8</v>
      </c>
      <c r="I1386" s="245"/>
      <c r="J1386" s="241"/>
      <c r="K1386" s="241"/>
      <c r="L1386" s="246"/>
      <c r="M1386" s="247"/>
      <c r="N1386" s="248"/>
      <c r="O1386" s="248"/>
      <c r="P1386" s="248"/>
      <c r="Q1386" s="248"/>
      <c r="R1386" s="248"/>
      <c r="S1386" s="248"/>
      <c r="T1386" s="249"/>
      <c r="U1386" s="14"/>
      <c r="V1386" s="14"/>
      <c r="W1386" s="14"/>
      <c r="X1386" s="14"/>
      <c r="Y1386" s="14"/>
      <c r="Z1386" s="14"/>
      <c r="AA1386" s="14"/>
      <c r="AB1386" s="14"/>
      <c r="AC1386" s="14"/>
      <c r="AD1386" s="14"/>
      <c r="AE1386" s="14"/>
      <c r="AT1386" s="250" t="s">
        <v>218</v>
      </c>
      <c r="AU1386" s="250" t="s">
        <v>93</v>
      </c>
      <c r="AV1386" s="14" t="s">
        <v>112</v>
      </c>
      <c r="AW1386" s="14" t="s">
        <v>33</v>
      </c>
      <c r="AX1386" s="14" t="s">
        <v>34</v>
      </c>
      <c r="AY1386" s="250" t="s">
        <v>206</v>
      </c>
    </row>
    <row r="1387" spans="1:65" s="2" customFormat="1" ht="44.25" customHeight="1">
      <c r="A1387" s="40"/>
      <c r="B1387" s="41"/>
      <c r="C1387" s="215" t="s">
        <v>1804</v>
      </c>
      <c r="D1387" s="215" t="s">
        <v>208</v>
      </c>
      <c r="E1387" s="216" t="s">
        <v>1805</v>
      </c>
      <c r="F1387" s="217" t="s">
        <v>1806</v>
      </c>
      <c r="G1387" s="218" t="s">
        <v>270</v>
      </c>
      <c r="H1387" s="219">
        <v>0.45</v>
      </c>
      <c r="I1387" s="220"/>
      <c r="J1387" s="221">
        <f>ROUND(I1387*H1387,2)</f>
        <v>0</v>
      </c>
      <c r="K1387" s="217" t="s">
        <v>212</v>
      </c>
      <c r="L1387" s="46"/>
      <c r="M1387" s="222" t="s">
        <v>19</v>
      </c>
      <c r="N1387" s="223" t="s">
        <v>44</v>
      </c>
      <c r="O1387" s="86"/>
      <c r="P1387" s="224">
        <f>O1387*H1387</f>
        <v>0</v>
      </c>
      <c r="Q1387" s="224">
        <v>0.00232</v>
      </c>
      <c r="R1387" s="224">
        <f>Q1387*H1387</f>
        <v>0.001044</v>
      </c>
      <c r="S1387" s="224">
        <v>0.101</v>
      </c>
      <c r="T1387" s="225">
        <f>S1387*H1387</f>
        <v>0.045450000000000004</v>
      </c>
      <c r="U1387" s="40"/>
      <c r="V1387" s="40"/>
      <c r="W1387" s="40"/>
      <c r="X1387" s="40"/>
      <c r="Y1387" s="40"/>
      <c r="Z1387" s="40"/>
      <c r="AA1387" s="40"/>
      <c r="AB1387" s="40"/>
      <c r="AC1387" s="40"/>
      <c r="AD1387" s="40"/>
      <c r="AE1387" s="40"/>
      <c r="AR1387" s="226" t="s">
        <v>112</v>
      </c>
      <c r="AT1387" s="226" t="s">
        <v>208</v>
      </c>
      <c r="AU1387" s="226" t="s">
        <v>93</v>
      </c>
      <c r="AY1387" s="19" t="s">
        <v>206</v>
      </c>
      <c r="BE1387" s="227">
        <f>IF(N1387="základní",J1387,0)</f>
        <v>0</v>
      </c>
      <c r="BF1387" s="227">
        <f>IF(N1387="snížená",J1387,0)</f>
        <v>0</v>
      </c>
      <c r="BG1387" s="227">
        <f>IF(N1387="zákl. přenesená",J1387,0)</f>
        <v>0</v>
      </c>
      <c r="BH1387" s="227">
        <f>IF(N1387="sníž. přenesená",J1387,0)</f>
        <v>0</v>
      </c>
      <c r="BI1387" s="227">
        <f>IF(N1387="nulová",J1387,0)</f>
        <v>0</v>
      </c>
      <c r="BJ1387" s="19" t="s">
        <v>34</v>
      </c>
      <c r="BK1387" s="227">
        <f>ROUND(I1387*H1387,2)</f>
        <v>0</v>
      </c>
      <c r="BL1387" s="19" t="s">
        <v>112</v>
      </c>
      <c r="BM1387" s="226" t="s">
        <v>1807</v>
      </c>
    </row>
    <row r="1388" spans="1:51" s="13" customFormat="1" ht="12">
      <c r="A1388" s="13"/>
      <c r="B1388" s="228"/>
      <c r="C1388" s="229"/>
      <c r="D1388" s="230" t="s">
        <v>218</v>
      </c>
      <c r="E1388" s="231" t="s">
        <v>19</v>
      </c>
      <c r="F1388" s="232" t="s">
        <v>1808</v>
      </c>
      <c r="G1388" s="229"/>
      <c r="H1388" s="233">
        <v>0.45</v>
      </c>
      <c r="I1388" s="234"/>
      <c r="J1388" s="229"/>
      <c r="K1388" s="229"/>
      <c r="L1388" s="235"/>
      <c r="M1388" s="236"/>
      <c r="N1388" s="237"/>
      <c r="O1388" s="237"/>
      <c r="P1388" s="237"/>
      <c r="Q1388" s="237"/>
      <c r="R1388" s="237"/>
      <c r="S1388" s="237"/>
      <c r="T1388" s="238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T1388" s="239" t="s">
        <v>218</v>
      </c>
      <c r="AU1388" s="239" t="s">
        <v>93</v>
      </c>
      <c r="AV1388" s="13" t="s">
        <v>82</v>
      </c>
      <c r="AW1388" s="13" t="s">
        <v>33</v>
      </c>
      <c r="AX1388" s="13" t="s">
        <v>73</v>
      </c>
      <c r="AY1388" s="239" t="s">
        <v>206</v>
      </c>
    </row>
    <row r="1389" spans="1:51" s="14" customFormat="1" ht="12">
      <c r="A1389" s="14"/>
      <c r="B1389" s="240"/>
      <c r="C1389" s="241"/>
      <c r="D1389" s="230" t="s">
        <v>218</v>
      </c>
      <c r="E1389" s="242" t="s">
        <v>19</v>
      </c>
      <c r="F1389" s="243" t="s">
        <v>220</v>
      </c>
      <c r="G1389" s="241"/>
      <c r="H1389" s="244">
        <v>0.45</v>
      </c>
      <c r="I1389" s="245"/>
      <c r="J1389" s="241"/>
      <c r="K1389" s="241"/>
      <c r="L1389" s="246"/>
      <c r="M1389" s="247"/>
      <c r="N1389" s="248"/>
      <c r="O1389" s="248"/>
      <c r="P1389" s="248"/>
      <c r="Q1389" s="248"/>
      <c r="R1389" s="248"/>
      <c r="S1389" s="248"/>
      <c r="T1389" s="249"/>
      <c r="U1389" s="14"/>
      <c r="V1389" s="14"/>
      <c r="W1389" s="14"/>
      <c r="X1389" s="14"/>
      <c r="Y1389" s="14"/>
      <c r="Z1389" s="14"/>
      <c r="AA1389" s="14"/>
      <c r="AB1389" s="14"/>
      <c r="AC1389" s="14"/>
      <c r="AD1389" s="14"/>
      <c r="AE1389" s="14"/>
      <c r="AT1389" s="250" t="s">
        <v>218</v>
      </c>
      <c r="AU1389" s="250" t="s">
        <v>93</v>
      </c>
      <c r="AV1389" s="14" t="s">
        <v>112</v>
      </c>
      <c r="AW1389" s="14" t="s">
        <v>33</v>
      </c>
      <c r="AX1389" s="14" t="s">
        <v>34</v>
      </c>
      <c r="AY1389" s="250" t="s">
        <v>206</v>
      </c>
    </row>
    <row r="1390" spans="1:65" s="2" customFormat="1" ht="44.25" customHeight="1">
      <c r="A1390" s="40"/>
      <c r="B1390" s="41"/>
      <c r="C1390" s="215" t="s">
        <v>1809</v>
      </c>
      <c r="D1390" s="215" t="s">
        <v>208</v>
      </c>
      <c r="E1390" s="216" t="s">
        <v>1810</v>
      </c>
      <c r="F1390" s="217" t="s">
        <v>1811</v>
      </c>
      <c r="G1390" s="218" t="s">
        <v>270</v>
      </c>
      <c r="H1390" s="219">
        <v>2.155</v>
      </c>
      <c r="I1390" s="220"/>
      <c r="J1390" s="221">
        <f>ROUND(I1390*H1390,2)</f>
        <v>0</v>
      </c>
      <c r="K1390" s="217" t="s">
        <v>212</v>
      </c>
      <c r="L1390" s="46"/>
      <c r="M1390" s="222" t="s">
        <v>19</v>
      </c>
      <c r="N1390" s="223" t="s">
        <v>44</v>
      </c>
      <c r="O1390" s="86"/>
      <c r="P1390" s="224">
        <f>O1390*H1390</f>
        <v>0</v>
      </c>
      <c r="Q1390" s="224">
        <v>0.00259</v>
      </c>
      <c r="R1390" s="224">
        <f>Q1390*H1390</f>
        <v>0.005581449999999999</v>
      </c>
      <c r="S1390" s="224">
        <v>0.126</v>
      </c>
      <c r="T1390" s="225">
        <f>S1390*H1390</f>
        <v>0.27153</v>
      </c>
      <c r="U1390" s="40"/>
      <c r="V1390" s="40"/>
      <c r="W1390" s="40"/>
      <c r="X1390" s="40"/>
      <c r="Y1390" s="40"/>
      <c r="Z1390" s="40"/>
      <c r="AA1390" s="40"/>
      <c r="AB1390" s="40"/>
      <c r="AC1390" s="40"/>
      <c r="AD1390" s="40"/>
      <c r="AE1390" s="40"/>
      <c r="AR1390" s="226" t="s">
        <v>112</v>
      </c>
      <c r="AT1390" s="226" t="s">
        <v>208</v>
      </c>
      <c r="AU1390" s="226" t="s">
        <v>93</v>
      </c>
      <c r="AY1390" s="19" t="s">
        <v>206</v>
      </c>
      <c r="BE1390" s="227">
        <f>IF(N1390="základní",J1390,0)</f>
        <v>0</v>
      </c>
      <c r="BF1390" s="227">
        <f>IF(N1390="snížená",J1390,0)</f>
        <v>0</v>
      </c>
      <c r="BG1390" s="227">
        <f>IF(N1390="zákl. přenesená",J1390,0)</f>
        <v>0</v>
      </c>
      <c r="BH1390" s="227">
        <f>IF(N1390="sníž. přenesená",J1390,0)</f>
        <v>0</v>
      </c>
      <c r="BI1390" s="227">
        <f>IF(N1390="nulová",J1390,0)</f>
        <v>0</v>
      </c>
      <c r="BJ1390" s="19" t="s">
        <v>34</v>
      </c>
      <c r="BK1390" s="227">
        <f>ROUND(I1390*H1390,2)</f>
        <v>0</v>
      </c>
      <c r="BL1390" s="19" t="s">
        <v>112</v>
      </c>
      <c r="BM1390" s="226" t="s">
        <v>1812</v>
      </c>
    </row>
    <row r="1391" spans="1:51" s="13" customFormat="1" ht="12">
      <c r="A1391" s="13"/>
      <c r="B1391" s="228"/>
      <c r="C1391" s="229"/>
      <c r="D1391" s="230" t="s">
        <v>218</v>
      </c>
      <c r="E1391" s="231" t="s">
        <v>19</v>
      </c>
      <c r="F1391" s="232" t="s">
        <v>1813</v>
      </c>
      <c r="G1391" s="229"/>
      <c r="H1391" s="233">
        <v>0.5</v>
      </c>
      <c r="I1391" s="234"/>
      <c r="J1391" s="229"/>
      <c r="K1391" s="229"/>
      <c r="L1391" s="235"/>
      <c r="M1391" s="236"/>
      <c r="N1391" s="237"/>
      <c r="O1391" s="237"/>
      <c r="P1391" s="237"/>
      <c r="Q1391" s="237"/>
      <c r="R1391" s="237"/>
      <c r="S1391" s="237"/>
      <c r="T1391" s="238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T1391" s="239" t="s">
        <v>218</v>
      </c>
      <c r="AU1391" s="239" t="s">
        <v>93</v>
      </c>
      <c r="AV1391" s="13" t="s">
        <v>82</v>
      </c>
      <c r="AW1391" s="13" t="s">
        <v>33</v>
      </c>
      <c r="AX1391" s="13" t="s">
        <v>73</v>
      </c>
      <c r="AY1391" s="239" t="s">
        <v>206</v>
      </c>
    </row>
    <row r="1392" spans="1:51" s="13" customFormat="1" ht="12">
      <c r="A1392" s="13"/>
      <c r="B1392" s="228"/>
      <c r="C1392" s="229"/>
      <c r="D1392" s="230" t="s">
        <v>218</v>
      </c>
      <c r="E1392" s="231" t="s">
        <v>19</v>
      </c>
      <c r="F1392" s="232" t="s">
        <v>1814</v>
      </c>
      <c r="G1392" s="229"/>
      <c r="H1392" s="233">
        <v>0.5</v>
      </c>
      <c r="I1392" s="234"/>
      <c r="J1392" s="229"/>
      <c r="K1392" s="229"/>
      <c r="L1392" s="235"/>
      <c r="M1392" s="236"/>
      <c r="N1392" s="237"/>
      <c r="O1392" s="237"/>
      <c r="P1392" s="237"/>
      <c r="Q1392" s="237"/>
      <c r="R1392" s="237"/>
      <c r="S1392" s="237"/>
      <c r="T1392" s="238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T1392" s="239" t="s">
        <v>218</v>
      </c>
      <c r="AU1392" s="239" t="s">
        <v>93</v>
      </c>
      <c r="AV1392" s="13" t="s">
        <v>82</v>
      </c>
      <c r="AW1392" s="13" t="s">
        <v>33</v>
      </c>
      <c r="AX1392" s="13" t="s">
        <v>73</v>
      </c>
      <c r="AY1392" s="239" t="s">
        <v>206</v>
      </c>
    </row>
    <row r="1393" spans="1:51" s="13" customFormat="1" ht="12">
      <c r="A1393" s="13"/>
      <c r="B1393" s="228"/>
      <c r="C1393" s="229"/>
      <c r="D1393" s="230" t="s">
        <v>218</v>
      </c>
      <c r="E1393" s="231" t="s">
        <v>19</v>
      </c>
      <c r="F1393" s="232" t="s">
        <v>1815</v>
      </c>
      <c r="G1393" s="229"/>
      <c r="H1393" s="233">
        <v>0.36</v>
      </c>
      <c r="I1393" s="234"/>
      <c r="J1393" s="229"/>
      <c r="K1393" s="229"/>
      <c r="L1393" s="235"/>
      <c r="M1393" s="236"/>
      <c r="N1393" s="237"/>
      <c r="O1393" s="237"/>
      <c r="P1393" s="237"/>
      <c r="Q1393" s="237"/>
      <c r="R1393" s="237"/>
      <c r="S1393" s="237"/>
      <c r="T1393" s="238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T1393" s="239" t="s">
        <v>218</v>
      </c>
      <c r="AU1393" s="239" t="s">
        <v>93</v>
      </c>
      <c r="AV1393" s="13" t="s">
        <v>82</v>
      </c>
      <c r="AW1393" s="13" t="s">
        <v>33</v>
      </c>
      <c r="AX1393" s="13" t="s">
        <v>73</v>
      </c>
      <c r="AY1393" s="239" t="s">
        <v>206</v>
      </c>
    </row>
    <row r="1394" spans="1:51" s="13" customFormat="1" ht="12">
      <c r="A1394" s="13"/>
      <c r="B1394" s="228"/>
      <c r="C1394" s="229"/>
      <c r="D1394" s="230" t="s">
        <v>218</v>
      </c>
      <c r="E1394" s="231" t="s">
        <v>19</v>
      </c>
      <c r="F1394" s="232" t="s">
        <v>1816</v>
      </c>
      <c r="G1394" s="229"/>
      <c r="H1394" s="233">
        <v>0.795</v>
      </c>
      <c r="I1394" s="234"/>
      <c r="J1394" s="229"/>
      <c r="K1394" s="229"/>
      <c r="L1394" s="235"/>
      <c r="M1394" s="236"/>
      <c r="N1394" s="237"/>
      <c r="O1394" s="237"/>
      <c r="P1394" s="237"/>
      <c r="Q1394" s="237"/>
      <c r="R1394" s="237"/>
      <c r="S1394" s="237"/>
      <c r="T1394" s="238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T1394" s="239" t="s">
        <v>218</v>
      </c>
      <c r="AU1394" s="239" t="s">
        <v>93</v>
      </c>
      <c r="AV1394" s="13" t="s">
        <v>82</v>
      </c>
      <c r="AW1394" s="13" t="s">
        <v>33</v>
      </c>
      <c r="AX1394" s="13" t="s">
        <v>73</v>
      </c>
      <c r="AY1394" s="239" t="s">
        <v>206</v>
      </c>
    </row>
    <row r="1395" spans="1:51" s="14" customFormat="1" ht="12">
      <c r="A1395" s="14"/>
      <c r="B1395" s="240"/>
      <c r="C1395" s="241"/>
      <c r="D1395" s="230" t="s">
        <v>218</v>
      </c>
      <c r="E1395" s="242" t="s">
        <v>19</v>
      </c>
      <c r="F1395" s="243" t="s">
        <v>220</v>
      </c>
      <c r="G1395" s="241"/>
      <c r="H1395" s="244">
        <v>2.155</v>
      </c>
      <c r="I1395" s="245"/>
      <c r="J1395" s="241"/>
      <c r="K1395" s="241"/>
      <c r="L1395" s="246"/>
      <c r="M1395" s="247"/>
      <c r="N1395" s="248"/>
      <c r="O1395" s="248"/>
      <c r="P1395" s="248"/>
      <c r="Q1395" s="248"/>
      <c r="R1395" s="248"/>
      <c r="S1395" s="248"/>
      <c r="T1395" s="249"/>
      <c r="U1395" s="14"/>
      <c r="V1395" s="14"/>
      <c r="W1395" s="14"/>
      <c r="X1395" s="14"/>
      <c r="Y1395" s="14"/>
      <c r="Z1395" s="14"/>
      <c r="AA1395" s="14"/>
      <c r="AB1395" s="14"/>
      <c r="AC1395" s="14"/>
      <c r="AD1395" s="14"/>
      <c r="AE1395" s="14"/>
      <c r="AT1395" s="250" t="s">
        <v>218</v>
      </c>
      <c r="AU1395" s="250" t="s">
        <v>93</v>
      </c>
      <c r="AV1395" s="14" t="s">
        <v>112</v>
      </c>
      <c r="AW1395" s="14" t="s">
        <v>33</v>
      </c>
      <c r="AX1395" s="14" t="s">
        <v>34</v>
      </c>
      <c r="AY1395" s="250" t="s">
        <v>206</v>
      </c>
    </row>
    <row r="1396" spans="1:65" s="2" customFormat="1" ht="44.25" customHeight="1">
      <c r="A1396" s="40"/>
      <c r="B1396" s="41"/>
      <c r="C1396" s="215" t="s">
        <v>1817</v>
      </c>
      <c r="D1396" s="215" t="s">
        <v>208</v>
      </c>
      <c r="E1396" s="216" t="s">
        <v>1818</v>
      </c>
      <c r="F1396" s="217" t="s">
        <v>1819</v>
      </c>
      <c r="G1396" s="218" t="s">
        <v>270</v>
      </c>
      <c r="H1396" s="219">
        <v>3.09</v>
      </c>
      <c r="I1396" s="220"/>
      <c r="J1396" s="221">
        <f>ROUND(I1396*H1396,2)</f>
        <v>0</v>
      </c>
      <c r="K1396" s="217" t="s">
        <v>212</v>
      </c>
      <c r="L1396" s="46"/>
      <c r="M1396" s="222" t="s">
        <v>19</v>
      </c>
      <c r="N1396" s="223" t="s">
        <v>44</v>
      </c>
      <c r="O1396" s="86"/>
      <c r="P1396" s="224">
        <f>O1396*H1396</f>
        <v>0</v>
      </c>
      <c r="Q1396" s="224">
        <v>0.00434</v>
      </c>
      <c r="R1396" s="224">
        <f>Q1396*H1396</f>
        <v>0.0134106</v>
      </c>
      <c r="S1396" s="224">
        <v>0.283</v>
      </c>
      <c r="T1396" s="225">
        <f>S1396*H1396</f>
        <v>0.8744699999999999</v>
      </c>
      <c r="U1396" s="40"/>
      <c r="V1396" s="40"/>
      <c r="W1396" s="40"/>
      <c r="X1396" s="40"/>
      <c r="Y1396" s="40"/>
      <c r="Z1396" s="40"/>
      <c r="AA1396" s="40"/>
      <c r="AB1396" s="40"/>
      <c r="AC1396" s="40"/>
      <c r="AD1396" s="40"/>
      <c r="AE1396" s="40"/>
      <c r="AR1396" s="226" t="s">
        <v>112</v>
      </c>
      <c r="AT1396" s="226" t="s">
        <v>208</v>
      </c>
      <c r="AU1396" s="226" t="s">
        <v>93</v>
      </c>
      <c r="AY1396" s="19" t="s">
        <v>206</v>
      </c>
      <c r="BE1396" s="227">
        <f>IF(N1396="základní",J1396,0)</f>
        <v>0</v>
      </c>
      <c r="BF1396" s="227">
        <f>IF(N1396="snížená",J1396,0)</f>
        <v>0</v>
      </c>
      <c r="BG1396" s="227">
        <f>IF(N1396="zákl. přenesená",J1396,0)</f>
        <v>0</v>
      </c>
      <c r="BH1396" s="227">
        <f>IF(N1396="sníž. přenesená",J1396,0)</f>
        <v>0</v>
      </c>
      <c r="BI1396" s="227">
        <f>IF(N1396="nulová",J1396,0)</f>
        <v>0</v>
      </c>
      <c r="BJ1396" s="19" t="s">
        <v>34</v>
      </c>
      <c r="BK1396" s="227">
        <f>ROUND(I1396*H1396,2)</f>
        <v>0</v>
      </c>
      <c r="BL1396" s="19" t="s">
        <v>112</v>
      </c>
      <c r="BM1396" s="226" t="s">
        <v>1820</v>
      </c>
    </row>
    <row r="1397" spans="1:51" s="13" customFormat="1" ht="12">
      <c r="A1397" s="13"/>
      <c r="B1397" s="228"/>
      <c r="C1397" s="229"/>
      <c r="D1397" s="230" t="s">
        <v>218</v>
      </c>
      <c r="E1397" s="231" t="s">
        <v>19</v>
      </c>
      <c r="F1397" s="232" t="s">
        <v>1821</v>
      </c>
      <c r="G1397" s="229"/>
      <c r="H1397" s="233">
        <v>0.5</v>
      </c>
      <c r="I1397" s="234"/>
      <c r="J1397" s="229"/>
      <c r="K1397" s="229"/>
      <c r="L1397" s="235"/>
      <c r="M1397" s="236"/>
      <c r="N1397" s="237"/>
      <c r="O1397" s="237"/>
      <c r="P1397" s="237"/>
      <c r="Q1397" s="237"/>
      <c r="R1397" s="237"/>
      <c r="S1397" s="237"/>
      <c r="T1397" s="238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T1397" s="239" t="s">
        <v>218</v>
      </c>
      <c r="AU1397" s="239" t="s">
        <v>93</v>
      </c>
      <c r="AV1397" s="13" t="s">
        <v>82</v>
      </c>
      <c r="AW1397" s="13" t="s">
        <v>33</v>
      </c>
      <c r="AX1397" s="13" t="s">
        <v>73</v>
      </c>
      <c r="AY1397" s="239" t="s">
        <v>206</v>
      </c>
    </row>
    <row r="1398" spans="1:51" s="13" customFormat="1" ht="12">
      <c r="A1398" s="13"/>
      <c r="B1398" s="228"/>
      <c r="C1398" s="229"/>
      <c r="D1398" s="230" t="s">
        <v>218</v>
      </c>
      <c r="E1398" s="231" t="s">
        <v>19</v>
      </c>
      <c r="F1398" s="232" t="s">
        <v>1822</v>
      </c>
      <c r="G1398" s="229"/>
      <c r="H1398" s="233">
        <v>0.53</v>
      </c>
      <c r="I1398" s="234"/>
      <c r="J1398" s="229"/>
      <c r="K1398" s="229"/>
      <c r="L1398" s="235"/>
      <c r="M1398" s="236"/>
      <c r="N1398" s="237"/>
      <c r="O1398" s="237"/>
      <c r="P1398" s="237"/>
      <c r="Q1398" s="237"/>
      <c r="R1398" s="237"/>
      <c r="S1398" s="237"/>
      <c r="T1398" s="238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T1398" s="239" t="s">
        <v>218</v>
      </c>
      <c r="AU1398" s="239" t="s">
        <v>93</v>
      </c>
      <c r="AV1398" s="13" t="s">
        <v>82</v>
      </c>
      <c r="AW1398" s="13" t="s">
        <v>33</v>
      </c>
      <c r="AX1398" s="13" t="s">
        <v>73</v>
      </c>
      <c r="AY1398" s="239" t="s">
        <v>206</v>
      </c>
    </row>
    <row r="1399" spans="1:51" s="13" customFormat="1" ht="12">
      <c r="A1399" s="13"/>
      <c r="B1399" s="228"/>
      <c r="C1399" s="229"/>
      <c r="D1399" s="230" t="s">
        <v>218</v>
      </c>
      <c r="E1399" s="231" t="s">
        <v>19</v>
      </c>
      <c r="F1399" s="232" t="s">
        <v>1823</v>
      </c>
      <c r="G1399" s="229"/>
      <c r="H1399" s="233">
        <v>1</v>
      </c>
      <c r="I1399" s="234"/>
      <c r="J1399" s="229"/>
      <c r="K1399" s="229"/>
      <c r="L1399" s="235"/>
      <c r="M1399" s="236"/>
      <c r="N1399" s="237"/>
      <c r="O1399" s="237"/>
      <c r="P1399" s="237"/>
      <c r="Q1399" s="237"/>
      <c r="R1399" s="237"/>
      <c r="S1399" s="237"/>
      <c r="T1399" s="238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T1399" s="239" t="s">
        <v>218</v>
      </c>
      <c r="AU1399" s="239" t="s">
        <v>93</v>
      </c>
      <c r="AV1399" s="13" t="s">
        <v>82</v>
      </c>
      <c r="AW1399" s="13" t="s">
        <v>33</v>
      </c>
      <c r="AX1399" s="13" t="s">
        <v>73</v>
      </c>
      <c r="AY1399" s="239" t="s">
        <v>206</v>
      </c>
    </row>
    <row r="1400" spans="1:51" s="13" customFormat="1" ht="12">
      <c r="A1400" s="13"/>
      <c r="B1400" s="228"/>
      <c r="C1400" s="229"/>
      <c r="D1400" s="230" t="s">
        <v>218</v>
      </c>
      <c r="E1400" s="231" t="s">
        <v>19</v>
      </c>
      <c r="F1400" s="232" t="s">
        <v>1824</v>
      </c>
      <c r="G1400" s="229"/>
      <c r="H1400" s="233">
        <v>1.06</v>
      </c>
      <c r="I1400" s="234"/>
      <c r="J1400" s="229"/>
      <c r="K1400" s="229"/>
      <c r="L1400" s="235"/>
      <c r="M1400" s="236"/>
      <c r="N1400" s="237"/>
      <c r="O1400" s="237"/>
      <c r="P1400" s="237"/>
      <c r="Q1400" s="237"/>
      <c r="R1400" s="237"/>
      <c r="S1400" s="237"/>
      <c r="T1400" s="238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T1400" s="239" t="s">
        <v>218</v>
      </c>
      <c r="AU1400" s="239" t="s">
        <v>93</v>
      </c>
      <c r="AV1400" s="13" t="s">
        <v>82</v>
      </c>
      <c r="AW1400" s="13" t="s">
        <v>33</v>
      </c>
      <c r="AX1400" s="13" t="s">
        <v>73</v>
      </c>
      <c r="AY1400" s="239" t="s">
        <v>206</v>
      </c>
    </row>
    <row r="1401" spans="1:51" s="14" customFormat="1" ht="12">
      <c r="A1401" s="14"/>
      <c r="B1401" s="240"/>
      <c r="C1401" s="241"/>
      <c r="D1401" s="230" t="s">
        <v>218</v>
      </c>
      <c r="E1401" s="242" t="s">
        <v>19</v>
      </c>
      <c r="F1401" s="243" t="s">
        <v>220</v>
      </c>
      <c r="G1401" s="241"/>
      <c r="H1401" s="244">
        <v>3.09</v>
      </c>
      <c r="I1401" s="245"/>
      <c r="J1401" s="241"/>
      <c r="K1401" s="241"/>
      <c r="L1401" s="246"/>
      <c r="M1401" s="247"/>
      <c r="N1401" s="248"/>
      <c r="O1401" s="248"/>
      <c r="P1401" s="248"/>
      <c r="Q1401" s="248"/>
      <c r="R1401" s="248"/>
      <c r="S1401" s="248"/>
      <c r="T1401" s="249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T1401" s="250" t="s">
        <v>218</v>
      </c>
      <c r="AU1401" s="250" t="s">
        <v>93</v>
      </c>
      <c r="AV1401" s="14" t="s">
        <v>112</v>
      </c>
      <c r="AW1401" s="14" t="s">
        <v>33</v>
      </c>
      <c r="AX1401" s="14" t="s">
        <v>34</v>
      </c>
      <c r="AY1401" s="250" t="s">
        <v>206</v>
      </c>
    </row>
    <row r="1402" spans="1:65" s="2" customFormat="1" ht="44.25" customHeight="1">
      <c r="A1402" s="40"/>
      <c r="B1402" s="41"/>
      <c r="C1402" s="215" t="s">
        <v>1825</v>
      </c>
      <c r="D1402" s="215" t="s">
        <v>208</v>
      </c>
      <c r="E1402" s="216" t="s">
        <v>1826</v>
      </c>
      <c r="F1402" s="217" t="s">
        <v>1827</v>
      </c>
      <c r="G1402" s="218" t="s">
        <v>270</v>
      </c>
      <c r="H1402" s="219">
        <v>0.12</v>
      </c>
      <c r="I1402" s="220"/>
      <c r="J1402" s="221">
        <f>ROUND(I1402*H1402,2)</f>
        <v>0</v>
      </c>
      <c r="K1402" s="217" t="s">
        <v>212</v>
      </c>
      <c r="L1402" s="46"/>
      <c r="M1402" s="222" t="s">
        <v>19</v>
      </c>
      <c r="N1402" s="223" t="s">
        <v>44</v>
      </c>
      <c r="O1402" s="86"/>
      <c r="P1402" s="224">
        <f>O1402*H1402</f>
        <v>0</v>
      </c>
      <c r="Q1402" s="224">
        <v>0.00622</v>
      </c>
      <c r="R1402" s="224">
        <f>Q1402*H1402</f>
        <v>0.0007463999999999999</v>
      </c>
      <c r="S1402" s="224">
        <v>0.502</v>
      </c>
      <c r="T1402" s="225">
        <f>S1402*H1402</f>
        <v>0.060239999999999995</v>
      </c>
      <c r="U1402" s="40"/>
      <c r="V1402" s="40"/>
      <c r="W1402" s="40"/>
      <c r="X1402" s="40"/>
      <c r="Y1402" s="40"/>
      <c r="Z1402" s="40"/>
      <c r="AA1402" s="40"/>
      <c r="AB1402" s="40"/>
      <c r="AC1402" s="40"/>
      <c r="AD1402" s="40"/>
      <c r="AE1402" s="40"/>
      <c r="AR1402" s="226" t="s">
        <v>112</v>
      </c>
      <c r="AT1402" s="226" t="s">
        <v>208</v>
      </c>
      <c r="AU1402" s="226" t="s">
        <v>93</v>
      </c>
      <c r="AY1402" s="19" t="s">
        <v>206</v>
      </c>
      <c r="BE1402" s="227">
        <f>IF(N1402="základní",J1402,0)</f>
        <v>0</v>
      </c>
      <c r="BF1402" s="227">
        <f>IF(N1402="snížená",J1402,0)</f>
        <v>0</v>
      </c>
      <c r="BG1402" s="227">
        <f>IF(N1402="zákl. přenesená",J1402,0)</f>
        <v>0</v>
      </c>
      <c r="BH1402" s="227">
        <f>IF(N1402="sníž. přenesená",J1402,0)</f>
        <v>0</v>
      </c>
      <c r="BI1402" s="227">
        <f>IF(N1402="nulová",J1402,0)</f>
        <v>0</v>
      </c>
      <c r="BJ1402" s="19" t="s">
        <v>34</v>
      </c>
      <c r="BK1402" s="227">
        <f>ROUND(I1402*H1402,2)</f>
        <v>0</v>
      </c>
      <c r="BL1402" s="19" t="s">
        <v>112</v>
      </c>
      <c r="BM1402" s="226" t="s">
        <v>1828</v>
      </c>
    </row>
    <row r="1403" spans="1:51" s="13" customFormat="1" ht="12">
      <c r="A1403" s="13"/>
      <c r="B1403" s="228"/>
      <c r="C1403" s="229"/>
      <c r="D1403" s="230" t="s">
        <v>218</v>
      </c>
      <c r="E1403" s="231" t="s">
        <v>19</v>
      </c>
      <c r="F1403" s="232" t="s">
        <v>1829</v>
      </c>
      <c r="G1403" s="229"/>
      <c r="H1403" s="233">
        <v>0.12</v>
      </c>
      <c r="I1403" s="234"/>
      <c r="J1403" s="229"/>
      <c r="K1403" s="229"/>
      <c r="L1403" s="235"/>
      <c r="M1403" s="236"/>
      <c r="N1403" s="237"/>
      <c r="O1403" s="237"/>
      <c r="P1403" s="237"/>
      <c r="Q1403" s="237"/>
      <c r="R1403" s="237"/>
      <c r="S1403" s="237"/>
      <c r="T1403" s="238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T1403" s="239" t="s">
        <v>218</v>
      </c>
      <c r="AU1403" s="239" t="s">
        <v>93</v>
      </c>
      <c r="AV1403" s="13" t="s">
        <v>82</v>
      </c>
      <c r="AW1403" s="13" t="s">
        <v>33</v>
      </c>
      <c r="AX1403" s="13" t="s">
        <v>73</v>
      </c>
      <c r="AY1403" s="239" t="s">
        <v>206</v>
      </c>
    </row>
    <row r="1404" spans="1:51" s="14" customFormat="1" ht="12">
      <c r="A1404" s="14"/>
      <c r="B1404" s="240"/>
      <c r="C1404" s="241"/>
      <c r="D1404" s="230" t="s">
        <v>218</v>
      </c>
      <c r="E1404" s="242" t="s">
        <v>19</v>
      </c>
      <c r="F1404" s="243" t="s">
        <v>220</v>
      </c>
      <c r="G1404" s="241"/>
      <c r="H1404" s="244">
        <v>0.12</v>
      </c>
      <c r="I1404" s="245"/>
      <c r="J1404" s="241"/>
      <c r="K1404" s="241"/>
      <c r="L1404" s="246"/>
      <c r="M1404" s="247"/>
      <c r="N1404" s="248"/>
      <c r="O1404" s="248"/>
      <c r="P1404" s="248"/>
      <c r="Q1404" s="248"/>
      <c r="R1404" s="248"/>
      <c r="S1404" s="248"/>
      <c r="T1404" s="249"/>
      <c r="U1404" s="14"/>
      <c r="V1404" s="14"/>
      <c r="W1404" s="14"/>
      <c r="X1404" s="14"/>
      <c r="Y1404" s="14"/>
      <c r="Z1404" s="14"/>
      <c r="AA1404" s="14"/>
      <c r="AB1404" s="14"/>
      <c r="AC1404" s="14"/>
      <c r="AD1404" s="14"/>
      <c r="AE1404" s="14"/>
      <c r="AT1404" s="250" t="s">
        <v>218</v>
      </c>
      <c r="AU1404" s="250" t="s">
        <v>93</v>
      </c>
      <c r="AV1404" s="14" t="s">
        <v>112</v>
      </c>
      <c r="AW1404" s="14" t="s">
        <v>33</v>
      </c>
      <c r="AX1404" s="14" t="s">
        <v>34</v>
      </c>
      <c r="AY1404" s="250" t="s">
        <v>206</v>
      </c>
    </row>
    <row r="1405" spans="1:65" s="2" customFormat="1" ht="44.25" customHeight="1">
      <c r="A1405" s="40"/>
      <c r="B1405" s="41"/>
      <c r="C1405" s="215" t="s">
        <v>1830</v>
      </c>
      <c r="D1405" s="215" t="s">
        <v>208</v>
      </c>
      <c r="E1405" s="216" t="s">
        <v>1831</v>
      </c>
      <c r="F1405" s="217" t="s">
        <v>1832</v>
      </c>
      <c r="G1405" s="218" t="s">
        <v>270</v>
      </c>
      <c r="H1405" s="219">
        <v>0.5</v>
      </c>
      <c r="I1405" s="220"/>
      <c r="J1405" s="221">
        <f>ROUND(I1405*H1405,2)</f>
        <v>0</v>
      </c>
      <c r="K1405" s="217" t="s">
        <v>212</v>
      </c>
      <c r="L1405" s="46"/>
      <c r="M1405" s="222" t="s">
        <v>19</v>
      </c>
      <c r="N1405" s="223" t="s">
        <v>44</v>
      </c>
      <c r="O1405" s="86"/>
      <c r="P1405" s="224">
        <f>O1405*H1405</f>
        <v>0</v>
      </c>
      <c r="Q1405" s="224">
        <v>0.00843</v>
      </c>
      <c r="R1405" s="224">
        <f>Q1405*H1405</f>
        <v>0.004215</v>
      </c>
      <c r="S1405" s="224">
        <v>0.785</v>
      </c>
      <c r="T1405" s="225">
        <f>S1405*H1405</f>
        <v>0.3925</v>
      </c>
      <c r="U1405" s="40"/>
      <c r="V1405" s="40"/>
      <c r="W1405" s="40"/>
      <c r="X1405" s="40"/>
      <c r="Y1405" s="40"/>
      <c r="Z1405" s="40"/>
      <c r="AA1405" s="40"/>
      <c r="AB1405" s="40"/>
      <c r="AC1405" s="40"/>
      <c r="AD1405" s="40"/>
      <c r="AE1405" s="40"/>
      <c r="AR1405" s="226" t="s">
        <v>112</v>
      </c>
      <c r="AT1405" s="226" t="s">
        <v>208</v>
      </c>
      <c r="AU1405" s="226" t="s">
        <v>93</v>
      </c>
      <c r="AY1405" s="19" t="s">
        <v>206</v>
      </c>
      <c r="BE1405" s="227">
        <f>IF(N1405="základní",J1405,0)</f>
        <v>0</v>
      </c>
      <c r="BF1405" s="227">
        <f>IF(N1405="snížená",J1405,0)</f>
        <v>0</v>
      </c>
      <c r="BG1405" s="227">
        <f>IF(N1405="zákl. přenesená",J1405,0)</f>
        <v>0</v>
      </c>
      <c r="BH1405" s="227">
        <f>IF(N1405="sníž. přenesená",J1405,0)</f>
        <v>0</v>
      </c>
      <c r="BI1405" s="227">
        <f>IF(N1405="nulová",J1405,0)</f>
        <v>0</v>
      </c>
      <c r="BJ1405" s="19" t="s">
        <v>34</v>
      </c>
      <c r="BK1405" s="227">
        <f>ROUND(I1405*H1405,2)</f>
        <v>0</v>
      </c>
      <c r="BL1405" s="19" t="s">
        <v>112</v>
      </c>
      <c r="BM1405" s="226" t="s">
        <v>1833</v>
      </c>
    </row>
    <row r="1406" spans="1:51" s="13" customFormat="1" ht="12">
      <c r="A1406" s="13"/>
      <c r="B1406" s="228"/>
      <c r="C1406" s="229"/>
      <c r="D1406" s="230" t="s">
        <v>218</v>
      </c>
      <c r="E1406" s="231" t="s">
        <v>19</v>
      </c>
      <c r="F1406" s="232" t="s">
        <v>1834</v>
      </c>
      <c r="G1406" s="229"/>
      <c r="H1406" s="233">
        <v>0.5</v>
      </c>
      <c r="I1406" s="234"/>
      <c r="J1406" s="229"/>
      <c r="K1406" s="229"/>
      <c r="L1406" s="235"/>
      <c r="M1406" s="236"/>
      <c r="N1406" s="237"/>
      <c r="O1406" s="237"/>
      <c r="P1406" s="237"/>
      <c r="Q1406" s="237"/>
      <c r="R1406" s="237"/>
      <c r="S1406" s="237"/>
      <c r="T1406" s="238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T1406" s="239" t="s">
        <v>218</v>
      </c>
      <c r="AU1406" s="239" t="s">
        <v>93</v>
      </c>
      <c r="AV1406" s="13" t="s">
        <v>82</v>
      </c>
      <c r="AW1406" s="13" t="s">
        <v>33</v>
      </c>
      <c r="AX1406" s="13" t="s">
        <v>73</v>
      </c>
      <c r="AY1406" s="239" t="s">
        <v>206</v>
      </c>
    </row>
    <row r="1407" spans="1:51" s="14" customFormat="1" ht="12">
      <c r="A1407" s="14"/>
      <c r="B1407" s="240"/>
      <c r="C1407" s="241"/>
      <c r="D1407" s="230" t="s">
        <v>218</v>
      </c>
      <c r="E1407" s="242" t="s">
        <v>19</v>
      </c>
      <c r="F1407" s="243" t="s">
        <v>220</v>
      </c>
      <c r="G1407" s="241"/>
      <c r="H1407" s="244">
        <v>0.5</v>
      </c>
      <c r="I1407" s="245"/>
      <c r="J1407" s="241"/>
      <c r="K1407" s="241"/>
      <c r="L1407" s="246"/>
      <c r="M1407" s="247"/>
      <c r="N1407" s="248"/>
      <c r="O1407" s="248"/>
      <c r="P1407" s="248"/>
      <c r="Q1407" s="248"/>
      <c r="R1407" s="248"/>
      <c r="S1407" s="248"/>
      <c r="T1407" s="249"/>
      <c r="U1407" s="14"/>
      <c r="V1407" s="14"/>
      <c r="W1407" s="14"/>
      <c r="X1407" s="14"/>
      <c r="Y1407" s="14"/>
      <c r="Z1407" s="14"/>
      <c r="AA1407" s="14"/>
      <c r="AB1407" s="14"/>
      <c r="AC1407" s="14"/>
      <c r="AD1407" s="14"/>
      <c r="AE1407" s="14"/>
      <c r="AT1407" s="250" t="s">
        <v>218</v>
      </c>
      <c r="AU1407" s="250" t="s">
        <v>93</v>
      </c>
      <c r="AV1407" s="14" t="s">
        <v>112</v>
      </c>
      <c r="AW1407" s="14" t="s">
        <v>33</v>
      </c>
      <c r="AX1407" s="14" t="s">
        <v>34</v>
      </c>
      <c r="AY1407" s="250" t="s">
        <v>206</v>
      </c>
    </row>
    <row r="1408" spans="1:65" s="2" customFormat="1" ht="44.25" customHeight="1">
      <c r="A1408" s="40"/>
      <c r="B1408" s="41"/>
      <c r="C1408" s="215" t="s">
        <v>1835</v>
      </c>
      <c r="D1408" s="215" t="s">
        <v>208</v>
      </c>
      <c r="E1408" s="216" t="s">
        <v>1836</v>
      </c>
      <c r="F1408" s="217" t="s">
        <v>1837</v>
      </c>
      <c r="G1408" s="218" t="s">
        <v>270</v>
      </c>
      <c r="H1408" s="219">
        <v>1.035</v>
      </c>
      <c r="I1408" s="220"/>
      <c r="J1408" s="221">
        <f>ROUND(I1408*H1408,2)</f>
        <v>0</v>
      </c>
      <c r="K1408" s="217" t="s">
        <v>19</v>
      </c>
      <c r="L1408" s="46"/>
      <c r="M1408" s="222" t="s">
        <v>19</v>
      </c>
      <c r="N1408" s="223" t="s">
        <v>44</v>
      </c>
      <c r="O1408" s="86"/>
      <c r="P1408" s="224">
        <f>O1408*H1408</f>
        <v>0</v>
      </c>
      <c r="Q1408" s="224">
        <v>0.012</v>
      </c>
      <c r="R1408" s="224">
        <f>Q1408*H1408</f>
        <v>0.012419999999999999</v>
      </c>
      <c r="S1408" s="224">
        <v>0.942</v>
      </c>
      <c r="T1408" s="225">
        <f>S1408*H1408</f>
        <v>0.9749699999999999</v>
      </c>
      <c r="U1408" s="40"/>
      <c r="V1408" s="40"/>
      <c r="W1408" s="40"/>
      <c r="X1408" s="40"/>
      <c r="Y1408" s="40"/>
      <c r="Z1408" s="40"/>
      <c r="AA1408" s="40"/>
      <c r="AB1408" s="40"/>
      <c r="AC1408" s="40"/>
      <c r="AD1408" s="40"/>
      <c r="AE1408" s="40"/>
      <c r="AR1408" s="226" t="s">
        <v>112</v>
      </c>
      <c r="AT1408" s="226" t="s">
        <v>208</v>
      </c>
      <c r="AU1408" s="226" t="s">
        <v>93</v>
      </c>
      <c r="AY1408" s="19" t="s">
        <v>206</v>
      </c>
      <c r="BE1408" s="227">
        <f>IF(N1408="základní",J1408,0)</f>
        <v>0</v>
      </c>
      <c r="BF1408" s="227">
        <f>IF(N1408="snížená",J1408,0)</f>
        <v>0</v>
      </c>
      <c r="BG1408" s="227">
        <f>IF(N1408="zákl. přenesená",J1408,0)</f>
        <v>0</v>
      </c>
      <c r="BH1408" s="227">
        <f>IF(N1408="sníž. přenesená",J1408,0)</f>
        <v>0</v>
      </c>
      <c r="BI1408" s="227">
        <f>IF(N1408="nulová",J1408,0)</f>
        <v>0</v>
      </c>
      <c r="BJ1408" s="19" t="s">
        <v>34</v>
      </c>
      <c r="BK1408" s="227">
        <f>ROUND(I1408*H1408,2)</f>
        <v>0</v>
      </c>
      <c r="BL1408" s="19" t="s">
        <v>112</v>
      </c>
      <c r="BM1408" s="226" t="s">
        <v>1838</v>
      </c>
    </row>
    <row r="1409" spans="1:51" s="13" customFormat="1" ht="12">
      <c r="A1409" s="13"/>
      <c r="B1409" s="228"/>
      <c r="C1409" s="229"/>
      <c r="D1409" s="230" t="s">
        <v>218</v>
      </c>
      <c r="E1409" s="231" t="s">
        <v>19</v>
      </c>
      <c r="F1409" s="232" t="s">
        <v>1839</v>
      </c>
      <c r="G1409" s="229"/>
      <c r="H1409" s="233">
        <v>0.53</v>
      </c>
      <c r="I1409" s="234"/>
      <c r="J1409" s="229"/>
      <c r="K1409" s="229"/>
      <c r="L1409" s="235"/>
      <c r="M1409" s="236"/>
      <c r="N1409" s="237"/>
      <c r="O1409" s="237"/>
      <c r="P1409" s="237"/>
      <c r="Q1409" s="237"/>
      <c r="R1409" s="237"/>
      <c r="S1409" s="237"/>
      <c r="T1409" s="238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T1409" s="239" t="s">
        <v>218</v>
      </c>
      <c r="AU1409" s="239" t="s">
        <v>93</v>
      </c>
      <c r="AV1409" s="13" t="s">
        <v>82</v>
      </c>
      <c r="AW1409" s="13" t="s">
        <v>33</v>
      </c>
      <c r="AX1409" s="13" t="s">
        <v>73</v>
      </c>
      <c r="AY1409" s="239" t="s">
        <v>206</v>
      </c>
    </row>
    <row r="1410" spans="1:51" s="13" customFormat="1" ht="12">
      <c r="A1410" s="13"/>
      <c r="B1410" s="228"/>
      <c r="C1410" s="229"/>
      <c r="D1410" s="230" t="s">
        <v>218</v>
      </c>
      <c r="E1410" s="231" t="s">
        <v>19</v>
      </c>
      <c r="F1410" s="232" t="s">
        <v>1840</v>
      </c>
      <c r="G1410" s="229"/>
      <c r="H1410" s="233">
        <v>0.265</v>
      </c>
      <c r="I1410" s="234"/>
      <c r="J1410" s="229"/>
      <c r="K1410" s="229"/>
      <c r="L1410" s="235"/>
      <c r="M1410" s="236"/>
      <c r="N1410" s="237"/>
      <c r="O1410" s="237"/>
      <c r="P1410" s="237"/>
      <c r="Q1410" s="237"/>
      <c r="R1410" s="237"/>
      <c r="S1410" s="237"/>
      <c r="T1410" s="238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T1410" s="239" t="s">
        <v>218</v>
      </c>
      <c r="AU1410" s="239" t="s">
        <v>93</v>
      </c>
      <c r="AV1410" s="13" t="s">
        <v>82</v>
      </c>
      <c r="AW1410" s="13" t="s">
        <v>33</v>
      </c>
      <c r="AX1410" s="13" t="s">
        <v>73</v>
      </c>
      <c r="AY1410" s="239" t="s">
        <v>206</v>
      </c>
    </row>
    <row r="1411" spans="1:51" s="13" customFormat="1" ht="12">
      <c r="A1411" s="13"/>
      <c r="B1411" s="228"/>
      <c r="C1411" s="229"/>
      <c r="D1411" s="230" t="s">
        <v>218</v>
      </c>
      <c r="E1411" s="231" t="s">
        <v>19</v>
      </c>
      <c r="F1411" s="232" t="s">
        <v>1841</v>
      </c>
      <c r="G1411" s="229"/>
      <c r="H1411" s="233">
        <v>0.24</v>
      </c>
      <c r="I1411" s="234"/>
      <c r="J1411" s="229"/>
      <c r="K1411" s="229"/>
      <c r="L1411" s="235"/>
      <c r="M1411" s="236"/>
      <c r="N1411" s="237"/>
      <c r="O1411" s="237"/>
      <c r="P1411" s="237"/>
      <c r="Q1411" s="237"/>
      <c r="R1411" s="237"/>
      <c r="S1411" s="237"/>
      <c r="T1411" s="238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T1411" s="239" t="s">
        <v>218</v>
      </c>
      <c r="AU1411" s="239" t="s">
        <v>93</v>
      </c>
      <c r="AV1411" s="13" t="s">
        <v>82</v>
      </c>
      <c r="AW1411" s="13" t="s">
        <v>33</v>
      </c>
      <c r="AX1411" s="13" t="s">
        <v>73</v>
      </c>
      <c r="AY1411" s="239" t="s">
        <v>206</v>
      </c>
    </row>
    <row r="1412" spans="1:51" s="14" customFormat="1" ht="12">
      <c r="A1412" s="14"/>
      <c r="B1412" s="240"/>
      <c r="C1412" s="241"/>
      <c r="D1412" s="230" t="s">
        <v>218</v>
      </c>
      <c r="E1412" s="242" t="s">
        <v>19</v>
      </c>
      <c r="F1412" s="243" t="s">
        <v>220</v>
      </c>
      <c r="G1412" s="241"/>
      <c r="H1412" s="244">
        <v>1.035</v>
      </c>
      <c r="I1412" s="245"/>
      <c r="J1412" s="241"/>
      <c r="K1412" s="241"/>
      <c r="L1412" s="246"/>
      <c r="M1412" s="247"/>
      <c r="N1412" s="248"/>
      <c r="O1412" s="248"/>
      <c r="P1412" s="248"/>
      <c r="Q1412" s="248"/>
      <c r="R1412" s="248"/>
      <c r="S1412" s="248"/>
      <c r="T1412" s="249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T1412" s="250" t="s">
        <v>218</v>
      </c>
      <c r="AU1412" s="250" t="s">
        <v>93</v>
      </c>
      <c r="AV1412" s="14" t="s">
        <v>112</v>
      </c>
      <c r="AW1412" s="14" t="s">
        <v>33</v>
      </c>
      <c r="AX1412" s="14" t="s">
        <v>34</v>
      </c>
      <c r="AY1412" s="250" t="s">
        <v>206</v>
      </c>
    </row>
    <row r="1413" spans="1:65" s="2" customFormat="1" ht="12">
      <c r="A1413" s="40"/>
      <c r="B1413" s="41"/>
      <c r="C1413" s="215" t="s">
        <v>1842</v>
      </c>
      <c r="D1413" s="215" t="s">
        <v>208</v>
      </c>
      <c r="E1413" s="216" t="s">
        <v>1843</v>
      </c>
      <c r="F1413" s="217" t="s">
        <v>1844</v>
      </c>
      <c r="G1413" s="218" t="s">
        <v>270</v>
      </c>
      <c r="H1413" s="219">
        <v>3.8</v>
      </c>
      <c r="I1413" s="220"/>
      <c r="J1413" s="221">
        <f>ROUND(I1413*H1413,2)</f>
        <v>0</v>
      </c>
      <c r="K1413" s="217" t="s">
        <v>212</v>
      </c>
      <c r="L1413" s="46"/>
      <c r="M1413" s="222" t="s">
        <v>19</v>
      </c>
      <c r="N1413" s="223" t="s">
        <v>44</v>
      </c>
      <c r="O1413" s="86"/>
      <c r="P1413" s="224">
        <f>O1413*H1413</f>
        <v>0</v>
      </c>
      <c r="Q1413" s="224">
        <v>0</v>
      </c>
      <c r="R1413" s="224">
        <f>Q1413*H1413</f>
        <v>0</v>
      </c>
      <c r="S1413" s="224">
        <v>0.04</v>
      </c>
      <c r="T1413" s="225">
        <f>S1413*H1413</f>
        <v>0.152</v>
      </c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R1413" s="226" t="s">
        <v>112</v>
      </c>
      <c r="AT1413" s="226" t="s">
        <v>208</v>
      </c>
      <c r="AU1413" s="226" t="s">
        <v>93</v>
      </c>
      <c r="AY1413" s="19" t="s">
        <v>206</v>
      </c>
      <c r="BE1413" s="227">
        <f>IF(N1413="základní",J1413,0)</f>
        <v>0</v>
      </c>
      <c r="BF1413" s="227">
        <f>IF(N1413="snížená",J1413,0)</f>
        <v>0</v>
      </c>
      <c r="BG1413" s="227">
        <f>IF(N1413="zákl. přenesená",J1413,0)</f>
        <v>0</v>
      </c>
      <c r="BH1413" s="227">
        <f>IF(N1413="sníž. přenesená",J1413,0)</f>
        <v>0</v>
      </c>
      <c r="BI1413" s="227">
        <f>IF(N1413="nulová",J1413,0)</f>
        <v>0</v>
      </c>
      <c r="BJ1413" s="19" t="s">
        <v>34</v>
      </c>
      <c r="BK1413" s="227">
        <f>ROUND(I1413*H1413,2)</f>
        <v>0</v>
      </c>
      <c r="BL1413" s="19" t="s">
        <v>112</v>
      </c>
      <c r="BM1413" s="226" t="s">
        <v>1845</v>
      </c>
    </row>
    <row r="1414" spans="1:51" s="13" customFormat="1" ht="12">
      <c r="A1414" s="13"/>
      <c r="B1414" s="228"/>
      <c r="C1414" s="229"/>
      <c r="D1414" s="230" t="s">
        <v>218</v>
      </c>
      <c r="E1414" s="231" t="s">
        <v>19</v>
      </c>
      <c r="F1414" s="232" t="s">
        <v>1846</v>
      </c>
      <c r="G1414" s="229"/>
      <c r="H1414" s="233">
        <v>3.8</v>
      </c>
      <c r="I1414" s="234"/>
      <c r="J1414" s="229"/>
      <c r="K1414" s="229"/>
      <c r="L1414" s="235"/>
      <c r="M1414" s="236"/>
      <c r="N1414" s="237"/>
      <c r="O1414" s="237"/>
      <c r="P1414" s="237"/>
      <c r="Q1414" s="237"/>
      <c r="R1414" s="237"/>
      <c r="S1414" s="237"/>
      <c r="T1414" s="238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T1414" s="239" t="s">
        <v>218</v>
      </c>
      <c r="AU1414" s="239" t="s">
        <v>93</v>
      </c>
      <c r="AV1414" s="13" t="s">
        <v>82</v>
      </c>
      <c r="AW1414" s="13" t="s">
        <v>33</v>
      </c>
      <c r="AX1414" s="13" t="s">
        <v>73</v>
      </c>
      <c r="AY1414" s="239" t="s">
        <v>206</v>
      </c>
    </row>
    <row r="1415" spans="1:51" s="14" customFormat="1" ht="12">
      <c r="A1415" s="14"/>
      <c r="B1415" s="240"/>
      <c r="C1415" s="241"/>
      <c r="D1415" s="230" t="s">
        <v>218</v>
      </c>
      <c r="E1415" s="242" t="s">
        <v>19</v>
      </c>
      <c r="F1415" s="243" t="s">
        <v>220</v>
      </c>
      <c r="G1415" s="241"/>
      <c r="H1415" s="244">
        <v>3.8</v>
      </c>
      <c r="I1415" s="245"/>
      <c r="J1415" s="241"/>
      <c r="K1415" s="241"/>
      <c r="L1415" s="246"/>
      <c r="M1415" s="247"/>
      <c r="N1415" s="248"/>
      <c r="O1415" s="248"/>
      <c r="P1415" s="248"/>
      <c r="Q1415" s="248"/>
      <c r="R1415" s="248"/>
      <c r="S1415" s="248"/>
      <c r="T1415" s="249"/>
      <c r="U1415" s="14"/>
      <c r="V1415" s="14"/>
      <c r="W1415" s="14"/>
      <c r="X1415" s="14"/>
      <c r="Y1415" s="14"/>
      <c r="Z1415" s="14"/>
      <c r="AA1415" s="14"/>
      <c r="AB1415" s="14"/>
      <c r="AC1415" s="14"/>
      <c r="AD1415" s="14"/>
      <c r="AE1415" s="14"/>
      <c r="AT1415" s="250" t="s">
        <v>218</v>
      </c>
      <c r="AU1415" s="250" t="s">
        <v>93</v>
      </c>
      <c r="AV1415" s="14" t="s">
        <v>112</v>
      </c>
      <c r="AW1415" s="14" t="s">
        <v>33</v>
      </c>
      <c r="AX1415" s="14" t="s">
        <v>34</v>
      </c>
      <c r="AY1415" s="250" t="s">
        <v>206</v>
      </c>
    </row>
    <row r="1416" spans="1:65" s="2" customFormat="1" ht="12">
      <c r="A1416" s="40"/>
      <c r="B1416" s="41"/>
      <c r="C1416" s="215" t="s">
        <v>1847</v>
      </c>
      <c r="D1416" s="215" t="s">
        <v>208</v>
      </c>
      <c r="E1416" s="216" t="s">
        <v>1848</v>
      </c>
      <c r="F1416" s="217" t="s">
        <v>1849</v>
      </c>
      <c r="G1416" s="218" t="s">
        <v>270</v>
      </c>
      <c r="H1416" s="219">
        <v>0.8</v>
      </c>
      <c r="I1416" s="220"/>
      <c r="J1416" s="221">
        <f>ROUND(I1416*H1416,2)</f>
        <v>0</v>
      </c>
      <c r="K1416" s="217" t="s">
        <v>212</v>
      </c>
      <c r="L1416" s="46"/>
      <c r="M1416" s="222" t="s">
        <v>19</v>
      </c>
      <c r="N1416" s="223" t="s">
        <v>44</v>
      </c>
      <c r="O1416" s="86"/>
      <c r="P1416" s="224">
        <f>O1416*H1416</f>
        <v>0</v>
      </c>
      <c r="Q1416" s="224">
        <v>0</v>
      </c>
      <c r="R1416" s="224">
        <f>Q1416*H1416</f>
        <v>0</v>
      </c>
      <c r="S1416" s="224">
        <v>0.054</v>
      </c>
      <c r="T1416" s="225">
        <f>S1416*H1416</f>
        <v>0.0432</v>
      </c>
      <c r="U1416" s="40"/>
      <c r="V1416" s="40"/>
      <c r="W1416" s="40"/>
      <c r="X1416" s="40"/>
      <c r="Y1416" s="40"/>
      <c r="Z1416" s="40"/>
      <c r="AA1416" s="40"/>
      <c r="AB1416" s="40"/>
      <c r="AC1416" s="40"/>
      <c r="AD1416" s="40"/>
      <c r="AE1416" s="40"/>
      <c r="AR1416" s="226" t="s">
        <v>112</v>
      </c>
      <c r="AT1416" s="226" t="s">
        <v>208</v>
      </c>
      <c r="AU1416" s="226" t="s">
        <v>93</v>
      </c>
      <c r="AY1416" s="19" t="s">
        <v>206</v>
      </c>
      <c r="BE1416" s="227">
        <f>IF(N1416="základní",J1416,0)</f>
        <v>0</v>
      </c>
      <c r="BF1416" s="227">
        <f>IF(N1416="snížená",J1416,0)</f>
        <v>0</v>
      </c>
      <c r="BG1416" s="227">
        <f>IF(N1416="zákl. přenesená",J1416,0)</f>
        <v>0</v>
      </c>
      <c r="BH1416" s="227">
        <f>IF(N1416="sníž. přenesená",J1416,0)</f>
        <v>0</v>
      </c>
      <c r="BI1416" s="227">
        <f>IF(N1416="nulová",J1416,0)</f>
        <v>0</v>
      </c>
      <c r="BJ1416" s="19" t="s">
        <v>34</v>
      </c>
      <c r="BK1416" s="227">
        <f>ROUND(I1416*H1416,2)</f>
        <v>0</v>
      </c>
      <c r="BL1416" s="19" t="s">
        <v>112</v>
      </c>
      <c r="BM1416" s="226" t="s">
        <v>1850</v>
      </c>
    </row>
    <row r="1417" spans="1:51" s="13" customFormat="1" ht="12">
      <c r="A1417" s="13"/>
      <c r="B1417" s="228"/>
      <c r="C1417" s="229"/>
      <c r="D1417" s="230" t="s">
        <v>218</v>
      </c>
      <c r="E1417" s="231" t="s">
        <v>19</v>
      </c>
      <c r="F1417" s="232" t="s">
        <v>1851</v>
      </c>
      <c r="G1417" s="229"/>
      <c r="H1417" s="233">
        <v>0.8</v>
      </c>
      <c r="I1417" s="234"/>
      <c r="J1417" s="229"/>
      <c r="K1417" s="229"/>
      <c r="L1417" s="235"/>
      <c r="M1417" s="236"/>
      <c r="N1417" s="237"/>
      <c r="O1417" s="237"/>
      <c r="P1417" s="237"/>
      <c r="Q1417" s="237"/>
      <c r="R1417" s="237"/>
      <c r="S1417" s="237"/>
      <c r="T1417" s="238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T1417" s="239" t="s">
        <v>218</v>
      </c>
      <c r="AU1417" s="239" t="s">
        <v>93</v>
      </c>
      <c r="AV1417" s="13" t="s">
        <v>82</v>
      </c>
      <c r="AW1417" s="13" t="s">
        <v>33</v>
      </c>
      <c r="AX1417" s="13" t="s">
        <v>73</v>
      </c>
      <c r="AY1417" s="239" t="s">
        <v>206</v>
      </c>
    </row>
    <row r="1418" spans="1:51" s="14" customFormat="1" ht="12">
      <c r="A1418" s="14"/>
      <c r="B1418" s="240"/>
      <c r="C1418" s="241"/>
      <c r="D1418" s="230" t="s">
        <v>218</v>
      </c>
      <c r="E1418" s="242" t="s">
        <v>19</v>
      </c>
      <c r="F1418" s="243" t="s">
        <v>220</v>
      </c>
      <c r="G1418" s="241"/>
      <c r="H1418" s="244">
        <v>0.8</v>
      </c>
      <c r="I1418" s="245"/>
      <c r="J1418" s="241"/>
      <c r="K1418" s="241"/>
      <c r="L1418" s="246"/>
      <c r="M1418" s="247"/>
      <c r="N1418" s="248"/>
      <c r="O1418" s="248"/>
      <c r="P1418" s="248"/>
      <c r="Q1418" s="248"/>
      <c r="R1418" s="248"/>
      <c r="S1418" s="248"/>
      <c r="T1418" s="249"/>
      <c r="U1418" s="14"/>
      <c r="V1418" s="14"/>
      <c r="W1418" s="14"/>
      <c r="X1418" s="14"/>
      <c r="Y1418" s="14"/>
      <c r="Z1418" s="14"/>
      <c r="AA1418" s="14"/>
      <c r="AB1418" s="14"/>
      <c r="AC1418" s="14"/>
      <c r="AD1418" s="14"/>
      <c r="AE1418" s="14"/>
      <c r="AT1418" s="250" t="s">
        <v>218</v>
      </c>
      <c r="AU1418" s="250" t="s">
        <v>93</v>
      </c>
      <c r="AV1418" s="14" t="s">
        <v>112</v>
      </c>
      <c r="AW1418" s="14" t="s">
        <v>33</v>
      </c>
      <c r="AX1418" s="14" t="s">
        <v>34</v>
      </c>
      <c r="AY1418" s="250" t="s">
        <v>206</v>
      </c>
    </row>
    <row r="1419" spans="1:65" s="2" customFormat="1" ht="12">
      <c r="A1419" s="40"/>
      <c r="B1419" s="41"/>
      <c r="C1419" s="215" t="s">
        <v>1852</v>
      </c>
      <c r="D1419" s="215" t="s">
        <v>208</v>
      </c>
      <c r="E1419" s="216" t="s">
        <v>1853</v>
      </c>
      <c r="F1419" s="217" t="s">
        <v>1854</v>
      </c>
      <c r="G1419" s="218" t="s">
        <v>270</v>
      </c>
      <c r="H1419" s="219">
        <v>41.6</v>
      </c>
      <c r="I1419" s="220"/>
      <c r="J1419" s="221">
        <f>ROUND(I1419*H1419,2)</f>
        <v>0</v>
      </c>
      <c r="K1419" s="217" t="s">
        <v>212</v>
      </c>
      <c r="L1419" s="46"/>
      <c r="M1419" s="222" t="s">
        <v>19</v>
      </c>
      <c r="N1419" s="223" t="s">
        <v>44</v>
      </c>
      <c r="O1419" s="86"/>
      <c r="P1419" s="224">
        <f>O1419*H1419</f>
        <v>0</v>
      </c>
      <c r="Q1419" s="224">
        <v>0</v>
      </c>
      <c r="R1419" s="224">
        <f>Q1419*H1419</f>
        <v>0</v>
      </c>
      <c r="S1419" s="224">
        <v>0.027</v>
      </c>
      <c r="T1419" s="225">
        <f>S1419*H1419</f>
        <v>1.1232</v>
      </c>
      <c r="U1419" s="40"/>
      <c r="V1419" s="40"/>
      <c r="W1419" s="40"/>
      <c r="X1419" s="40"/>
      <c r="Y1419" s="40"/>
      <c r="Z1419" s="40"/>
      <c r="AA1419" s="40"/>
      <c r="AB1419" s="40"/>
      <c r="AC1419" s="40"/>
      <c r="AD1419" s="40"/>
      <c r="AE1419" s="40"/>
      <c r="AR1419" s="226" t="s">
        <v>112</v>
      </c>
      <c r="AT1419" s="226" t="s">
        <v>208</v>
      </c>
      <c r="AU1419" s="226" t="s">
        <v>93</v>
      </c>
      <c r="AY1419" s="19" t="s">
        <v>206</v>
      </c>
      <c r="BE1419" s="227">
        <f>IF(N1419="základní",J1419,0)</f>
        <v>0</v>
      </c>
      <c r="BF1419" s="227">
        <f>IF(N1419="snížená",J1419,0)</f>
        <v>0</v>
      </c>
      <c r="BG1419" s="227">
        <f>IF(N1419="zákl. přenesená",J1419,0)</f>
        <v>0</v>
      </c>
      <c r="BH1419" s="227">
        <f>IF(N1419="sníž. přenesená",J1419,0)</f>
        <v>0</v>
      </c>
      <c r="BI1419" s="227">
        <f>IF(N1419="nulová",J1419,0)</f>
        <v>0</v>
      </c>
      <c r="BJ1419" s="19" t="s">
        <v>34</v>
      </c>
      <c r="BK1419" s="227">
        <f>ROUND(I1419*H1419,2)</f>
        <v>0</v>
      </c>
      <c r="BL1419" s="19" t="s">
        <v>112</v>
      </c>
      <c r="BM1419" s="226" t="s">
        <v>1855</v>
      </c>
    </row>
    <row r="1420" spans="1:51" s="13" customFormat="1" ht="12">
      <c r="A1420" s="13"/>
      <c r="B1420" s="228"/>
      <c r="C1420" s="229"/>
      <c r="D1420" s="230" t="s">
        <v>218</v>
      </c>
      <c r="E1420" s="231" t="s">
        <v>19</v>
      </c>
      <c r="F1420" s="232" t="s">
        <v>1856</v>
      </c>
      <c r="G1420" s="229"/>
      <c r="H1420" s="233">
        <v>41.6</v>
      </c>
      <c r="I1420" s="234"/>
      <c r="J1420" s="229"/>
      <c r="K1420" s="229"/>
      <c r="L1420" s="235"/>
      <c r="M1420" s="236"/>
      <c r="N1420" s="237"/>
      <c r="O1420" s="237"/>
      <c r="P1420" s="237"/>
      <c r="Q1420" s="237"/>
      <c r="R1420" s="237"/>
      <c r="S1420" s="237"/>
      <c r="T1420" s="238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T1420" s="239" t="s">
        <v>218</v>
      </c>
      <c r="AU1420" s="239" t="s">
        <v>93</v>
      </c>
      <c r="AV1420" s="13" t="s">
        <v>82</v>
      </c>
      <c r="AW1420" s="13" t="s">
        <v>33</v>
      </c>
      <c r="AX1420" s="13" t="s">
        <v>73</v>
      </c>
      <c r="AY1420" s="239" t="s">
        <v>206</v>
      </c>
    </row>
    <row r="1421" spans="1:51" s="14" customFormat="1" ht="12">
      <c r="A1421" s="14"/>
      <c r="B1421" s="240"/>
      <c r="C1421" s="241"/>
      <c r="D1421" s="230" t="s">
        <v>218</v>
      </c>
      <c r="E1421" s="242" t="s">
        <v>19</v>
      </c>
      <c r="F1421" s="243" t="s">
        <v>220</v>
      </c>
      <c r="G1421" s="241"/>
      <c r="H1421" s="244">
        <v>41.6</v>
      </c>
      <c r="I1421" s="245"/>
      <c r="J1421" s="241"/>
      <c r="K1421" s="241"/>
      <c r="L1421" s="246"/>
      <c r="M1421" s="247"/>
      <c r="N1421" s="248"/>
      <c r="O1421" s="248"/>
      <c r="P1421" s="248"/>
      <c r="Q1421" s="248"/>
      <c r="R1421" s="248"/>
      <c r="S1421" s="248"/>
      <c r="T1421" s="249"/>
      <c r="U1421" s="14"/>
      <c r="V1421" s="14"/>
      <c r="W1421" s="14"/>
      <c r="X1421" s="14"/>
      <c r="Y1421" s="14"/>
      <c r="Z1421" s="14"/>
      <c r="AA1421" s="14"/>
      <c r="AB1421" s="14"/>
      <c r="AC1421" s="14"/>
      <c r="AD1421" s="14"/>
      <c r="AE1421" s="14"/>
      <c r="AT1421" s="250" t="s">
        <v>218</v>
      </c>
      <c r="AU1421" s="250" t="s">
        <v>93</v>
      </c>
      <c r="AV1421" s="14" t="s">
        <v>112</v>
      </c>
      <c r="AW1421" s="14" t="s">
        <v>33</v>
      </c>
      <c r="AX1421" s="14" t="s">
        <v>34</v>
      </c>
      <c r="AY1421" s="250" t="s">
        <v>206</v>
      </c>
    </row>
    <row r="1422" spans="1:65" s="2" customFormat="1" ht="12">
      <c r="A1422" s="40"/>
      <c r="B1422" s="41"/>
      <c r="C1422" s="215" t="s">
        <v>1857</v>
      </c>
      <c r="D1422" s="215" t="s">
        <v>208</v>
      </c>
      <c r="E1422" s="216" t="s">
        <v>1858</v>
      </c>
      <c r="F1422" s="217" t="s">
        <v>1859</v>
      </c>
      <c r="G1422" s="218" t="s">
        <v>216</v>
      </c>
      <c r="H1422" s="219">
        <v>0.372</v>
      </c>
      <c r="I1422" s="220"/>
      <c r="J1422" s="221">
        <f>ROUND(I1422*H1422,2)</f>
        <v>0</v>
      </c>
      <c r="K1422" s="217" t="s">
        <v>212</v>
      </c>
      <c r="L1422" s="46"/>
      <c r="M1422" s="222" t="s">
        <v>19</v>
      </c>
      <c r="N1422" s="223" t="s">
        <v>44</v>
      </c>
      <c r="O1422" s="86"/>
      <c r="P1422" s="224">
        <f>O1422*H1422</f>
        <v>0</v>
      </c>
      <c r="Q1422" s="224">
        <v>0</v>
      </c>
      <c r="R1422" s="224">
        <f>Q1422*H1422</f>
        <v>0</v>
      </c>
      <c r="S1422" s="224">
        <v>1.8</v>
      </c>
      <c r="T1422" s="225">
        <f>S1422*H1422</f>
        <v>0.6696</v>
      </c>
      <c r="U1422" s="40"/>
      <c r="V1422" s="40"/>
      <c r="W1422" s="40"/>
      <c r="X1422" s="40"/>
      <c r="Y1422" s="40"/>
      <c r="Z1422" s="40"/>
      <c r="AA1422" s="40"/>
      <c r="AB1422" s="40"/>
      <c r="AC1422" s="40"/>
      <c r="AD1422" s="40"/>
      <c r="AE1422" s="40"/>
      <c r="AR1422" s="226" t="s">
        <v>112</v>
      </c>
      <c r="AT1422" s="226" t="s">
        <v>208</v>
      </c>
      <c r="AU1422" s="226" t="s">
        <v>93</v>
      </c>
      <c r="AY1422" s="19" t="s">
        <v>206</v>
      </c>
      <c r="BE1422" s="227">
        <f>IF(N1422="základní",J1422,0)</f>
        <v>0</v>
      </c>
      <c r="BF1422" s="227">
        <f>IF(N1422="snížená",J1422,0)</f>
        <v>0</v>
      </c>
      <c r="BG1422" s="227">
        <f>IF(N1422="zákl. přenesená",J1422,0)</f>
        <v>0</v>
      </c>
      <c r="BH1422" s="227">
        <f>IF(N1422="sníž. přenesená",J1422,0)</f>
        <v>0</v>
      </c>
      <c r="BI1422" s="227">
        <f>IF(N1422="nulová",J1422,0)</f>
        <v>0</v>
      </c>
      <c r="BJ1422" s="19" t="s">
        <v>34</v>
      </c>
      <c r="BK1422" s="227">
        <f>ROUND(I1422*H1422,2)</f>
        <v>0</v>
      </c>
      <c r="BL1422" s="19" t="s">
        <v>112</v>
      </c>
      <c r="BM1422" s="226" t="s">
        <v>1860</v>
      </c>
    </row>
    <row r="1423" spans="1:51" s="15" customFormat="1" ht="12">
      <c r="A1423" s="15"/>
      <c r="B1423" s="251"/>
      <c r="C1423" s="252"/>
      <c r="D1423" s="230" t="s">
        <v>218</v>
      </c>
      <c r="E1423" s="253" t="s">
        <v>19</v>
      </c>
      <c r="F1423" s="254" t="s">
        <v>1861</v>
      </c>
      <c r="G1423" s="252"/>
      <c r="H1423" s="253" t="s">
        <v>19</v>
      </c>
      <c r="I1423" s="255"/>
      <c r="J1423" s="252"/>
      <c r="K1423" s="252"/>
      <c r="L1423" s="256"/>
      <c r="M1423" s="257"/>
      <c r="N1423" s="258"/>
      <c r="O1423" s="258"/>
      <c r="P1423" s="258"/>
      <c r="Q1423" s="258"/>
      <c r="R1423" s="258"/>
      <c r="S1423" s="258"/>
      <c r="T1423" s="259"/>
      <c r="U1423" s="15"/>
      <c r="V1423" s="15"/>
      <c r="W1423" s="15"/>
      <c r="X1423" s="15"/>
      <c r="Y1423" s="15"/>
      <c r="Z1423" s="15"/>
      <c r="AA1423" s="15"/>
      <c r="AB1423" s="15"/>
      <c r="AC1423" s="15"/>
      <c r="AD1423" s="15"/>
      <c r="AE1423" s="15"/>
      <c r="AT1423" s="260" t="s">
        <v>218</v>
      </c>
      <c r="AU1423" s="260" t="s">
        <v>93</v>
      </c>
      <c r="AV1423" s="15" t="s">
        <v>34</v>
      </c>
      <c r="AW1423" s="15" t="s">
        <v>33</v>
      </c>
      <c r="AX1423" s="15" t="s">
        <v>73</v>
      </c>
      <c r="AY1423" s="260" t="s">
        <v>206</v>
      </c>
    </row>
    <row r="1424" spans="1:51" s="13" customFormat="1" ht="12">
      <c r="A1424" s="13"/>
      <c r="B1424" s="228"/>
      <c r="C1424" s="229"/>
      <c r="D1424" s="230" t="s">
        <v>218</v>
      </c>
      <c r="E1424" s="231" t="s">
        <v>19</v>
      </c>
      <c r="F1424" s="232" t="s">
        <v>1862</v>
      </c>
      <c r="G1424" s="229"/>
      <c r="H1424" s="233">
        <v>0.288</v>
      </c>
      <c r="I1424" s="234"/>
      <c r="J1424" s="229"/>
      <c r="K1424" s="229"/>
      <c r="L1424" s="235"/>
      <c r="M1424" s="236"/>
      <c r="N1424" s="237"/>
      <c r="O1424" s="237"/>
      <c r="P1424" s="237"/>
      <c r="Q1424" s="237"/>
      <c r="R1424" s="237"/>
      <c r="S1424" s="237"/>
      <c r="T1424" s="238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T1424" s="239" t="s">
        <v>218</v>
      </c>
      <c r="AU1424" s="239" t="s">
        <v>93</v>
      </c>
      <c r="AV1424" s="13" t="s">
        <v>82</v>
      </c>
      <c r="AW1424" s="13" t="s">
        <v>33</v>
      </c>
      <c r="AX1424" s="13" t="s">
        <v>73</v>
      </c>
      <c r="AY1424" s="239" t="s">
        <v>206</v>
      </c>
    </row>
    <row r="1425" spans="1:51" s="13" customFormat="1" ht="12">
      <c r="A1425" s="13"/>
      <c r="B1425" s="228"/>
      <c r="C1425" s="229"/>
      <c r="D1425" s="230" t="s">
        <v>218</v>
      </c>
      <c r="E1425" s="231" t="s">
        <v>19</v>
      </c>
      <c r="F1425" s="232" t="s">
        <v>1863</v>
      </c>
      <c r="G1425" s="229"/>
      <c r="H1425" s="233">
        <v>0.084</v>
      </c>
      <c r="I1425" s="234"/>
      <c r="J1425" s="229"/>
      <c r="K1425" s="229"/>
      <c r="L1425" s="235"/>
      <c r="M1425" s="236"/>
      <c r="N1425" s="237"/>
      <c r="O1425" s="237"/>
      <c r="P1425" s="237"/>
      <c r="Q1425" s="237"/>
      <c r="R1425" s="237"/>
      <c r="S1425" s="237"/>
      <c r="T1425" s="238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T1425" s="239" t="s">
        <v>218</v>
      </c>
      <c r="AU1425" s="239" t="s">
        <v>93</v>
      </c>
      <c r="AV1425" s="13" t="s">
        <v>82</v>
      </c>
      <c r="AW1425" s="13" t="s">
        <v>33</v>
      </c>
      <c r="AX1425" s="13" t="s">
        <v>73</v>
      </c>
      <c r="AY1425" s="239" t="s">
        <v>206</v>
      </c>
    </row>
    <row r="1426" spans="1:51" s="14" customFormat="1" ht="12">
      <c r="A1426" s="14"/>
      <c r="B1426" s="240"/>
      <c r="C1426" s="241"/>
      <c r="D1426" s="230" t="s">
        <v>218</v>
      </c>
      <c r="E1426" s="242" t="s">
        <v>19</v>
      </c>
      <c r="F1426" s="243" t="s">
        <v>220</v>
      </c>
      <c r="G1426" s="241"/>
      <c r="H1426" s="244">
        <v>0.372</v>
      </c>
      <c r="I1426" s="245"/>
      <c r="J1426" s="241"/>
      <c r="K1426" s="241"/>
      <c r="L1426" s="246"/>
      <c r="M1426" s="247"/>
      <c r="N1426" s="248"/>
      <c r="O1426" s="248"/>
      <c r="P1426" s="248"/>
      <c r="Q1426" s="248"/>
      <c r="R1426" s="248"/>
      <c r="S1426" s="248"/>
      <c r="T1426" s="249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  <c r="AE1426" s="14"/>
      <c r="AT1426" s="250" t="s">
        <v>218</v>
      </c>
      <c r="AU1426" s="250" t="s">
        <v>93</v>
      </c>
      <c r="AV1426" s="14" t="s">
        <v>112</v>
      </c>
      <c r="AW1426" s="14" t="s">
        <v>33</v>
      </c>
      <c r="AX1426" s="14" t="s">
        <v>34</v>
      </c>
      <c r="AY1426" s="250" t="s">
        <v>206</v>
      </c>
    </row>
    <row r="1427" spans="1:65" s="2" customFormat="1" ht="55.5" customHeight="1">
      <c r="A1427" s="40"/>
      <c r="B1427" s="41"/>
      <c r="C1427" s="215" t="s">
        <v>1864</v>
      </c>
      <c r="D1427" s="215" t="s">
        <v>208</v>
      </c>
      <c r="E1427" s="216" t="s">
        <v>1865</v>
      </c>
      <c r="F1427" s="217" t="s">
        <v>1866</v>
      </c>
      <c r="G1427" s="218" t="s">
        <v>386</v>
      </c>
      <c r="H1427" s="219">
        <v>9</v>
      </c>
      <c r="I1427" s="220"/>
      <c r="J1427" s="221">
        <f>ROUND(I1427*H1427,2)</f>
        <v>0</v>
      </c>
      <c r="K1427" s="217" t="s">
        <v>212</v>
      </c>
      <c r="L1427" s="46"/>
      <c r="M1427" s="222" t="s">
        <v>19</v>
      </c>
      <c r="N1427" s="223" t="s">
        <v>44</v>
      </c>
      <c r="O1427" s="86"/>
      <c r="P1427" s="224">
        <f>O1427*H1427</f>
        <v>0</v>
      </c>
      <c r="Q1427" s="224">
        <v>0</v>
      </c>
      <c r="R1427" s="224">
        <f>Q1427*H1427</f>
        <v>0</v>
      </c>
      <c r="S1427" s="224">
        <v>0.025</v>
      </c>
      <c r="T1427" s="225">
        <f>S1427*H1427</f>
        <v>0.225</v>
      </c>
      <c r="U1427" s="40"/>
      <c r="V1427" s="40"/>
      <c r="W1427" s="40"/>
      <c r="X1427" s="40"/>
      <c r="Y1427" s="40"/>
      <c r="Z1427" s="40"/>
      <c r="AA1427" s="40"/>
      <c r="AB1427" s="40"/>
      <c r="AC1427" s="40"/>
      <c r="AD1427" s="40"/>
      <c r="AE1427" s="40"/>
      <c r="AR1427" s="226" t="s">
        <v>112</v>
      </c>
      <c r="AT1427" s="226" t="s">
        <v>208</v>
      </c>
      <c r="AU1427" s="226" t="s">
        <v>93</v>
      </c>
      <c r="AY1427" s="19" t="s">
        <v>206</v>
      </c>
      <c r="BE1427" s="227">
        <f>IF(N1427="základní",J1427,0)</f>
        <v>0</v>
      </c>
      <c r="BF1427" s="227">
        <f>IF(N1427="snížená",J1427,0)</f>
        <v>0</v>
      </c>
      <c r="BG1427" s="227">
        <f>IF(N1427="zákl. přenesená",J1427,0)</f>
        <v>0</v>
      </c>
      <c r="BH1427" s="227">
        <f>IF(N1427="sníž. přenesená",J1427,0)</f>
        <v>0</v>
      </c>
      <c r="BI1427" s="227">
        <f>IF(N1427="nulová",J1427,0)</f>
        <v>0</v>
      </c>
      <c r="BJ1427" s="19" t="s">
        <v>34</v>
      </c>
      <c r="BK1427" s="227">
        <f>ROUND(I1427*H1427,2)</f>
        <v>0</v>
      </c>
      <c r="BL1427" s="19" t="s">
        <v>112</v>
      </c>
      <c r="BM1427" s="226" t="s">
        <v>1867</v>
      </c>
    </row>
    <row r="1428" spans="1:51" s="13" customFormat="1" ht="12">
      <c r="A1428" s="13"/>
      <c r="B1428" s="228"/>
      <c r="C1428" s="229"/>
      <c r="D1428" s="230" t="s">
        <v>218</v>
      </c>
      <c r="E1428" s="231" t="s">
        <v>19</v>
      </c>
      <c r="F1428" s="232" t="s">
        <v>1601</v>
      </c>
      <c r="G1428" s="229"/>
      <c r="H1428" s="233">
        <v>2</v>
      </c>
      <c r="I1428" s="234"/>
      <c r="J1428" s="229"/>
      <c r="K1428" s="229"/>
      <c r="L1428" s="235"/>
      <c r="M1428" s="236"/>
      <c r="N1428" s="237"/>
      <c r="O1428" s="237"/>
      <c r="P1428" s="237"/>
      <c r="Q1428" s="237"/>
      <c r="R1428" s="237"/>
      <c r="S1428" s="237"/>
      <c r="T1428" s="238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T1428" s="239" t="s">
        <v>218</v>
      </c>
      <c r="AU1428" s="239" t="s">
        <v>93</v>
      </c>
      <c r="AV1428" s="13" t="s">
        <v>82</v>
      </c>
      <c r="AW1428" s="13" t="s">
        <v>33</v>
      </c>
      <c r="AX1428" s="13" t="s">
        <v>73</v>
      </c>
      <c r="AY1428" s="239" t="s">
        <v>206</v>
      </c>
    </row>
    <row r="1429" spans="1:51" s="13" customFormat="1" ht="12">
      <c r="A1429" s="13"/>
      <c r="B1429" s="228"/>
      <c r="C1429" s="229"/>
      <c r="D1429" s="230" t="s">
        <v>218</v>
      </c>
      <c r="E1429" s="231" t="s">
        <v>19</v>
      </c>
      <c r="F1429" s="232" t="s">
        <v>1608</v>
      </c>
      <c r="G1429" s="229"/>
      <c r="H1429" s="233">
        <v>2</v>
      </c>
      <c r="I1429" s="234"/>
      <c r="J1429" s="229"/>
      <c r="K1429" s="229"/>
      <c r="L1429" s="235"/>
      <c r="M1429" s="236"/>
      <c r="N1429" s="237"/>
      <c r="O1429" s="237"/>
      <c r="P1429" s="237"/>
      <c r="Q1429" s="237"/>
      <c r="R1429" s="237"/>
      <c r="S1429" s="237"/>
      <c r="T1429" s="238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T1429" s="239" t="s">
        <v>218</v>
      </c>
      <c r="AU1429" s="239" t="s">
        <v>93</v>
      </c>
      <c r="AV1429" s="13" t="s">
        <v>82</v>
      </c>
      <c r="AW1429" s="13" t="s">
        <v>33</v>
      </c>
      <c r="AX1429" s="13" t="s">
        <v>73</v>
      </c>
      <c r="AY1429" s="239" t="s">
        <v>206</v>
      </c>
    </row>
    <row r="1430" spans="1:51" s="13" customFormat="1" ht="12">
      <c r="A1430" s="13"/>
      <c r="B1430" s="228"/>
      <c r="C1430" s="229"/>
      <c r="D1430" s="230" t="s">
        <v>218</v>
      </c>
      <c r="E1430" s="231" t="s">
        <v>19</v>
      </c>
      <c r="F1430" s="232" t="s">
        <v>1610</v>
      </c>
      <c r="G1430" s="229"/>
      <c r="H1430" s="233">
        <v>5</v>
      </c>
      <c r="I1430" s="234"/>
      <c r="J1430" s="229"/>
      <c r="K1430" s="229"/>
      <c r="L1430" s="235"/>
      <c r="M1430" s="236"/>
      <c r="N1430" s="237"/>
      <c r="O1430" s="237"/>
      <c r="P1430" s="237"/>
      <c r="Q1430" s="237"/>
      <c r="R1430" s="237"/>
      <c r="S1430" s="237"/>
      <c r="T1430" s="238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T1430" s="239" t="s">
        <v>218</v>
      </c>
      <c r="AU1430" s="239" t="s">
        <v>93</v>
      </c>
      <c r="AV1430" s="13" t="s">
        <v>82</v>
      </c>
      <c r="AW1430" s="13" t="s">
        <v>33</v>
      </c>
      <c r="AX1430" s="13" t="s">
        <v>73</v>
      </c>
      <c r="AY1430" s="239" t="s">
        <v>206</v>
      </c>
    </row>
    <row r="1431" spans="1:51" s="14" customFormat="1" ht="12">
      <c r="A1431" s="14"/>
      <c r="B1431" s="240"/>
      <c r="C1431" s="241"/>
      <c r="D1431" s="230" t="s">
        <v>218</v>
      </c>
      <c r="E1431" s="242" t="s">
        <v>19</v>
      </c>
      <c r="F1431" s="243" t="s">
        <v>220</v>
      </c>
      <c r="G1431" s="241"/>
      <c r="H1431" s="244">
        <v>9</v>
      </c>
      <c r="I1431" s="245"/>
      <c r="J1431" s="241"/>
      <c r="K1431" s="241"/>
      <c r="L1431" s="246"/>
      <c r="M1431" s="247"/>
      <c r="N1431" s="248"/>
      <c r="O1431" s="248"/>
      <c r="P1431" s="248"/>
      <c r="Q1431" s="248"/>
      <c r="R1431" s="248"/>
      <c r="S1431" s="248"/>
      <c r="T1431" s="249"/>
      <c r="U1431" s="14"/>
      <c r="V1431" s="14"/>
      <c r="W1431" s="14"/>
      <c r="X1431" s="14"/>
      <c r="Y1431" s="14"/>
      <c r="Z1431" s="14"/>
      <c r="AA1431" s="14"/>
      <c r="AB1431" s="14"/>
      <c r="AC1431" s="14"/>
      <c r="AD1431" s="14"/>
      <c r="AE1431" s="14"/>
      <c r="AT1431" s="250" t="s">
        <v>218</v>
      </c>
      <c r="AU1431" s="250" t="s">
        <v>93</v>
      </c>
      <c r="AV1431" s="14" t="s">
        <v>112</v>
      </c>
      <c r="AW1431" s="14" t="s">
        <v>33</v>
      </c>
      <c r="AX1431" s="14" t="s">
        <v>34</v>
      </c>
      <c r="AY1431" s="250" t="s">
        <v>206</v>
      </c>
    </row>
    <row r="1432" spans="1:65" s="2" customFormat="1" ht="55.5" customHeight="1">
      <c r="A1432" s="40"/>
      <c r="B1432" s="41"/>
      <c r="C1432" s="215" t="s">
        <v>1868</v>
      </c>
      <c r="D1432" s="215" t="s">
        <v>208</v>
      </c>
      <c r="E1432" s="216" t="s">
        <v>1869</v>
      </c>
      <c r="F1432" s="217" t="s">
        <v>1870</v>
      </c>
      <c r="G1432" s="218" t="s">
        <v>386</v>
      </c>
      <c r="H1432" s="219">
        <v>33</v>
      </c>
      <c r="I1432" s="220"/>
      <c r="J1432" s="221">
        <f>ROUND(I1432*H1432,2)</f>
        <v>0</v>
      </c>
      <c r="K1432" s="217" t="s">
        <v>212</v>
      </c>
      <c r="L1432" s="46"/>
      <c r="M1432" s="222" t="s">
        <v>19</v>
      </c>
      <c r="N1432" s="223" t="s">
        <v>44</v>
      </c>
      <c r="O1432" s="86"/>
      <c r="P1432" s="224">
        <f>O1432*H1432</f>
        <v>0</v>
      </c>
      <c r="Q1432" s="224">
        <v>0</v>
      </c>
      <c r="R1432" s="224">
        <f>Q1432*H1432</f>
        <v>0</v>
      </c>
      <c r="S1432" s="224">
        <v>0.069</v>
      </c>
      <c r="T1432" s="225">
        <f>S1432*H1432</f>
        <v>2.277</v>
      </c>
      <c r="U1432" s="40"/>
      <c r="V1432" s="40"/>
      <c r="W1432" s="40"/>
      <c r="X1432" s="40"/>
      <c r="Y1432" s="40"/>
      <c r="Z1432" s="40"/>
      <c r="AA1432" s="40"/>
      <c r="AB1432" s="40"/>
      <c r="AC1432" s="40"/>
      <c r="AD1432" s="40"/>
      <c r="AE1432" s="40"/>
      <c r="AR1432" s="226" t="s">
        <v>112</v>
      </c>
      <c r="AT1432" s="226" t="s">
        <v>208</v>
      </c>
      <c r="AU1432" s="226" t="s">
        <v>93</v>
      </c>
      <c r="AY1432" s="19" t="s">
        <v>206</v>
      </c>
      <c r="BE1432" s="227">
        <f>IF(N1432="základní",J1432,0)</f>
        <v>0</v>
      </c>
      <c r="BF1432" s="227">
        <f>IF(N1432="snížená",J1432,0)</f>
        <v>0</v>
      </c>
      <c r="BG1432" s="227">
        <f>IF(N1432="zákl. přenesená",J1432,0)</f>
        <v>0</v>
      </c>
      <c r="BH1432" s="227">
        <f>IF(N1432="sníž. přenesená",J1432,0)</f>
        <v>0</v>
      </c>
      <c r="BI1432" s="227">
        <f>IF(N1432="nulová",J1432,0)</f>
        <v>0</v>
      </c>
      <c r="BJ1432" s="19" t="s">
        <v>34</v>
      </c>
      <c r="BK1432" s="227">
        <f>ROUND(I1432*H1432,2)</f>
        <v>0</v>
      </c>
      <c r="BL1432" s="19" t="s">
        <v>112</v>
      </c>
      <c r="BM1432" s="226" t="s">
        <v>1871</v>
      </c>
    </row>
    <row r="1433" spans="1:51" s="13" customFormat="1" ht="12">
      <c r="A1433" s="13"/>
      <c r="B1433" s="228"/>
      <c r="C1433" s="229"/>
      <c r="D1433" s="230" t="s">
        <v>218</v>
      </c>
      <c r="E1433" s="231" t="s">
        <v>19</v>
      </c>
      <c r="F1433" s="232" t="s">
        <v>1602</v>
      </c>
      <c r="G1433" s="229"/>
      <c r="H1433" s="233">
        <v>3</v>
      </c>
      <c r="I1433" s="234"/>
      <c r="J1433" s="229"/>
      <c r="K1433" s="229"/>
      <c r="L1433" s="235"/>
      <c r="M1433" s="236"/>
      <c r="N1433" s="237"/>
      <c r="O1433" s="237"/>
      <c r="P1433" s="237"/>
      <c r="Q1433" s="237"/>
      <c r="R1433" s="237"/>
      <c r="S1433" s="237"/>
      <c r="T1433" s="238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T1433" s="239" t="s">
        <v>218</v>
      </c>
      <c r="AU1433" s="239" t="s">
        <v>93</v>
      </c>
      <c r="AV1433" s="13" t="s">
        <v>82</v>
      </c>
      <c r="AW1433" s="13" t="s">
        <v>33</v>
      </c>
      <c r="AX1433" s="13" t="s">
        <v>73</v>
      </c>
      <c r="AY1433" s="239" t="s">
        <v>206</v>
      </c>
    </row>
    <row r="1434" spans="1:51" s="13" customFormat="1" ht="12">
      <c r="A1434" s="13"/>
      <c r="B1434" s="228"/>
      <c r="C1434" s="229"/>
      <c r="D1434" s="230" t="s">
        <v>218</v>
      </c>
      <c r="E1434" s="231" t="s">
        <v>19</v>
      </c>
      <c r="F1434" s="232" t="s">
        <v>1603</v>
      </c>
      <c r="G1434" s="229"/>
      <c r="H1434" s="233">
        <v>6</v>
      </c>
      <c r="I1434" s="234"/>
      <c r="J1434" s="229"/>
      <c r="K1434" s="229"/>
      <c r="L1434" s="235"/>
      <c r="M1434" s="236"/>
      <c r="N1434" s="237"/>
      <c r="O1434" s="237"/>
      <c r="P1434" s="237"/>
      <c r="Q1434" s="237"/>
      <c r="R1434" s="237"/>
      <c r="S1434" s="237"/>
      <c r="T1434" s="238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T1434" s="239" t="s">
        <v>218</v>
      </c>
      <c r="AU1434" s="239" t="s">
        <v>93</v>
      </c>
      <c r="AV1434" s="13" t="s">
        <v>82</v>
      </c>
      <c r="AW1434" s="13" t="s">
        <v>33</v>
      </c>
      <c r="AX1434" s="13" t="s">
        <v>73</v>
      </c>
      <c r="AY1434" s="239" t="s">
        <v>206</v>
      </c>
    </row>
    <row r="1435" spans="1:51" s="13" customFormat="1" ht="12">
      <c r="A1435" s="13"/>
      <c r="B1435" s="228"/>
      <c r="C1435" s="229"/>
      <c r="D1435" s="230" t="s">
        <v>218</v>
      </c>
      <c r="E1435" s="231" t="s">
        <v>19</v>
      </c>
      <c r="F1435" s="232" t="s">
        <v>1604</v>
      </c>
      <c r="G1435" s="229"/>
      <c r="H1435" s="233">
        <v>8</v>
      </c>
      <c r="I1435" s="234"/>
      <c r="J1435" s="229"/>
      <c r="K1435" s="229"/>
      <c r="L1435" s="235"/>
      <c r="M1435" s="236"/>
      <c r="N1435" s="237"/>
      <c r="O1435" s="237"/>
      <c r="P1435" s="237"/>
      <c r="Q1435" s="237"/>
      <c r="R1435" s="237"/>
      <c r="S1435" s="237"/>
      <c r="T1435" s="238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T1435" s="239" t="s">
        <v>218</v>
      </c>
      <c r="AU1435" s="239" t="s">
        <v>93</v>
      </c>
      <c r="AV1435" s="13" t="s">
        <v>82</v>
      </c>
      <c r="AW1435" s="13" t="s">
        <v>33</v>
      </c>
      <c r="AX1435" s="13" t="s">
        <v>73</v>
      </c>
      <c r="AY1435" s="239" t="s">
        <v>206</v>
      </c>
    </row>
    <row r="1436" spans="1:51" s="13" customFormat="1" ht="12">
      <c r="A1436" s="13"/>
      <c r="B1436" s="228"/>
      <c r="C1436" s="229"/>
      <c r="D1436" s="230" t="s">
        <v>218</v>
      </c>
      <c r="E1436" s="231" t="s">
        <v>19</v>
      </c>
      <c r="F1436" s="232" t="s">
        <v>1605</v>
      </c>
      <c r="G1436" s="229"/>
      <c r="H1436" s="233">
        <v>1</v>
      </c>
      <c r="I1436" s="234"/>
      <c r="J1436" s="229"/>
      <c r="K1436" s="229"/>
      <c r="L1436" s="235"/>
      <c r="M1436" s="236"/>
      <c r="N1436" s="237"/>
      <c r="O1436" s="237"/>
      <c r="P1436" s="237"/>
      <c r="Q1436" s="237"/>
      <c r="R1436" s="237"/>
      <c r="S1436" s="237"/>
      <c r="T1436" s="238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T1436" s="239" t="s">
        <v>218</v>
      </c>
      <c r="AU1436" s="239" t="s">
        <v>93</v>
      </c>
      <c r="AV1436" s="13" t="s">
        <v>82</v>
      </c>
      <c r="AW1436" s="13" t="s">
        <v>33</v>
      </c>
      <c r="AX1436" s="13" t="s">
        <v>73</v>
      </c>
      <c r="AY1436" s="239" t="s">
        <v>206</v>
      </c>
    </row>
    <row r="1437" spans="1:51" s="13" customFormat="1" ht="12">
      <c r="A1437" s="13"/>
      <c r="B1437" s="228"/>
      <c r="C1437" s="229"/>
      <c r="D1437" s="230" t="s">
        <v>218</v>
      </c>
      <c r="E1437" s="231" t="s">
        <v>19</v>
      </c>
      <c r="F1437" s="232" t="s">
        <v>1606</v>
      </c>
      <c r="G1437" s="229"/>
      <c r="H1437" s="233">
        <v>6</v>
      </c>
      <c r="I1437" s="234"/>
      <c r="J1437" s="229"/>
      <c r="K1437" s="229"/>
      <c r="L1437" s="235"/>
      <c r="M1437" s="236"/>
      <c r="N1437" s="237"/>
      <c r="O1437" s="237"/>
      <c r="P1437" s="237"/>
      <c r="Q1437" s="237"/>
      <c r="R1437" s="237"/>
      <c r="S1437" s="237"/>
      <c r="T1437" s="238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T1437" s="239" t="s">
        <v>218</v>
      </c>
      <c r="AU1437" s="239" t="s">
        <v>93</v>
      </c>
      <c r="AV1437" s="13" t="s">
        <v>82</v>
      </c>
      <c r="AW1437" s="13" t="s">
        <v>33</v>
      </c>
      <c r="AX1437" s="13" t="s">
        <v>73</v>
      </c>
      <c r="AY1437" s="239" t="s">
        <v>206</v>
      </c>
    </row>
    <row r="1438" spans="1:51" s="13" customFormat="1" ht="12">
      <c r="A1438" s="13"/>
      <c r="B1438" s="228"/>
      <c r="C1438" s="229"/>
      <c r="D1438" s="230" t="s">
        <v>218</v>
      </c>
      <c r="E1438" s="231" t="s">
        <v>19</v>
      </c>
      <c r="F1438" s="232" t="s">
        <v>1609</v>
      </c>
      <c r="G1438" s="229"/>
      <c r="H1438" s="233">
        <v>1</v>
      </c>
      <c r="I1438" s="234"/>
      <c r="J1438" s="229"/>
      <c r="K1438" s="229"/>
      <c r="L1438" s="235"/>
      <c r="M1438" s="236"/>
      <c r="N1438" s="237"/>
      <c r="O1438" s="237"/>
      <c r="P1438" s="237"/>
      <c r="Q1438" s="237"/>
      <c r="R1438" s="237"/>
      <c r="S1438" s="237"/>
      <c r="T1438" s="238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T1438" s="239" t="s">
        <v>218</v>
      </c>
      <c r="AU1438" s="239" t="s">
        <v>93</v>
      </c>
      <c r="AV1438" s="13" t="s">
        <v>82</v>
      </c>
      <c r="AW1438" s="13" t="s">
        <v>33</v>
      </c>
      <c r="AX1438" s="13" t="s">
        <v>73</v>
      </c>
      <c r="AY1438" s="239" t="s">
        <v>206</v>
      </c>
    </row>
    <row r="1439" spans="1:51" s="13" customFormat="1" ht="12">
      <c r="A1439" s="13"/>
      <c r="B1439" s="228"/>
      <c r="C1439" s="229"/>
      <c r="D1439" s="230" t="s">
        <v>218</v>
      </c>
      <c r="E1439" s="231" t="s">
        <v>19</v>
      </c>
      <c r="F1439" s="232" t="s">
        <v>1612</v>
      </c>
      <c r="G1439" s="229"/>
      <c r="H1439" s="233">
        <v>2</v>
      </c>
      <c r="I1439" s="234"/>
      <c r="J1439" s="229"/>
      <c r="K1439" s="229"/>
      <c r="L1439" s="235"/>
      <c r="M1439" s="236"/>
      <c r="N1439" s="237"/>
      <c r="O1439" s="237"/>
      <c r="P1439" s="237"/>
      <c r="Q1439" s="237"/>
      <c r="R1439" s="237"/>
      <c r="S1439" s="237"/>
      <c r="T1439" s="238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T1439" s="239" t="s">
        <v>218</v>
      </c>
      <c r="AU1439" s="239" t="s">
        <v>93</v>
      </c>
      <c r="AV1439" s="13" t="s">
        <v>82</v>
      </c>
      <c r="AW1439" s="13" t="s">
        <v>33</v>
      </c>
      <c r="AX1439" s="13" t="s">
        <v>73</v>
      </c>
      <c r="AY1439" s="239" t="s">
        <v>206</v>
      </c>
    </row>
    <row r="1440" spans="1:51" s="13" customFormat="1" ht="12">
      <c r="A1440" s="13"/>
      <c r="B1440" s="228"/>
      <c r="C1440" s="229"/>
      <c r="D1440" s="230" t="s">
        <v>218</v>
      </c>
      <c r="E1440" s="231" t="s">
        <v>19</v>
      </c>
      <c r="F1440" s="232" t="s">
        <v>1615</v>
      </c>
      <c r="G1440" s="229"/>
      <c r="H1440" s="233">
        <v>3</v>
      </c>
      <c r="I1440" s="234"/>
      <c r="J1440" s="229"/>
      <c r="K1440" s="229"/>
      <c r="L1440" s="235"/>
      <c r="M1440" s="236"/>
      <c r="N1440" s="237"/>
      <c r="O1440" s="237"/>
      <c r="P1440" s="237"/>
      <c r="Q1440" s="237"/>
      <c r="R1440" s="237"/>
      <c r="S1440" s="237"/>
      <c r="T1440" s="238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T1440" s="239" t="s">
        <v>218</v>
      </c>
      <c r="AU1440" s="239" t="s">
        <v>93</v>
      </c>
      <c r="AV1440" s="13" t="s">
        <v>82</v>
      </c>
      <c r="AW1440" s="13" t="s">
        <v>33</v>
      </c>
      <c r="AX1440" s="13" t="s">
        <v>73</v>
      </c>
      <c r="AY1440" s="239" t="s">
        <v>206</v>
      </c>
    </row>
    <row r="1441" spans="1:51" s="13" customFormat="1" ht="12">
      <c r="A1441" s="13"/>
      <c r="B1441" s="228"/>
      <c r="C1441" s="229"/>
      <c r="D1441" s="230" t="s">
        <v>218</v>
      </c>
      <c r="E1441" s="231" t="s">
        <v>19</v>
      </c>
      <c r="F1441" s="232" t="s">
        <v>1618</v>
      </c>
      <c r="G1441" s="229"/>
      <c r="H1441" s="233">
        <v>1</v>
      </c>
      <c r="I1441" s="234"/>
      <c r="J1441" s="229"/>
      <c r="K1441" s="229"/>
      <c r="L1441" s="235"/>
      <c r="M1441" s="236"/>
      <c r="N1441" s="237"/>
      <c r="O1441" s="237"/>
      <c r="P1441" s="237"/>
      <c r="Q1441" s="237"/>
      <c r="R1441" s="237"/>
      <c r="S1441" s="237"/>
      <c r="T1441" s="238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T1441" s="239" t="s">
        <v>218</v>
      </c>
      <c r="AU1441" s="239" t="s">
        <v>93</v>
      </c>
      <c r="AV1441" s="13" t="s">
        <v>82</v>
      </c>
      <c r="AW1441" s="13" t="s">
        <v>33</v>
      </c>
      <c r="AX1441" s="13" t="s">
        <v>73</v>
      </c>
      <c r="AY1441" s="239" t="s">
        <v>206</v>
      </c>
    </row>
    <row r="1442" spans="1:51" s="13" customFormat="1" ht="12">
      <c r="A1442" s="13"/>
      <c r="B1442" s="228"/>
      <c r="C1442" s="229"/>
      <c r="D1442" s="230" t="s">
        <v>218</v>
      </c>
      <c r="E1442" s="231" t="s">
        <v>19</v>
      </c>
      <c r="F1442" s="232" t="s">
        <v>1619</v>
      </c>
      <c r="G1442" s="229"/>
      <c r="H1442" s="233">
        <v>2</v>
      </c>
      <c r="I1442" s="234"/>
      <c r="J1442" s="229"/>
      <c r="K1442" s="229"/>
      <c r="L1442" s="235"/>
      <c r="M1442" s="236"/>
      <c r="N1442" s="237"/>
      <c r="O1442" s="237"/>
      <c r="P1442" s="237"/>
      <c r="Q1442" s="237"/>
      <c r="R1442" s="237"/>
      <c r="S1442" s="237"/>
      <c r="T1442" s="238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T1442" s="239" t="s">
        <v>218</v>
      </c>
      <c r="AU1442" s="239" t="s">
        <v>93</v>
      </c>
      <c r="AV1442" s="13" t="s">
        <v>82</v>
      </c>
      <c r="AW1442" s="13" t="s">
        <v>33</v>
      </c>
      <c r="AX1442" s="13" t="s">
        <v>73</v>
      </c>
      <c r="AY1442" s="239" t="s">
        <v>206</v>
      </c>
    </row>
    <row r="1443" spans="1:51" s="14" customFormat="1" ht="12">
      <c r="A1443" s="14"/>
      <c r="B1443" s="240"/>
      <c r="C1443" s="241"/>
      <c r="D1443" s="230" t="s">
        <v>218</v>
      </c>
      <c r="E1443" s="242" t="s">
        <v>19</v>
      </c>
      <c r="F1443" s="243" t="s">
        <v>220</v>
      </c>
      <c r="G1443" s="241"/>
      <c r="H1443" s="244">
        <v>33</v>
      </c>
      <c r="I1443" s="245"/>
      <c r="J1443" s="241"/>
      <c r="K1443" s="241"/>
      <c r="L1443" s="246"/>
      <c r="M1443" s="247"/>
      <c r="N1443" s="248"/>
      <c r="O1443" s="248"/>
      <c r="P1443" s="248"/>
      <c r="Q1443" s="248"/>
      <c r="R1443" s="248"/>
      <c r="S1443" s="248"/>
      <c r="T1443" s="249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14"/>
      <c r="AE1443" s="14"/>
      <c r="AT1443" s="250" t="s">
        <v>218</v>
      </c>
      <c r="AU1443" s="250" t="s">
        <v>93</v>
      </c>
      <c r="AV1443" s="14" t="s">
        <v>112</v>
      </c>
      <c r="AW1443" s="14" t="s">
        <v>33</v>
      </c>
      <c r="AX1443" s="14" t="s">
        <v>34</v>
      </c>
      <c r="AY1443" s="250" t="s">
        <v>206</v>
      </c>
    </row>
    <row r="1444" spans="1:65" s="2" customFormat="1" ht="55.5" customHeight="1">
      <c r="A1444" s="40"/>
      <c r="B1444" s="41"/>
      <c r="C1444" s="215" t="s">
        <v>1872</v>
      </c>
      <c r="D1444" s="215" t="s">
        <v>208</v>
      </c>
      <c r="E1444" s="216" t="s">
        <v>1873</v>
      </c>
      <c r="F1444" s="217" t="s">
        <v>1874</v>
      </c>
      <c r="G1444" s="218" t="s">
        <v>211</v>
      </c>
      <c r="H1444" s="219">
        <v>0.96</v>
      </c>
      <c r="I1444" s="220"/>
      <c r="J1444" s="221">
        <f>ROUND(I1444*H1444,2)</f>
        <v>0</v>
      </c>
      <c r="K1444" s="217" t="s">
        <v>212</v>
      </c>
      <c r="L1444" s="46"/>
      <c r="M1444" s="222" t="s">
        <v>19</v>
      </c>
      <c r="N1444" s="223" t="s">
        <v>44</v>
      </c>
      <c r="O1444" s="86"/>
      <c r="P1444" s="224">
        <f>O1444*H1444</f>
        <v>0</v>
      </c>
      <c r="Q1444" s="224">
        <v>0</v>
      </c>
      <c r="R1444" s="224">
        <f>Q1444*H1444</f>
        <v>0</v>
      </c>
      <c r="S1444" s="224">
        <v>0.27</v>
      </c>
      <c r="T1444" s="225">
        <f>S1444*H1444</f>
        <v>0.2592</v>
      </c>
      <c r="U1444" s="40"/>
      <c r="V1444" s="40"/>
      <c r="W1444" s="40"/>
      <c r="X1444" s="40"/>
      <c r="Y1444" s="40"/>
      <c r="Z1444" s="40"/>
      <c r="AA1444" s="40"/>
      <c r="AB1444" s="40"/>
      <c r="AC1444" s="40"/>
      <c r="AD1444" s="40"/>
      <c r="AE1444" s="40"/>
      <c r="AR1444" s="226" t="s">
        <v>112</v>
      </c>
      <c r="AT1444" s="226" t="s">
        <v>208</v>
      </c>
      <c r="AU1444" s="226" t="s">
        <v>93</v>
      </c>
      <c r="AY1444" s="19" t="s">
        <v>206</v>
      </c>
      <c r="BE1444" s="227">
        <f>IF(N1444="základní",J1444,0)</f>
        <v>0</v>
      </c>
      <c r="BF1444" s="227">
        <f>IF(N1444="snížená",J1444,0)</f>
        <v>0</v>
      </c>
      <c r="BG1444" s="227">
        <f>IF(N1444="zákl. přenesená",J1444,0)</f>
        <v>0</v>
      </c>
      <c r="BH1444" s="227">
        <f>IF(N1444="sníž. přenesená",J1444,0)</f>
        <v>0</v>
      </c>
      <c r="BI1444" s="227">
        <f>IF(N1444="nulová",J1444,0)</f>
        <v>0</v>
      </c>
      <c r="BJ1444" s="19" t="s">
        <v>34</v>
      </c>
      <c r="BK1444" s="227">
        <f>ROUND(I1444*H1444,2)</f>
        <v>0</v>
      </c>
      <c r="BL1444" s="19" t="s">
        <v>112</v>
      </c>
      <c r="BM1444" s="226" t="s">
        <v>1875</v>
      </c>
    </row>
    <row r="1445" spans="1:51" s="13" customFormat="1" ht="12">
      <c r="A1445" s="13"/>
      <c r="B1445" s="228"/>
      <c r="C1445" s="229"/>
      <c r="D1445" s="230" t="s">
        <v>218</v>
      </c>
      <c r="E1445" s="231" t="s">
        <v>19</v>
      </c>
      <c r="F1445" s="232" t="s">
        <v>1876</v>
      </c>
      <c r="G1445" s="229"/>
      <c r="H1445" s="233">
        <v>0.96</v>
      </c>
      <c r="I1445" s="234"/>
      <c r="J1445" s="229"/>
      <c r="K1445" s="229"/>
      <c r="L1445" s="235"/>
      <c r="M1445" s="236"/>
      <c r="N1445" s="237"/>
      <c r="O1445" s="237"/>
      <c r="P1445" s="237"/>
      <c r="Q1445" s="237"/>
      <c r="R1445" s="237"/>
      <c r="S1445" s="237"/>
      <c r="T1445" s="238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T1445" s="239" t="s">
        <v>218</v>
      </c>
      <c r="AU1445" s="239" t="s">
        <v>93</v>
      </c>
      <c r="AV1445" s="13" t="s">
        <v>82</v>
      </c>
      <c r="AW1445" s="13" t="s">
        <v>33</v>
      </c>
      <c r="AX1445" s="13" t="s">
        <v>73</v>
      </c>
      <c r="AY1445" s="239" t="s">
        <v>206</v>
      </c>
    </row>
    <row r="1446" spans="1:51" s="14" customFormat="1" ht="12">
      <c r="A1446" s="14"/>
      <c r="B1446" s="240"/>
      <c r="C1446" s="241"/>
      <c r="D1446" s="230" t="s">
        <v>218</v>
      </c>
      <c r="E1446" s="242" t="s">
        <v>19</v>
      </c>
      <c r="F1446" s="243" t="s">
        <v>220</v>
      </c>
      <c r="G1446" s="241"/>
      <c r="H1446" s="244">
        <v>0.96</v>
      </c>
      <c r="I1446" s="245"/>
      <c r="J1446" s="241"/>
      <c r="K1446" s="241"/>
      <c r="L1446" s="246"/>
      <c r="M1446" s="247"/>
      <c r="N1446" s="248"/>
      <c r="O1446" s="248"/>
      <c r="P1446" s="248"/>
      <c r="Q1446" s="248"/>
      <c r="R1446" s="248"/>
      <c r="S1446" s="248"/>
      <c r="T1446" s="249"/>
      <c r="U1446" s="14"/>
      <c r="V1446" s="14"/>
      <c r="W1446" s="14"/>
      <c r="X1446" s="14"/>
      <c r="Y1446" s="14"/>
      <c r="Z1446" s="14"/>
      <c r="AA1446" s="14"/>
      <c r="AB1446" s="14"/>
      <c r="AC1446" s="14"/>
      <c r="AD1446" s="14"/>
      <c r="AE1446" s="14"/>
      <c r="AT1446" s="250" t="s">
        <v>218</v>
      </c>
      <c r="AU1446" s="250" t="s">
        <v>93</v>
      </c>
      <c r="AV1446" s="14" t="s">
        <v>112</v>
      </c>
      <c r="AW1446" s="14" t="s">
        <v>33</v>
      </c>
      <c r="AX1446" s="14" t="s">
        <v>34</v>
      </c>
      <c r="AY1446" s="250" t="s">
        <v>206</v>
      </c>
    </row>
    <row r="1447" spans="1:65" s="2" customFormat="1" ht="44.25" customHeight="1">
      <c r="A1447" s="40"/>
      <c r="B1447" s="41"/>
      <c r="C1447" s="215" t="s">
        <v>1877</v>
      </c>
      <c r="D1447" s="215" t="s">
        <v>208</v>
      </c>
      <c r="E1447" s="216" t="s">
        <v>1878</v>
      </c>
      <c r="F1447" s="217" t="s">
        <v>1879</v>
      </c>
      <c r="G1447" s="218" t="s">
        <v>386</v>
      </c>
      <c r="H1447" s="219">
        <v>1</v>
      </c>
      <c r="I1447" s="220"/>
      <c r="J1447" s="221">
        <f>ROUND(I1447*H1447,2)</f>
        <v>0</v>
      </c>
      <c r="K1447" s="217" t="s">
        <v>212</v>
      </c>
      <c r="L1447" s="46"/>
      <c r="M1447" s="222" t="s">
        <v>19</v>
      </c>
      <c r="N1447" s="223" t="s">
        <v>44</v>
      </c>
      <c r="O1447" s="86"/>
      <c r="P1447" s="224">
        <f>O1447*H1447</f>
        <v>0</v>
      </c>
      <c r="Q1447" s="224">
        <v>0</v>
      </c>
      <c r="R1447" s="224">
        <f>Q1447*H1447</f>
        <v>0</v>
      </c>
      <c r="S1447" s="224">
        <v>0.093</v>
      </c>
      <c r="T1447" s="225">
        <f>S1447*H1447</f>
        <v>0.093</v>
      </c>
      <c r="U1447" s="40"/>
      <c r="V1447" s="40"/>
      <c r="W1447" s="40"/>
      <c r="X1447" s="40"/>
      <c r="Y1447" s="40"/>
      <c r="Z1447" s="40"/>
      <c r="AA1447" s="40"/>
      <c r="AB1447" s="40"/>
      <c r="AC1447" s="40"/>
      <c r="AD1447" s="40"/>
      <c r="AE1447" s="40"/>
      <c r="AR1447" s="226" t="s">
        <v>112</v>
      </c>
      <c r="AT1447" s="226" t="s">
        <v>208</v>
      </c>
      <c r="AU1447" s="226" t="s">
        <v>93</v>
      </c>
      <c r="AY1447" s="19" t="s">
        <v>206</v>
      </c>
      <c r="BE1447" s="227">
        <f>IF(N1447="základní",J1447,0)</f>
        <v>0</v>
      </c>
      <c r="BF1447" s="227">
        <f>IF(N1447="snížená",J1447,0)</f>
        <v>0</v>
      </c>
      <c r="BG1447" s="227">
        <f>IF(N1447="zákl. přenesená",J1447,0)</f>
        <v>0</v>
      </c>
      <c r="BH1447" s="227">
        <f>IF(N1447="sníž. přenesená",J1447,0)</f>
        <v>0</v>
      </c>
      <c r="BI1447" s="227">
        <f>IF(N1447="nulová",J1447,0)</f>
        <v>0</v>
      </c>
      <c r="BJ1447" s="19" t="s">
        <v>34</v>
      </c>
      <c r="BK1447" s="227">
        <f>ROUND(I1447*H1447,2)</f>
        <v>0</v>
      </c>
      <c r="BL1447" s="19" t="s">
        <v>112</v>
      </c>
      <c r="BM1447" s="226" t="s">
        <v>1880</v>
      </c>
    </row>
    <row r="1448" spans="1:51" s="13" customFormat="1" ht="12">
      <c r="A1448" s="13"/>
      <c r="B1448" s="228"/>
      <c r="C1448" s="229"/>
      <c r="D1448" s="230" t="s">
        <v>218</v>
      </c>
      <c r="E1448" s="231" t="s">
        <v>19</v>
      </c>
      <c r="F1448" s="232" t="s">
        <v>1617</v>
      </c>
      <c r="G1448" s="229"/>
      <c r="H1448" s="233">
        <v>1</v>
      </c>
      <c r="I1448" s="234"/>
      <c r="J1448" s="229"/>
      <c r="K1448" s="229"/>
      <c r="L1448" s="235"/>
      <c r="M1448" s="236"/>
      <c r="N1448" s="237"/>
      <c r="O1448" s="237"/>
      <c r="P1448" s="237"/>
      <c r="Q1448" s="237"/>
      <c r="R1448" s="237"/>
      <c r="S1448" s="237"/>
      <c r="T1448" s="238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T1448" s="239" t="s">
        <v>218</v>
      </c>
      <c r="AU1448" s="239" t="s">
        <v>93</v>
      </c>
      <c r="AV1448" s="13" t="s">
        <v>82</v>
      </c>
      <c r="AW1448" s="13" t="s">
        <v>33</v>
      </c>
      <c r="AX1448" s="13" t="s">
        <v>73</v>
      </c>
      <c r="AY1448" s="239" t="s">
        <v>206</v>
      </c>
    </row>
    <row r="1449" spans="1:51" s="14" customFormat="1" ht="12">
      <c r="A1449" s="14"/>
      <c r="B1449" s="240"/>
      <c r="C1449" s="241"/>
      <c r="D1449" s="230" t="s">
        <v>218</v>
      </c>
      <c r="E1449" s="242" t="s">
        <v>19</v>
      </c>
      <c r="F1449" s="243" t="s">
        <v>220</v>
      </c>
      <c r="G1449" s="241"/>
      <c r="H1449" s="244">
        <v>1</v>
      </c>
      <c r="I1449" s="245"/>
      <c r="J1449" s="241"/>
      <c r="K1449" s="241"/>
      <c r="L1449" s="246"/>
      <c r="M1449" s="247"/>
      <c r="N1449" s="248"/>
      <c r="O1449" s="248"/>
      <c r="P1449" s="248"/>
      <c r="Q1449" s="248"/>
      <c r="R1449" s="248"/>
      <c r="S1449" s="248"/>
      <c r="T1449" s="249"/>
      <c r="U1449" s="14"/>
      <c r="V1449" s="14"/>
      <c r="W1449" s="14"/>
      <c r="X1449" s="14"/>
      <c r="Y1449" s="14"/>
      <c r="Z1449" s="14"/>
      <c r="AA1449" s="14"/>
      <c r="AB1449" s="14"/>
      <c r="AC1449" s="14"/>
      <c r="AD1449" s="14"/>
      <c r="AE1449" s="14"/>
      <c r="AT1449" s="250" t="s">
        <v>218</v>
      </c>
      <c r="AU1449" s="250" t="s">
        <v>93</v>
      </c>
      <c r="AV1449" s="14" t="s">
        <v>112</v>
      </c>
      <c r="AW1449" s="14" t="s">
        <v>33</v>
      </c>
      <c r="AX1449" s="14" t="s">
        <v>34</v>
      </c>
      <c r="AY1449" s="250" t="s">
        <v>206</v>
      </c>
    </row>
    <row r="1450" spans="1:65" s="2" customFormat="1" ht="44.25" customHeight="1">
      <c r="A1450" s="40"/>
      <c r="B1450" s="41"/>
      <c r="C1450" s="215" t="s">
        <v>1881</v>
      </c>
      <c r="D1450" s="215" t="s">
        <v>208</v>
      </c>
      <c r="E1450" s="216" t="s">
        <v>1882</v>
      </c>
      <c r="F1450" s="217" t="s">
        <v>1883</v>
      </c>
      <c r="G1450" s="218" t="s">
        <v>211</v>
      </c>
      <c r="H1450" s="219">
        <v>0.56</v>
      </c>
      <c r="I1450" s="220"/>
      <c r="J1450" s="221">
        <f>ROUND(I1450*H1450,2)</f>
        <v>0</v>
      </c>
      <c r="K1450" s="217" t="s">
        <v>212</v>
      </c>
      <c r="L1450" s="46"/>
      <c r="M1450" s="222" t="s">
        <v>19</v>
      </c>
      <c r="N1450" s="223" t="s">
        <v>44</v>
      </c>
      <c r="O1450" s="86"/>
      <c r="P1450" s="224">
        <f>O1450*H1450</f>
        <v>0</v>
      </c>
      <c r="Q1450" s="224">
        <v>0</v>
      </c>
      <c r="R1450" s="224">
        <f>Q1450*H1450</f>
        <v>0</v>
      </c>
      <c r="S1450" s="224">
        <v>0.365</v>
      </c>
      <c r="T1450" s="225">
        <f>S1450*H1450</f>
        <v>0.20440000000000003</v>
      </c>
      <c r="U1450" s="40"/>
      <c r="V1450" s="40"/>
      <c r="W1450" s="40"/>
      <c r="X1450" s="40"/>
      <c r="Y1450" s="40"/>
      <c r="Z1450" s="40"/>
      <c r="AA1450" s="40"/>
      <c r="AB1450" s="40"/>
      <c r="AC1450" s="40"/>
      <c r="AD1450" s="40"/>
      <c r="AE1450" s="40"/>
      <c r="AR1450" s="226" t="s">
        <v>112</v>
      </c>
      <c r="AT1450" s="226" t="s">
        <v>208</v>
      </c>
      <c r="AU1450" s="226" t="s">
        <v>93</v>
      </c>
      <c r="AY1450" s="19" t="s">
        <v>206</v>
      </c>
      <c r="BE1450" s="227">
        <f>IF(N1450="základní",J1450,0)</f>
        <v>0</v>
      </c>
      <c r="BF1450" s="227">
        <f>IF(N1450="snížená",J1450,0)</f>
        <v>0</v>
      </c>
      <c r="BG1450" s="227">
        <f>IF(N1450="zákl. přenesená",J1450,0)</f>
        <v>0</v>
      </c>
      <c r="BH1450" s="227">
        <f>IF(N1450="sníž. přenesená",J1450,0)</f>
        <v>0</v>
      </c>
      <c r="BI1450" s="227">
        <f>IF(N1450="nulová",J1450,0)</f>
        <v>0</v>
      </c>
      <c r="BJ1450" s="19" t="s">
        <v>34</v>
      </c>
      <c r="BK1450" s="227">
        <f>ROUND(I1450*H1450,2)</f>
        <v>0</v>
      </c>
      <c r="BL1450" s="19" t="s">
        <v>112</v>
      </c>
      <c r="BM1450" s="226" t="s">
        <v>1884</v>
      </c>
    </row>
    <row r="1451" spans="1:51" s="13" customFormat="1" ht="12">
      <c r="A1451" s="13"/>
      <c r="B1451" s="228"/>
      <c r="C1451" s="229"/>
      <c r="D1451" s="230" t="s">
        <v>218</v>
      </c>
      <c r="E1451" s="231" t="s">
        <v>19</v>
      </c>
      <c r="F1451" s="232" t="s">
        <v>1885</v>
      </c>
      <c r="G1451" s="229"/>
      <c r="H1451" s="233">
        <v>0.56</v>
      </c>
      <c r="I1451" s="234"/>
      <c r="J1451" s="229"/>
      <c r="K1451" s="229"/>
      <c r="L1451" s="235"/>
      <c r="M1451" s="236"/>
      <c r="N1451" s="237"/>
      <c r="O1451" s="237"/>
      <c r="P1451" s="237"/>
      <c r="Q1451" s="237"/>
      <c r="R1451" s="237"/>
      <c r="S1451" s="237"/>
      <c r="T1451" s="238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T1451" s="239" t="s">
        <v>218</v>
      </c>
      <c r="AU1451" s="239" t="s">
        <v>93</v>
      </c>
      <c r="AV1451" s="13" t="s">
        <v>82</v>
      </c>
      <c r="AW1451" s="13" t="s">
        <v>33</v>
      </c>
      <c r="AX1451" s="13" t="s">
        <v>73</v>
      </c>
      <c r="AY1451" s="239" t="s">
        <v>206</v>
      </c>
    </row>
    <row r="1452" spans="1:51" s="14" customFormat="1" ht="12">
      <c r="A1452" s="14"/>
      <c r="B1452" s="240"/>
      <c r="C1452" s="241"/>
      <c r="D1452" s="230" t="s">
        <v>218</v>
      </c>
      <c r="E1452" s="242" t="s">
        <v>19</v>
      </c>
      <c r="F1452" s="243" t="s">
        <v>220</v>
      </c>
      <c r="G1452" s="241"/>
      <c r="H1452" s="244">
        <v>0.56</v>
      </c>
      <c r="I1452" s="245"/>
      <c r="J1452" s="241"/>
      <c r="K1452" s="241"/>
      <c r="L1452" s="246"/>
      <c r="M1452" s="247"/>
      <c r="N1452" s="248"/>
      <c r="O1452" s="248"/>
      <c r="P1452" s="248"/>
      <c r="Q1452" s="248"/>
      <c r="R1452" s="248"/>
      <c r="S1452" s="248"/>
      <c r="T1452" s="249"/>
      <c r="U1452" s="14"/>
      <c r="V1452" s="14"/>
      <c r="W1452" s="14"/>
      <c r="X1452" s="14"/>
      <c r="Y1452" s="14"/>
      <c r="Z1452" s="14"/>
      <c r="AA1452" s="14"/>
      <c r="AB1452" s="14"/>
      <c r="AC1452" s="14"/>
      <c r="AD1452" s="14"/>
      <c r="AE1452" s="14"/>
      <c r="AT1452" s="250" t="s">
        <v>218</v>
      </c>
      <c r="AU1452" s="250" t="s">
        <v>93</v>
      </c>
      <c r="AV1452" s="14" t="s">
        <v>112</v>
      </c>
      <c r="AW1452" s="14" t="s">
        <v>33</v>
      </c>
      <c r="AX1452" s="14" t="s">
        <v>34</v>
      </c>
      <c r="AY1452" s="250" t="s">
        <v>206</v>
      </c>
    </row>
    <row r="1453" spans="1:63" s="12" customFormat="1" ht="22.8" customHeight="1">
      <c r="A1453" s="12"/>
      <c r="B1453" s="199"/>
      <c r="C1453" s="200"/>
      <c r="D1453" s="201" t="s">
        <v>72</v>
      </c>
      <c r="E1453" s="213" t="s">
        <v>1886</v>
      </c>
      <c r="F1453" s="213" t="s">
        <v>1887</v>
      </c>
      <c r="G1453" s="200"/>
      <c r="H1453" s="200"/>
      <c r="I1453" s="203"/>
      <c r="J1453" s="214">
        <f>BK1453</f>
        <v>0</v>
      </c>
      <c r="K1453" s="200"/>
      <c r="L1453" s="205"/>
      <c r="M1453" s="206"/>
      <c r="N1453" s="207"/>
      <c r="O1453" s="207"/>
      <c r="P1453" s="208">
        <f>SUM(P1454:P1458)</f>
        <v>0</v>
      </c>
      <c r="Q1453" s="207"/>
      <c r="R1453" s="208">
        <f>SUM(R1454:R1458)</f>
        <v>0</v>
      </c>
      <c r="S1453" s="207"/>
      <c r="T1453" s="209">
        <f>SUM(T1454:T1458)</f>
        <v>0</v>
      </c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R1453" s="210" t="s">
        <v>34</v>
      </c>
      <c r="AT1453" s="211" t="s">
        <v>72</v>
      </c>
      <c r="AU1453" s="211" t="s">
        <v>34</v>
      </c>
      <c r="AY1453" s="210" t="s">
        <v>206</v>
      </c>
      <c r="BK1453" s="212">
        <f>SUM(BK1454:BK1458)</f>
        <v>0</v>
      </c>
    </row>
    <row r="1454" spans="1:65" s="2" customFormat="1" ht="12">
      <c r="A1454" s="40"/>
      <c r="B1454" s="41"/>
      <c r="C1454" s="215" t="s">
        <v>1888</v>
      </c>
      <c r="D1454" s="215" t="s">
        <v>208</v>
      </c>
      <c r="E1454" s="216" t="s">
        <v>1889</v>
      </c>
      <c r="F1454" s="217" t="s">
        <v>1890</v>
      </c>
      <c r="G1454" s="218" t="s">
        <v>258</v>
      </c>
      <c r="H1454" s="219">
        <v>17.366</v>
      </c>
      <c r="I1454" s="220"/>
      <c r="J1454" s="221">
        <f>ROUND(I1454*H1454,2)</f>
        <v>0</v>
      </c>
      <c r="K1454" s="217" t="s">
        <v>212</v>
      </c>
      <c r="L1454" s="46"/>
      <c r="M1454" s="222" t="s">
        <v>19</v>
      </c>
      <c r="N1454" s="223" t="s">
        <v>44</v>
      </c>
      <c r="O1454" s="86"/>
      <c r="P1454" s="224">
        <f>O1454*H1454</f>
        <v>0</v>
      </c>
      <c r="Q1454" s="224">
        <v>0</v>
      </c>
      <c r="R1454" s="224">
        <f>Q1454*H1454</f>
        <v>0</v>
      </c>
      <c r="S1454" s="224">
        <v>0</v>
      </c>
      <c r="T1454" s="225">
        <f>S1454*H1454</f>
        <v>0</v>
      </c>
      <c r="U1454" s="40"/>
      <c r="V1454" s="40"/>
      <c r="W1454" s="40"/>
      <c r="X1454" s="40"/>
      <c r="Y1454" s="40"/>
      <c r="Z1454" s="40"/>
      <c r="AA1454" s="40"/>
      <c r="AB1454" s="40"/>
      <c r="AC1454" s="40"/>
      <c r="AD1454" s="40"/>
      <c r="AE1454" s="40"/>
      <c r="AR1454" s="226" t="s">
        <v>112</v>
      </c>
      <c r="AT1454" s="226" t="s">
        <v>208</v>
      </c>
      <c r="AU1454" s="226" t="s">
        <v>82</v>
      </c>
      <c r="AY1454" s="19" t="s">
        <v>206</v>
      </c>
      <c r="BE1454" s="227">
        <f>IF(N1454="základní",J1454,0)</f>
        <v>0</v>
      </c>
      <c r="BF1454" s="227">
        <f>IF(N1454="snížená",J1454,0)</f>
        <v>0</v>
      </c>
      <c r="BG1454" s="227">
        <f>IF(N1454="zákl. přenesená",J1454,0)</f>
        <v>0</v>
      </c>
      <c r="BH1454" s="227">
        <f>IF(N1454="sníž. přenesená",J1454,0)</f>
        <v>0</v>
      </c>
      <c r="BI1454" s="227">
        <f>IF(N1454="nulová",J1454,0)</f>
        <v>0</v>
      </c>
      <c r="BJ1454" s="19" t="s">
        <v>34</v>
      </c>
      <c r="BK1454" s="227">
        <f>ROUND(I1454*H1454,2)</f>
        <v>0</v>
      </c>
      <c r="BL1454" s="19" t="s">
        <v>112</v>
      </c>
      <c r="BM1454" s="226" t="s">
        <v>1891</v>
      </c>
    </row>
    <row r="1455" spans="1:65" s="2" customFormat="1" ht="33" customHeight="1">
      <c r="A1455" s="40"/>
      <c r="B1455" s="41"/>
      <c r="C1455" s="215" t="s">
        <v>1892</v>
      </c>
      <c r="D1455" s="215" t="s">
        <v>208</v>
      </c>
      <c r="E1455" s="216" t="s">
        <v>1893</v>
      </c>
      <c r="F1455" s="217" t="s">
        <v>1894</v>
      </c>
      <c r="G1455" s="218" t="s">
        <v>258</v>
      </c>
      <c r="H1455" s="219">
        <v>17.366</v>
      </c>
      <c r="I1455" s="220"/>
      <c r="J1455" s="221">
        <f>ROUND(I1455*H1455,2)</f>
        <v>0</v>
      </c>
      <c r="K1455" s="217" t="s">
        <v>212</v>
      </c>
      <c r="L1455" s="46"/>
      <c r="M1455" s="222" t="s">
        <v>19</v>
      </c>
      <c r="N1455" s="223" t="s">
        <v>44</v>
      </c>
      <c r="O1455" s="86"/>
      <c r="P1455" s="224">
        <f>O1455*H1455</f>
        <v>0</v>
      </c>
      <c r="Q1455" s="224">
        <v>0</v>
      </c>
      <c r="R1455" s="224">
        <f>Q1455*H1455</f>
        <v>0</v>
      </c>
      <c r="S1455" s="224">
        <v>0</v>
      </c>
      <c r="T1455" s="225">
        <f>S1455*H1455</f>
        <v>0</v>
      </c>
      <c r="U1455" s="40"/>
      <c r="V1455" s="40"/>
      <c r="W1455" s="40"/>
      <c r="X1455" s="40"/>
      <c r="Y1455" s="40"/>
      <c r="Z1455" s="40"/>
      <c r="AA1455" s="40"/>
      <c r="AB1455" s="40"/>
      <c r="AC1455" s="40"/>
      <c r="AD1455" s="40"/>
      <c r="AE1455" s="40"/>
      <c r="AR1455" s="226" t="s">
        <v>112</v>
      </c>
      <c r="AT1455" s="226" t="s">
        <v>208</v>
      </c>
      <c r="AU1455" s="226" t="s">
        <v>82</v>
      </c>
      <c r="AY1455" s="19" t="s">
        <v>206</v>
      </c>
      <c r="BE1455" s="227">
        <f>IF(N1455="základní",J1455,0)</f>
        <v>0</v>
      </c>
      <c r="BF1455" s="227">
        <f>IF(N1455="snížená",J1455,0)</f>
        <v>0</v>
      </c>
      <c r="BG1455" s="227">
        <f>IF(N1455="zákl. přenesená",J1455,0)</f>
        <v>0</v>
      </c>
      <c r="BH1455" s="227">
        <f>IF(N1455="sníž. přenesená",J1455,0)</f>
        <v>0</v>
      </c>
      <c r="BI1455" s="227">
        <f>IF(N1455="nulová",J1455,0)</f>
        <v>0</v>
      </c>
      <c r="BJ1455" s="19" t="s">
        <v>34</v>
      </c>
      <c r="BK1455" s="227">
        <f>ROUND(I1455*H1455,2)</f>
        <v>0</v>
      </c>
      <c r="BL1455" s="19" t="s">
        <v>112</v>
      </c>
      <c r="BM1455" s="226" t="s">
        <v>1895</v>
      </c>
    </row>
    <row r="1456" spans="1:65" s="2" customFormat="1" ht="12">
      <c r="A1456" s="40"/>
      <c r="B1456" s="41"/>
      <c r="C1456" s="215" t="s">
        <v>1896</v>
      </c>
      <c r="D1456" s="215" t="s">
        <v>208</v>
      </c>
      <c r="E1456" s="216" t="s">
        <v>1897</v>
      </c>
      <c r="F1456" s="217" t="s">
        <v>1898</v>
      </c>
      <c r="G1456" s="218" t="s">
        <v>258</v>
      </c>
      <c r="H1456" s="219">
        <v>260.49</v>
      </c>
      <c r="I1456" s="220"/>
      <c r="J1456" s="221">
        <f>ROUND(I1456*H1456,2)</f>
        <v>0</v>
      </c>
      <c r="K1456" s="217" t="s">
        <v>212</v>
      </c>
      <c r="L1456" s="46"/>
      <c r="M1456" s="222" t="s">
        <v>19</v>
      </c>
      <c r="N1456" s="223" t="s">
        <v>44</v>
      </c>
      <c r="O1456" s="86"/>
      <c r="P1456" s="224">
        <f>O1456*H1456</f>
        <v>0</v>
      </c>
      <c r="Q1456" s="224">
        <v>0</v>
      </c>
      <c r="R1456" s="224">
        <f>Q1456*H1456</f>
        <v>0</v>
      </c>
      <c r="S1456" s="224">
        <v>0</v>
      </c>
      <c r="T1456" s="225">
        <f>S1456*H1456</f>
        <v>0</v>
      </c>
      <c r="U1456" s="40"/>
      <c r="V1456" s="40"/>
      <c r="W1456" s="40"/>
      <c r="X1456" s="40"/>
      <c r="Y1456" s="40"/>
      <c r="Z1456" s="40"/>
      <c r="AA1456" s="40"/>
      <c r="AB1456" s="40"/>
      <c r="AC1456" s="40"/>
      <c r="AD1456" s="40"/>
      <c r="AE1456" s="40"/>
      <c r="AR1456" s="226" t="s">
        <v>112</v>
      </c>
      <c r="AT1456" s="226" t="s">
        <v>208</v>
      </c>
      <c r="AU1456" s="226" t="s">
        <v>82</v>
      </c>
      <c r="AY1456" s="19" t="s">
        <v>206</v>
      </c>
      <c r="BE1456" s="227">
        <f>IF(N1456="základní",J1456,0)</f>
        <v>0</v>
      </c>
      <c r="BF1456" s="227">
        <f>IF(N1456="snížená",J1456,0)</f>
        <v>0</v>
      </c>
      <c r="BG1456" s="227">
        <f>IF(N1456="zákl. přenesená",J1456,0)</f>
        <v>0</v>
      </c>
      <c r="BH1456" s="227">
        <f>IF(N1456="sníž. přenesená",J1456,0)</f>
        <v>0</v>
      </c>
      <c r="BI1456" s="227">
        <f>IF(N1456="nulová",J1456,0)</f>
        <v>0</v>
      </c>
      <c r="BJ1456" s="19" t="s">
        <v>34</v>
      </c>
      <c r="BK1456" s="227">
        <f>ROUND(I1456*H1456,2)</f>
        <v>0</v>
      </c>
      <c r="BL1456" s="19" t="s">
        <v>112</v>
      </c>
      <c r="BM1456" s="226" t="s">
        <v>1899</v>
      </c>
    </row>
    <row r="1457" spans="1:51" s="13" customFormat="1" ht="12">
      <c r="A1457" s="13"/>
      <c r="B1457" s="228"/>
      <c r="C1457" s="229"/>
      <c r="D1457" s="230" t="s">
        <v>218</v>
      </c>
      <c r="E1457" s="229"/>
      <c r="F1457" s="232" t="s">
        <v>1900</v>
      </c>
      <c r="G1457" s="229"/>
      <c r="H1457" s="233">
        <v>260.49</v>
      </c>
      <c r="I1457" s="234"/>
      <c r="J1457" s="229"/>
      <c r="K1457" s="229"/>
      <c r="L1457" s="235"/>
      <c r="M1457" s="236"/>
      <c r="N1457" s="237"/>
      <c r="O1457" s="237"/>
      <c r="P1457" s="237"/>
      <c r="Q1457" s="237"/>
      <c r="R1457" s="237"/>
      <c r="S1457" s="237"/>
      <c r="T1457" s="238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T1457" s="239" t="s">
        <v>218</v>
      </c>
      <c r="AU1457" s="239" t="s">
        <v>82</v>
      </c>
      <c r="AV1457" s="13" t="s">
        <v>82</v>
      </c>
      <c r="AW1457" s="13" t="s">
        <v>4</v>
      </c>
      <c r="AX1457" s="13" t="s">
        <v>34</v>
      </c>
      <c r="AY1457" s="239" t="s">
        <v>206</v>
      </c>
    </row>
    <row r="1458" spans="1:65" s="2" customFormat="1" ht="44.25" customHeight="1">
      <c r="A1458" s="40"/>
      <c r="B1458" s="41"/>
      <c r="C1458" s="215" t="s">
        <v>1901</v>
      </c>
      <c r="D1458" s="215" t="s">
        <v>208</v>
      </c>
      <c r="E1458" s="216" t="s">
        <v>1902</v>
      </c>
      <c r="F1458" s="217" t="s">
        <v>1903</v>
      </c>
      <c r="G1458" s="218" t="s">
        <v>258</v>
      </c>
      <c r="H1458" s="219">
        <v>17.366</v>
      </c>
      <c r="I1458" s="220"/>
      <c r="J1458" s="221">
        <f>ROUND(I1458*H1458,2)</f>
        <v>0</v>
      </c>
      <c r="K1458" s="217" t="s">
        <v>212</v>
      </c>
      <c r="L1458" s="46"/>
      <c r="M1458" s="222" t="s">
        <v>19</v>
      </c>
      <c r="N1458" s="223" t="s">
        <v>44</v>
      </c>
      <c r="O1458" s="86"/>
      <c r="P1458" s="224">
        <f>O1458*H1458</f>
        <v>0</v>
      </c>
      <c r="Q1458" s="224">
        <v>0</v>
      </c>
      <c r="R1458" s="224">
        <f>Q1458*H1458</f>
        <v>0</v>
      </c>
      <c r="S1458" s="224">
        <v>0</v>
      </c>
      <c r="T1458" s="225">
        <f>S1458*H1458</f>
        <v>0</v>
      </c>
      <c r="U1458" s="40"/>
      <c r="V1458" s="40"/>
      <c r="W1458" s="40"/>
      <c r="X1458" s="40"/>
      <c r="Y1458" s="40"/>
      <c r="Z1458" s="40"/>
      <c r="AA1458" s="40"/>
      <c r="AB1458" s="40"/>
      <c r="AC1458" s="40"/>
      <c r="AD1458" s="40"/>
      <c r="AE1458" s="40"/>
      <c r="AR1458" s="226" t="s">
        <v>112</v>
      </c>
      <c r="AT1458" s="226" t="s">
        <v>208</v>
      </c>
      <c r="AU1458" s="226" t="s">
        <v>82</v>
      </c>
      <c r="AY1458" s="19" t="s">
        <v>206</v>
      </c>
      <c r="BE1458" s="227">
        <f>IF(N1458="základní",J1458,0)</f>
        <v>0</v>
      </c>
      <c r="BF1458" s="227">
        <f>IF(N1458="snížená",J1458,0)</f>
        <v>0</v>
      </c>
      <c r="BG1458" s="227">
        <f>IF(N1458="zákl. přenesená",J1458,0)</f>
        <v>0</v>
      </c>
      <c r="BH1458" s="227">
        <f>IF(N1458="sníž. přenesená",J1458,0)</f>
        <v>0</v>
      </c>
      <c r="BI1458" s="227">
        <f>IF(N1458="nulová",J1458,0)</f>
        <v>0</v>
      </c>
      <c r="BJ1458" s="19" t="s">
        <v>34</v>
      </c>
      <c r="BK1458" s="227">
        <f>ROUND(I1458*H1458,2)</f>
        <v>0</v>
      </c>
      <c r="BL1458" s="19" t="s">
        <v>112</v>
      </c>
      <c r="BM1458" s="226" t="s">
        <v>1904</v>
      </c>
    </row>
    <row r="1459" spans="1:63" s="12" customFormat="1" ht="22.8" customHeight="1">
      <c r="A1459" s="12"/>
      <c r="B1459" s="199"/>
      <c r="C1459" s="200"/>
      <c r="D1459" s="201" t="s">
        <v>72</v>
      </c>
      <c r="E1459" s="213" t="s">
        <v>1905</v>
      </c>
      <c r="F1459" s="213" t="s">
        <v>1906</v>
      </c>
      <c r="G1459" s="200"/>
      <c r="H1459" s="200"/>
      <c r="I1459" s="203"/>
      <c r="J1459" s="214">
        <f>BK1459</f>
        <v>0</v>
      </c>
      <c r="K1459" s="200"/>
      <c r="L1459" s="205"/>
      <c r="M1459" s="206"/>
      <c r="N1459" s="207"/>
      <c r="O1459" s="207"/>
      <c r="P1459" s="208">
        <f>P1460</f>
        <v>0</v>
      </c>
      <c r="Q1459" s="207"/>
      <c r="R1459" s="208">
        <f>R1460</f>
        <v>0</v>
      </c>
      <c r="S1459" s="207"/>
      <c r="T1459" s="209">
        <f>T1460</f>
        <v>0</v>
      </c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  <c r="AE1459" s="12"/>
      <c r="AR1459" s="210" t="s">
        <v>34</v>
      </c>
      <c r="AT1459" s="211" t="s">
        <v>72</v>
      </c>
      <c r="AU1459" s="211" t="s">
        <v>34</v>
      </c>
      <c r="AY1459" s="210" t="s">
        <v>206</v>
      </c>
      <c r="BK1459" s="212">
        <f>BK1460</f>
        <v>0</v>
      </c>
    </row>
    <row r="1460" spans="1:65" s="2" customFormat="1" ht="66.75" customHeight="1">
      <c r="A1460" s="40"/>
      <c r="B1460" s="41"/>
      <c r="C1460" s="215" t="s">
        <v>1907</v>
      </c>
      <c r="D1460" s="215" t="s">
        <v>208</v>
      </c>
      <c r="E1460" s="216" t="s">
        <v>1908</v>
      </c>
      <c r="F1460" s="217" t="s">
        <v>1909</v>
      </c>
      <c r="G1460" s="218" t="s">
        <v>258</v>
      </c>
      <c r="H1460" s="219">
        <v>6419.879</v>
      </c>
      <c r="I1460" s="220"/>
      <c r="J1460" s="221">
        <f>ROUND(I1460*H1460,2)</f>
        <v>0</v>
      </c>
      <c r="K1460" s="217" t="s">
        <v>212</v>
      </c>
      <c r="L1460" s="46"/>
      <c r="M1460" s="222" t="s">
        <v>19</v>
      </c>
      <c r="N1460" s="223" t="s">
        <v>44</v>
      </c>
      <c r="O1460" s="86"/>
      <c r="P1460" s="224">
        <f>O1460*H1460</f>
        <v>0</v>
      </c>
      <c r="Q1460" s="224">
        <v>0</v>
      </c>
      <c r="R1460" s="224">
        <f>Q1460*H1460</f>
        <v>0</v>
      </c>
      <c r="S1460" s="224">
        <v>0</v>
      </c>
      <c r="T1460" s="225">
        <f>S1460*H1460</f>
        <v>0</v>
      </c>
      <c r="U1460" s="40"/>
      <c r="V1460" s="40"/>
      <c r="W1460" s="40"/>
      <c r="X1460" s="40"/>
      <c r="Y1460" s="40"/>
      <c r="Z1460" s="40"/>
      <c r="AA1460" s="40"/>
      <c r="AB1460" s="40"/>
      <c r="AC1460" s="40"/>
      <c r="AD1460" s="40"/>
      <c r="AE1460" s="40"/>
      <c r="AR1460" s="226" t="s">
        <v>112</v>
      </c>
      <c r="AT1460" s="226" t="s">
        <v>208</v>
      </c>
      <c r="AU1460" s="226" t="s">
        <v>82</v>
      </c>
      <c r="AY1460" s="19" t="s">
        <v>206</v>
      </c>
      <c r="BE1460" s="227">
        <f>IF(N1460="základní",J1460,0)</f>
        <v>0</v>
      </c>
      <c r="BF1460" s="227">
        <f>IF(N1460="snížená",J1460,0)</f>
        <v>0</v>
      </c>
      <c r="BG1460" s="227">
        <f>IF(N1460="zákl. přenesená",J1460,0)</f>
        <v>0</v>
      </c>
      <c r="BH1460" s="227">
        <f>IF(N1460="sníž. přenesená",J1460,0)</f>
        <v>0</v>
      </c>
      <c r="BI1460" s="227">
        <f>IF(N1460="nulová",J1460,0)</f>
        <v>0</v>
      </c>
      <c r="BJ1460" s="19" t="s">
        <v>34</v>
      </c>
      <c r="BK1460" s="227">
        <f>ROUND(I1460*H1460,2)</f>
        <v>0</v>
      </c>
      <c r="BL1460" s="19" t="s">
        <v>112</v>
      </c>
      <c r="BM1460" s="226" t="s">
        <v>1910</v>
      </c>
    </row>
    <row r="1461" spans="1:63" s="12" customFormat="1" ht="25.9" customHeight="1">
      <c r="A1461" s="12"/>
      <c r="B1461" s="199"/>
      <c r="C1461" s="200"/>
      <c r="D1461" s="201" t="s">
        <v>72</v>
      </c>
      <c r="E1461" s="202" t="s">
        <v>1911</v>
      </c>
      <c r="F1461" s="202" t="s">
        <v>1912</v>
      </c>
      <c r="G1461" s="200"/>
      <c r="H1461" s="200"/>
      <c r="I1461" s="203"/>
      <c r="J1461" s="204">
        <f>BK1461</f>
        <v>0</v>
      </c>
      <c r="K1461" s="200"/>
      <c r="L1461" s="205"/>
      <c r="M1461" s="206"/>
      <c r="N1461" s="207"/>
      <c r="O1461" s="207"/>
      <c r="P1461" s="208">
        <f>P1462+P1483+P1504+P1557+P1626+P1666+P1818+P1827+P1845+P1850+P1945+P2019+P2044+P2097+P2321+P2362+P2423+P2573+P2599+P2625+P2704+P2731+P2794</f>
        <v>0</v>
      </c>
      <c r="Q1461" s="207"/>
      <c r="R1461" s="208">
        <f>R1462+R1483+R1504+R1557+R1626+R1666+R1818+R1827+R1845+R1850+R1945+R2019+R2044+R2097+R2321+R2362+R2423+R2573+R2599+R2625+R2704+R2731+R2794</f>
        <v>356.7689055200001</v>
      </c>
      <c r="S1461" s="207"/>
      <c r="T1461" s="209">
        <f>T1462+T1483+T1504+T1557+T1626+T1666+T1818+T1827+T1845+T1850+T1945+T2019+T2044+T2097+T2321+T2362+T2423+T2573+T2599+T2625+T2704+T2731+T2794</f>
        <v>0.1451063</v>
      </c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  <c r="AE1461" s="12"/>
      <c r="AR1461" s="210" t="s">
        <v>82</v>
      </c>
      <c r="AT1461" s="211" t="s">
        <v>72</v>
      </c>
      <c r="AU1461" s="211" t="s">
        <v>73</v>
      </c>
      <c r="AY1461" s="210" t="s">
        <v>206</v>
      </c>
      <c r="BK1461" s="212">
        <f>BK1462+BK1483+BK1504+BK1557+BK1626+BK1666+BK1818+BK1827+BK1845+BK1850+BK1945+BK2019+BK2044+BK2097+BK2321+BK2362+BK2423+BK2573+BK2599+BK2625+BK2704+BK2731+BK2794</f>
        <v>0</v>
      </c>
    </row>
    <row r="1462" spans="1:63" s="12" customFormat="1" ht="22.8" customHeight="1">
      <c r="A1462" s="12"/>
      <c r="B1462" s="199"/>
      <c r="C1462" s="200"/>
      <c r="D1462" s="201" t="s">
        <v>72</v>
      </c>
      <c r="E1462" s="213" t="s">
        <v>1913</v>
      </c>
      <c r="F1462" s="213" t="s">
        <v>1914</v>
      </c>
      <c r="G1462" s="200"/>
      <c r="H1462" s="200"/>
      <c r="I1462" s="203"/>
      <c r="J1462" s="214">
        <f>BK1462</f>
        <v>0</v>
      </c>
      <c r="K1462" s="200"/>
      <c r="L1462" s="205"/>
      <c r="M1462" s="206"/>
      <c r="N1462" s="207"/>
      <c r="O1462" s="207"/>
      <c r="P1462" s="208">
        <f>SUM(P1463:P1482)</f>
        <v>0</v>
      </c>
      <c r="Q1462" s="207"/>
      <c r="R1462" s="208">
        <f>SUM(R1463:R1482)</f>
        <v>14.499387400000002</v>
      </c>
      <c r="S1462" s="207"/>
      <c r="T1462" s="209">
        <f>SUM(T1463:T1482)</f>
        <v>0</v>
      </c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  <c r="AE1462" s="12"/>
      <c r="AR1462" s="210" t="s">
        <v>82</v>
      </c>
      <c r="AT1462" s="211" t="s">
        <v>72</v>
      </c>
      <c r="AU1462" s="211" t="s">
        <v>34</v>
      </c>
      <c r="AY1462" s="210" t="s">
        <v>206</v>
      </c>
      <c r="BK1462" s="212">
        <f>SUM(BK1463:BK1482)</f>
        <v>0</v>
      </c>
    </row>
    <row r="1463" spans="1:65" s="2" customFormat="1" ht="12">
      <c r="A1463" s="40"/>
      <c r="B1463" s="41"/>
      <c r="C1463" s="215" t="s">
        <v>1915</v>
      </c>
      <c r="D1463" s="215" t="s">
        <v>208</v>
      </c>
      <c r="E1463" s="216" t="s">
        <v>1916</v>
      </c>
      <c r="F1463" s="217" t="s">
        <v>1917</v>
      </c>
      <c r="G1463" s="218" t="s">
        <v>211</v>
      </c>
      <c r="H1463" s="219">
        <v>1720.3</v>
      </c>
      <c r="I1463" s="220"/>
      <c r="J1463" s="221">
        <f>ROUND(I1463*H1463,2)</f>
        <v>0</v>
      </c>
      <c r="K1463" s="217" t="s">
        <v>212</v>
      </c>
      <c r="L1463" s="46"/>
      <c r="M1463" s="222" t="s">
        <v>19</v>
      </c>
      <c r="N1463" s="223" t="s">
        <v>44</v>
      </c>
      <c r="O1463" s="86"/>
      <c r="P1463" s="224">
        <f>O1463*H1463</f>
        <v>0</v>
      </c>
      <c r="Q1463" s="224">
        <v>0</v>
      </c>
      <c r="R1463" s="224">
        <f>Q1463*H1463</f>
        <v>0</v>
      </c>
      <c r="S1463" s="224">
        <v>0</v>
      </c>
      <c r="T1463" s="225">
        <f>S1463*H1463</f>
        <v>0</v>
      </c>
      <c r="U1463" s="40"/>
      <c r="V1463" s="40"/>
      <c r="W1463" s="40"/>
      <c r="X1463" s="40"/>
      <c r="Y1463" s="40"/>
      <c r="Z1463" s="40"/>
      <c r="AA1463" s="40"/>
      <c r="AB1463" s="40"/>
      <c r="AC1463" s="40"/>
      <c r="AD1463" s="40"/>
      <c r="AE1463" s="40"/>
      <c r="AR1463" s="226" t="s">
        <v>304</v>
      </c>
      <c r="AT1463" s="226" t="s">
        <v>208</v>
      </c>
      <c r="AU1463" s="226" t="s">
        <v>82</v>
      </c>
      <c r="AY1463" s="19" t="s">
        <v>206</v>
      </c>
      <c r="BE1463" s="227">
        <f>IF(N1463="základní",J1463,0)</f>
        <v>0</v>
      </c>
      <c r="BF1463" s="227">
        <f>IF(N1463="snížená",J1463,0)</f>
        <v>0</v>
      </c>
      <c r="BG1463" s="227">
        <f>IF(N1463="zákl. přenesená",J1463,0)</f>
        <v>0</v>
      </c>
      <c r="BH1463" s="227">
        <f>IF(N1463="sníž. přenesená",J1463,0)</f>
        <v>0</v>
      </c>
      <c r="BI1463" s="227">
        <f>IF(N1463="nulová",J1463,0)</f>
        <v>0</v>
      </c>
      <c r="BJ1463" s="19" t="s">
        <v>34</v>
      </c>
      <c r="BK1463" s="227">
        <f>ROUND(I1463*H1463,2)</f>
        <v>0</v>
      </c>
      <c r="BL1463" s="19" t="s">
        <v>304</v>
      </c>
      <c r="BM1463" s="226" t="s">
        <v>1918</v>
      </c>
    </row>
    <row r="1464" spans="1:65" s="2" customFormat="1" ht="16.5" customHeight="1">
      <c r="A1464" s="40"/>
      <c r="B1464" s="41"/>
      <c r="C1464" s="261" t="s">
        <v>1919</v>
      </c>
      <c r="D1464" s="261" t="s">
        <v>317</v>
      </c>
      <c r="E1464" s="262" t="s">
        <v>1920</v>
      </c>
      <c r="F1464" s="263" t="s">
        <v>1921</v>
      </c>
      <c r="G1464" s="264" t="s">
        <v>258</v>
      </c>
      <c r="H1464" s="265">
        <v>0.602</v>
      </c>
      <c r="I1464" s="266"/>
      <c r="J1464" s="267">
        <f>ROUND(I1464*H1464,2)</f>
        <v>0</v>
      </c>
      <c r="K1464" s="263" t="s">
        <v>212</v>
      </c>
      <c r="L1464" s="268"/>
      <c r="M1464" s="269" t="s">
        <v>19</v>
      </c>
      <c r="N1464" s="270" t="s">
        <v>44</v>
      </c>
      <c r="O1464" s="86"/>
      <c r="P1464" s="224">
        <f>O1464*H1464</f>
        <v>0</v>
      </c>
      <c r="Q1464" s="224">
        <v>1</v>
      </c>
      <c r="R1464" s="224">
        <f>Q1464*H1464</f>
        <v>0.602</v>
      </c>
      <c r="S1464" s="224">
        <v>0</v>
      </c>
      <c r="T1464" s="225">
        <f>S1464*H1464</f>
        <v>0</v>
      </c>
      <c r="U1464" s="40"/>
      <c r="V1464" s="40"/>
      <c r="W1464" s="40"/>
      <c r="X1464" s="40"/>
      <c r="Y1464" s="40"/>
      <c r="Z1464" s="40"/>
      <c r="AA1464" s="40"/>
      <c r="AB1464" s="40"/>
      <c r="AC1464" s="40"/>
      <c r="AD1464" s="40"/>
      <c r="AE1464" s="40"/>
      <c r="AR1464" s="226" t="s">
        <v>377</v>
      </c>
      <c r="AT1464" s="226" t="s">
        <v>317</v>
      </c>
      <c r="AU1464" s="226" t="s">
        <v>82</v>
      </c>
      <c r="AY1464" s="19" t="s">
        <v>206</v>
      </c>
      <c r="BE1464" s="227">
        <f>IF(N1464="základní",J1464,0)</f>
        <v>0</v>
      </c>
      <c r="BF1464" s="227">
        <f>IF(N1464="snížená",J1464,0)</f>
        <v>0</v>
      </c>
      <c r="BG1464" s="227">
        <f>IF(N1464="zákl. přenesená",J1464,0)</f>
        <v>0</v>
      </c>
      <c r="BH1464" s="227">
        <f>IF(N1464="sníž. přenesená",J1464,0)</f>
        <v>0</v>
      </c>
      <c r="BI1464" s="227">
        <f>IF(N1464="nulová",J1464,0)</f>
        <v>0</v>
      </c>
      <c r="BJ1464" s="19" t="s">
        <v>34</v>
      </c>
      <c r="BK1464" s="227">
        <f>ROUND(I1464*H1464,2)</f>
        <v>0</v>
      </c>
      <c r="BL1464" s="19" t="s">
        <v>304</v>
      </c>
      <c r="BM1464" s="226" t="s">
        <v>1922</v>
      </c>
    </row>
    <row r="1465" spans="1:51" s="13" customFormat="1" ht="12">
      <c r="A1465" s="13"/>
      <c r="B1465" s="228"/>
      <c r="C1465" s="229"/>
      <c r="D1465" s="230" t="s">
        <v>218</v>
      </c>
      <c r="E1465" s="229"/>
      <c r="F1465" s="232" t="s">
        <v>1923</v>
      </c>
      <c r="G1465" s="229"/>
      <c r="H1465" s="233">
        <v>0.602</v>
      </c>
      <c r="I1465" s="234"/>
      <c r="J1465" s="229"/>
      <c r="K1465" s="229"/>
      <c r="L1465" s="235"/>
      <c r="M1465" s="236"/>
      <c r="N1465" s="237"/>
      <c r="O1465" s="237"/>
      <c r="P1465" s="237"/>
      <c r="Q1465" s="237"/>
      <c r="R1465" s="237"/>
      <c r="S1465" s="237"/>
      <c r="T1465" s="238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T1465" s="239" t="s">
        <v>218</v>
      </c>
      <c r="AU1465" s="239" t="s">
        <v>82</v>
      </c>
      <c r="AV1465" s="13" t="s">
        <v>82</v>
      </c>
      <c r="AW1465" s="13" t="s">
        <v>4</v>
      </c>
      <c r="AX1465" s="13" t="s">
        <v>34</v>
      </c>
      <c r="AY1465" s="239" t="s">
        <v>206</v>
      </c>
    </row>
    <row r="1466" spans="1:65" s="2" customFormat="1" ht="12">
      <c r="A1466" s="40"/>
      <c r="B1466" s="41"/>
      <c r="C1466" s="215" t="s">
        <v>1924</v>
      </c>
      <c r="D1466" s="215" t="s">
        <v>208</v>
      </c>
      <c r="E1466" s="216" t="s">
        <v>1925</v>
      </c>
      <c r="F1466" s="217" t="s">
        <v>1926</v>
      </c>
      <c r="G1466" s="218" t="s">
        <v>211</v>
      </c>
      <c r="H1466" s="219">
        <v>244.595</v>
      </c>
      <c r="I1466" s="220"/>
      <c r="J1466" s="221">
        <f>ROUND(I1466*H1466,2)</f>
        <v>0</v>
      </c>
      <c r="K1466" s="217" t="s">
        <v>212</v>
      </c>
      <c r="L1466" s="46"/>
      <c r="M1466" s="222" t="s">
        <v>19</v>
      </c>
      <c r="N1466" s="223" t="s">
        <v>44</v>
      </c>
      <c r="O1466" s="86"/>
      <c r="P1466" s="224">
        <f>O1466*H1466</f>
        <v>0</v>
      </c>
      <c r="Q1466" s="224">
        <v>0</v>
      </c>
      <c r="R1466" s="224">
        <f>Q1466*H1466</f>
        <v>0</v>
      </c>
      <c r="S1466" s="224">
        <v>0</v>
      </c>
      <c r="T1466" s="225">
        <f>S1466*H1466</f>
        <v>0</v>
      </c>
      <c r="U1466" s="40"/>
      <c r="V1466" s="40"/>
      <c r="W1466" s="40"/>
      <c r="X1466" s="40"/>
      <c r="Y1466" s="40"/>
      <c r="Z1466" s="40"/>
      <c r="AA1466" s="40"/>
      <c r="AB1466" s="40"/>
      <c r="AC1466" s="40"/>
      <c r="AD1466" s="40"/>
      <c r="AE1466" s="40"/>
      <c r="AR1466" s="226" t="s">
        <v>304</v>
      </c>
      <c r="AT1466" s="226" t="s">
        <v>208</v>
      </c>
      <c r="AU1466" s="226" t="s">
        <v>82</v>
      </c>
      <c r="AY1466" s="19" t="s">
        <v>206</v>
      </c>
      <c r="BE1466" s="227">
        <f>IF(N1466="základní",J1466,0)</f>
        <v>0</v>
      </c>
      <c r="BF1466" s="227">
        <f>IF(N1466="snížená",J1466,0)</f>
        <v>0</v>
      </c>
      <c r="BG1466" s="227">
        <f>IF(N1466="zákl. přenesená",J1466,0)</f>
        <v>0</v>
      </c>
      <c r="BH1466" s="227">
        <f>IF(N1466="sníž. přenesená",J1466,0)</f>
        <v>0</v>
      </c>
      <c r="BI1466" s="227">
        <f>IF(N1466="nulová",J1466,0)</f>
        <v>0</v>
      </c>
      <c r="BJ1466" s="19" t="s">
        <v>34</v>
      </c>
      <c r="BK1466" s="227">
        <f>ROUND(I1466*H1466,2)</f>
        <v>0</v>
      </c>
      <c r="BL1466" s="19" t="s">
        <v>304</v>
      </c>
      <c r="BM1466" s="226" t="s">
        <v>1927</v>
      </c>
    </row>
    <row r="1467" spans="1:51" s="13" customFormat="1" ht="12">
      <c r="A1467" s="13"/>
      <c r="B1467" s="228"/>
      <c r="C1467" s="229"/>
      <c r="D1467" s="230" t="s">
        <v>218</v>
      </c>
      <c r="E1467" s="231" t="s">
        <v>19</v>
      </c>
      <c r="F1467" s="232" t="s">
        <v>1928</v>
      </c>
      <c r="G1467" s="229"/>
      <c r="H1467" s="233">
        <v>244.595</v>
      </c>
      <c r="I1467" s="234"/>
      <c r="J1467" s="229"/>
      <c r="K1467" s="229"/>
      <c r="L1467" s="235"/>
      <c r="M1467" s="236"/>
      <c r="N1467" s="237"/>
      <c r="O1467" s="237"/>
      <c r="P1467" s="237"/>
      <c r="Q1467" s="237"/>
      <c r="R1467" s="237"/>
      <c r="S1467" s="237"/>
      <c r="T1467" s="238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T1467" s="239" t="s">
        <v>218</v>
      </c>
      <c r="AU1467" s="239" t="s">
        <v>82</v>
      </c>
      <c r="AV1467" s="13" t="s">
        <v>82</v>
      </c>
      <c r="AW1467" s="13" t="s">
        <v>33</v>
      </c>
      <c r="AX1467" s="13" t="s">
        <v>73</v>
      </c>
      <c r="AY1467" s="239" t="s">
        <v>206</v>
      </c>
    </row>
    <row r="1468" spans="1:51" s="14" customFormat="1" ht="12">
      <c r="A1468" s="14"/>
      <c r="B1468" s="240"/>
      <c r="C1468" s="241"/>
      <c r="D1468" s="230" t="s">
        <v>218</v>
      </c>
      <c r="E1468" s="242" t="s">
        <v>19</v>
      </c>
      <c r="F1468" s="243" t="s">
        <v>220</v>
      </c>
      <c r="G1468" s="241"/>
      <c r="H1468" s="244">
        <v>244.595</v>
      </c>
      <c r="I1468" s="245"/>
      <c r="J1468" s="241"/>
      <c r="K1468" s="241"/>
      <c r="L1468" s="246"/>
      <c r="M1468" s="247"/>
      <c r="N1468" s="248"/>
      <c r="O1468" s="248"/>
      <c r="P1468" s="248"/>
      <c r="Q1468" s="248"/>
      <c r="R1468" s="248"/>
      <c r="S1468" s="248"/>
      <c r="T1468" s="249"/>
      <c r="U1468" s="14"/>
      <c r="V1468" s="14"/>
      <c r="W1468" s="14"/>
      <c r="X1468" s="14"/>
      <c r="Y1468" s="14"/>
      <c r="Z1468" s="14"/>
      <c r="AA1468" s="14"/>
      <c r="AB1468" s="14"/>
      <c r="AC1468" s="14"/>
      <c r="AD1468" s="14"/>
      <c r="AE1468" s="14"/>
      <c r="AT1468" s="250" t="s">
        <v>218</v>
      </c>
      <c r="AU1468" s="250" t="s">
        <v>82</v>
      </c>
      <c r="AV1468" s="14" t="s">
        <v>112</v>
      </c>
      <c r="AW1468" s="14" t="s">
        <v>33</v>
      </c>
      <c r="AX1468" s="14" t="s">
        <v>34</v>
      </c>
      <c r="AY1468" s="250" t="s">
        <v>206</v>
      </c>
    </row>
    <row r="1469" spans="1:65" s="2" customFormat="1" ht="16.5" customHeight="1">
      <c r="A1469" s="40"/>
      <c r="B1469" s="41"/>
      <c r="C1469" s="261" t="s">
        <v>1929</v>
      </c>
      <c r="D1469" s="261" t="s">
        <v>317</v>
      </c>
      <c r="E1469" s="262" t="s">
        <v>1920</v>
      </c>
      <c r="F1469" s="263" t="s">
        <v>1921</v>
      </c>
      <c r="G1469" s="264" t="s">
        <v>258</v>
      </c>
      <c r="H1469" s="265">
        <v>0.11</v>
      </c>
      <c r="I1469" s="266"/>
      <c r="J1469" s="267">
        <f>ROUND(I1469*H1469,2)</f>
        <v>0</v>
      </c>
      <c r="K1469" s="263" t="s">
        <v>212</v>
      </c>
      <c r="L1469" s="268"/>
      <c r="M1469" s="269" t="s">
        <v>19</v>
      </c>
      <c r="N1469" s="270" t="s">
        <v>44</v>
      </c>
      <c r="O1469" s="86"/>
      <c r="P1469" s="224">
        <f>O1469*H1469</f>
        <v>0</v>
      </c>
      <c r="Q1469" s="224">
        <v>1</v>
      </c>
      <c r="R1469" s="224">
        <f>Q1469*H1469</f>
        <v>0.11</v>
      </c>
      <c r="S1469" s="224">
        <v>0</v>
      </c>
      <c r="T1469" s="225">
        <f>S1469*H1469</f>
        <v>0</v>
      </c>
      <c r="U1469" s="40"/>
      <c r="V1469" s="40"/>
      <c r="W1469" s="40"/>
      <c r="X1469" s="40"/>
      <c r="Y1469" s="40"/>
      <c r="Z1469" s="40"/>
      <c r="AA1469" s="40"/>
      <c r="AB1469" s="40"/>
      <c r="AC1469" s="40"/>
      <c r="AD1469" s="40"/>
      <c r="AE1469" s="40"/>
      <c r="AR1469" s="226" t="s">
        <v>377</v>
      </c>
      <c r="AT1469" s="226" t="s">
        <v>317</v>
      </c>
      <c r="AU1469" s="226" t="s">
        <v>82</v>
      </c>
      <c r="AY1469" s="19" t="s">
        <v>206</v>
      </c>
      <c r="BE1469" s="227">
        <f>IF(N1469="základní",J1469,0)</f>
        <v>0</v>
      </c>
      <c r="BF1469" s="227">
        <f>IF(N1469="snížená",J1469,0)</f>
        <v>0</v>
      </c>
      <c r="BG1469" s="227">
        <f>IF(N1469="zákl. přenesená",J1469,0)</f>
        <v>0</v>
      </c>
      <c r="BH1469" s="227">
        <f>IF(N1469="sníž. přenesená",J1469,0)</f>
        <v>0</v>
      </c>
      <c r="BI1469" s="227">
        <f>IF(N1469="nulová",J1469,0)</f>
        <v>0</v>
      </c>
      <c r="BJ1469" s="19" t="s">
        <v>34</v>
      </c>
      <c r="BK1469" s="227">
        <f>ROUND(I1469*H1469,2)</f>
        <v>0</v>
      </c>
      <c r="BL1469" s="19" t="s">
        <v>304</v>
      </c>
      <c r="BM1469" s="226" t="s">
        <v>1930</v>
      </c>
    </row>
    <row r="1470" spans="1:51" s="13" customFormat="1" ht="12">
      <c r="A1470" s="13"/>
      <c r="B1470" s="228"/>
      <c r="C1470" s="229"/>
      <c r="D1470" s="230" t="s">
        <v>218</v>
      </c>
      <c r="E1470" s="229"/>
      <c r="F1470" s="232" t="s">
        <v>1931</v>
      </c>
      <c r="G1470" s="229"/>
      <c r="H1470" s="233">
        <v>0.11</v>
      </c>
      <c r="I1470" s="234"/>
      <c r="J1470" s="229"/>
      <c r="K1470" s="229"/>
      <c r="L1470" s="235"/>
      <c r="M1470" s="236"/>
      <c r="N1470" s="237"/>
      <c r="O1470" s="237"/>
      <c r="P1470" s="237"/>
      <c r="Q1470" s="237"/>
      <c r="R1470" s="237"/>
      <c r="S1470" s="237"/>
      <c r="T1470" s="238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T1470" s="239" t="s">
        <v>218</v>
      </c>
      <c r="AU1470" s="239" t="s">
        <v>82</v>
      </c>
      <c r="AV1470" s="13" t="s">
        <v>82</v>
      </c>
      <c r="AW1470" s="13" t="s">
        <v>4</v>
      </c>
      <c r="AX1470" s="13" t="s">
        <v>34</v>
      </c>
      <c r="AY1470" s="239" t="s">
        <v>206</v>
      </c>
    </row>
    <row r="1471" spans="1:65" s="2" customFormat="1" ht="12">
      <c r="A1471" s="40"/>
      <c r="B1471" s="41"/>
      <c r="C1471" s="215" t="s">
        <v>1932</v>
      </c>
      <c r="D1471" s="215" t="s">
        <v>208</v>
      </c>
      <c r="E1471" s="216" t="s">
        <v>1933</v>
      </c>
      <c r="F1471" s="217" t="s">
        <v>1934</v>
      </c>
      <c r="G1471" s="218" t="s">
        <v>211</v>
      </c>
      <c r="H1471" s="219">
        <v>1720.3</v>
      </c>
      <c r="I1471" s="220"/>
      <c r="J1471" s="221">
        <f>ROUND(I1471*H1471,2)</f>
        <v>0</v>
      </c>
      <c r="K1471" s="217" t="s">
        <v>212</v>
      </c>
      <c r="L1471" s="46"/>
      <c r="M1471" s="222" t="s">
        <v>19</v>
      </c>
      <c r="N1471" s="223" t="s">
        <v>44</v>
      </c>
      <c r="O1471" s="86"/>
      <c r="P1471" s="224">
        <f>O1471*H1471</f>
        <v>0</v>
      </c>
      <c r="Q1471" s="224">
        <v>0.0004</v>
      </c>
      <c r="R1471" s="224">
        <f>Q1471*H1471</f>
        <v>0.6881200000000001</v>
      </c>
      <c r="S1471" s="224">
        <v>0</v>
      </c>
      <c r="T1471" s="225">
        <f>S1471*H1471</f>
        <v>0</v>
      </c>
      <c r="U1471" s="40"/>
      <c r="V1471" s="40"/>
      <c r="W1471" s="40"/>
      <c r="X1471" s="40"/>
      <c r="Y1471" s="40"/>
      <c r="Z1471" s="40"/>
      <c r="AA1471" s="40"/>
      <c r="AB1471" s="40"/>
      <c r="AC1471" s="40"/>
      <c r="AD1471" s="40"/>
      <c r="AE1471" s="40"/>
      <c r="AR1471" s="226" t="s">
        <v>304</v>
      </c>
      <c r="AT1471" s="226" t="s">
        <v>208</v>
      </c>
      <c r="AU1471" s="226" t="s">
        <v>82</v>
      </c>
      <c r="AY1471" s="19" t="s">
        <v>206</v>
      </c>
      <c r="BE1471" s="227">
        <f>IF(N1471="základní",J1471,0)</f>
        <v>0</v>
      </c>
      <c r="BF1471" s="227">
        <f>IF(N1471="snížená",J1471,0)</f>
        <v>0</v>
      </c>
      <c r="BG1471" s="227">
        <f>IF(N1471="zákl. přenesená",J1471,0)</f>
        <v>0</v>
      </c>
      <c r="BH1471" s="227">
        <f>IF(N1471="sníž. přenesená",J1471,0)</f>
        <v>0</v>
      </c>
      <c r="BI1471" s="227">
        <f>IF(N1471="nulová",J1471,0)</f>
        <v>0</v>
      </c>
      <c r="BJ1471" s="19" t="s">
        <v>34</v>
      </c>
      <c r="BK1471" s="227">
        <f>ROUND(I1471*H1471,2)</f>
        <v>0</v>
      </c>
      <c r="BL1471" s="19" t="s">
        <v>304</v>
      </c>
      <c r="BM1471" s="226" t="s">
        <v>1935</v>
      </c>
    </row>
    <row r="1472" spans="1:65" s="2" customFormat="1" ht="44.25" customHeight="1">
      <c r="A1472" s="40"/>
      <c r="B1472" s="41"/>
      <c r="C1472" s="261" t="s">
        <v>1936</v>
      </c>
      <c r="D1472" s="261" t="s">
        <v>317</v>
      </c>
      <c r="E1472" s="262" t="s">
        <v>1937</v>
      </c>
      <c r="F1472" s="263" t="s">
        <v>1938</v>
      </c>
      <c r="G1472" s="264" t="s">
        <v>211</v>
      </c>
      <c r="H1472" s="265">
        <v>1978.345</v>
      </c>
      <c r="I1472" s="266"/>
      <c r="J1472" s="267">
        <f>ROUND(I1472*H1472,2)</f>
        <v>0</v>
      </c>
      <c r="K1472" s="263" t="s">
        <v>212</v>
      </c>
      <c r="L1472" s="268"/>
      <c r="M1472" s="269" t="s">
        <v>19</v>
      </c>
      <c r="N1472" s="270" t="s">
        <v>44</v>
      </c>
      <c r="O1472" s="86"/>
      <c r="P1472" s="224">
        <f>O1472*H1472</f>
        <v>0</v>
      </c>
      <c r="Q1472" s="224">
        <v>0.0054</v>
      </c>
      <c r="R1472" s="224">
        <f>Q1472*H1472</f>
        <v>10.683063</v>
      </c>
      <c r="S1472" s="224">
        <v>0</v>
      </c>
      <c r="T1472" s="225">
        <f>S1472*H1472</f>
        <v>0</v>
      </c>
      <c r="U1472" s="40"/>
      <c r="V1472" s="40"/>
      <c r="W1472" s="40"/>
      <c r="X1472" s="40"/>
      <c r="Y1472" s="40"/>
      <c r="Z1472" s="40"/>
      <c r="AA1472" s="40"/>
      <c r="AB1472" s="40"/>
      <c r="AC1472" s="40"/>
      <c r="AD1472" s="40"/>
      <c r="AE1472" s="40"/>
      <c r="AR1472" s="226" t="s">
        <v>377</v>
      </c>
      <c r="AT1472" s="226" t="s">
        <v>317</v>
      </c>
      <c r="AU1472" s="226" t="s">
        <v>82</v>
      </c>
      <c r="AY1472" s="19" t="s">
        <v>206</v>
      </c>
      <c r="BE1472" s="227">
        <f>IF(N1472="základní",J1472,0)</f>
        <v>0</v>
      </c>
      <c r="BF1472" s="227">
        <f>IF(N1472="snížená",J1472,0)</f>
        <v>0</v>
      </c>
      <c r="BG1472" s="227">
        <f>IF(N1472="zákl. přenesená",J1472,0)</f>
        <v>0</v>
      </c>
      <c r="BH1472" s="227">
        <f>IF(N1472="sníž. přenesená",J1472,0)</f>
        <v>0</v>
      </c>
      <c r="BI1472" s="227">
        <f>IF(N1472="nulová",J1472,0)</f>
        <v>0</v>
      </c>
      <c r="BJ1472" s="19" t="s">
        <v>34</v>
      </c>
      <c r="BK1472" s="227">
        <f>ROUND(I1472*H1472,2)</f>
        <v>0</v>
      </c>
      <c r="BL1472" s="19" t="s">
        <v>304</v>
      </c>
      <c r="BM1472" s="226" t="s">
        <v>1939</v>
      </c>
    </row>
    <row r="1473" spans="1:51" s="13" customFormat="1" ht="12">
      <c r="A1473" s="13"/>
      <c r="B1473" s="228"/>
      <c r="C1473" s="229"/>
      <c r="D1473" s="230" t="s">
        <v>218</v>
      </c>
      <c r="E1473" s="229"/>
      <c r="F1473" s="232" t="s">
        <v>1940</v>
      </c>
      <c r="G1473" s="229"/>
      <c r="H1473" s="233">
        <v>1978.345</v>
      </c>
      <c r="I1473" s="234"/>
      <c r="J1473" s="229"/>
      <c r="K1473" s="229"/>
      <c r="L1473" s="235"/>
      <c r="M1473" s="236"/>
      <c r="N1473" s="237"/>
      <c r="O1473" s="237"/>
      <c r="P1473" s="237"/>
      <c r="Q1473" s="237"/>
      <c r="R1473" s="237"/>
      <c r="S1473" s="237"/>
      <c r="T1473" s="238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T1473" s="239" t="s">
        <v>218</v>
      </c>
      <c r="AU1473" s="239" t="s">
        <v>82</v>
      </c>
      <c r="AV1473" s="13" t="s">
        <v>82</v>
      </c>
      <c r="AW1473" s="13" t="s">
        <v>4</v>
      </c>
      <c r="AX1473" s="13" t="s">
        <v>34</v>
      </c>
      <c r="AY1473" s="239" t="s">
        <v>206</v>
      </c>
    </row>
    <row r="1474" spans="1:65" s="2" customFormat="1" ht="12">
      <c r="A1474" s="40"/>
      <c r="B1474" s="41"/>
      <c r="C1474" s="215" t="s">
        <v>1941</v>
      </c>
      <c r="D1474" s="215" t="s">
        <v>208</v>
      </c>
      <c r="E1474" s="216" t="s">
        <v>1942</v>
      </c>
      <c r="F1474" s="217" t="s">
        <v>1943</v>
      </c>
      <c r="G1474" s="218" t="s">
        <v>211</v>
      </c>
      <c r="H1474" s="219">
        <v>244.595</v>
      </c>
      <c r="I1474" s="220"/>
      <c r="J1474" s="221">
        <f>ROUND(I1474*H1474,2)</f>
        <v>0</v>
      </c>
      <c r="K1474" s="217" t="s">
        <v>212</v>
      </c>
      <c r="L1474" s="46"/>
      <c r="M1474" s="222" t="s">
        <v>19</v>
      </c>
      <c r="N1474" s="223" t="s">
        <v>44</v>
      </c>
      <c r="O1474" s="86"/>
      <c r="P1474" s="224">
        <f>O1474*H1474</f>
        <v>0</v>
      </c>
      <c r="Q1474" s="224">
        <v>0.0004</v>
      </c>
      <c r="R1474" s="224">
        <f>Q1474*H1474</f>
        <v>0.09783800000000001</v>
      </c>
      <c r="S1474" s="224">
        <v>0</v>
      </c>
      <c r="T1474" s="225">
        <f>S1474*H1474</f>
        <v>0</v>
      </c>
      <c r="U1474" s="40"/>
      <c r="V1474" s="40"/>
      <c r="W1474" s="40"/>
      <c r="X1474" s="40"/>
      <c r="Y1474" s="40"/>
      <c r="Z1474" s="40"/>
      <c r="AA1474" s="40"/>
      <c r="AB1474" s="40"/>
      <c r="AC1474" s="40"/>
      <c r="AD1474" s="40"/>
      <c r="AE1474" s="40"/>
      <c r="AR1474" s="226" t="s">
        <v>304</v>
      </c>
      <c r="AT1474" s="226" t="s">
        <v>208</v>
      </c>
      <c r="AU1474" s="226" t="s">
        <v>82</v>
      </c>
      <c r="AY1474" s="19" t="s">
        <v>206</v>
      </c>
      <c r="BE1474" s="227">
        <f>IF(N1474="základní",J1474,0)</f>
        <v>0</v>
      </c>
      <c r="BF1474" s="227">
        <f>IF(N1474="snížená",J1474,0)</f>
        <v>0</v>
      </c>
      <c r="BG1474" s="227">
        <f>IF(N1474="zákl. přenesená",J1474,0)</f>
        <v>0</v>
      </c>
      <c r="BH1474" s="227">
        <f>IF(N1474="sníž. přenesená",J1474,0)</f>
        <v>0</v>
      </c>
      <c r="BI1474" s="227">
        <f>IF(N1474="nulová",J1474,0)</f>
        <v>0</v>
      </c>
      <c r="BJ1474" s="19" t="s">
        <v>34</v>
      </c>
      <c r="BK1474" s="227">
        <f>ROUND(I1474*H1474,2)</f>
        <v>0</v>
      </c>
      <c r="BL1474" s="19" t="s">
        <v>304</v>
      </c>
      <c r="BM1474" s="226" t="s">
        <v>1944</v>
      </c>
    </row>
    <row r="1475" spans="1:51" s="13" customFormat="1" ht="12">
      <c r="A1475" s="13"/>
      <c r="B1475" s="228"/>
      <c r="C1475" s="229"/>
      <c r="D1475" s="230" t="s">
        <v>218</v>
      </c>
      <c r="E1475" s="231" t="s">
        <v>19</v>
      </c>
      <c r="F1475" s="232" t="s">
        <v>1928</v>
      </c>
      <c r="G1475" s="229"/>
      <c r="H1475" s="233">
        <v>244.595</v>
      </c>
      <c r="I1475" s="234"/>
      <c r="J1475" s="229"/>
      <c r="K1475" s="229"/>
      <c r="L1475" s="235"/>
      <c r="M1475" s="236"/>
      <c r="N1475" s="237"/>
      <c r="O1475" s="237"/>
      <c r="P1475" s="237"/>
      <c r="Q1475" s="237"/>
      <c r="R1475" s="237"/>
      <c r="S1475" s="237"/>
      <c r="T1475" s="238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T1475" s="239" t="s">
        <v>218</v>
      </c>
      <c r="AU1475" s="239" t="s">
        <v>82</v>
      </c>
      <c r="AV1475" s="13" t="s">
        <v>82</v>
      </c>
      <c r="AW1475" s="13" t="s">
        <v>33</v>
      </c>
      <c r="AX1475" s="13" t="s">
        <v>73</v>
      </c>
      <c r="AY1475" s="239" t="s">
        <v>206</v>
      </c>
    </row>
    <row r="1476" spans="1:51" s="14" customFormat="1" ht="12">
      <c r="A1476" s="14"/>
      <c r="B1476" s="240"/>
      <c r="C1476" s="241"/>
      <c r="D1476" s="230" t="s">
        <v>218</v>
      </c>
      <c r="E1476" s="242" t="s">
        <v>19</v>
      </c>
      <c r="F1476" s="243" t="s">
        <v>220</v>
      </c>
      <c r="G1476" s="241"/>
      <c r="H1476" s="244">
        <v>244.595</v>
      </c>
      <c r="I1476" s="245"/>
      <c r="J1476" s="241"/>
      <c r="K1476" s="241"/>
      <c r="L1476" s="246"/>
      <c r="M1476" s="247"/>
      <c r="N1476" s="248"/>
      <c r="O1476" s="248"/>
      <c r="P1476" s="248"/>
      <c r="Q1476" s="248"/>
      <c r="R1476" s="248"/>
      <c r="S1476" s="248"/>
      <c r="T1476" s="249"/>
      <c r="U1476" s="14"/>
      <c r="V1476" s="14"/>
      <c r="W1476" s="14"/>
      <c r="X1476" s="14"/>
      <c r="Y1476" s="14"/>
      <c r="Z1476" s="14"/>
      <c r="AA1476" s="14"/>
      <c r="AB1476" s="14"/>
      <c r="AC1476" s="14"/>
      <c r="AD1476" s="14"/>
      <c r="AE1476" s="14"/>
      <c r="AT1476" s="250" t="s">
        <v>218</v>
      </c>
      <c r="AU1476" s="250" t="s">
        <v>82</v>
      </c>
      <c r="AV1476" s="14" t="s">
        <v>112</v>
      </c>
      <c r="AW1476" s="14" t="s">
        <v>33</v>
      </c>
      <c r="AX1476" s="14" t="s">
        <v>34</v>
      </c>
      <c r="AY1476" s="250" t="s">
        <v>206</v>
      </c>
    </row>
    <row r="1477" spans="1:65" s="2" customFormat="1" ht="44.25" customHeight="1">
      <c r="A1477" s="40"/>
      <c r="B1477" s="41"/>
      <c r="C1477" s="261" t="s">
        <v>1945</v>
      </c>
      <c r="D1477" s="261" t="s">
        <v>317</v>
      </c>
      <c r="E1477" s="262" t="s">
        <v>1937</v>
      </c>
      <c r="F1477" s="263" t="s">
        <v>1938</v>
      </c>
      <c r="G1477" s="264" t="s">
        <v>211</v>
      </c>
      <c r="H1477" s="265">
        <v>293.514</v>
      </c>
      <c r="I1477" s="266"/>
      <c r="J1477" s="267">
        <f>ROUND(I1477*H1477,2)</f>
        <v>0</v>
      </c>
      <c r="K1477" s="263" t="s">
        <v>212</v>
      </c>
      <c r="L1477" s="268"/>
      <c r="M1477" s="269" t="s">
        <v>19</v>
      </c>
      <c r="N1477" s="270" t="s">
        <v>44</v>
      </c>
      <c r="O1477" s="86"/>
      <c r="P1477" s="224">
        <f>O1477*H1477</f>
        <v>0</v>
      </c>
      <c r="Q1477" s="224">
        <v>0.0054</v>
      </c>
      <c r="R1477" s="224">
        <f>Q1477*H1477</f>
        <v>1.5849756000000002</v>
      </c>
      <c r="S1477" s="224">
        <v>0</v>
      </c>
      <c r="T1477" s="225">
        <f>S1477*H1477</f>
        <v>0</v>
      </c>
      <c r="U1477" s="40"/>
      <c r="V1477" s="40"/>
      <c r="W1477" s="40"/>
      <c r="X1477" s="40"/>
      <c r="Y1477" s="40"/>
      <c r="Z1477" s="40"/>
      <c r="AA1477" s="40"/>
      <c r="AB1477" s="40"/>
      <c r="AC1477" s="40"/>
      <c r="AD1477" s="40"/>
      <c r="AE1477" s="40"/>
      <c r="AR1477" s="226" t="s">
        <v>377</v>
      </c>
      <c r="AT1477" s="226" t="s">
        <v>317</v>
      </c>
      <c r="AU1477" s="226" t="s">
        <v>82</v>
      </c>
      <c r="AY1477" s="19" t="s">
        <v>206</v>
      </c>
      <c r="BE1477" s="227">
        <f>IF(N1477="základní",J1477,0)</f>
        <v>0</v>
      </c>
      <c r="BF1477" s="227">
        <f>IF(N1477="snížená",J1477,0)</f>
        <v>0</v>
      </c>
      <c r="BG1477" s="227">
        <f>IF(N1477="zákl. přenesená",J1477,0)</f>
        <v>0</v>
      </c>
      <c r="BH1477" s="227">
        <f>IF(N1477="sníž. přenesená",J1477,0)</f>
        <v>0</v>
      </c>
      <c r="BI1477" s="227">
        <f>IF(N1477="nulová",J1477,0)</f>
        <v>0</v>
      </c>
      <c r="BJ1477" s="19" t="s">
        <v>34</v>
      </c>
      <c r="BK1477" s="227">
        <f>ROUND(I1477*H1477,2)</f>
        <v>0</v>
      </c>
      <c r="BL1477" s="19" t="s">
        <v>304</v>
      </c>
      <c r="BM1477" s="226" t="s">
        <v>1946</v>
      </c>
    </row>
    <row r="1478" spans="1:51" s="13" customFormat="1" ht="12">
      <c r="A1478" s="13"/>
      <c r="B1478" s="228"/>
      <c r="C1478" s="229"/>
      <c r="D1478" s="230" t="s">
        <v>218</v>
      </c>
      <c r="E1478" s="229"/>
      <c r="F1478" s="232" t="s">
        <v>1947</v>
      </c>
      <c r="G1478" s="229"/>
      <c r="H1478" s="233">
        <v>293.514</v>
      </c>
      <c r="I1478" s="234"/>
      <c r="J1478" s="229"/>
      <c r="K1478" s="229"/>
      <c r="L1478" s="235"/>
      <c r="M1478" s="236"/>
      <c r="N1478" s="237"/>
      <c r="O1478" s="237"/>
      <c r="P1478" s="237"/>
      <c r="Q1478" s="237"/>
      <c r="R1478" s="237"/>
      <c r="S1478" s="237"/>
      <c r="T1478" s="238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T1478" s="239" t="s">
        <v>218</v>
      </c>
      <c r="AU1478" s="239" t="s">
        <v>82</v>
      </c>
      <c r="AV1478" s="13" t="s">
        <v>82</v>
      </c>
      <c r="AW1478" s="13" t="s">
        <v>4</v>
      </c>
      <c r="AX1478" s="13" t="s">
        <v>34</v>
      </c>
      <c r="AY1478" s="239" t="s">
        <v>206</v>
      </c>
    </row>
    <row r="1479" spans="1:65" s="2" customFormat="1" ht="33" customHeight="1">
      <c r="A1479" s="40"/>
      <c r="B1479" s="41"/>
      <c r="C1479" s="215" t="s">
        <v>1948</v>
      </c>
      <c r="D1479" s="215" t="s">
        <v>208</v>
      </c>
      <c r="E1479" s="216" t="s">
        <v>1949</v>
      </c>
      <c r="F1479" s="217" t="s">
        <v>1950</v>
      </c>
      <c r="G1479" s="218" t="s">
        <v>270</v>
      </c>
      <c r="H1479" s="219">
        <v>213.195</v>
      </c>
      <c r="I1479" s="220"/>
      <c r="J1479" s="221">
        <f>ROUND(I1479*H1479,2)</f>
        <v>0</v>
      </c>
      <c r="K1479" s="217" t="s">
        <v>212</v>
      </c>
      <c r="L1479" s="46"/>
      <c r="M1479" s="222" t="s">
        <v>19</v>
      </c>
      <c r="N1479" s="223" t="s">
        <v>44</v>
      </c>
      <c r="O1479" s="86"/>
      <c r="P1479" s="224">
        <f>O1479*H1479</f>
        <v>0</v>
      </c>
      <c r="Q1479" s="224">
        <v>0.0002</v>
      </c>
      <c r="R1479" s="224">
        <f>Q1479*H1479</f>
        <v>0.042639</v>
      </c>
      <c r="S1479" s="224">
        <v>0</v>
      </c>
      <c r="T1479" s="225">
        <f>S1479*H1479</f>
        <v>0</v>
      </c>
      <c r="U1479" s="40"/>
      <c r="V1479" s="40"/>
      <c r="W1479" s="40"/>
      <c r="X1479" s="40"/>
      <c r="Y1479" s="40"/>
      <c r="Z1479" s="40"/>
      <c r="AA1479" s="40"/>
      <c r="AB1479" s="40"/>
      <c r="AC1479" s="40"/>
      <c r="AD1479" s="40"/>
      <c r="AE1479" s="40"/>
      <c r="AR1479" s="226" t="s">
        <v>304</v>
      </c>
      <c r="AT1479" s="226" t="s">
        <v>208</v>
      </c>
      <c r="AU1479" s="226" t="s">
        <v>82</v>
      </c>
      <c r="AY1479" s="19" t="s">
        <v>206</v>
      </c>
      <c r="BE1479" s="227">
        <f>IF(N1479="základní",J1479,0)</f>
        <v>0</v>
      </c>
      <c r="BF1479" s="227">
        <f>IF(N1479="snížená",J1479,0)</f>
        <v>0</v>
      </c>
      <c r="BG1479" s="227">
        <f>IF(N1479="zákl. přenesená",J1479,0)</f>
        <v>0</v>
      </c>
      <c r="BH1479" s="227">
        <f>IF(N1479="sníž. přenesená",J1479,0)</f>
        <v>0</v>
      </c>
      <c r="BI1479" s="227">
        <f>IF(N1479="nulová",J1479,0)</f>
        <v>0</v>
      </c>
      <c r="BJ1479" s="19" t="s">
        <v>34</v>
      </c>
      <c r="BK1479" s="227">
        <f>ROUND(I1479*H1479,2)</f>
        <v>0</v>
      </c>
      <c r="BL1479" s="19" t="s">
        <v>304</v>
      </c>
      <c r="BM1479" s="226" t="s">
        <v>1951</v>
      </c>
    </row>
    <row r="1480" spans="1:65" s="2" customFormat="1" ht="44.25" customHeight="1">
      <c r="A1480" s="40"/>
      <c r="B1480" s="41"/>
      <c r="C1480" s="261" t="s">
        <v>1952</v>
      </c>
      <c r="D1480" s="261" t="s">
        <v>317</v>
      </c>
      <c r="E1480" s="262" t="s">
        <v>1937</v>
      </c>
      <c r="F1480" s="263" t="s">
        <v>1938</v>
      </c>
      <c r="G1480" s="264" t="s">
        <v>211</v>
      </c>
      <c r="H1480" s="265">
        <v>127.917</v>
      </c>
      <c r="I1480" s="266"/>
      <c r="J1480" s="267">
        <f>ROUND(I1480*H1480,2)</f>
        <v>0</v>
      </c>
      <c r="K1480" s="263" t="s">
        <v>212</v>
      </c>
      <c r="L1480" s="268"/>
      <c r="M1480" s="269" t="s">
        <v>19</v>
      </c>
      <c r="N1480" s="270" t="s">
        <v>44</v>
      </c>
      <c r="O1480" s="86"/>
      <c r="P1480" s="224">
        <f>O1480*H1480</f>
        <v>0</v>
      </c>
      <c r="Q1480" s="224">
        <v>0.0054</v>
      </c>
      <c r="R1480" s="224">
        <f>Q1480*H1480</f>
        <v>0.6907518</v>
      </c>
      <c r="S1480" s="224">
        <v>0</v>
      </c>
      <c r="T1480" s="225">
        <f>S1480*H1480</f>
        <v>0</v>
      </c>
      <c r="U1480" s="40"/>
      <c r="V1480" s="40"/>
      <c r="W1480" s="40"/>
      <c r="X1480" s="40"/>
      <c r="Y1480" s="40"/>
      <c r="Z1480" s="40"/>
      <c r="AA1480" s="40"/>
      <c r="AB1480" s="40"/>
      <c r="AC1480" s="40"/>
      <c r="AD1480" s="40"/>
      <c r="AE1480" s="40"/>
      <c r="AR1480" s="226" t="s">
        <v>377</v>
      </c>
      <c r="AT1480" s="226" t="s">
        <v>317</v>
      </c>
      <c r="AU1480" s="226" t="s">
        <v>82</v>
      </c>
      <c r="AY1480" s="19" t="s">
        <v>206</v>
      </c>
      <c r="BE1480" s="227">
        <f>IF(N1480="základní",J1480,0)</f>
        <v>0</v>
      </c>
      <c r="BF1480" s="227">
        <f>IF(N1480="snížená",J1480,0)</f>
        <v>0</v>
      </c>
      <c r="BG1480" s="227">
        <f>IF(N1480="zákl. přenesená",J1480,0)</f>
        <v>0</v>
      </c>
      <c r="BH1480" s="227">
        <f>IF(N1480="sníž. přenesená",J1480,0)</f>
        <v>0</v>
      </c>
      <c r="BI1480" s="227">
        <f>IF(N1480="nulová",J1480,0)</f>
        <v>0</v>
      </c>
      <c r="BJ1480" s="19" t="s">
        <v>34</v>
      </c>
      <c r="BK1480" s="227">
        <f>ROUND(I1480*H1480,2)</f>
        <v>0</v>
      </c>
      <c r="BL1480" s="19" t="s">
        <v>304</v>
      </c>
      <c r="BM1480" s="226" t="s">
        <v>1953</v>
      </c>
    </row>
    <row r="1481" spans="1:51" s="13" customFormat="1" ht="12">
      <c r="A1481" s="13"/>
      <c r="B1481" s="228"/>
      <c r="C1481" s="229"/>
      <c r="D1481" s="230" t="s">
        <v>218</v>
      </c>
      <c r="E1481" s="229"/>
      <c r="F1481" s="232" t="s">
        <v>1954</v>
      </c>
      <c r="G1481" s="229"/>
      <c r="H1481" s="233">
        <v>127.917</v>
      </c>
      <c r="I1481" s="234"/>
      <c r="J1481" s="229"/>
      <c r="K1481" s="229"/>
      <c r="L1481" s="235"/>
      <c r="M1481" s="236"/>
      <c r="N1481" s="237"/>
      <c r="O1481" s="237"/>
      <c r="P1481" s="237"/>
      <c r="Q1481" s="237"/>
      <c r="R1481" s="237"/>
      <c r="S1481" s="237"/>
      <c r="T1481" s="238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T1481" s="239" t="s">
        <v>218</v>
      </c>
      <c r="AU1481" s="239" t="s">
        <v>82</v>
      </c>
      <c r="AV1481" s="13" t="s">
        <v>82</v>
      </c>
      <c r="AW1481" s="13" t="s">
        <v>4</v>
      </c>
      <c r="AX1481" s="13" t="s">
        <v>34</v>
      </c>
      <c r="AY1481" s="239" t="s">
        <v>206</v>
      </c>
    </row>
    <row r="1482" spans="1:65" s="2" customFormat="1" ht="12">
      <c r="A1482" s="40"/>
      <c r="B1482" s="41"/>
      <c r="C1482" s="215" t="s">
        <v>1955</v>
      </c>
      <c r="D1482" s="215" t="s">
        <v>208</v>
      </c>
      <c r="E1482" s="216" t="s">
        <v>1956</v>
      </c>
      <c r="F1482" s="217" t="s">
        <v>1957</v>
      </c>
      <c r="G1482" s="218" t="s">
        <v>258</v>
      </c>
      <c r="H1482" s="219">
        <v>14.499</v>
      </c>
      <c r="I1482" s="220"/>
      <c r="J1482" s="221">
        <f>ROUND(I1482*H1482,2)</f>
        <v>0</v>
      </c>
      <c r="K1482" s="217" t="s">
        <v>212</v>
      </c>
      <c r="L1482" s="46"/>
      <c r="M1482" s="222" t="s">
        <v>19</v>
      </c>
      <c r="N1482" s="223" t="s">
        <v>44</v>
      </c>
      <c r="O1482" s="86"/>
      <c r="P1482" s="224">
        <f>O1482*H1482</f>
        <v>0</v>
      </c>
      <c r="Q1482" s="224">
        <v>0</v>
      </c>
      <c r="R1482" s="224">
        <f>Q1482*H1482</f>
        <v>0</v>
      </c>
      <c r="S1482" s="224">
        <v>0</v>
      </c>
      <c r="T1482" s="225">
        <f>S1482*H1482</f>
        <v>0</v>
      </c>
      <c r="U1482" s="40"/>
      <c r="V1482" s="40"/>
      <c r="W1482" s="40"/>
      <c r="X1482" s="40"/>
      <c r="Y1482" s="40"/>
      <c r="Z1482" s="40"/>
      <c r="AA1482" s="40"/>
      <c r="AB1482" s="40"/>
      <c r="AC1482" s="40"/>
      <c r="AD1482" s="40"/>
      <c r="AE1482" s="40"/>
      <c r="AR1482" s="226" t="s">
        <v>304</v>
      </c>
      <c r="AT1482" s="226" t="s">
        <v>208</v>
      </c>
      <c r="AU1482" s="226" t="s">
        <v>82</v>
      </c>
      <c r="AY1482" s="19" t="s">
        <v>206</v>
      </c>
      <c r="BE1482" s="227">
        <f>IF(N1482="základní",J1482,0)</f>
        <v>0</v>
      </c>
      <c r="BF1482" s="227">
        <f>IF(N1482="snížená",J1482,0)</f>
        <v>0</v>
      </c>
      <c r="BG1482" s="227">
        <f>IF(N1482="zákl. přenesená",J1482,0)</f>
        <v>0</v>
      </c>
      <c r="BH1482" s="227">
        <f>IF(N1482="sníž. přenesená",J1482,0)</f>
        <v>0</v>
      </c>
      <c r="BI1482" s="227">
        <f>IF(N1482="nulová",J1482,0)</f>
        <v>0</v>
      </c>
      <c r="BJ1482" s="19" t="s">
        <v>34</v>
      </c>
      <c r="BK1482" s="227">
        <f>ROUND(I1482*H1482,2)</f>
        <v>0</v>
      </c>
      <c r="BL1482" s="19" t="s">
        <v>304</v>
      </c>
      <c r="BM1482" s="226" t="s">
        <v>1958</v>
      </c>
    </row>
    <row r="1483" spans="1:63" s="12" customFormat="1" ht="22.8" customHeight="1">
      <c r="A1483" s="12"/>
      <c r="B1483" s="199"/>
      <c r="C1483" s="200"/>
      <c r="D1483" s="201" t="s">
        <v>72</v>
      </c>
      <c r="E1483" s="213" t="s">
        <v>1959</v>
      </c>
      <c r="F1483" s="213" t="s">
        <v>1960</v>
      </c>
      <c r="G1483" s="200"/>
      <c r="H1483" s="200"/>
      <c r="I1483" s="203"/>
      <c r="J1483" s="214">
        <f>BK1483</f>
        <v>0</v>
      </c>
      <c r="K1483" s="200"/>
      <c r="L1483" s="205"/>
      <c r="M1483" s="206"/>
      <c r="N1483" s="207"/>
      <c r="O1483" s="207"/>
      <c r="P1483" s="208">
        <f>SUM(P1484:P1503)</f>
        <v>0</v>
      </c>
      <c r="Q1483" s="207"/>
      <c r="R1483" s="208">
        <f>SUM(R1484:R1503)</f>
        <v>0.7762308</v>
      </c>
      <c r="S1483" s="207"/>
      <c r="T1483" s="209">
        <f>SUM(T1484:T1503)</f>
        <v>0</v>
      </c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  <c r="AE1483" s="12"/>
      <c r="AR1483" s="210" t="s">
        <v>82</v>
      </c>
      <c r="AT1483" s="211" t="s">
        <v>72</v>
      </c>
      <c r="AU1483" s="211" t="s">
        <v>34</v>
      </c>
      <c r="AY1483" s="210" t="s">
        <v>206</v>
      </c>
      <c r="BK1483" s="212">
        <f>SUM(BK1484:BK1503)</f>
        <v>0</v>
      </c>
    </row>
    <row r="1484" spans="1:65" s="2" customFormat="1" ht="55.5" customHeight="1">
      <c r="A1484" s="40"/>
      <c r="B1484" s="41"/>
      <c r="C1484" s="215" t="s">
        <v>1961</v>
      </c>
      <c r="D1484" s="215" t="s">
        <v>208</v>
      </c>
      <c r="E1484" s="216" t="s">
        <v>1962</v>
      </c>
      <c r="F1484" s="217" t="s">
        <v>1963</v>
      </c>
      <c r="G1484" s="218" t="s">
        <v>386</v>
      </c>
      <c r="H1484" s="219">
        <v>5</v>
      </c>
      <c r="I1484" s="220"/>
      <c r="J1484" s="221">
        <f>ROUND(I1484*H1484,2)</f>
        <v>0</v>
      </c>
      <c r="K1484" s="217" t="s">
        <v>212</v>
      </c>
      <c r="L1484" s="46"/>
      <c r="M1484" s="222" t="s">
        <v>19</v>
      </c>
      <c r="N1484" s="223" t="s">
        <v>44</v>
      </c>
      <c r="O1484" s="86"/>
      <c r="P1484" s="224">
        <f>O1484*H1484</f>
        <v>0</v>
      </c>
      <c r="Q1484" s="224">
        <v>0.0075</v>
      </c>
      <c r="R1484" s="224">
        <f>Q1484*H1484</f>
        <v>0.0375</v>
      </c>
      <c r="S1484" s="224">
        <v>0</v>
      </c>
      <c r="T1484" s="225">
        <f>S1484*H1484</f>
        <v>0</v>
      </c>
      <c r="U1484" s="40"/>
      <c r="V1484" s="40"/>
      <c r="W1484" s="40"/>
      <c r="X1484" s="40"/>
      <c r="Y1484" s="40"/>
      <c r="Z1484" s="40"/>
      <c r="AA1484" s="40"/>
      <c r="AB1484" s="40"/>
      <c r="AC1484" s="40"/>
      <c r="AD1484" s="40"/>
      <c r="AE1484" s="40"/>
      <c r="AR1484" s="226" t="s">
        <v>304</v>
      </c>
      <c r="AT1484" s="226" t="s">
        <v>208</v>
      </c>
      <c r="AU1484" s="226" t="s">
        <v>82</v>
      </c>
      <c r="AY1484" s="19" t="s">
        <v>206</v>
      </c>
      <c r="BE1484" s="227">
        <f>IF(N1484="základní",J1484,0)</f>
        <v>0</v>
      </c>
      <c r="BF1484" s="227">
        <f>IF(N1484="snížená",J1484,0)</f>
        <v>0</v>
      </c>
      <c r="BG1484" s="227">
        <f>IF(N1484="zákl. přenesená",J1484,0)</f>
        <v>0</v>
      </c>
      <c r="BH1484" s="227">
        <f>IF(N1484="sníž. přenesená",J1484,0)</f>
        <v>0</v>
      </c>
      <c r="BI1484" s="227">
        <f>IF(N1484="nulová",J1484,0)</f>
        <v>0</v>
      </c>
      <c r="BJ1484" s="19" t="s">
        <v>34</v>
      </c>
      <c r="BK1484" s="227">
        <f>ROUND(I1484*H1484,2)</f>
        <v>0</v>
      </c>
      <c r="BL1484" s="19" t="s">
        <v>304</v>
      </c>
      <c r="BM1484" s="226" t="s">
        <v>1964</v>
      </c>
    </row>
    <row r="1485" spans="1:51" s="13" customFormat="1" ht="12">
      <c r="A1485" s="13"/>
      <c r="B1485" s="228"/>
      <c r="C1485" s="229"/>
      <c r="D1485" s="230" t="s">
        <v>218</v>
      </c>
      <c r="E1485" s="231" t="s">
        <v>19</v>
      </c>
      <c r="F1485" s="232" t="s">
        <v>1965</v>
      </c>
      <c r="G1485" s="229"/>
      <c r="H1485" s="233">
        <v>5</v>
      </c>
      <c r="I1485" s="234"/>
      <c r="J1485" s="229"/>
      <c r="K1485" s="229"/>
      <c r="L1485" s="235"/>
      <c r="M1485" s="236"/>
      <c r="N1485" s="237"/>
      <c r="O1485" s="237"/>
      <c r="P1485" s="237"/>
      <c r="Q1485" s="237"/>
      <c r="R1485" s="237"/>
      <c r="S1485" s="237"/>
      <c r="T1485" s="238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T1485" s="239" t="s">
        <v>218</v>
      </c>
      <c r="AU1485" s="239" t="s">
        <v>82</v>
      </c>
      <c r="AV1485" s="13" t="s">
        <v>82</v>
      </c>
      <c r="AW1485" s="13" t="s">
        <v>33</v>
      </c>
      <c r="AX1485" s="13" t="s">
        <v>73</v>
      </c>
      <c r="AY1485" s="239" t="s">
        <v>206</v>
      </c>
    </row>
    <row r="1486" spans="1:51" s="14" customFormat="1" ht="12">
      <c r="A1486" s="14"/>
      <c r="B1486" s="240"/>
      <c r="C1486" s="241"/>
      <c r="D1486" s="230" t="s">
        <v>218</v>
      </c>
      <c r="E1486" s="242" t="s">
        <v>19</v>
      </c>
      <c r="F1486" s="243" t="s">
        <v>220</v>
      </c>
      <c r="G1486" s="241"/>
      <c r="H1486" s="244">
        <v>5</v>
      </c>
      <c r="I1486" s="245"/>
      <c r="J1486" s="241"/>
      <c r="K1486" s="241"/>
      <c r="L1486" s="246"/>
      <c r="M1486" s="247"/>
      <c r="N1486" s="248"/>
      <c r="O1486" s="248"/>
      <c r="P1486" s="248"/>
      <c r="Q1486" s="248"/>
      <c r="R1486" s="248"/>
      <c r="S1486" s="248"/>
      <c r="T1486" s="249"/>
      <c r="U1486" s="14"/>
      <c r="V1486" s="14"/>
      <c r="W1486" s="14"/>
      <c r="X1486" s="14"/>
      <c r="Y1486" s="14"/>
      <c r="Z1486" s="14"/>
      <c r="AA1486" s="14"/>
      <c r="AB1486" s="14"/>
      <c r="AC1486" s="14"/>
      <c r="AD1486" s="14"/>
      <c r="AE1486" s="14"/>
      <c r="AT1486" s="250" t="s">
        <v>218</v>
      </c>
      <c r="AU1486" s="250" t="s">
        <v>82</v>
      </c>
      <c r="AV1486" s="14" t="s">
        <v>112</v>
      </c>
      <c r="AW1486" s="14" t="s">
        <v>33</v>
      </c>
      <c r="AX1486" s="14" t="s">
        <v>34</v>
      </c>
      <c r="AY1486" s="250" t="s">
        <v>206</v>
      </c>
    </row>
    <row r="1487" spans="1:65" s="2" customFormat="1" ht="12">
      <c r="A1487" s="40"/>
      <c r="B1487" s="41"/>
      <c r="C1487" s="261" t="s">
        <v>1966</v>
      </c>
      <c r="D1487" s="261" t="s">
        <v>317</v>
      </c>
      <c r="E1487" s="262" t="s">
        <v>1967</v>
      </c>
      <c r="F1487" s="263" t="s">
        <v>1968</v>
      </c>
      <c r="G1487" s="264" t="s">
        <v>386</v>
      </c>
      <c r="H1487" s="265">
        <v>3</v>
      </c>
      <c r="I1487" s="266"/>
      <c r="J1487" s="267">
        <f>ROUND(I1487*H1487,2)</f>
        <v>0</v>
      </c>
      <c r="K1487" s="263" t="s">
        <v>212</v>
      </c>
      <c r="L1487" s="268"/>
      <c r="M1487" s="269" t="s">
        <v>19</v>
      </c>
      <c r="N1487" s="270" t="s">
        <v>44</v>
      </c>
      <c r="O1487" s="86"/>
      <c r="P1487" s="224">
        <f>O1487*H1487</f>
        <v>0</v>
      </c>
      <c r="Q1487" s="224">
        <v>0.00023</v>
      </c>
      <c r="R1487" s="224">
        <f>Q1487*H1487</f>
        <v>0.0006900000000000001</v>
      </c>
      <c r="S1487" s="224">
        <v>0</v>
      </c>
      <c r="T1487" s="225">
        <f>S1487*H1487</f>
        <v>0</v>
      </c>
      <c r="U1487" s="40"/>
      <c r="V1487" s="40"/>
      <c r="W1487" s="40"/>
      <c r="X1487" s="40"/>
      <c r="Y1487" s="40"/>
      <c r="Z1487" s="40"/>
      <c r="AA1487" s="40"/>
      <c r="AB1487" s="40"/>
      <c r="AC1487" s="40"/>
      <c r="AD1487" s="40"/>
      <c r="AE1487" s="40"/>
      <c r="AR1487" s="226" t="s">
        <v>377</v>
      </c>
      <c r="AT1487" s="226" t="s">
        <v>317</v>
      </c>
      <c r="AU1487" s="226" t="s">
        <v>82</v>
      </c>
      <c r="AY1487" s="19" t="s">
        <v>206</v>
      </c>
      <c r="BE1487" s="227">
        <f>IF(N1487="základní",J1487,0)</f>
        <v>0</v>
      </c>
      <c r="BF1487" s="227">
        <f>IF(N1487="snížená",J1487,0)</f>
        <v>0</v>
      </c>
      <c r="BG1487" s="227">
        <f>IF(N1487="zákl. přenesená",J1487,0)</f>
        <v>0</v>
      </c>
      <c r="BH1487" s="227">
        <f>IF(N1487="sníž. přenesená",J1487,0)</f>
        <v>0</v>
      </c>
      <c r="BI1487" s="227">
        <f>IF(N1487="nulová",J1487,0)</f>
        <v>0</v>
      </c>
      <c r="BJ1487" s="19" t="s">
        <v>34</v>
      </c>
      <c r="BK1487" s="227">
        <f>ROUND(I1487*H1487,2)</f>
        <v>0</v>
      </c>
      <c r="BL1487" s="19" t="s">
        <v>304</v>
      </c>
      <c r="BM1487" s="226" t="s">
        <v>1969</v>
      </c>
    </row>
    <row r="1488" spans="1:65" s="2" customFormat="1" ht="12">
      <c r="A1488" s="40"/>
      <c r="B1488" s="41"/>
      <c r="C1488" s="261" t="s">
        <v>1970</v>
      </c>
      <c r="D1488" s="261" t="s">
        <v>317</v>
      </c>
      <c r="E1488" s="262" t="s">
        <v>1971</v>
      </c>
      <c r="F1488" s="263" t="s">
        <v>1972</v>
      </c>
      <c r="G1488" s="264" t="s">
        <v>386</v>
      </c>
      <c r="H1488" s="265">
        <v>2</v>
      </c>
      <c r="I1488" s="266"/>
      <c r="J1488" s="267">
        <f>ROUND(I1488*H1488,2)</f>
        <v>0</v>
      </c>
      <c r="K1488" s="263" t="s">
        <v>212</v>
      </c>
      <c r="L1488" s="268"/>
      <c r="M1488" s="269" t="s">
        <v>19</v>
      </c>
      <c r="N1488" s="270" t="s">
        <v>44</v>
      </c>
      <c r="O1488" s="86"/>
      <c r="P1488" s="224">
        <f>O1488*H1488</f>
        <v>0</v>
      </c>
      <c r="Q1488" s="224">
        <v>0.00026</v>
      </c>
      <c r="R1488" s="224">
        <f>Q1488*H1488</f>
        <v>0.00052</v>
      </c>
      <c r="S1488" s="224">
        <v>0</v>
      </c>
      <c r="T1488" s="225">
        <f>S1488*H1488</f>
        <v>0</v>
      </c>
      <c r="U1488" s="40"/>
      <c r="V1488" s="40"/>
      <c r="W1488" s="40"/>
      <c r="X1488" s="40"/>
      <c r="Y1488" s="40"/>
      <c r="Z1488" s="40"/>
      <c r="AA1488" s="40"/>
      <c r="AB1488" s="40"/>
      <c r="AC1488" s="40"/>
      <c r="AD1488" s="40"/>
      <c r="AE1488" s="40"/>
      <c r="AR1488" s="226" t="s">
        <v>377</v>
      </c>
      <c r="AT1488" s="226" t="s">
        <v>317</v>
      </c>
      <c r="AU1488" s="226" t="s">
        <v>82</v>
      </c>
      <c r="AY1488" s="19" t="s">
        <v>206</v>
      </c>
      <c r="BE1488" s="227">
        <f>IF(N1488="základní",J1488,0)</f>
        <v>0</v>
      </c>
      <c r="BF1488" s="227">
        <f>IF(N1488="snížená",J1488,0)</f>
        <v>0</v>
      </c>
      <c r="BG1488" s="227">
        <f>IF(N1488="zákl. přenesená",J1488,0)</f>
        <v>0</v>
      </c>
      <c r="BH1488" s="227">
        <f>IF(N1488="sníž. přenesená",J1488,0)</f>
        <v>0</v>
      </c>
      <c r="BI1488" s="227">
        <f>IF(N1488="nulová",J1488,0)</f>
        <v>0</v>
      </c>
      <c r="BJ1488" s="19" t="s">
        <v>34</v>
      </c>
      <c r="BK1488" s="227">
        <f>ROUND(I1488*H1488,2)</f>
        <v>0</v>
      </c>
      <c r="BL1488" s="19" t="s">
        <v>304</v>
      </c>
      <c r="BM1488" s="226" t="s">
        <v>1973</v>
      </c>
    </row>
    <row r="1489" spans="1:65" s="2" customFormat="1" ht="12">
      <c r="A1489" s="40"/>
      <c r="B1489" s="41"/>
      <c r="C1489" s="215" t="s">
        <v>1974</v>
      </c>
      <c r="D1489" s="215" t="s">
        <v>208</v>
      </c>
      <c r="E1489" s="216" t="s">
        <v>1975</v>
      </c>
      <c r="F1489" s="217" t="s">
        <v>1976</v>
      </c>
      <c r="G1489" s="218" t="s">
        <v>386</v>
      </c>
      <c r="H1489" s="219">
        <v>3</v>
      </c>
      <c r="I1489" s="220"/>
      <c r="J1489" s="221">
        <f>ROUND(I1489*H1489,2)</f>
        <v>0</v>
      </c>
      <c r="K1489" s="217" t="s">
        <v>212</v>
      </c>
      <c r="L1489" s="46"/>
      <c r="M1489" s="222" t="s">
        <v>19</v>
      </c>
      <c r="N1489" s="223" t="s">
        <v>44</v>
      </c>
      <c r="O1489" s="86"/>
      <c r="P1489" s="224">
        <f>O1489*H1489</f>
        <v>0</v>
      </c>
      <c r="Q1489" s="224">
        <v>0.0225</v>
      </c>
      <c r="R1489" s="224">
        <f>Q1489*H1489</f>
        <v>0.0675</v>
      </c>
      <c r="S1489" s="224">
        <v>0</v>
      </c>
      <c r="T1489" s="225">
        <f>S1489*H1489</f>
        <v>0</v>
      </c>
      <c r="U1489" s="40"/>
      <c r="V1489" s="40"/>
      <c r="W1489" s="40"/>
      <c r="X1489" s="40"/>
      <c r="Y1489" s="40"/>
      <c r="Z1489" s="40"/>
      <c r="AA1489" s="40"/>
      <c r="AB1489" s="40"/>
      <c r="AC1489" s="40"/>
      <c r="AD1489" s="40"/>
      <c r="AE1489" s="40"/>
      <c r="AR1489" s="226" t="s">
        <v>304</v>
      </c>
      <c r="AT1489" s="226" t="s">
        <v>208</v>
      </c>
      <c r="AU1489" s="226" t="s">
        <v>82</v>
      </c>
      <c r="AY1489" s="19" t="s">
        <v>206</v>
      </c>
      <c r="BE1489" s="227">
        <f>IF(N1489="základní",J1489,0)</f>
        <v>0</v>
      </c>
      <c r="BF1489" s="227">
        <f>IF(N1489="snížená",J1489,0)</f>
        <v>0</v>
      </c>
      <c r="BG1489" s="227">
        <f>IF(N1489="zákl. přenesená",J1489,0)</f>
        <v>0</v>
      </c>
      <c r="BH1489" s="227">
        <f>IF(N1489="sníž. přenesená",J1489,0)</f>
        <v>0</v>
      </c>
      <c r="BI1489" s="227">
        <f>IF(N1489="nulová",J1489,0)</f>
        <v>0</v>
      </c>
      <c r="BJ1489" s="19" t="s">
        <v>34</v>
      </c>
      <c r="BK1489" s="227">
        <f>ROUND(I1489*H1489,2)</f>
        <v>0</v>
      </c>
      <c r="BL1489" s="19" t="s">
        <v>304</v>
      </c>
      <c r="BM1489" s="226" t="s">
        <v>1977</v>
      </c>
    </row>
    <row r="1490" spans="1:51" s="13" customFormat="1" ht="12">
      <c r="A1490" s="13"/>
      <c r="B1490" s="228"/>
      <c r="C1490" s="229"/>
      <c r="D1490" s="230" t="s">
        <v>218</v>
      </c>
      <c r="E1490" s="231" t="s">
        <v>19</v>
      </c>
      <c r="F1490" s="232" t="s">
        <v>1978</v>
      </c>
      <c r="G1490" s="229"/>
      <c r="H1490" s="233">
        <v>3</v>
      </c>
      <c r="I1490" s="234"/>
      <c r="J1490" s="229"/>
      <c r="K1490" s="229"/>
      <c r="L1490" s="235"/>
      <c r="M1490" s="236"/>
      <c r="N1490" s="237"/>
      <c r="O1490" s="237"/>
      <c r="P1490" s="237"/>
      <c r="Q1490" s="237"/>
      <c r="R1490" s="237"/>
      <c r="S1490" s="237"/>
      <c r="T1490" s="238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T1490" s="239" t="s">
        <v>218</v>
      </c>
      <c r="AU1490" s="239" t="s">
        <v>82</v>
      </c>
      <c r="AV1490" s="13" t="s">
        <v>82</v>
      </c>
      <c r="AW1490" s="13" t="s">
        <v>33</v>
      </c>
      <c r="AX1490" s="13" t="s">
        <v>73</v>
      </c>
      <c r="AY1490" s="239" t="s">
        <v>206</v>
      </c>
    </row>
    <row r="1491" spans="1:51" s="14" customFormat="1" ht="12">
      <c r="A1491" s="14"/>
      <c r="B1491" s="240"/>
      <c r="C1491" s="241"/>
      <c r="D1491" s="230" t="s">
        <v>218</v>
      </c>
      <c r="E1491" s="242" t="s">
        <v>19</v>
      </c>
      <c r="F1491" s="243" t="s">
        <v>220</v>
      </c>
      <c r="G1491" s="241"/>
      <c r="H1491" s="244">
        <v>3</v>
      </c>
      <c r="I1491" s="245"/>
      <c r="J1491" s="241"/>
      <c r="K1491" s="241"/>
      <c r="L1491" s="246"/>
      <c r="M1491" s="247"/>
      <c r="N1491" s="248"/>
      <c r="O1491" s="248"/>
      <c r="P1491" s="248"/>
      <c r="Q1491" s="248"/>
      <c r="R1491" s="248"/>
      <c r="S1491" s="248"/>
      <c r="T1491" s="249"/>
      <c r="U1491" s="14"/>
      <c r="V1491" s="14"/>
      <c r="W1491" s="14"/>
      <c r="X1491" s="14"/>
      <c r="Y1491" s="14"/>
      <c r="Z1491" s="14"/>
      <c r="AA1491" s="14"/>
      <c r="AB1491" s="14"/>
      <c r="AC1491" s="14"/>
      <c r="AD1491" s="14"/>
      <c r="AE1491" s="14"/>
      <c r="AT1491" s="250" t="s">
        <v>218</v>
      </c>
      <c r="AU1491" s="250" t="s">
        <v>82</v>
      </c>
      <c r="AV1491" s="14" t="s">
        <v>112</v>
      </c>
      <c r="AW1491" s="14" t="s">
        <v>33</v>
      </c>
      <c r="AX1491" s="14" t="s">
        <v>34</v>
      </c>
      <c r="AY1491" s="250" t="s">
        <v>206</v>
      </c>
    </row>
    <row r="1492" spans="1:65" s="2" customFormat="1" ht="12">
      <c r="A1492" s="40"/>
      <c r="B1492" s="41"/>
      <c r="C1492" s="261" t="s">
        <v>1979</v>
      </c>
      <c r="D1492" s="261" t="s">
        <v>317</v>
      </c>
      <c r="E1492" s="262" t="s">
        <v>1980</v>
      </c>
      <c r="F1492" s="263" t="s">
        <v>1981</v>
      </c>
      <c r="G1492" s="264" t="s">
        <v>211</v>
      </c>
      <c r="H1492" s="265">
        <v>6.6</v>
      </c>
      <c r="I1492" s="266"/>
      <c r="J1492" s="267">
        <f>ROUND(I1492*H1492,2)</f>
        <v>0</v>
      </c>
      <c r="K1492" s="263" t="s">
        <v>212</v>
      </c>
      <c r="L1492" s="268"/>
      <c r="M1492" s="269" t="s">
        <v>19</v>
      </c>
      <c r="N1492" s="270" t="s">
        <v>44</v>
      </c>
      <c r="O1492" s="86"/>
      <c r="P1492" s="224">
        <f>O1492*H1492</f>
        <v>0</v>
      </c>
      <c r="Q1492" s="224">
        <v>0.0019</v>
      </c>
      <c r="R1492" s="224">
        <f>Q1492*H1492</f>
        <v>0.012539999999999999</v>
      </c>
      <c r="S1492" s="224">
        <v>0</v>
      </c>
      <c r="T1492" s="225">
        <f>S1492*H1492</f>
        <v>0</v>
      </c>
      <c r="U1492" s="40"/>
      <c r="V1492" s="40"/>
      <c r="W1492" s="40"/>
      <c r="X1492" s="40"/>
      <c r="Y1492" s="40"/>
      <c r="Z1492" s="40"/>
      <c r="AA1492" s="40"/>
      <c r="AB1492" s="40"/>
      <c r="AC1492" s="40"/>
      <c r="AD1492" s="40"/>
      <c r="AE1492" s="40"/>
      <c r="AR1492" s="226" t="s">
        <v>377</v>
      </c>
      <c r="AT1492" s="226" t="s">
        <v>317</v>
      </c>
      <c r="AU1492" s="226" t="s">
        <v>82</v>
      </c>
      <c r="AY1492" s="19" t="s">
        <v>206</v>
      </c>
      <c r="BE1492" s="227">
        <f>IF(N1492="základní",J1492,0)</f>
        <v>0</v>
      </c>
      <c r="BF1492" s="227">
        <f>IF(N1492="snížená",J1492,0)</f>
        <v>0</v>
      </c>
      <c r="BG1492" s="227">
        <f>IF(N1492="zákl. přenesená",J1492,0)</f>
        <v>0</v>
      </c>
      <c r="BH1492" s="227">
        <f>IF(N1492="sníž. přenesená",J1492,0)</f>
        <v>0</v>
      </c>
      <c r="BI1492" s="227">
        <f>IF(N1492="nulová",J1492,0)</f>
        <v>0</v>
      </c>
      <c r="BJ1492" s="19" t="s">
        <v>34</v>
      </c>
      <c r="BK1492" s="227">
        <f>ROUND(I1492*H1492,2)</f>
        <v>0</v>
      </c>
      <c r="BL1492" s="19" t="s">
        <v>304</v>
      </c>
      <c r="BM1492" s="226" t="s">
        <v>1982</v>
      </c>
    </row>
    <row r="1493" spans="1:51" s="13" customFormat="1" ht="12">
      <c r="A1493" s="13"/>
      <c r="B1493" s="228"/>
      <c r="C1493" s="229"/>
      <c r="D1493" s="230" t="s">
        <v>218</v>
      </c>
      <c r="E1493" s="229"/>
      <c r="F1493" s="232" t="s">
        <v>1983</v>
      </c>
      <c r="G1493" s="229"/>
      <c r="H1493" s="233">
        <v>6.6</v>
      </c>
      <c r="I1493" s="234"/>
      <c r="J1493" s="229"/>
      <c r="K1493" s="229"/>
      <c r="L1493" s="235"/>
      <c r="M1493" s="236"/>
      <c r="N1493" s="237"/>
      <c r="O1493" s="237"/>
      <c r="P1493" s="237"/>
      <c r="Q1493" s="237"/>
      <c r="R1493" s="237"/>
      <c r="S1493" s="237"/>
      <c r="T1493" s="238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T1493" s="239" t="s">
        <v>218</v>
      </c>
      <c r="AU1493" s="239" t="s">
        <v>82</v>
      </c>
      <c r="AV1493" s="13" t="s">
        <v>82</v>
      </c>
      <c r="AW1493" s="13" t="s">
        <v>4</v>
      </c>
      <c r="AX1493" s="13" t="s">
        <v>34</v>
      </c>
      <c r="AY1493" s="239" t="s">
        <v>206</v>
      </c>
    </row>
    <row r="1494" spans="1:65" s="2" customFormat="1" ht="12">
      <c r="A1494" s="40"/>
      <c r="B1494" s="41"/>
      <c r="C1494" s="215" t="s">
        <v>1984</v>
      </c>
      <c r="D1494" s="215" t="s">
        <v>208</v>
      </c>
      <c r="E1494" s="216" t="s">
        <v>1985</v>
      </c>
      <c r="F1494" s="217" t="s">
        <v>1986</v>
      </c>
      <c r="G1494" s="218" t="s">
        <v>270</v>
      </c>
      <c r="H1494" s="219">
        <v>609.26</v>
      </c>
      <c r="I1494" s="220"/>
      <c r="J1494" s="221">
        <f>ROUND(I1494*H1494,2)</f>
        <v>0</v>
      </c>
      <c r="K1494" s="217" t="s">
        <v>212</v>
      </c>
      <c r="L1494" s="46"/>
      <c r="M1494" s="222" t="s">
        <v>19</v>
      </c>
      <c r="N1494" s="223" t="s">
        <v>44</v>
      </c>
      <c r="O1494" s="86"/>
      <c r="P1494" s="224">
        <f>O1494*H1494</f>
        <v>0</v>
      </c>
      <c r="Q1494" s="224">
        <v>0.0006</v>
      </c>
      <c r="R1494" s="224">
        <f>Q1494*H1494</f>
        <v>0.36555599999999994</v>
      </c>
      <c r="S1494" s="224">
        <v>0</v>
      </c>
      <c r="T1494" s="225">
        <f>S1494*H1494</f>
        <v>0</v>
      </c>
      <c r="U1494" s="40"/>
      <c r="V1494" s="40"/>
      <c r="W1494" s="40"/>
      <c r="X1494" s="40"/>
      <c r="Y1494" s="40"/>
      <c r="Z1494" s="40"/>
      <c r="AA1494" s="40"/>
      <c r="AB1494" s="40"/>
      <c r="AC1494" s="40"/>
      <c r="AD1494" s="40"/>
      <c r="AE1494" s="40"/>
      <c r="AR1494" s="226" t="s">
        <v>304</v>
      </c>
      <c r="AT1494" s="226" t="s">
        <v>208</v>
      </c>
      <c r="AU1494" s="226" t="s">
        <v>82</v>
      </c>
      <c r="AY1494" s="19" t="s">
        <v>206</v>
      </c>
      <c r="BE1494" s="227">
        <f>IF(N1494="základní",J1494,0)</f>
        <v>0</v>
      </c>
      <c r="BF1494" s="227">
        <f>IF(N1494="snížená",J1494,0)</f>
        <v>0</v>
      </c>
      <c r="BG1494" s="227">
        <f>IF(N1494="zákl. přenesená",J1494,0)</f>
        <v>0</v>
      </c>
      <c r="BH1494" s="227">
        <f>IF(N1494="sníž. přenesená",J1494,0)</f>
        <v>0</v>
      </c>
      <c r="BI1494" s="227">
        <f>IF(N1494="nulová",J1494,0)</f>
        <v>0</v>
      </c>
      <c r="BJ1494" s="19" t="s">
        <v>34</v>
      </c>
      <c r="BK1494" s="227">
        <f>ROUND(I1494*H1494,2)</f>
        <v>0</v>
      </c>
      <c r="BL1494" s="19" t="s">
        <v>304</v>
      </c>
      <c r="BM1494" s="226" t="s">
        <v>1987</v>
      </c>
    </row>
    <row r="1495" spans="1:51" s="13" customFormat="1" ht="12">
      <c r="A1495" s="13"/>
      <c r="B1495" s="228"/>
      <c r="C1495" s="229"/>
      <c r="D1495" s="230" t="s">
        <v>218</v>
      </c>
      <c r="E1495" s="231" t="s">
        <v>19</v>
      </c>
      <c r="F1495" s="232" t="s">
        <v>1988</v>
      </c>
      <c r="G1495" s="229"/>
      <c r="H1495" s="233">
        <v>609.26</v>
      </c>
      <c r="I1495" s="234"/>
      <c r="J1495" s="229"/>
      <c r="K1495" s="229"/>
      <c r="L1495" s="235"/>
      <c r="M1495" s="236"/>
      <c r="N1495" s="237"/>
      <c r="O1495" s="237"/>
      <c r="P1495" s="237"/>
      <c r="Q1495" s="237"/>
      <c r="R1495" s="237"/>
      <c r="S1495" s="237"/>
      <c r="T1495" s="238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T1495" s="239" t="s">
        <v>218</v>
      </c>
      <c r="AU1495" s="239" t="s">
        <v>82</v>
      </c>
      <c r="AV1495" s="13" t="s">
        <v>82</v>
      </c>
      <c r="AW1495" s="13" t="s">
        <v>33</v>
      </c>
      <c r="AX1495" s="13" t="s">
        <v>73</v>
      </c>
      <c r="AY1495" s="239" t="s">
        <v>206</v>
      </c>
    </row>
    <row r="1496" spans="1:51" s="14" customFormat="1" ht="12">
      <c r="A1496" s="14"/>
      <c r="B1496" s="240"/>
      <c r="C1496" s="241"/>
      <c r="D1496" s="230" t="s">
        <v>218</v>
      </c>
      <c r="E1496" s="242" t="s">
        <v>19</v>
      </c>
      <c r="F1496" s="243" t="s">
        <v>220</v>
      </c>
      <c r="G1496" s="241"/>
      <c r="H1496" s="244">
        <v>609.26</v>
      </c>
      <c r="I1496" s="245"/>
      <c r="J1496" s="241"/>
      <c r="K1496" s="241"/>
      <c r="L1496" s="246"/>
      <c r="M1496" s="247"/>
      <c r="N1496" s="248"/>
      <c r="O1496" s="248"/>
      <c r="P1496" s="248"/>
      <c r="Q1496" s="248"/>
      <c r="R1496" s="248"/>
      <c r="S1496" s="248"/>
      <c r="T1496" s="249"/>
      <c r="U1496" s="14"/>
      <c r="V1496" s="14"/>
      <c r="W1496" s="14"/>
      <c r="X1496" s="14"/>
      <c r="Y1496" s="14"/>
      <c r="Z1496" s="14"/>
      <c r="AA1496" s="14"/>
      <c r="AB1496" s="14"/>
      <c r="AC1496" s="14"/>
      <c r="AD1496" s="14"/>
      <c r="AE1496" s="14"/>
      <c r="AT1496" s="250" t="s">
        <v>218</v>
      </c>
      <c r="AU1496" s="250" t="s">
        <v>82</v>
      </c>
      <c r="AV1496" s="14" t="s">
        <v>112</v>
      </c>
      <c r="AW1496" s="14" t="s">
        <v>33</v>
      </c>
      <c r="AX1496" s="14" t="s">
        <v>34</v>
      </c>
      <c r="AY1496" s="250" t="s">
        <v>206</v>
      </c>
    </row>
    <row r="1497" spans="1:65" s="2" customFormat="1" ht="12">
      <c r="A1497" s="40"/>
      <c r="B1497" s="41"/>
      <c r="C1497" s="215" t="s">
        <v>1989</v>
      </c>
      <c r="D1497" s="215" t="s">
        <v>208</v>
      </c>
      <c r="E1497" s="216" t="s">
        <v>1990</v>
      </c>
      <c r="F1497" s="217" t="s">
        <v>1991</v>
      </c>
      <c r="G1497" s="218" t="s">
        <v>270</v>
      </c>
      <c r="H1497" s="219">
        <v>241.9</v>
      </c>
      <c r="I1497" s="220"/>
      <c r="J1497" s="221">
        <f>ROUND(I1497*H1497,2)</f>
        <v>0</v>
      </c>
      <c r="K1497" s="217" t="s">
        <v>212</v>
      </c>
      <c r="L1497" s="46"/>
      <c r="M1497" s="222" t="s">
        <v>19</v>
      </c>
      <c r="N1497" s="223" t="s">
        <v>44</v>
      </c>
      <c r="O1497" s="86"/>
      <c r="P1497" s="224">
        <f>O1497*H1497</f>
        <v>0</v>
      </c>
      <c r="Q1497" s="224">
        <v>0.0006</v>
      </c>
      <c r="R1497" s="224">
        <f>Q1497*H1497</f>
        <v>0.14514</v>
      </c>
      <c r="S1497" s="224">
        <v>0</v>
      </c>
      <c r="T1497" s="225">
        <f>S1497*H1497</f>
        <v>0</v>
      </c>
      <c r="U1497" s="40"/>
      <c r="V1497" s="40"/>
      <c r="W1497" s="40"/>
      <c r="X1497" s="40"/>
      <c r="Y1497" s="40"/>
      <c r="Z1497" s="40"/>
      <c r="AA1497" s="40"/>
      <c r="AB1497" s="40"/>
      <c r="AC1497" s="40"/>
      <c r="AD1497" s="40"/>
      <c r="AE1497" s="40"/>
      <c r="AR1497" s="226" t="s">
        <v>304</v>
      </c>
      <c r="AT1497" s="226" t="s">
        <v>208</v>
      </c>
      <c r="AU1497" s="226" t="s">
        <v>82</v>
      </c>
      <c r="AY1497" s="19" t="s">
        <v>206</v>
      </c>
      <c r="BE1497" s="227">
        <f>IF(N1497="základní",J1497,0)</f>
        <v>0</v>
      </c>
      <c r="BF1497" s="227">
        <f>IF(N1497="snížená",J1497,0)</f>
        <v>0</v>
      </c>
      <c r="BG1497" s="227">
        <f>IF(N1497="zákl. přenesená",J1497,0)</f>
        <v>0</v>
      </c>
      <c r="BH1497" s="227">
        <f>IF(N1497="sníž. přenesená",J1497,0)</f>
        <v>0</v>
      </c>
      <c r="BI1497" s="227">
        <f>IF(N1497="nulová",J1497,0)</f>
        <v>0</v>
      </c>
      <c r="BJ1497" s="19" t="s">
        <v>34</v>
      </c>
      <c r="BK1497" s="227">
        <f>ROUND(I1497*H1497,2)</f>
        <v>0</v>
      </c>
      <c r="BL1497" s="19" t="s">
        <v>304</v>
      </c>
      <c r="BM1497" s="226" t="s">
        <v>1992</v>
      </c>
    </row>
    <row r="1498" spans="1:51" s="13" customFormat="1" ht="12">
      <c r="A1498" s="13"/>
      <c r="B1498" s="228"/>
      <c r="C1498" s="229"/>
      <c r="D1498" s="230" t="s">
        <v>218</v>
      </c>
      <c r="E1498" s="231" t="s">
        <v>19</v>
      </c>
      <c r="F1498" s="232" t="s">
        <v>1993</v>
      </c>
      <c r="G1498" s="229"/>
      <c r="H1498" s="233">
        <v>241.9</v>
      </c>
      <c r="I1498" s="234"/>
      <c r="J1498" s="229"/>
      <c r="K1498" s="229"/>
      <c r="L1498" s="235"/>
      <c r="M1498" s="236"/>
      <c r="N1498" s="237"/>
      <c r="O1498" s="237"/>
      <c r="P1498" s="237"/>
      <c r="Q1498" s="237"/>
      <c r="R1498" s="237"/>
      <c r="S1498" s="237"/>
      <c r="T1498" s="238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T1498" s="239" t="s">
        <v>218</v>
      </c>
      <c r="AU1498" s="239" t="s">
        <v>82</v>
      </c>
      <c r="AV1498" s="13" t="s">
        <v>82</v>
      </c>
      <c r="AW1498" s="13" t="s">
        <v>33</v>
      </c>
      <c r="AX1498" s="13" t="s">
        <v>73</v>
      </c>
      <c r="AY1498" s="239" t="s">
        <v>206</v>
      </c>
    </row>
    <row r="1499" spans="1:51" s="14" customFormat="1" ht="12">
      <c r="A1499" s="14"/>
      <c r="B1499" s="240"/>
      <c r="C1499" s="241"/>
      <c r="D1499" s="230" t="s">
        <v>218</v>
      </c>
      <c r="E1499" s="242" t="s">
        <v>19</v>
      </c>
      <c r="F1499" s="243" t="s">
        <v>220</v>
      </c>
      <c r="G1499" s="241"/>
      <c r="H1499" s="244">
        <v>241.9</v>
      </c>
      <c r="I1499" s="245"/>
      <c r="J1499" s="241"/>
      <c r="K1499" s="241"/>
      <c r="L1499" s="246"/>
      <c r="M1499" s="247"/>
      <c r="N1499" s="248"/>
      <c r="O1499" s="248"/>
      <c r="P1499" s="248"/>
      <c r="Q1499" s="248"/>
      <c r="R1499" s="248"/>
      <c r="S1499" s="248"/>
      <c r="T1499" s="249"/>
      <c r="U1499" s="14"/>
      <c r="V1499" s="14"/>
      <c r="W1499" s="14"/>
      <c r="X1499" s="14"/>
      <c r="Y1499" s="14"/>
      <c r="Z1499" s="14"/>
      <c r="AA1499" s="14"/>
      <c r="AB1499" s="14"/>
      <c r="AC1499" s="14"/>
      <c r="AD1499" s="14"/>
      <c r="AE1499" s="14"/>
      <c r="AT1499" s="250" t="s">
        <v>218</v>
      </c>
      <c r="AU1499" s="250" t="s">
        <v>82</v>
      </c>
      <c r="AV1499" s="14" t="s">
        <v>112</v>
      </c>
      <c r="AW1499" s="14" t="s">
        <v>33</v>
      </c>
      <c r="AX1499" s="14" t="s">
        <v>34</v>
      </c>
      <c r="AY1499" s="250" t="s">
        <v>206</v>
      </c>
    </row>
    <row r="1500" spans="1:65" s="2" customFormat="1" ht="12">
      <c r="A1500" s="40"/>
      <c r="B1500" s="41"/>
      <c r="C1500" s="215" t="s">
        <v>1994</v>
      </c>
      <c r="D1500" s="215" t="s">
        <v>208</v>
      </c>
      <c r="E1500" s="216" t="s">
        <v>1995</v>
      </c>
      <c r="F1500" s="217" t="s">
        <v>1996</v>
      </c>
      <c r="G1500" s="218" t="s">
        <v>270</v>
      </c>
      <c r="H1500" s="219">
        <v>341.36</v>
      </c>
      <c r="I1500" s="220"/>
      <c r="J1500" s="221">
        <f>ROUND(I1500*H1500,2)</f>
        <v>0</v>
      </c>
      <c r="K1500" s="217" t="s">
        <v>212</v>
      </c>
      <c r="L1500" s="46"/>
      <c r="M1500" s="222" t="s">
        <v>19</v>
      </c>
      <c r="N1500" s="223" t="s">
        <v>44</v>
      </c>
      <c r="O1500" s="86"/>
      <c r="P1500" s="224">
        <f>O1500*H1500</f>
        <v>0</v>
      </c>
      <c r="Q1500" s="224">
        <v>0.00043</v>
      </c>
      <c r="R1500" s="224">
        <f>Q1500*H1500</f>
        <v>0.1467848</v>
      </c>
      <c r="S1500" s="224">
        <v>0</v>
      </c>
      <c r="T1500" s="225">
        <f>S1500*H1500</f>
        <v>0</v>
      </c>
      <c r="U1500" s="40"/>
      <c r="V1500" s="40"/>
      <c r="W1500" s="40"/>
      <c r="X1500" s="40"/>
      <c r="Y1500" s="40"/>
      <c r="Z1500" s="40"/>
      <c r="AA1500" s="40"/>
      <c r="AB1500" s="40"/>
      <c r="AC1500" s="40"/>
      <c r="AD1500" s="40"/>
      <c r="AE1500" s="40"/>
      <c r="AR1500" s="226" t="s">
        <v>304</v>
      </c>
      <c r="AT1500" s="226" t="s">
        <v>208</v>
      </c>
      <c r="AU1500" s="226" t="s">
        <v>82</v>
      </c>
      <c r="AY1500" s="19" t="s">
        <v>206</v>
      </c>
      <c r="BE1500" s="227">
        <f>IF(N1500="základní",J1500,0)</f>
        <v>0</v>
      </c>
      <c r="BF1500" s="227">
        <f>IF(N1500="snížená",J1500,0)</f>
        <v>0</v>
      </c>
      <c r="BG1500" s="227">
        <f>IF(N1500="zákl. přenesená",J1500,0)</f>
        <v>0</v>
      </c>
      <c r="BH1500" s="227">
        <f>IF(N1500="sníž. přenesená",J1500,0)</f>
        <v>0</v>
      </c>
      <c r="BI1500" s="227">
        <f>IF(N1500="nulová",J1500,0)</f>
        <v>0</v>
      </c>
      <c r="BJ1500" s="19" t="s">
        <v>34</v>
      </c>
      <c r="BK1500" s="227">
        <f>ROUND(I1500*H1500,2)</f>
        <v>0</v>
      </c>
      <c r="BL1500" s="19" t="s">
        <v>304</v>
      </c>
      <c r="BM1500" s="226" t="s">
        <v>1997</v>
      </c>
    </row>
    <row r="1501" spans="1:51" s="13" customFormat="1" ht="12">
      <c r="A1501" s="13"/>
      <c r="B1501" s="228"/>
      <c r="C1501" s="229"/>
      <c r="D1501" s="230" t="s">
        <v>218</v>
      </c>
      <c r="E1501" s="231" t="s">
        <v>19</v>
      </c>
      <c r="F1501" s="232" t="s">
        <v>1998</v>
      </c>
      <c r="G1501" s="229"/>
      <c r="H1501" s="233">
        <v>341.36</v>
      </c>
      <c r="I1501" s="234"/>
      <c r="J1501" s="229"/>
      <c r="K1501" s="229"/>
      <c r="L1501" s="235"/>
      <c r="M1501" s="236"/>
      <c r="N1501" s="237"/>
      <c r="O1501" s="237"/>
      <c r="P1501" s="237"/>
      <c r="Q1501" s="237"/>
      <c r="R1501" s="237"/>
      <c r="S1501" s="237"/>
      <c r="T1501" s="238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T1501" s="239" t="s">
        <v>218</v>
      </c>
      <c r="AU1501" s="239" t="s">
        <v>82</v>
      </c>
      <c r="AV1501" s="13" t="s">
        <v>82</v>
      </c>
      <c r="AW1501" s="13" t="s">
        <v>33</v>
      </c>
      <c r="AX1501" s="13" t="s">
        <v>73</v>
      </c>
      <c r="AY1501" s="239" t="s">
        <v>206</v>
      </c>
    </row>
    <row r="1502" spans="1:51" s="14" customFormat="1" ht="12">
      <c r="A1502" s="14"/>
      <c r="B1502" s="240"/>
      <c r="C1502" s="241"/>
      <c r="D1502" s="230" t="s">
        <v>218</v>
      </c>
      <c r="E1502" s="242" t="s">
        <v>19</v>
      </c>
      <c r="F1502" s="243" t="s">
        <v>220</v>
      </c>
      <c r="G1502" s="241"/>
      <c r="H1502" s="244">
        <v>341.36</v>
      </c>
      <c r="I1502" s="245"/>
      <c r="J1502" s="241"/>
      <c r="K1502" s="241"/>
      <c r="L1502" s="246"/>
      <c r="M1502" s="247"/>
      <c r="N1502" s="248"/>
      <c r="O1502" s="248"/>
      <c r="P1502" s="248"/>
      <c r="Q1502" s="248"/>
      <c r="R1502" s="248"/>
      <c r="S1502" s="248"/>
      <c r="T1502" s="249"/>
      <c r="U1502" s="14"/>
      <c r="V1502" s="14"/>
      <c r="W1502" s="14"/>
      <c r="X1502" s="14"/>
      <c r="Y1502" s="14"/>
      <c r="Z1502" s="14"/>
      <c r="AA1502" s="14"/>
      <c r="AB1502" s="14"/>
      <c r="AC1502" s="14"/>
      <c r="AD1502" s="14"/>
      <c r="AE1502" s="14"/>
      <c r="AT1502" s="250" t="s">
        <v>218</v>
      </c>
      <c r="AU1502" s="250" t="s">
        <v>82</v>
      </c>
      <c r="AV1502" s="14" t="s">
        <v>112</v>
      </c>
      <c r="AW1502" s="14" t="s">
        <v>33</v>
      </c>
      <c r="AX1502" s="14" t="s">
        <v>34</v>
      </c>
      <c r="AY1502" s="250" t="s">
        <v>206</v>
      </c>
    </row>
    <row r="1503" spans="1:65" s="2" customFormat="1" ht="12">
      <c r="A1503" s="40"/>
      <c r="B1503" s="41"/>
      <c r="C1503" s="215" t="s">
        <v>1999</v>
      </c>
      <c r="D1503" s="215" t="s">
        <v>208</v>
      </c>
      <c r="E1503" s="216" t="s">
        <v>2000</v>
      </c>
      <c r="F1503" s="217" t="s">
        <v>2001</v>
      </c>
      <c r="G1503" s="218" t="s">
        <v>258</v>
      </c>
      <c r="H1503" s="219">
        <v>0.776</v>
      </c>
      <c r="I1503" s="220"/>
      <c r="J1503" s="221">
        <f>ROUND(I1503*H1503,2)</f>
        <v>0</v>
      </c>
      <c r="K1503" s="217" t="s">
        <v>212</v>
      </c>
      <c r="L1503" s="46"/>
      <c r="M1503" s="222" t="s">
        <v>19</v>
      </c>
      <c r="N1503" s="223" t="s">
        <v>44</v>
      </c>
      <c r="O1503" s="86"/>
      <c r="P1503" s="224">
        <f>O1503*H1503</f>
        <v>0</v>
      </c>
      <c r="Q1503" s="224">
        <v>0</v>
      </c>
      <c r="R1503" s="224">
        <f>Q1503*H1503</f>
        <v>0</v>
      </c>
      <c r="S1503" s="224">
        <v>0</v>
      </c>
      <c r="T1503" s="225">
        <f>S1503*H1503</f>
        <v>0</v>
      </c>
      <c r="U1503" s="40"/>
      <c r="V1503" s="40"/>
      <c r="W1503" s="40"/>
      <c r="X1503" s="40"/>
      <c r="Y1503" s="40"/>
      <c r="Z1503" s="40"/>
      <c r="AA1503" s="40"/>
      <c r="AB1503" s="40"/>
      <c r="AC1503" s="40"/>
      <c r="AD1503" s="40"/>
      <c r="AE1503" s="40"/>
      <c r="AR1503" s="226" t="s">
        <v>304</v>
      </c>
      <c r="AT1503" s="226" t="s">
        <v>208</v>
      </c>
      <c r="AU1503" s="226" t="s">
        <v>82</v>
      </c>
      <c r="AY1503" s="19" t="s">
        <v>206</v>
      </c>
      <c r="BE1503" s="227">
        <f>IF(N1503="základní",J1503,0)</f>
        <v>0</v>
      </c>
      <c r="BF1503" s="227">
        <f>IF(N1503="snížená",J1503,0)</f>
        <v>0</v>
      </c>
      <c r="BG1503" s="227">
        <f>IF(N1503="zákl. přenesená",J1503,0)</f>
        <v>0</v>
      </c>
      <c r="BH1503" s="227">
        <f>IF(N1503="sníž. přenesená",J1503,0)</f>
        <v>0</v>
      </c>
      <c r="BI1503" s="227">
        <f>IF(N1503="nulová",J1503,0)</f>
        <v>0</v>
      </c>
      <c r="BJ1503" s="19" t="s">
        <v>34</v>
      </c>
      <c r="BK1503" s="227">
        <f>ROUND(I1503*H1503,2)</f>
        <v>0</v>
      </c>
      <c r="BL1503" s="19" t="s">
        <v>304</v>
      </c>
      <c r="BM1503" s="226" t="s">
        <v>2002</v>
      </c>
    </row>
    <row r="1504" spans="1:63" s="12" customFormat="1" ht="22.8" customHeight="1">
      <c r="A1504" s="12"/>
      <c r="B1504" s="199"/>
      <c r="C1504" s="200"/>
      <c r="D1504" s="201" t="s">
        <v>72</v>
      </c>
      <c r="E1504" s="213" t="s">
        <v>2003</v>
      </c>
      <c r="F1504" s="213" t="s">
        <v>2004</v>
      </c>
      <c r="G1504" s="200"/>
      <c r="H1504" s="200"/>
      <c r="I1504" s="203"/>
      <c r="J1504" s="214">
        <f>BK1504</f>
        <v>0</v>
      </c>
      <c r="K1504" s="200"/>
      <c r="L1504" s="205"/>
      <c r="M1504" s="206"/>
      <c r="N1504" s="207"/>
      <c r="O1504" s="207"/>
      <c r="P1504" s="208">
        <f>SUM(P1505:P1556)</f>
        <v>0</v>
      </c>
      <c r="Q1504" s="207"/>
      <c r="R1504" s="208">
        <f>SUM(R1505:R1556)</f>
        <v>23.50956792</v>
      </c>
      <c r="S1504" s="207"/>
      <c r="T1504" s="209">
        <f>SUM(T1505:T1556)</f>
        <v>0</v>
      </c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  <c r="AE1504" s="12"/>
      <c r="AR1504" s="210" t="s">
        <v>82</v>
      </c>
      <c r="AT1504" s="211" t="s">
        <v>72</v>
      </c>
      <c r="AU1504" s="211" t="s">
        <v>34</v>
      </c>
      <c r="AY1504" s="210" t="s">
        <v>206</v>
      </c>
      <c r="BK1504" s="212">
        <f>SUM(BK1505:BK1556)</f>
        <v>0</v>
      </c>
    </row>
    <row r="1505" spans="1:65" s="2" customFormat="1" ht="33" customHeight="1">
      <c r="A1505" s="40"/>
      <c r="B1505" s="41"/>
      <c r="C1505" s="215" t="s">
        <v>2005</v>
      </c>
      <c r="D1505" s="215" t="s">
        <v>208</v>
      </c>
      <c r="E1505" s="216" t="s">
        <v>2006</v>
      </c>
      <c r="F1505" s="217" t="s">
        <v>2007</v>
      </c>
      <c r="G1505" s="218" t="s">
        <v>211</v>
      </c>
      <c r="H1505" s="219">
        <v>1393.31</v>
      </c>
      <c r="I1505" s="220"/>
      <c r="J1505" s="221">
        <f>ROUND(I1505*H1505,2)</f>
        <v>0</v>
      </c>
      <c r="K1505" s="217" t="s">
        <v>212</v>
      </c>
      <c r="L1505" s="46"/>
      <c r="M1505" s="222" t="s">
        <v>19</v>
      </c>
      <c r="N1505" s="223" t="s">
        <v>44</v>
      </c>
      <c r="O1505" s="86"/>
      <c r="P1505" s="224">
        <f>O1505*H1505</f>
        <v>0</v>
      </c>
      <c r="Q1505" s="224">
        <v>0</v>
      </c>
      <c r="R1505" s="224">
        <f>Q1505*H1505</f>
        <v>0</v>
      </c>
      <c r="S1505" s="224">
        <v>0</v>
      </c>
      <c r="T1505" s="225">
        <f>S1505*H1505</f>
        <v>0</v>
      </c>
      <c r="U1505" s="40"/>
      <c r="V1505" s="40"/>
      <c r="W1505" s="40"/>
      <c r="X1505" s="40"/>
      <c r="Y1505" s="40"/>
      <c r="Z1505" s="40"/>
      <c r="AA1505" s="40"/>
      <c r="AB1505" s="40"/>
      <c r="AC1505" s="40"/>
      <c r="AD1505" s="40"/>
      <c r="AE1505" s="40"/>
      <c r="AR1505" s="226" t="s">
        <v>304</v>
      </c>
      <c r="AT1505" s="226" t="s">
        <v>208</v>
      </c>
      <c r="AU1505" s="226" t="s">
        <v>82</v>
      </c>
      <c r="AY1505" s="19" t="s">
        <v>206</v>
      </c>
      <c r="BE1505" s="227">
        <f>IF(N1505="základní",J1505,0)</f>
        <v>0</v>
      </c>
      <c r="BF1505" s="227">
        <f>IF(N1505="snížená",J1505,0)</f>
        <v>0</v>
      </c>
      <c r="BG1505" s="227">
        <f>IF(N1505="zákl. přenesená",J1505,0)</f>
        <v>0</v>
      </c>
      <c r="BH1505" s="227">
        <f>IF(N1505="sníž. přenesená",J1505,0)</f>
        <v>0</v>
      </c>
      <c r="BI1505" s="227">
        <f>IF(N1505="nulová",J1505,0)</f>
        <v>0</v>
      </c>
      <c r="BJ1505" s="19" t="s">
        <v>34</v>
      </c>
      <c r="BK1505" s="227">
        <f>ROUND(I1505*H1505,2)</f>
        <v>0</v>
      </c>
      <c r="BL1505" s="19" t="s">
        <v>304</v>
      </c>
      <c r="BM1505" s="226" t="s">
        <v>2008</v>
      </c>
    </row>
    <row r="1506" spans="1:51" s="13" customFormat="1" ht="12">
      <c r="A1506" s="13"/>
      <c r="B1506" s="228"/>
      <c r="C1506" s="229"/>
      <c r="D1506" s="230" t="s">
        <v>218</v>
      </c>
      <c r="E1506" s="231" t="s">
        <v>19</v>
      </c>
      <c r="F1506" s="232" t="s">
        <v>2009</v>
      </c>
      <c r="G1506" s="229"/>
      <c r="H1506" s="233">
        <v>1393.31</v>
      </c>
      <c r="I1506" s="234"/>
      <c r="J1506" s="229"/>
      <c r="K1506" s="229"/>
      <c r="L1506" s="235"/>
      <c r="M1506" s="236"/>
      <c r="N1506" s="237"/>
      <c r="O1506" s="237"/>
      <c r="P1506" s="237"/>
      <c r="Q1506" s="237"/>
      <c r="R1506" s="237"/>
      <c r="S1506" s="237"/>
      <c r="T1506" s="238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T1506" s="239" t="s">
        <v>218</v>
      </c>
      <c r="AU1506" s="239" t="s">
        <v>82</v>
      </c>
      <c r="AV1506" s="13" t="s">
        <v>82</v>
      </c>
      <c r="AW1506" s="13" t="s">
        <v>33</v>
      </c>
      <c r="AX1506" s="13" t="s">
        <v>73</v>
      </c>
      <c r="AY1506" s="239" t="s">
        <v>206</v>
      </c>
    </row>
    <row r="1507" spans="1:51" s="14" customFormat="1" ht="12">
      <c r="A1507" s="14"/>
      <c r="B1507" s="240"/>
      <c r="C1507" s="241"/>
      <c r="D1507" s="230" t="s">
        <v>218</v>
      </c>
      <c r="E1507" s="242" t="s">
        <v>19</v>
      </c>
      <c r="F1507" s="243" t="s">
        <v>220</v>
      </c>
      <c r="G1507" s="241"/>
      <c r="H1507" s="244">
        <v>1393.31</v>
      </c>
      <c r="I1507" s="245"/>
      <c r="J1507" s="241"/>
      <c r="K1507" s="241"/>
      <c r="L1507" s="246"/>
      <c r="M1507" s="247"/>
      <c r="N1507" s="248"/>
      <c r="O1507" s="248"/>
      <c r="P1507" s="248"/>
      <c r="Q1507" s="248"/>
      <c r="R1507" s="248"/>
      <c r="S1507" s="248"/>
      <c r="T1507" s="249"/>
      <c r="U1507" s="14"/>
      <c r="V1507" s="14"/>
      <c r="W1507" s="14"/>
      <c r="X1507" s="14"/>
      <c r="Y1507" s="14"/>
      <c r="Z1507" s="14"/>
      <c r="AA1507" s="14"/>
      <c r="AB1507" s="14"/>
      <c r="AC1507" s="14"/>
      <c r="AD1507" s="14"/>
      <c r="AE1507" s="14"/>
      <c r="AT1507" s="250" t="s">
        <v>218</v>
      </c>
      <c r="AU1507" s="250" t="s">
        <v>82</v>
      </c>
      <c r="AV1507" s="14" t="s">
        <v>112</v>
      </c>
      <c r="AW1507" s="14" t="s">
        <v>33</v>
      </c>
      <c r="AX1507" s="14" t="s">
        <v>34</v>
      </c>
      <c r="AY1507" s="250" t="s">
        <v>206</v>
      </c>
    </row>
    <row r="1508" spans="1:65" s="2" customFormat="1" ht="55.5" customHeight="1">
      <c r="A1508" s="40"/>
      <c r="B1508" s="41"/>
      <c r="C1508" s="261" t="s">
        <v>2010</v>
      </c>
      <c r="D1508" s="261" t="s">
        <v>317</v>
      </c>
      <c r="E1508" s="262" t="s">
        <v>2011</v>
      </c>
      <c r="F1508" s="263" t="s">
        <v>2012</v>
      </c>
      <c r="G1508" s="264" t="s">
        <v>211</v>
      </c>
      <c r="H1508" s="265">
        <v>1602.307</v>
      </c>
      <c r="I1508" s="266"/>
      <c r="J1508" s="267">
        <f>ROUND(I1508*H1508,2)</f>
        <v>0</v>
      </c>
      <c r="K1508" s="263" t="s">
        <v>212</v>
      </c>
      <c r="L1508" s="268"/>
      <c r="M1508" s="269" t="s">
        <v>19</v>
      </c>
      <c r="N1508" s="270" t="s">
        <v>44</v>
      </c>
      <c r="O1508" s="86"/>
      <c r="P1508" s="224">
        <f>O1508*H1508</f>
        <v>0</v>
      </c>
      <c r="Q1508" s="224">
        <v>0.0043</v>
      </c>
      <c r="R1508" s="224">
        <f>Q1508*H1508</f>
        <v>6.8899201</v>
      </c>
      <c r="S1508" s="224">
        <v>0</v>
      </c>
      <c r="T1508" s="225">
        <f>S1508*H1508</f>
        <v>0</v>
      </c>
      <c r="U1508" s="40"/>
      <c r="V1508" s="40"/>
      <c r="W1508" s="40"/>
      <c r="X1508" s="40"/>
      <c r="Y1508" s="40"/>
      <c r="Z1508" s="40"/>
      <c r="AA1508" s="40"/>
      <c r="AB1508" s="40"/>
      <c r="AC1508" s="40"/>
      <c r="AD1508" s="40"/>
      <c r="AE1508" s="40"/>
      <c r="AR1508" s="226" t="s">
        <v>377</v>
      </c>
      <c r="AT1508" s="226" t="s">
        <v>317</v>
      </c>
      <c r="AU1508" s="226" t="s">
        <v>82</v>
      </c>
      <c r="AY1508" s="19" t="s">
        <v>206</v>
      </c>
      <c r="BE1508" s="227">
        <f>IF(N1508="základní",J1508,0)</f>
        <v>0</v>
      </c>
      <c r="BF1508" s="227">
        <f>IF(N1508="snížená",J1508,0)</f>
        <v>0</v>
      </c>
      <c r="BG1508" s="227">
        <f>IF(N1508="zákl. přenesená",J1508,0)</f>
        <v>0</v>
      </c>
      <c r="BH1508" s="227">
        <f>IF(N1508="sníž. přenesená",J1508,0)</f>
        <v>0</v>
      </c>
      <c r="BI1508" s="227">
        <f>IF(N1508="nulová",J1508,0)</f>
        <v>0</v>
      </c>
      <c r="BJ1508" s="19" t="s">
        <v>34</v>
      </c>
      <c r="BK1508" s="227">
        <f>ROUND(I1508*H1508,2)</f>
        <v>0</v>
      </c>
      <c r="BL1508" s="19" t="s">
        <v>304</v>
      </c>
      <c r="BM1508" s="226" t="s">
        <v>2013</v>
      </c>
    </row>
    <row r="1509" spans="1:51" s="13" customFormat="1" ht="12">
      <c r="A1509" s="13"/>
      <c r="B1509" s="228"/>
      <c r="C1509" s="229"/>
      <c r="D1509" s="230" t="s">
        <v>218</v>
      </c>
      <c r="E1509" s="229"/>
      <c r="F1509" s="232" t="s">
        <v>2014</v>
      </c>
      <c r="G1509" s="229"/>
      <c r="H1509" s="233">
        <v>1602.307</v>
      </c>
      <c r="I1509" s="234"/>
      <c r="J1509" s="229"/>
      <c r="K1509" s="229"/>
      <c r="L1509" s="235"/>
      <c r="M1509" s="236"/>
      <c r="N1509" s="237"/>
      <c r="O1509" s="237"/>
      <c r="P1509" s="237"/>
      <c r="Q1509" s="237"/>
      <c r="R1509" s="237"/>
      <c r="S1509" s="237"/>
      <c r="T1509" s="238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T1509" s="239" t="s">
        <v>218</v>
      </c>
      <c r="AU1509" s="239" t="s">
        <v>82</v>
      </c>
      <c r="AV1509" s="13" t="s">
        <v>82</v>
      </c>
      <c r="AW1509" s="13" t="s">
        <v>4</v>
      </c>
      <c r="AX1509" s="13" t="s">
        <v>34</v>
      </c>
      <c r="AY1509" s="239" t="s">
        <v>206</v>
      </c>
    </row>
    <row r="1510" spans="1:65" s="2" customFormat="1" ht="44.25" customHeight="1">
      <c r="A1510" s="40"/>
      <c r="B1510" s="41"/>
      <c r="C1510" s="215" t="s">
        <v>2015</v>
      </c>
      <c r="D1510" s="215" t="s">
        <v>208</v>
      </c>
      <c r="E1510" s="216" t="s">
        <v>2016</v>
      </c>
      <c r="F1510" s="217" t="s">
        <v>2017</v>
      </c>
      <c r="G1510" s="218" t="s">
        <v>211</v>
      </c>
      <c r="H1510" s="219">
        <v>1245.22</v>
      </c>
      <c r="I1510" s="220"/>
      <c r="J1510" s="221">
        <f>ROUND(I1510*H1510,2)</f>
        <v>0</v>
      </c>
      <c r="K1510" s="217" t="s">
        <v>212</v>
      </c>
      <c r="L1510" s="46"/>
      <c r="M1510" s="222" t="s">
        <v>19</v>
      </c>
      <c r="N1510" s="223" t="s">
        <v>44</v>
      </c>
      <c r="O1510" s="86"/>
      <c r="P1510" s="224">
        <f>O1510*H1510</f>
        <v>0</v>
      </c>
      <c r="Q1510" s="224">
        <v>0.00012</v>
      </c>
      <c r="R1510" s="224">
        <f>Q1510*H1510</f>
        <v>0.14942640000000001</v>
      </c>
      <c r="S1510" s="224">
        <v>0</v>
      </c>
      <c r="T1510" s="225">
        <f>S1510*H1510</f>
        <v>0</v>
      </c>
      <c r="U1510" s="40"/>
      <c r="V1510" s="40"/>
      <c r="W1510" s="40"/>
      <c r="X1510" s="40"/>
      <c r="Y1510" s="40"/>
      <c r="Z1510" s="40"/>
      <c r="AA1510" s="40"/>
      <c r="AB1510" s="40"/>
      <c r="AC1510" s="40"/>
      <c r="AD1510" s="40"/>
      <c r="AE1510" s="40"/>
      <c r="AR1510" s="226" t="s">
        <v>304</v>
      </c>
      <c r="AT1510" s="226" t="s">
        <v>208</v>
      </c>
      <c r="AU1510" s="226" t="s">
        <v>82</v>
      </c>
      <c r="AY1510" s="19" t="s">
        <v>206</v>
      </c>
      <c r="BE1510" s="227">
        <f>IF(N1510="základní",J1510,0)</f>
        <v>0</v>
      </c>
      <c r="BF1510" s="227">
        <f>IF(N1510="snížená",J1510,0)</f>
        <v>0</v>
      </c>
      <c r="BG1510" s="227">
        <f>IF(N1510="zákl. přenesená",J1510,0)</f>
        <v>0</v>
      </c>
      <c r="BH1510" s="227">
        <f>IF(N1510="sníž. přenesená",J1510,0)</f>
        <v>0</v>
      </c>
      <c r="BI1510" s="227">
        <f>IF(N1510="nulová",J1510,0)</f>
        <v>0</v>
      </c>
      <c r="BJ1510" s="19" t="s">
        <v>34</v>
      </c>
      <c r="BK1510" s="227">
        <f>ROUND(I1510*H1510,2)</f>
        <v>0</v>
      </c>
      <c r="BL1510" s="19" t="s">
        <v>304</v>
      </c>
      <c r="BM1510" s="226" t="s">
        <v>2018</v>
      </c>
    </row>
    <row r="1511" spans="1:51" s="15" customFormat="1" ht="12">
      <c r="A1511" s="15"/>
      <c r="B1511" s="251"/>
      <c r="C1511" s="252"/>
      <c r="D1511" s="230" t="s">
        <v>218</v>
      </c>
      <c r="E1511" s="253" t="s">
        <v>19</v>
      </c>
      <c r="F1511" s="254" t="s">
        <v>2019</v>
      </c>
      <c r="G1511" s="252"/>
      <c r="H1511" s="253" t="s">
        <v>19</v>
      </c>
      <c r="I1511" s="255"/>
      <c r="J1511" s="252"/>
      <c r="K1511" s="252"/>
      <c r="L1511" s="256"/>
      <c r="M1511" s="257"/>
      <c r="N1511" s="258"/>
      <c r="O1511" s="258"/>
      <c r="P1511" s="258"/>
      <c r="Q1511" s="258"/>
      <c r="R1511" s="258"/>
      <c r="S1511" s="258"/>
      <c r="T1511" s="259"/>
      <c r="U1511" s="15"/>
      <c r="V1511" s="15"/>
      <c r="W1511" s="15"/>
      <c r="X1511" s="15"/>
      <c r="Y1511" s="15"/>
      <c r="Z1511" s="15"/>
      <c r="AA1511" s="15"/>
      <c r="AB1511" s="15"/>
      <c r="AC1511" s="15"/>
      <c r="AD1511" s="15"/>
      <c r="AE1511" s="15"/>
      <c r="AT1511" s="260" t="s">
        <v>218</v>
      </c>
      <c r="AU1511" s="260" t="s">
        <v>82</v>
      </c>
      <c r="AV1511" s="15" t="s">
        <v>34</v>
      </c>
      <c r="AW1511" s="15" t="s">
        <v>33</v>
      </c>
      <c r="AX1511" s="15" t="s">
        <v>73</v>
      </c>
      <c r="AY1511" s="260" t="s">
        <v>206</v>
      </c>
    </row>
    <row r="1512" spans="1:51" s="13" customFormat="1" ht="12">
      <c r="A1512" s="13"/>
      <c r="B1512" s="228"/>
      <c r="C1512" s="229"/>
      <c r="D1512" s="230" t="s">
        <v>218</v>
      </c>
      <c r="E1512" s="231" t="s">
        <v>19</v>
      </c>
      <c r="F1512" s="232" t="s">
        <v>2020</v>
      </c>
      <c r="G1512" s="229"/>
      <c r="H1512" s="233">
        <v>1245.22</v>
      </c>
      <c r="I1512" s="234"/>
      <c r="J1512" s="229"/>
      <c r="K1512" s="229"/>
      <c r="L1512" s="235"/>
      <c r="M1512" s="236"/>
      <c r="N1512" s="237"/>
      <c r="O1512" s="237"/>
      <c r="P1512" s="237"/>
      <c r="Q1512" s="237"/>
      <c r="R1512" s="237"/>
      <c r="S1512" s="237"/>
      <c r="T1512" s="238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T1512" s="239" t="s">
        <v>218</v>
      </c>
      <c r="AU1512" s="239" t="s">
        <v>82</v>
      </c>
      <c r="AV1512" s="13" t="s">
        <v>82</v>
      </c>
      <c r="AW1512" s="13" t="s">
        <v>33</v>
      </c>
      <c r="AX1512" s="13" t="s">
        <v>73</v>
      </c>
      <c r="AY1512" s="239" t="s">
        <v>206</v>
      </c>
    </row>
    <row r="1513" spans="1:51" s="14" customFormat="1" ht="12">
      <c r="A1513" s="14"/>
      <c r="B1513" s="240"/>
      <c r="C1513" s="241"/>
      <c r="D1513" s="230" t="s">
        <v>218</v>
      </c>
      <c r="E1513" s="242" t="s">
        <v>19</v>
      </c>
      <c r="F1513" s="243" t="s">
        <v>220</v>
      </c>
      <c r="G1513" s="241"/>
      <c r="H1513" s="244">
        <v>1245.22</v>
      </c>
      <c r="I1513" s="245"/>
      <c r="J1513" s="241"/>
      <c r="K1513" s="241"/>
      <c r="L1513" s="246"/>
      <c r="M1513" s="247"/>
      <c r="N1513" s="248"/>
      <c r="O1513" s="248"/>
      <c r="P1513" s="248"/>
      <c r="Q1513" s="248"/>
      <c r="R1513" s="248"/>
      <c r="S1513" s="248"/>
      <c r="T1513" s="249"/>
      <c r="U1513" s="14"/>
      <c r="V1513" s="14"/>
      <c r="W1513" s="14"/>
      <c r="X1513" s="14"/>
      <c r="Y1513" s="14"/>
      <c r="Z1513" s="14"/>
      <c r="AA1513" s="14"/>
      <c r="AB1513" s="14"/>
      <c r="AC1513" s="14"/>
      <c r="AD1513" s="14"/>
      <c r="AE1513" s="14"/>
      <c r="AT1513" s="250" t="s">
        <v>218</v>
      </c>
      <c r="AU1513" s="250" t="s">
        <v>82</v>
      </c>
      <c r="AV1513" s="14" t="s">
        <v>112</v>
      </c>
      <c r="AW1513" s="14" t="s">
        <v>33</v>
      </c>
      <c r="AX1513" s="14" t="s">
        <v>34</v>
      </c>
      <c r="AY1513" s="250" t="s">
        <v>206</v>
      </c>
    </row>
    <row r="1514" spans="1:65" s="2" customFormat="1" ht="12">
      <c r="A1514" s="40"/>
      <c r="B1514" s="41"/>
      <c r="C1514" s="261" t="s">
        <v>2021</v>
      </c>
      <c r="D1514" s="261" t="s">
        <v>317</v>
      </c>
      <c r="E1514" s="262" t="s">
        <v>2022</v>
      </c>
      <c r="F1514" s="263" t="s">
        <v>2023</v>
      </c>
      <c r="G1514" s="264" t="s">
        <v>211</v>
      </c>
      <c r="H1514" s="265">
        <v>1270.124</v>
      </c>
      <c r="I1514" s="266"/>
      <c r="J1514" s="267">
        <f>ROUND(I1514*H1514,2)</f>
        <v>0</v>
      </c>
      <c r="K1514" s="263" t="s">
        <v>212</v>
      </c>
      <c r="L1514" s="268"/>
      <c r="M1514" s="269" t="s">
        <v>19</v>
      </c>
      <c r="N1514" s="270" t="s">
        <v>44</v>
      </c>
      <c r="O1514" s="86"/>
      <c r="P1514" s="224">
        <f>O1514*H1514</f>
        <v>0</v>
      </c>
      <c r="Q1514" s="224">
        <v>0.0048</v>
      </c>
      <c r="R1514" s="224">
        <f>Q1514*H1514</f>
        <v>6.096595199999999</v>
      </c>
      <c r="S1514" s="224">
        <v>0</v>
      </c>
      <c r="T1514" s="225">
        <f>S1514*H1514</f>
        <v>0</v>
      </c>
      <c r="U1514" s="40"/>
      <c r="V1514" s="40"/>
      <c r="W1514" s="40"/>
      <c r="X1514" s="40"/>
      <c r="Y1514" s="40"/>
      <c r="Z1514" s="40"/>
      <c r="AA1514" s="40"/>
      <c r="AB1514" s="40"/>
      <c r="AC1514" s="40"/>
      <c r="AD1514" s="40"/>
      <c r="AE1514" s="40"/>
      <c r="AR1514" s="226" t="s">
        <v>377</v>
      </c>
      <c r="AT1514" s="226" t="s">
        <v>317</v>
      </c>
      <c r="AU1514" s="226" t="s">
        <v>82</v>
      </c>
      <c r="AY1514" s="19" t="s">
        <v>206</v>
      </c>
      <c r="BE1514" s="227">
        <f>IF(N1514="základní",J1514,0)</f>
        <v>0</v>
      </c>
      <c r="BF1514" s="227">
        <f>IF(N1514="snížená",J1514,0)</f>
        <v>0</v>
      </c>
      <c r="BG1514" s="227">
        <f>IF(N1514="zákl. přenesená",J1514,0)</f>
        <v>0</v>
      </c>
      <c r="BH1514" s="227">
        <f>IF(N1514="sníž. přenesená",J1514,0)</f>
        <v>0</v>
      </c>
      <c r="BI1514" s="227">
        <f>IF(N1514="nulová",J1514,0)</f>
        <v>0</v>
      </c>
      <c r="BJ1514" s="19" t="s">
        <v>34</v>
      </c>
      <c r="BK1514" s="227">
        <f>ROUND(I1514*H1514,2)</f>
        <v>0</v>
      </c>
      <c r="BL1514" s="19" t="s">
        <v>304</v>
      </c>
      <c r="BM1514" s="226" t="s">
        <v>2024</v>
      </c>
    </row>
    <row r="1515" spans="1:51" s="13" customFormat="1" ht="12">
      <c r="A1515" s="13"/>
      <c r="B1515" s="228"/>
      <c r="C1515" s="229"/>
      <c r="D1515" s="230" t="s">
        <v>218</v>
      </c>
      <c r="E1515" s="229"/>
      <c r="F1515" s="232" t="s">
        <v>2025</v>
      </c>
      <c r="G1515" s="229"/>
      <c r="H1515" s="233">
        <v>1270.124</v>
      </c>
      <c r="I1515" s="234"/>
      <c r="J1515" s="229"/>
      <c r="K1515" s="229"/>
      <c r="L1515" s="235"/>
      <c r="M1515" s="236"/>
      <c r="N1515" s="237"/>
      <c r="O1515" s="237"/>
      <c r="P1515" s="237"/>
      <c r="Q1515" s="237"/>
      <c r="R1515" s="237"/>
      <c r="S1515" s="237"/>
      <c r="T1515" s="238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T1515" s="239" t="s">
        <v>218</v>
      </c>
      <c r="AU1515" s="239" t="s">
        <v>82</v>
      </c>
      <c r="AV1515" s="13" t="s">
        <v>82</v>
      </c>
      <c r="AW1515" s="13" t="s">
        <v>4</v>
      </c>
      <c r="AX1515" s="13" t="s">
        <v>34</v>
      </c>
      <c r="AY1515" s="239" t="s">
        <v>206</v>
      </c>
    </row>
    <row r="1516" spans="1:65" s="2" customFormat="1" ht="12">
      <c r="A1516" s="40"/>
      <c r="B1516" s="41"/>
      <c r="C1516" s="215" t="s">
        <v>2026</v>
      </c>
      <c r="D1516" s="215" t="s">
        <v>208</v>
      </c>
      <c r="E1516" s="216" t="s">
        <v>2027</v>
      </c>
      <c r="F1516" s="217" t="s">
        <v>2028</v>
      </c>
      <c r="G1516" s="218" t="s">
        <v>211</v>
      </c>
      <c r="H1516" s="219">
        <v>1314.53</v>
      </c>
      <c r="I1516" s="220"/>
      <c r="J1516" s="221">
        <f>ROUND(I1516*H1516,2)</f>
        <v>0</v>
      </c>
      <c r="K1516" s="217" t="s">
        <v>212</v>
      </c>
      <c r="L1516" s="46"/>
      <c r="M1516" s="222" t="s">
        <v>19</v>
      </c>
      <c r="N1516" s="223" t="s">
        <v>44</v>
      </c>
      <c r="O1516" s="86"/>
      <c r="P1516" s="224">
        <f>O1516*H1516</f>
        <v>0</v>
      </c>
      <c r="Q1516" s="224">
        <v>0.00012</v>
      </c>
      <c r="R1516" s="224">
        <f>Q1516*H1516</f>
        <v>0.1577436</v>
      </c>
      <c r="S1516" s="224">
        <v>0</v>
      </c>
      <c r="T1516" s="225">
        <f>S1516*H1516</f>
        <v>0</v>
      </c>
      <c r="U1516" s="40"/>
      <c r="V1516" s="40"/>
      <c r="W1516" s="40"/>
      <c r="X1516" s="40"/>
      <c r="Y1516" s="40"/>
      <c r="Z1516" s="40"/>
      <c r="AA1516" s="40"/>
      <c r="AB1516" s="40"/>
      <c r="AC1516" s="40"/>
      <c r="AD1516" s="40"/>
      <c r="AE1516" s="40"/>
      <c r="AR1516" s="226" t="s">
        <v>304</v>
      </c>
      <c r="AT1516" s="226" t="s">
        <v>208</v>
      </c>
      <c r="AU1516" s="226" t="s">
        <v>82</v>
      </c>
      <c r="AY1516" s="19" t="s">
        <v>206</v>
      </c>
      <c r="BE1516" s="227">
        <f>IF(N1516="základní",J1516,0)</f>
        <v>0</v>
      </c>
      <c r="BF1516" s="227">
        <f>IF(N1516="snížená",J1516,0)</f>
        <v>0</v>
      </c>
      <c r="BG1516" s="227">
        <f>IF(N1516="zákl. přenesená",J1516,0)</f>
        <v>0</v>
      </c>
      <c r="BH1516" s="227">
        <f>IF(N1516="sníž. přenesená",J1516,0)</f>
        <v>0</v>
      </c>
      <c r="BI1516" s="227">
        <f>IF(N1516="nulová",J1516,0)</f>
        <v>0</v>
      </c>
      <c r="BJ1516" s="19" t="s">
        <v>34</v>
      </c>
      <c r="BK1516" s="227">
        <f>ROUND(I1516*H1516,2)</f>
        <v>0</v>
      </c>
      <c r="BL1516" s="19" t="s">
        <v>304</v>
      </c>
      <c r="BM1516" s="226" t="s">
        <v>2029</v>
      </c>
    </row>
    <row r="1517" spans="1:65" s="2" customFormat="1" ht="21.75" customHeight="1">
      <c r="A1517" s="40"/>
      <c r="B1517" s="41"/>
      <c r="C1517" s="261" t="s">
        <v>2030</v>
      </c>
      <c r="D1517" s="261" t="s">
        <v>317</v>
      </c>
      <c r="E1517" s="262" t="s">
        <v>2031</v>
      </c>
      <c r="F1517" s="263" t="s">
        <v>2032</v>
      </c>
      <c r="G1517" s="264" t="s">
        <v>216</v>
      </c>
      <c r="H1517" s="265">
        <v>105.162</v>
      </c>
      <c r="I1517" s="266"/>
      <c r="J1517" s="267">
        <f>ROUND(I1517*H1517,2)</f>
        <v>0</v>
      </c>
      <c r="K1517" s="263" t="s">
        <v>212</v>
      </c>
      <c r="L1517" s="268"/>
      <c r="M1517" s="269" t="s">
        <v>19</v>
      </c>
      <c r="N1517" s="270" t="s">
        <v>44</v>
      </c>
      <c r="O1517" s="86"/>
      <c r="P1517" s="224">
        <f>O1517*H1517</f>
        <v>0</v>
      </c>
      <c r="Q1517" s="224">
        <v>0.025</v>
      </c>
      <c r="R1517" s="224">
        <f>Q1517*H1517</f>
        <v>2.6290500000000003</v>
      </c>
      <c r="S1517" s="224">
        <v>0</v>
      </c>
      <c r="T1517" s="225">
        <f>S1517*H1517</f>
        <v>0</v>
      </c>
      <c r="U1517" s="40"/>
      <c r="V1517" s="40"/>
      <c r="W1517" s="40"/>
      <c r="X1517" s="40"/>
      <c r="Y1517" s="40"/>
      <c r="Z1517" s="40"/>
      <c r="AA1517" s="40"/>
      <c r="AB1517" s="40"/>
      <c r="AC1517" s="40"/>
      <c r="AD1517" s="40"/>
      <c r="AE1517" s="40"/>
      <c r="AR1517" s="226" t="s">
        <v>377</v>
      </c>
      <c r="AT1517" s="226" t="s">
        <v>317</v>
      </c>
      <c r="AU1517" s="226" t="s">
        <v>82</v>
      </c>
      <c r="AY1517" s="19" t="s">
        <v>206</v>
      </c>
      <c r="BE1517" s="227">
        <f>IF(N1517="základní",J1517,0)</f>
        <v>0</v>
      </c>
      <c r="BF1517" s="227">
        <f>IF(N1517="snížená",J1517,0)</f>
        <v>0</v>
      </c>
      <c r="BG1517" s="227">
        <f>IF(N1517="zákl. přenesená",J1517,0)</f>
        <v>0</v>
      </c>
      <c r="BH1517" s="227">
        <f>IF(N1517="sníž. přenesená",J1517,0)</f>
        <v>0</v>
      </c>
      <c r="BI1517" s="227">
        <f>IF(N1517="nulová",J1517,0)</f>
        <v>0</v>
      </c>
      <c r="BJ1517" s="19" t="s">
        <v>34</v>
      </c>
      <c r="BK1517" s="227">
        <f>ROUND(I1517*H1517,2)</f>
        <v>0</v>
      </c>
      <c r="BL1517" s="19" t="s">
        <v>304</v>
      </c>
      <c r="BM1517" s="226" t="s">
        <v>2033</v>
      </c>
    </row>
    <row r="1518" spans="1:51" s="13" customFormat="1" ht="12">
      <c r="A1518" s="13"/>
      <c r="B1518" s="228"/>
      <c r="C1518" s="229"/>
      <c r="D1518" s="230" t="s">
        <v>218</v>
      </c>
      <c r="E1518" s="231" t="s">
        <v>19</v>
      </c>
      <c r="F1518" s="232" t="s">
        <v>2034</v>
      </c>
      <c r="G1518" s="229"/>
      <c r="H1518" s="233">
        <v>105.162</v>
      </c>
      <c r="I1518" s="234"/>
      <c r="J1518" s="229"/>
      <c r="K1518" s="229"/>
      <c r="L1518" s="235"/>
      <c r="M1518" s="236"/>
      <c r="N1518" s="237"/>
      <c r="O1518" s="237"/>
      <c r="P1518" s="237"/>
      <c r="Q1518" s="237"/>
      <c r="R1518" s="237"/>
      <c r="S1518" s="237"/>
      <c r="T1518" s="238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T1518" s="239" t="s">
        <v>218</v>
      </c>
      <c r="AU1518" s="239" t="s">
        <v>82</v>
      </c>
      <c r="AV1518" s="13" t="s">
        <v>82</v>
      </c>
      <c r="AW1518" s="13" t="s">
        <v>33</v>
      </c>
      <c r="AX1518" s="13" t="s">
        <v>73</v>
      </c>
      <c r="AY1518" s="239" t="s">
        <v>206</v>
      </c>
    </row>
    <row r="1519" spans="1:51" s="14" customFormat="1" ht="12">
      <c r="A1519" s="14"/>
      <c r="B1519" s="240"/>
      <c r="C1519" s="241"/>
      <c r="D1519" s="230" t="s">
        <v>218</v>
      </c>
      <c r="E1519" s="242" t="s">
        <v>19</v>
      </c>
      <c r="F1519" s="243" t="s">
        <v>220</v>
      </c>
      <c r="G1519" s="241"/>
      <c r="H1519" s="244">
        <v>105.162</v>
      </c>
      <c r="I1519" s="245"/>
      <c r="J1519" s="241"/>
      <c r="K1519" s="241"/>
      <c r="L1519" s="246"/>
      <c r="M1519" s="247"/>
      <c r="N1519" s="248"/>
      <c r="O1519" s="248"/>
      <c r="P1519" s="248"/>
      <c r="Q1519" s="248"/>
      <c r="R1519" s="248"/>
      <c r="S1519" s="248"/>
      <c r="T1519" s="249"/>
      <c r="U1519" s="14"/>
      <c r="V1519" s="14"/>
      <c r="W1519" s="14"/>
      <c r="X1519" s="14"/>
      <c r="Y1519" s="14"/>
      <c r="Z1519" s="14"/>
      <c r="AA1519" s="14"/>
      <c r="AB1519" s="14"/>
      <c r="AC1519" s="14"/>
      <c r="AD1519" s="14"/>
      <c r="AE1519" s="14"/>
      <c r="AT1519" s="250" t="s">
        <v>218</v>
      </c>
      <c r="AU1519" s="250" t="s">
        <v>82</v>
      </c>
      <c r="AV1519" s="14" t="s">
        <v>112</v>
      </c>
      <c r="AW1519" s="14" t="s">
        <v>33</v>
      </c>
      <c r="AX1519" s="14" t="s">
        <v>34</v>
      </c>
      <c r="AY1519" s="250" t="s">
        <v>206</v>
      </c>
    </row>
    <row r="1520" spans="1:65" s="2" customFormat="1" ht="12">
      <c r="A1520" s="40"/>
      <c r="B1520" s="41"/>
      <c r="C1520" s="215" t="s">
        <v>2035</v>
      </c>
      <c r="D1520" s="215" t="s">
        <v>208</v>
      </c>
      <c r="E1520" s="216" t="s">
        <v>2036</v>
      </c>
      <c r="F1520" s="217" t="s">
        <v>2037</v>
      </c>
      <c r="G1520" s="218" t="s">
        <v>270</v>
      </c>
      <c r="H1520" s="219">
        <v>315.118</v>
      </c>
      <c r="I1520" s="220"/>
      <c r="J1520" s="221">
        <f>ROUND(I1520*H1520,2)</f>
        <v>0</v>
      </c>
      <c r="K1520" s="217" t="s">
        <v>212</v>
      </c>
      <c r="L1520" s="46"/>
      <c r="M1520" s="222" t="s">
        <v>19</v>
      </c>
      <c r="N1520" s="223" t="s">
        <v>44</v>
      </c>
      <c r="O1520" s="86"/>
      <c r="P1520" s="224">
        <f>O1520*H1520</f>
        <v>0</v>
      </c>
      <c r="Q1520" s="224">
        <v>0.00016</v>
      </c>
      <c r="R1520" s="224">
        <f>Q1520*H1520</f>
        <v>0.050418880000000006</v>
      </c>
      <c r="S1520" s="224">
        <v>0</v>
      </c>
      <c r="T1520" s="225">
        <f>S1520*H1520</f>
        <v>0</v>
      </c>
      <c r="U1520" s="40"/>
      <c r="V1520" s="40"/>
      <c r="W1520" s="40"/>
      <c r="X1520" s="40"/>
      <c r="Y1520" s="40"/>
      <c r="Z1520" s="40"/>
      <c r="AA1520" s="40"/>
      <c r="AB1520" s="40"/>
      <c r="AC1520" s="40"/>
      <c r="AD1520" s="40"/>
      <c r="AE1520" s="40"/>
      <c r="AR1520" s="226" t="s">
        <v>304</v>
      </c>
      <c r="AT1520" s="226" t="s">
        <v>208</v>
      </c>
      <c r="AU1520" s="226" t="s">
        <v>82</v>
      </c>
      <c r="AY1520" s="19" t="s">
        <v>206</v>
      </c>
      <c r="BE1520" s="227">
        <f>IF(N1520="základní",J1520,0)</f>
        <v>0</v>
      </c>
      <c r="BF1520" s="227">
        <f>IF(N1520="snížená",J1520,0)</f>
        <v>0</v>
      </c>
      <c r="BG1520" s="227">
        <f>IF(N1520="zákl. přenesená",J1520,0)</f>
        <v>0</v>
      </c>
      <c r="BH1520" s="227">
        <f>IF(N1520="sníž. přenesená",J1520,0)</f>
        <v>0</v>
      </c>
      <c r="BI1520" s="227">
        <f>IF(N1520="nulová",J1520,0)</f>
        <v>0</v>
      </c>
      <c r="BJ1520" s="19" t="s">
        <v>34</v>
      </c>
      <c r="BK1520" s="227">
        <f>ROUND(I1520*H1520,2)</f>
        <v>0</v>
      </c>
      <c r="BL1520" s="19" t="s">
        <v>304</v>
      </c>
      <c r="BM1520" s="226" t="s">
        <v>2038</v>
      </c>
    </row>
    <row r="1521" spans="1:51" s="13" customFormat="1" ht="12">
      <c r="A1521" s="13"/>
      <c r="B1521" s="228"/>
      <c r="C1521" s="229"/>
      <c r="D1521" s="230" t="s">
        <v>218</v>
      </c>
      <c r="E1521" s="231" t="s">
        <v>19</v>
      </c>
      <c r="F1521" s="232" t="s">
        <v>2039</v>
      </c>
      <c r="G1521" s="229"/>
      <c r="H1521" s="233">
        <v>315.118</v>
      </c>
      <c r="I1521" s="234"/>
      <c r="J1521" s="229"/>
      <c r="K1521" s="229"/>
      <c r="L1521" s="235"/>
      <c r="M1521" s="236"/>
      <c r="N1521" s="237"/>
      <c r="O1521" s="237"/>
      <c r="P1521" s="237"/>
      <c r="Q1521" s="237"/>
      <c r="R1521" s="237"/>
      <c r="S1521" s="237"/>
      <c r="T1521" s="238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T1521" s="239" t="s">
        <v>218</v>
      </c>
      <c r="AU1521" s="239" t="s">
        <v>82</v>
      </c>
      <c r="AV1521" s="13" t="s">
        <v>82</v>
      </c>
      <c r="AW1521" s="13" t="s">
        <v>33</v>
      </c>
      <c r="AX1521" s="13" t="s">
        <v>73</v>
      </c>
      <c r="AY1521" s="239" t="s">
        <v>206</v>
      </c>
    </row>
    <row r="1522" spans="1:51" s="14" customFormat="1" ht="12">
      <c r="A1522" s="14"/>
      <c r="B1522" s="240"/>
      <c r="C1522" s="241"/>
      <c r="D1522" s="230" t="s">
        <v>218</v>
      </c>
      <c r="E1522" s="242" t="s">
        <v>19</v>
      </c>
      <c r="F1522" s="243" t="s">
        <v>220</v>
      </c>
      <c r="G1522" s="241"/>
      <c r="H1522" s="244">
        <v>315.118</v>
      </c>
      <c r="I1522" s="245"/>
      <c r="J1522" s="241"/>
      <c r="K1522" s="241"/>
      <c r="L1522" s="246"/>
      <c r="M1522" s="247"/>
      <c r="N1522" s="248"/>
      <c r="O1522" s="248"/>
      <c r="P1522" s="248"/>
      <c r="Q1522" s="248"/>
      <c r="R1522" s="248"/>
      <c r="S1522" s="248"/>
      <c r="T1522" s="249"/>
      <c r="U1522" s="14"/>
      <c r="V1522" s="14"/>
      <c r="W1522" s="14"/>
      <c r="X1522" s="14"/>
      <c r="Y1522" s="14"/>
      <c r="Z1522" s="14"/>
      <c r="AA1522" s="14"/>
      <c r="AB1522" s="14"/>
      <c r="AC1522" s="14"/>
      <c r="AD1522" s="14"/>
      <c r="AE1522" s="14"/>
      <c r="AT1522" s="250" t="s">
        <v>218</v>
      </c>
      <c r="AU1522" s="250" t="s">
        <v>82</v>
      </c>
      <c r="AV1522" s="14" t="s">
        <v>112</v>
      </c>
      <c r="AW1522" s="14" t="s">
        <v>33</v>
      </c>
      <c r="AX1522" s="14" t="s">
        <v>34</v>
      </c>
      <c r="AY1522" s="250" t="s">
        <v>206</v>
      </c>
    </row>
    <row r="1523" spans="1:65" s="2" customFormat="1" ht="21.75" customHeight="1">
      <c r="A1523" s="40"/>
      <c r="B1523" s="41"/>
      <c r="C1523" s="261" t="s">
        <v>2040</v>
      </c>
      <c r="D1523" s="261" t="s">
        <v>317</v>
      </c>
      <c r="E1523" s="262" t="s">
        <v>2031</v>
      </c>
      <c r="F1523" s="263" t="s">
        <v>2032</v>
      </c>
      <c r="G1523" s="264" t="s">
        <v>216</v>
      </c>
      <c r="H1523" s="265">
        <v>3.939</v>
      </c>
      <c r="I1523" s="266"/>
      <c r="J1523" s="267">
        <f>ROUND(I1523*H1523,2)</f>
        <v>0</v>
      </c>
      <c r="K1523" s="263" t="s">
        <v>212</v>
      </c>
      <c r="L1523" s="268"/>
      <c r="M1523" s="269" t="s">
        <v>19</v>
      </c>
      <c r="N1523" s="270" t="s">
        <v>44</v>
      </c>
      <c r="O1523" s="86"/>
      <c r="P1523" s="224">
        <f>O1523*H1523</f>
        <v>0</v>
      </c>
      <c r="Q1523" s="224">
        <v>0.025</v>
      </c>
      <c r="R1523" s="224">
        <f>Q1523*H1523</f>
        <v>0.09847500000000001</v>
      </c>
      <c r="S1523" s="224">
        <v>0</v>
      </c>
      <c r="T1523" s="225">
        <f>S1523*H1523</f>
        <v>0</v>
      </c>
      <c r="U1523" s="40"/>
      <c r="V1523" s="40"/>
      <c r="W1523" s="40"/>
      <c r="X1523" s="40"/>
      <c r="Y1523" s="40"/>
      <c r="Z1523" s="40"/>
      <c r="AA1523" s="40"/>
      <c r="AB1523" s="40"/>
      <c r="AC1523" s="40"/>
      <c r="AD1523" s="40"/>
      <c r="AE1523" s="40"/>
      <c r="AR1523" s="226" t="s">
        <v>377</v>
      </c>
      <c r="AT1523" s="226" t="s">
        <v>317</v>
      </c>
      <c r="AU1523" s="226" t="s">
        <v>82</v>
      </c>
      <c r="AY1523" s="19" t="s">
        <v>206</v>
      </c>
      <c r="BE1523" s="227">
        <f>IF(N1523="základní",J1523,0)</f>
        <v>0</v>
      </c>
      <c r="BF1523" s="227">
        <f>IF(N1523="snížená",J1523,0)</f>
        <v>0</v>
      </c>
      <c r="BG1523" s="227">
        <f>IF(N1523="zákl. přenesená",J1523,0)</f>
        <v>0</v>
      </c>
      <c r="BH1523" s="227">
        <f>IF(N1523="sníž. přenesená",J1523,0)</f>
        <v>0</v>
      </c>
      <c r="BI1523" s="227">
        <f>IF(N1523="nulová",J1523,0)</f>
        <v>0</v>
      </c>
      <c r="BJ1523" s="19" t="s">
        <v>34</v>
      </c>
      <c r="BK1523" s="227">
        <f>ROUND(I1523*H1523,2)</f>
        <v>0</v>
      </c>
      <c r="BL1523" s="19" t="s">
        <v>304</v>
      </c>
      <c r="BM1523" s="226" t="s">
        <v>2041</v>
      </c>
    </row>
    <row r="1524" spans="1:51" s="13" customFormat="1" ht="12">
      <c r="A1524" s="13"/>
      <c r="B1524" s="228"/>
      <c r="C1524" s="229"/>
      <c r="D1524" s="230" t="s">
        <v>218</v>
      </c>
      <c r="E1524" s="231" t="s">
        <v>19</v>
      </c>
      <c r="F1524" s="232" t="s">
        <v>2042</v>
      </c>
      <c r="G1524" s="229"/>
      <c r="H1524" s="233">
        <v>3.939</v>
      </c>
      <c r="I1524" s="234"/>
      <c r="J1524" s="229"/>
      <c r="K1524" s="229"/>
      <c r="L1524" s="235"/>
      <c r="M1524" s="236"/>
      <c r="N1524" s="237"/>
      <c r="O1524" s="237"/>
      <c r="P1524" s="237"/>
      <c r="Q1524" s="237"/>
      <c r="R1524" s="237"/>
      <c r="S1524" s="237"/>
      <c r="T1524" s="238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T1524" s="239" t="s">
        <v>218</v>
      </c>
      <c r="AU1524" s="239" t="s">
        <v>82</v>
      </c>
      <c r="AV1524" s="13" t="s">
        <v>82</v>
      </c>
      <c r="AW1524" s="13" t="s">
        <v>33</v>
      </c>
      <c r="AX1524" s="13" t="s">
        <v>73</v>
      </c>
      <c r="AY1524" s="239" t="s">
        <v>206</v>
      </c>
    </row>
    <row r="1525" spans="1:51" s="14" customFormat="1" ht="12">
      <c r="A1525" s="14"/>
      <c r="B1525" s="240"/>
      <c r="C1525" s="241"/>
      <c r="D1525" s="230" t="s">
        <v>218</v>
      </c>
      <c r="E1525" s="242" t="s">
        <v>19</v>
      </c>
      <c r="F1525" s="243" t="s">
        <v>220</v>
      </c>
      <c r="G1525" s="241"/>
      <c r="H1525" s="244">
        <v>3.939</v>
      </c>
      <c r="I1525" s="245"/>
      <c r="J1525" s="241"/>
      <c r="K1525" s="241"/>
      <c r="L1525" s="246"/>
      <c r="M1525" s="247"/>
      <c r="N1525" s="248"/>
      <c r="O1525" s="248"/>
      <c r="P1525" s="248"/>
      <c r="Q1525" s="248"/>
      <c r="R1525" s="248"/>
      <c r="S1525" s="248"/>
      <c r="T1525" s="249"/>
      <c r="U1525" s="14"/>
      <c r="V1525" s="14"/>
      <c r="W1525" s="14"/>
      <c r="X1525" s="14"/>
      <c r="Y1525" s="14"/>
      <c r="Z1525" s="14"/>
      <c r="AA1525" s="14"/>
      <c r="AB1525" s="14"/>
      <c r="AC1525" s="14"/>
      <c r="AD1525" s="14"/>
      <c r="AE1525" s="14"/>
      <c r="AT1525" s="250" t="s">
        <v>218</v>
      </c>
      <c r="AU1525" s="250" t="s">
        <v>82</v>
      </c>
      <c r="AV1525" s="14" t="s">
        <v>112</v>
      </c>
      <c r="AW1525" s="14" t="s">
        <v>33</v>
      </c>
      <c r="AX1525" s="14" t="s">
        <v>34</v>
      </c>
      <c r="AY1525" s="250" t="s">
        <v>206</v>
      </c>
    </row>
    <row r="1526" spans="1:65" s="2" customFormat="1" ht="16.5" customHeight="1">
      <c r="A1526" s="40"/>
      <c r="B1526" s="41"/>
      <c r="C1526" s="261" t="s">
        <v>2043</v>
      </c>
      <c r="D1526" s="261" t="s">
        <v>317</v>
      </c>
      <c r="E1526" s="262" t="s">
        <v>2044</v>
      </c>
      <c r="F1526" s="263" t="s">
        <v>2045</v>
      </c>
      <c r="G1526" s="264" t="s">
        <v>216</v>
      </c>
      <c r="H1526" s="265">
        <v>3.939</v>
      </c>
      <c r="I1526" s="266"/>
      <c r="J1526" s="267">
        <f>ROUND(I1526*H1526,2)</f>
        <v>0</v>
      </c>
      <c r="K1526" s="263" t="s">
        <v>212</v>
      </c>
      <c r="L1526" s="268"/>
      <c r="M1526" s="269" t="s">
        <v>19</v>
      </c>
      <c r="N1526" s="270" t="s">
        <v>44</v>
      </c>
      <c r="O1526" s="86"/>
      <c r="P1526" s="224">
        <f>O1526*H1526</f>
        <v>0</v>
      </c>
      <c r="Q1526" s="224">
        <v>0.03</v>
      </c>
      <c r="R1526" s="224">
        <f>Q1526*H1526</f>
        <v>0.11817</v>
      </c>
      <c r="S1526" s="224">
        <v>0</v>
      </c>
      <c r="T1526" s="225">
        <f>S1526*H1526</f>
        <v>0</v>
      </c>
      <c r="U1526" s="40"/>
      <c r="V1526" s="40"/>
      <c r="W1526" s="40"/>
      <c r="X1526" s="40"/>
      <c r="Y1526" s="40"/>
      <c r="Z1526" s="40"/>
      <c r="AA1526" s="40"/>
      <c r="AB1526" s="40"/>
      <c r="AC1526" s="40"/>
      <c r="AD1526" s="40"/>
      <c r="AE1526" s="40"/>
      <c r="AR1526" s="226" t="s">
        <v>377</v>
      </c>
      <c r="AT1526" s="226" t="s">
        <v>317</v>
      </c>
      <c r="AU1526" s="226" t="s">
        <v>82</v>
      </c>
      <c r="AY1526" s="19" t="s">
        <v>206</v>
      </c>
      <c r="BE1526" s="227">
        <f>IF(N1526="základní",J1526,0)</f>
        <v>0</v>
      </c>
      <c r="BF1526" s="227">
        <f>IF(N1526="snížená",J1526,0)</f>
        <v>0</v>
      </c>
      <c r="BG1526" s="227">
        <f>IF(N1526="zákl. přenesená",J1526,0)</f>
        <v>0</v>
      </c>
      <c r="BH1526" s="227">
        <f>IF(N1526="sníž. přenesená",J1526,0)</f>
        <v>0</v>
      </c>
      <c r="BI1526" s="227">
        <f>IF(N1526="nulová",J1526,0)</f>
        <v>0</v>
      </c>
      <c r="BJ1526" s="19" t="s">
        <v>34</v>
      </c>
      <c r="BK1526" s="227">
        <f>ROUND(I1526*H1526,2)</f>
        <v>0</v>
      </c>
      <c r="BL1526" s="19" t="s">
        <v>304</v>
      </c>
      <c r="BM1526" s="226" t="s">
        <v>2046</v>
      </c>
    </row>
    <row r="1527" spans="1:65" s="2" customFormat="1" ht="12">
      <c r="A1527" s="40"/>
      <c r="B1527" s="41"/>
      <c r="C1527" s="215" t="s">
        <v>2047</v>
      </c>
      <c r="D1527" s="215" t="s">
        <v>208</v>
      </c>
      <c r="E1527" s="216" t="s">
        <v>2048</v>
      </c>
      <c r="F1527" s="217" t="s">
        <v>2049</v>
      </c>
      <c r="G1527" s="218" t="s">
        <v>211</v>
      </c>
      <c r="H1527" s="219">
        <v>157.559</v>
      </c>
      <c r="I1527" s="220"/>
      <c r="J1527" s="221">
        <f>ROUND(I1527*H1527,2)</f>
        <v>0</v>
      </c>
      <c r="K1527" s="217" t="s">
        <v>212</v>
      </c>
      <c r="L1527" s="46"/>
      <c r="M1527" s="222" t="s">
        <v>19</v>
      </c>
      <c r="N1527" s="223" t="s">
        <v>44</v>
      </c>
      <c r="O1527" s="86"/>
      <c r="P1527" s="224">
        <f>O1527*H1527</f>
        <v>0</v>
      </c>
      <c r="Q1527" s="224">
        <v>0.01396</v>
      </c>
      <c r="R1527" s="224">
        <f>Q1527*H1527</f>
        <v>2.19952364</v>
      </c>
      <c r="S1527" s="224">
        <v>0</v>
      </c>
      <c r="T1527" s="225">
        <f>S1527*H1527</f>
        <v>0</v>
      </c>
      <c r="U1527" s="40"/>
      <c r="V1527" s="40"/>
      <c r="W1527" s="40"/>
      <c r="X1527" s="40"/>
      <c r="Y1527" s="40"/>
      <c r="Z1527" s="40"/>
      <c r="AA1527" s="40"/>
      <c r="AB1527" s="40"/>
      <c r="AC1527" s="40"/>
      <c r="AD1527" s="40"/>
      <c r="AE1527" s="40"/>
      <c r="AR1527" s="226" t="s">
        <v>304</v>
      </c>
      <c r="AT1527" s="226" t="s">
        <v>208</v>
      </c>
      <c r="AU1527" s="226" t="s">
        <v>82</v>
      </c>
      <c r="AY1527" s="19" t="s">
        <v>206</v>
      </c>
      <c r="BE1527" s="227">
        <f>IF(N1527="základní",J1527,0)</f>
        <v>0</v>
      </c>
      <c r="BF1527" s="227">
        <f>IF(N1527="snížená",J1527,0)</f>
        <v>0</v>
      </c>
      <c r="BG1527" s="227">
        <f>IF(N1527="zákl. přenesená",J1527,0)</f>
        <v>0</v>
      </c>
      <c r="BH1527" s="227">
        <f>IF(N1527="sníž. přenesená",J1527,0)</f>
        <v>0</v>
      </c>
      <c r="BI1527" s="227">
        <f>IF(N1527="nulová",J1527,0)</f>
        <v>0</v>
      </c>
      <c r="BJ1527" s="19" t="s">
        <v>34</v>
      </c>
      <c r="BK1527" s="227">
        <f>ROUND(I1527*H1527,2)</f>
        <v>0</v>
      </c>
      <c r="BL1527" s="19" t="s">
        <v>304</v>
      </c>
      <c r="BM1527" s="226" t="s">
        <v>2050</v>
      </c>
    </row>
    <row r="1528" spans="1:51" s="13" customFormat="1" ht="12">
      <c r="A1528" s="13"/>
      <c r="B1528" s="228"/>
      <c r="C1528" s="229"/>
      <c r="D1528" s="230" t="s">
        <v>218</v>
      </c>
      <c r="E1528" s="231" t="s">
        <v>19</v>
      </c>
      <c r="F1528" s="232" t="s">
        <v>2051</v>
      </c>
      <c r="G1528" s="229"/>
      <c r="H1528" s="233">
        <v>157.559</v>
      </c>
      <c r="I1528" s="234"/>
      <c r="J1528" s="229"/>
      <c r="K1528" s="229"/>
      <c r="L1528" s="235"/>
      <c r="M1528" s="236"/>
      <c r="N1528" s="237"/>
      <c r="O1528" s="237"/>
      <c r="P1528" s="237"/>
      <c r="Q1528" s="237"/>
      <c r="R1528" s="237"/>
      <c r="S1528" s="237"/>
      <c r="T1528" s="238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T1528" s="239" t="s">
        <v>218</v>
      </c>
      <c r="AU1528" s="239" t="s">
        <v>82</v>
      </c>
      <c r="AV1528" s="13" t="s">
        <v>82</v>
      </c>
      <c r="AW1528" s="13" t="s">
        <v>33</v>
      </c>
      <c r="AX1528" s="13" t="s">
        <v>73</v>
      </c>
      <c r="AY1528" s="239" t="s">
        <v>206</v>
      </c>
    </row>
    <row r="1529" spans="1:51" s="14" customFormat="1" ht="12">
      <c r="A1529" s="14"/>
      <c r="B1529" s="240"/>
      <c r="C1529" s="241"/>
      <c r="D1529" s="230" t="s">
        <v>218</v>
      </c>
      <c r="E1529" s="242" t="s">
        <v>19</v>
      </c>
      <c r="F1529" s="243" t="s">
        <v>220</v>
      </c>
      <c r="G1529" s="241"/>
      <c r="H1529" s="244">
        <v>157.559</v>
      </c>
      <c r="I1529" s="245"/>
      <c r="J1529" s="241"/>
      <c r="K1529" s="241"/>
      <c r="L1529" s="246"/>
      <c r="M1529" s="247"/>
      <c r="N1529" s="248"/>
      <c r="O1529" s="248"/>
      <c r="P1529" s="248"/>
      <c r="Q1529" s="248"/>
      <c r="R1529" s="248"/>
      <c r="S1529" s="248"/>
      <c r="T1529" s="249"/>
      <c r="U1529" s="14"/>
      <c r="V1529" s="14"/>
      <c r="W1529" s="14"/>
      <c r="X1529" s="14"/>
      <c r="Y1529" s="14"/>
      <c r="Z1529" s="14"/>
      <c r="AA1529" s="14"/>
      <c r="AB1529" s="14"/>
      <c r="AC1529" s="14"/>
      <c r="AD1529" s="14"/>
      <c r="AE1529" s="14"/>
      <c r="AT1529" s="250" t="s">
        <v>218</v>
      </c>
      <c r="AU1529" s="250" t="s">
        <v>82</v>
      </c>
      <c r="AV1529" s="14" t="s">
        <v>112</v>
      </c>
      <c r="AW1529" s="14" t="s">
        <v>33</v>
      </c>
      <c r="AX1529" s="14" t="s">
        <v>34</v>
      </c>
      <c r="AY1529" s="250" t="s">
        <v>206</v>
      </c>
    </row>
    <row r="1530" spans="1:65" s="2" customFormat="1" ht="12">
      <c r="A1530" s="40"/>
      <c r="B1530" s="41"/>
      <c r="C1530" s="261" t="s">
        <v>2052</v>
      </c>
      <c r="D1530" s="261" t="s">
        <v>317</v>
      </c>
      <c r="E1530" s="262" t="s">
        <v>2053</v>
      </c>
      <c r="F1530" s="263" t="s">
        <v>2054</v>
      </c>
      <c r="G1530" s="264" t="s">
        <v>211</v>
      </c>
      <c r="H1530" s="265">
        <v>-157.559</v>
      </c>
      <c r="I1530" s="266"/>
      <c r="J1530" s="267">
        <f>ROUND(I1530*H1530,2)</f>
        <v>0</v>
      </c>
      <c r="K1530" s="263" t="s">
        <v>212</v>
      </c>
      <c r="L1530" s="268"/>
      <c r="M1530" s="269" t="s">
        <v>19</v>
      </c>
      <c r="N1530" s="270" t="s">
        <v>44</v>
      </c>
      <c r="O1530" s="86"/>
      <c r="P1530" s="224">
        <f>O1530*H1530</f>
        <v>0</v>
      </c>
      <c r="Q1530" s="224">
        <v>0.0128</v>
      </c>
      <c r="R1530" s="224">
        <f>Q1530*H1530</f>
        <v>-2.0167552</v>
      </c>
      <c r="S1530" s="224">
        <v>0</v>
      </c>
      <c r="T1530" s="225">
        <f>S1530*H1530</f>
        <v>0</v>
      </c>
      <c r="U1530" s="40"/>
      <c r="V1530" s="40"/>
      <c r="W1530" s="40"/>
      <c r="X1530" s="40"/>
      <c r="Y1530" s="40"/>
      <c r="Z1530" s="40"/>
      <c r="AA1530" s="40"/>
      <c r="AB1530" s="40"/>
      <c r="AC1530" s="40"/>
      <c r="AD1530" s="40"/>
      <c r="AE1530" s="40"/>
      <c r="AR1530" s="226" t="s">
        <v>377</v>
      </c>
      <c r="AT1530" s="226" t="s">
        <v>317</v>
      </c>
      <c r="AU1530" s="226" t="s">
        <v>82</v>
      </c>
      <c r="AY1530" s="19" t="s">
        <v>206</v>
      </c>
      <c r="BE1530" s="227">
        <f>IF(N1530="základní",J1530,0)</f>
        <v>0</v>
      </c>
      <c r="BF1530" s="227">
        <f>IF(N1530="snížená",J1530,0)</f>
        <v>0</v>
      </c>
      <c r="BG1530" s="227">
        <f>IF(N1530="zákl. přenesená",J1530,0)</f>
        <v>0</v>
      </c>
      <c r="BH1530" s="227">
        <f>IF(N1530="sníž. přenesená",J1530,0)</f>
        <v>0</v>
      </c>
      <c r="BI1530" s="227">
        <f>IF(N1530="nulová",J1530,0)</f>
        <v>0</v>
      </c>
      <c r="BJ1530" s="19" t="s">
        <v>34</v>
      </c>
      <c r="BK1530" s="227">
        <f>ROUND(I1530*H1530,2)</f>
        <v>0</v>
      </c>
      <c r="BL1530" s="19" t="s">
        <v>304</v>
      </c>
      <c r="BM1530" s="226" t="s">
        <v>2055</v>
      </c>
    </row>
    <row r="1531" spans="1:65" s="2" customFormat="1" ht="21.75" customHeight="1">
      <c r="A1531" s="40"/>
      <c r="B1531" s="41"/>
      <c r="C1531" s="261" t="s">
        <v>2056</v>
      </c>
      <c r="D1531" s="261" t="s">
        <v>317</v>
      </c>
      <c r="E1531" s="262" t="s">
        <v>2057</v>
      </c>
      <c r="F1531" s="263" t="s">
        <v>2058</v>
      </c>
      <c r="G1531" s="264" t="s">
        <v>211</v>
      </c>
      <c r="H1531" s="265">
        <v>157.559</v>
      </c>
      <c r="I1531" s="266"/>
      <c r="J1531" s="267">
        <f>ROUND(I1531*H1531,2)</f>
        <v>0</v>
      </c>
      <c r="K1531" s="263" t="s">
        <v>212</v>
      </c>
      <c r="L1531" s="268"/>
      <c r="M1531" s="269" t="s">
        <v>19</v>
      </c>
      <c r="N1531" s="270" t="s">
        <v>44</v>
      </c>
      <c r="O1531" s="86"/>
      <c r="P1531" s="224">
        <f>O1531*H1531</f>
        <v>0</v>
      </c>
      <c r="Q1531" s="224">
        <v>0.0131</v>
      </c>
      <c r="R1531" s="224">
        <f>Q1531*H1531</f>
        <v>2.0640229</v>
      </c>
      <c r="S1531" s="224">
        <v>0</v>
      </c>
      <c r="T1531" s="225">
        <f>S1531*H1531</f>
        <v>0</v>
      </c>
      <c r="U1531" s="40"/>
      <c r="V1531" s="40"/>
      <c r="W1531" s="40"/>
      <c r="X1531" s="40"/>
      <c r="Y1531" s="40"/>
      <c r="Z1531" s="40"/>
      <c r="AA1531" s="40"/>
      <c r="AB1531" s="40"/>
      <c r="AC1531" s="40"/>
      <c r="AD1531" s="40"/>
      <c r="AE1531" s="40"/>
      <c r="AR1531" s="226" t="s">
        <v>377</v>
      </c>
      <c r="AT1531" s="226" t="s">
        <v>317</v>
      </c>
      <c r="AU1531" s="226" t="s">
        <v>82</v>
      </c>
      <c r="AY1531" s="19" t="s">
        <v>206</v>
      </c>
      <c r="BE1531" s="227">
        <f>IF(N1531="základní",J1531,0)</f>
        <v>0</v>
      </c>
      <c r="BF1531" s="227">
        <f>IF(N1531="snížená",J1531,0)</f>
        <v>0</v>
      </c>
      <c r="BG1531" s="227">
        <f>IF(N1531="zákl. přenesená",J1531,0)</f>
        <v>0</v>
      </c>
      <c r="BH1531" s="227">
        <f>IF(N1531="sníž. přenesená",J1531,0)</f>
        <v>0</v>
      </c>
      <c r="BI1531" s="227">
        <f>IF(N1531="nulová",J1531,0)</f>
        <v>0</v>
      </c>
      <c r="BJ1531" s="19" t="s">
        <v>34</v>
      </c>
      <c r="BK1531" s="227">
        <f>ROUND(I1531*H1531,2)</f>
        <v>0</v>
      </c>
      <c r="BL1531" s="19" t="s">
        <v>304</v>
      </c>
      <c r="BM1531" s="226" t="s">
        <v>2059</v>
      </c>
    </row>
    <row r="1532" spans="1:65" s="2" customFormat="1" ht="44.25" customHeight="1">
      <c r="A1532" s="40"/>
      <c r="B1532" s="41"/>
      <c r="C1532" s="215" t="s">
        <v>2060</v>
      </c>
      <c r="D1532" s="215" t="s">
        <v>208</v>
      </c>
      <c r="E1532" s="216" t="s">
        <v>2061</v>
      </c>
      <c r="F1532" s="217" t="s">
        <v>2062</v>
      </c>
      <c r="G1532" s="218" t="s">
        <v>211</v>
      </c>
      <c r="H1532" s="219">
        <v>78.78</v>
      </c>
      <c r="I1532" s="220"/>
      <c r="J1532" s="221">
        <f>ROUND(I1532*H1532,2)</f>
        <v>0</v>
      </c>
      <c r="K1532" s="217" t="s">
        <v>212</v>
      </c>
      <c r="L1532" s="46"/>
      <c r="M1532" s="222" t="s">
        <v>19</v>
      </c>
      <c r="N1532" s="223" t="s">
        <v>44</v>
      </c>
      <c r="O1532" s="86"/>
      <c r="P1532" s="224">
        <f>O1532*H1532</f>
        <v>0</v>
      </c>
      <c r="Q1532" s="224">
        <v>0.00606</v>
      </c>
      <c r="R1532" s="224">
        <f>Q1532*H1532</f>
        <v>0.4774068</v>
      </c>
      <c r="S1532" s="224">
        <v>0</v>
      </c>
      <c r="T1532" s="225">
        <f>S1532*H1532</f>
        <v>0</v>
      </c>
      <c r="U1532" s="40"/>
      <c r="V1532" s="40"/>
      <c r="W1532" s="40"/>
      <c r="X1532" s="40"/>
      <c r="Y1532" s="40"/>
      <c r="Z1532" s="40"/>
      <c r="AA1532" s="40"/>
      <c r="AB1532" s="40"/>
      <c r="AC1532" s="40"/>
      <c r="AD1532" s="40"/>
      <c r="AE1532" s="40"/>
      <c r="AR1532" s="226" t="s">
        <v>304</v>
      </c>
      <c r="AT1532" s="226" t="s">
        <v>208</v>
      </c>
      <c r="AU1532" s="226" t="s">
        <v>82</v>
      </c>
      <c r="AY1532" s="19" t="s">
        <v>206</v>
      </c>
      <c r="BE1532" s="227">
        <f>IF(N1532="základní",J1532,0)</f>
        <v>0</v>
      </c>
      <c r="BF1532" s="227">
        <f>IF(N1532="snížená",J1532,0)</f>
        <v>0</v>
      </c>
      <c r="BG1532" s="227">
        <f>IF(N1532="zákl. přenesená",J1532,0)</f>
        <v>0</v>
      </c>
      <c r="BH1532" s="227">
        <f>IF(N1532="sníž. přenesená",J1532,0)</f>
        <v>0</v>
      </c>
      <c r="BI1532" s="227">
        <f>IF(N1532="nulová",J1532,0)</f>
        <v>0</v>
      </c>
      <c r="BJ1532" s="19" t="s">
        <v>34</v>
      </c>
      <c r="BK1532" s="227">
        <f>ROUND(I1532*H1532,2)</f>
        <v>0</v>
      </c>
      <c r="BL1532" s="19" t="s">
        <v>304</v>
      </c>
      <c r="BM1532" s="226" t="s">
        <v>2063</v>
      </c>
    </row>
    <row r="1533" spans="1:51" s="15" customFormat="1" ht="12">
      <c r="A1533" s="15"/>
      <c r="B1533" s="251"/>
      <c r="C1533" s="252"/>
      <c r="D1533" s="230" t="s">
        <v>218</v>
      </c>
      <c r="E1533" s="253" t="s">
        <v>19</v>
      </c>
      <c r="F1533" s="254" t="s">
        <v>550</v>
      </c>
      <c r="G1533" s="252"/>
      <c r="H1533" s="253" t="s">
        <v>19</v>
      </c>
      <c r="I1533" s="255"/>
      <c r="J1533" s="252"/>
      <c r="K1533" s="252"/>
      <c r="L1533" s="256"/>
      <c r="M1533" s="257"/>
      <c r="N1533" s="258"/>
      <c r="O1533" s="258"/>
      <c r="P1533" s="258"/>
      <c r="Q1533" s="258"/>
      <c r="R1533" s="258"/>
      <c r="S1533" s="258"/>
      <c r="T1533" s="259"/>
      <c r="U1533" s="15"/>
      <c r="V1533" s="15"/>
      <c r="W1533" s="15"/>
      <c r="X1533" s="15"/>
      <c r="Y1533" s="15"/>
      <c r="Z1533" s="15"/>
      <c r="AA1533" s="15"/>
      <c r="AB1533" s="15"/>
      <c r="AC1533" s="15"/>
      <c r="AD1533" s="15"/>
      <c r="AE1533" s="15"/>
      <c r="AT1533" s="260" t="s">
        <v>218</v>
      </c>
      <c r="AU1533" s="260" t="s">
        <v>82</v>
      </c>
      <c r="AV1533" s="15" t="s">
        <v>34</v>
      </c>
      <c r="AW1533" s="15" t="s">
        <v>33</v>
      </c>
      <c r="AX1533" s="15" t="s">
        <v>73</v>
      </c>
      <c r="AY1533" s="260" t="s">
        <v>206</v>
      </c>
    </row>
    <row r="1534" spans="1:51" s="13" customFormat="1" ht="12">
      <c r="A1534" s="13"/>
      <c r="B1534" s="228"/>
      <c r="C1534" s="229"/>
      <c r="D1534" s="230" t="s">
        <v>218</v>
      </c>
      <c r="E1534" s="231" t="s">
        <v>19</v>
      </c>
      <c r="F1534" s="232" t="s">
        <v>2064</v>
      </c>
      <c r="G1534" s="229"/>
      <c r="H1534" s="233">
        <v>78.78</v>
      </c>
      <c r="I1534" s="234"/>
      <c r="J1534" s="229"/>
      <c r="K1534" s="229"/>
      <c r="L1534" s="235"/>
      <c r="M1534" s="236"/>
      <c r="N1534" s="237"/>
      <c r="O1534" s="237"/>
      <c r="P1534" s="237"/>
      <c r="Q1534" s="237"/>
      <c r="R1534" s="237"/>
      <c r="S1534" s="237"/>
      <c r="T1534" s="238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T1534" s="239" t="s">
        <v>218</v>
      </c>
      <c r="AU1534" s="239" t="s">
        <v>82</v>
      </c>
      <c r="AV1534" s="13" t="s">
        <v>82</v>
      </c>
      <c r="AW1534" s="13" t="s">
        <v>33</v>
      </c>
      <c r="AX1534" s="13" t="s">
        <v>73</v>
      </c>
      <c r="AY1534" s="239" t="s">
        <v>206</v>
      </c>
    </row>
    <row r="1535" spans="1:51" s="14" customFormat="1" ht="12">
      <c r="A1535" s="14"/>
      <c r="B1535" s="240"/>
      <c r="C1535" s="241"/>
      <c r="D1535" s="230" t="s">
        <v>218</v>
      </c>
      <c r="E1535" s="242" t="s">
        <v>19</v>
      </c>
      <c r="F1535" s="243" t="s">
        <v>220</v>
      </c>
      <c r="G1535" s="241"/>
      <c r="H1535" s="244">
        <v>78.78</v>
      </c>
      <c r="I1535" s="245"/>
      <c r="J1535" s="241"/>
      <c r="K1535" s="241"/>
      <c r="L1535" s="246"/>
      <c r="M1535" s="247"/>
      <c r="N1535" s="248"/>
      <c r="O1535" s="248"/>
      <c r="P1535" s="248"/>
      <c r="Q1535" s="248"/>
      <c r="R1535" s="248"/>
      <c r="S1535" s="248"/>
      <c r="T1535" s="249"/>
      <c r="U1535" s="14"/>
      <c r="V1535" s="14"/>
      <c r="W1535" s="14"/>
      <c r="X1535" s="14"/>
      <c r="Y1535" s="14"/>
      <c r="Z1535" s="14"/>
      <c r="AA1535" s="14"/>
      <c r="AB1535" s="14"/>
      <c r="AC1535" s="14"/>
      <c r="AD1535" s="14"/>
      <c r="AE1535" s="14"/>
      <c r="AT1535" s="250" t="s">
        <v>218</v>
      </c>
      <c r="AU1535" s="250" t="s">
        <v>82</v>
      </c>
      <c r="AV1535" s="14" t="s">
        <v>112</v>
      </c>
      <c r="AW1535" s="14" t="s">
        <v>33</v>
      </c>
      <c r="AX1535" s="14" t="s">
        <v>34</v>
      </c>
      <c r="AY1535" s="250" t="s">
        <v>206</v>
      </c>
    </row>
    <row r="1536" spans="1:65" s="2" customFormat="1" ht="12">
      <c r="A1536" s="40"/>
      <c r="B1536" s="41"/>
      <c r="C1536" s="261" t="s">
        <v>2065</v>
      </c>
      <c r="D1536" s="261" t="s">
        <v>317</v>
      </c>
      <c r="E1536" s="262" t="s">
        <v>2066</v>
      </c>
      <c r="F1536" s="263" t="s">
        <v>2067</v>
      </c>
      <c r="G1536" s="264" t="s">
        <v>211</v>
      </c>
      <c r="H1536" s="265">
        <v>82.719</v>
      </c>
      <c r="I1536" s="266"/>
      <c r="J1536" s="267">
        <f>ROUND(I1536*H1536,2)</f>
        <v>0</v>
      </c>
      <c r="K1536" s="263" t="s">
        <v>212</v>
      </c>
      <c r="L1536" s="268"/>
      <c r="M1536" s="269" t="s">
        <v>19</v>
      </c>
      <c r="N1536" s="270" t="s">
        <v>44</v>
      </c>
      <c r="O1536" s="86"/>
      <c r="P1536" s="224">
        <f>O1536*H1536</f>
        <v>0</v>
      </c>
      <c r="Q1536" s="224">
        <v>0.0042</v>
      </c>
      <c r="R1536" s="224">
        <f>Q1536*H1536</f>
        <v>0.34741979999999995</v>
      </c>
      <c r="S1536" s="224">
        <v>0</v>
      </c>
      <c r="T1536" s="225">
        <f>S1536*H1536</f>
        <v>0</v>
      </c>
      <c r="U1536" s="40"/>
      <c r="V1536" s="40"/>
      <c r="W1536" s="40"/>
      <c r="X1536" s="40"/>
      <c r="Y1536" s="40"/>
      <c r="Z1536" s="40"/>
      <c r="AA1536" s="40"/>
      <c r="AB1536" s="40"/>
      <c r="AC1536" s="40"/>
      <c r="AD1536" s="40"/>
      <c r="AE1536" s="40"/>
      <c r="AR1536" s="226" t="s">
        <v>377</v>
      </c>
      <c r="AT1536" s="226" t="s">
        <v>317</v>
      </c>
      <c r="AU1536" s="226" t="s">
        <v>82</v>
      </c>
      <c r="AY1536" s="19" t="s">
        <v>206</v>
      </c>
      <c r="BE1536" s="227">
        <f>IF(N1536="základní",J1536,0)</f>
        <v>0</v>
      </c>
      <c r="BF1536" s="227">
        <f>IF(N1536="snížená",J1536,0)</f>
        <v>0</v>
      </c>
      <c r="BG1536" s="227">
        <f>IF(N1536="zákl. přenesená",J1536,0)</f>
        <v>0</v>
      </c>
      <c r="BH1536" s="227">
        <f>IF(N1536="sníž. přenesená",J1536,0)</f>
        <v>0</v>
      </c>
      <c r="BI1536" s="227">
        <f>IF(N1536="nulová",J1536,0)</f>
        <v>0</v>
      </c>
      <c r="BJ1536" s="19" t="s">
        <v>34</v>
      </c>
      <c r="BK1536" s="227">
        <f>ROUND(I1536*H1536,2)</f>
        <v>0</v>
      </c>
      <c r="BL1536" s="19" t="s">
        <v>304</v>
      </c>
      <c r="BM1536" s="226" t="s">
        <v>2068</v>
      </c>
    </row>
    <row r="1537" spans="1:51" s="13" customFormat="1" ht="12">
      <c r="A1537" s="13"/>
      <c r="B1537" s="228"/>
      <c r="C1537" s="229"/>
      <c r="D1537" s="230" t="s">
        <v>218</v>
      </c>
      <c r="E1537" s="229"/>
      <c r="F1537" s="232" t="s">
        <v>2069</v>
      </c>
      <c r="G1537" s="229"/>
      <c r="H1537" s="233">
        <v>82.719</v>
      </c>
      <c r="I1537" s="234"/>
      <c r="J1537" s="229"/>
      <c r="K1537" s="229"/>
      <c r="L1537" s="235"/>
      <c r="M1537" s="236"/>
      <c r="N1537" s="237"/>
      <c r="O1537" s="237"/>
      <c r="P1537" s="237"/>
      <c r="Q1537" s="237"/>
      <c r="R1537" s="237"/>
      <c r="S1537" s="237"/>
      <c r="T1537" s="238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T1537" s="239" t="s">
        <v>218</v>
      </c>
      <c r="AU1537" s="239" t="s">
        <v>82</v>
      </c>
      <c r="AV1537" s="13" t="s">
        <v>82</v>
      </c>
      <c r="AW1537" s="13" t="s">
        <v>4</v>
      </c>
      <c r="AX1537" s="13" t="s">
        <v>34</v>
      </c>
      <c r="AY1537" s="239" t="s">
        <v>206</v>
      </c>
    </row>
    <row r="1538" spans="1:65" s="2" customFormat="1" ht="33" customHeight="1">
      <c r="A1538" s="40"/>
      <c r="B1538" s="41"/>
      <c r="C1538" s="215" t="s">
        <v>2070</v>
      </c>
      <c r="D1538" s="215" t="s">
        <v>208</v>
      </c>
      <c r="E1538" s="216" t="s">
        <v>2071</v>
      </c>
      <c r="F1538" s="217" t="s">
        <v>2072</v>
      </c>
      <c r="G1538" s="218" t="s">
        <v>211</v>
      </c>
      <c r="H1538" s="219">
        <v>1314.53</v>
      </c>
      <c r="I1538" s="220"/>
      <c r="J1538" s="221">
        <f>ROUND(I1538*H1538,2)</f>
        <v>0</v>
      </c>
      <c r="K1538" s="217" t="s">
        <v>212</v>
      </c>
      <c r="L1538" s="46"/>
      <c r="M1538" s="222" t="s">
        <v>19</v>
      </c>
      <c r="N1538" s="223" t="s">
        <v>44</v>
      </c>
      <c r="O1538" s="86"/>
      <c r="P1538" s="224">
        <f>O1538*H1538</f>
        <v>0</v>
      </c>
      <c r="Q1538" s="224">
        <v>0</v>
      </c>
      <c r="R1538" s="224">
        <f>Q1538*H1538</f>
        <v>0</v>
      </c>
      <c r="S1538" s="224">
        <v>0</v>
      </c>
      <c r="T1538" s="225">
        <f>S1538*H1538</f>
        <v>0</v>
      </c>
      <c r="U1538" s="40"/>
      <c r="V1538" s="40"/>
      <c r="W1538" s="40"/>
      <c r="X1538" s="40"/>
      <c r="Y1538" s="40"/>
      <c r="Z1538" s="40"/>
      <c r="AA1538" s="40"/>
      <c r="AB1538" s="40"/>
      <c r="AC1538" s="40"/>
      <c r="AD1538" s="40"/>
      <c r="AE1538" s="40"/>
      <c r="AR1538" s="226" t="s">
        <v>304</v>
      </c>
      <c r="AT1538" s="226" t="s">
        <v>208</v>
      </c>
      <c r="AU1538" s="226" t="s">
        <v>82</v>
      </c>
      <c r="AY1538" s="19" t="s">
        <v>206</v>
      </c>
      <c r="BE1538" s="227">
        <f>IF(N1538="základní",J1538,0)</f>
        <v>0</v>
      </c>
      <c r="BF1538" s="227">
        <f>IF(N1538="snížená",J1538,0)</f>
        <v>0</v>
      </c>
      <c r="BG1538" s="227">
        <f>IF(N1538="zákl. přenesená",J1538,0)</f>
        <v>0</v>
      </c>
      <c r="BH1538" s="227">
        <f>IF(N1538="sníž. přenesená",J1538,0)</f>
        <v>0</v>
      </c>
      <c r="BI1538" s="227">
        <f>IF(N1538="nulová",J1538,0)</f>
        <v>0</v>
      </c>
      <c r="BJ1538" s="19" t="s">
        <v>34</v>
      </c>
      <c r="BK1538" s="227">
        <f>ROUND(I1538*H1538,2)</f>
        <v>0</v>
      </c>
      <c r="BL1538" s="19" t="s">
        <v>304</v>
      </c>
      <c r="BM1538" s="226" t="s">
        <v>2073</v>
      </c>
    </row>
    <row r="1539" spans="1:65" s="2" customFormat="1" ht="12">
      <c r="A1539" s="40"/>
      <c r="B1539" s="41"/>
      <c r="C1539" s="261" t="s">
        <v>2074</v>
      </c>
      <c r="D1539" s="261" t="s">
        <v>317</v>
      </c>
      <c r="E1539" s="262" t="s">
        <v>2075</v>
      </c>
      <c r="F1539" s="263" t="s">
        <v>2076</v>
      </c>
      <c r="G1539" s="264" t="s">
        <v>211</v>
      </c>
      <c r="H1539" s="265">
        <v>1511.71</v>
      </c>
      <c r="I1539" s="266"/>
      <c r="J1539" s="267">
        <f>ROUND(I1539*H1539,2)</f>
        <v>0</v>
      </c>
      <c r="K1539" s="263" t="s">
        <v>212</v>
      </c>
      <c r="L1539" s="268"/>
      <c r="M1539" s="269" t="s">
        <v>19</v>
      </c>
      <c r="N1539" s="270" t="s">
        <v>44</v>
      </c>
      <c r="O1539" s="86"/>
      <c r="P1539" s="224">
        <f>O1539*H1539</f>
        <v>0</v>
      </c>
      <c r="Q1539" s="224">
        <v>0.0003</v>
      </c>
      <c r="R1539" s="224">
        <f>Q1539*H1539</f>
        <v>0.45351299999999994</v>
      </c>
      <c r="S1539" s="224">
        <v>0</v>
      </c>
      <c r="T1539" s="225">
        <f>S1539*H1539</f>
        <v>0</v>
      </c>
      <c r="U1539" s="40"/>
      <c r="V1539" s="40"/>
      <c r="W1539" s="40"/>
      <c r="X1539" s="40"/>
      <c r="Y1539" s="40"/>
      <c r="Z1539" s="40"/>
      <c r="AA1539" s="40"/>
      <c r="AB1539" s="40"/>
      <c r="AC1539" s="40"/>
      <c r="AD1539" s="40"/>
      <c r="AE1539" s="40"/>
      <c r="AR1539" s="226" t="s">
        <v>377</v>
      </c>
      <c r="AT1539" s="226" t="s">
        <v>317</v>
      </c>
      <c r="AU1539" s="226" t="s">
        <v>82</v>
      </c>
      <c r="AY1539" s="19" t="s">
        <v>206</v>
      </c>
      <c r="BE1539" s="227">
        <f>IF(N1539="základní",J1539,0)</f>
        <v>0</v>
      </c>
      <c r="BF1539" s="227">
        <f>IF(N1539="snížená",J1539,0)</f>
        <v>0</v>
      </c>
      <c r="BG1539" s="227">
        <f>IF(N1539="zákl. přenesená",J1539,0)</f>
        <v>0</v>
      </c>
      <c r="BH1539" s="227">
        <f>IF(N1539="sníž. přenesená",J1539,0)</f>
        <v>0</v>
      </c>
      <c r="BI1539" s="227">
        <f>IF(N1539="nulová",J1539,0)</f>
        <v>0</v>
      </c>
      <c r="BJ1539" s="19" t="s">
        <v>34</v>
      </c>
      <c r="BK1539" s="227">
        <f>ROUND(I1539*H1539,2)</f>
        <v>0</v>
      </c>
      <c r="BL1539" s="19" t="s">
        <v>304</v>
      </c>
      <c r="BM1539" s="226" t="s">
        <v>2077</v>
      </c>
    </row>
    <row r="1540" spans="1:51" s="13" customFormat="1" ht="12">
      <c r="A1540" s="13"/>
      <c r="B1540" s="228"/>
      <c r="C1540" s="229"/>
      <c r="D1540" s="230" t="s">
        <v>218</v>
      </c>
      <c r="E1540" s="229"/>
      <c r="F1540" s="232" t="s">
        <v>2078</v>
      </c>
      <c r="G1540" s="229"/>
      <c r="H1540" s="233">
        <v>1511.71</v>
      </c>
      <c r="I1540" s="234"/>
      <c r="J1540" s="229"/>
      <c r="K1540" s="229"/>
      <c r="L1540" s="235"/>
      <c r="M1540" s="236"/>
      <c r="N1540" s="237"/>
      <c r="O1540" s="237"/>
      <c r="P1540" s="237"/>
      <c r="Q1540" s="237"/>
      <c r="R1540" s="237"/>
      <c r="S1540" s="237"/>
      <c r="T1540" s="238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T1540" s="239" t="s">
        <v>218</v>
      </c>
      <c r="AU1540" s="239" t="s">
        <v>82</v>
      </c>
      <c r="AV1540" s="13" t="s">
        <v>82</v>
      </c>
      <c r="AW1540" s="13" t="s">
        <v>4</v>
      </c>
      <c r="AX1540" s="13" t="s">
        <v>34</v>
      </c>
      <c r="AY1540" s="239" t="s">
        <v>206</v>
      </c>
    </row>
    <row r="1541" spans="1:65" s="2" customFormat="1" ht="12">
      <c r="A1541" s="40"/>
      <c r="B1541" s="41"/>
      <c r="C1541" s="215" t="s">
        <v>2079</v>
      </c>
      <c r="D1541" s="215" t="s">
        <v>208</v>
      </c>
      <c r="E1541" s="216" t="s">
        <v>2080</v>
      </c>
      <c r="F1541" s="217" t="s">
        <v>2081</v>
      </c>
      <c r="G1541" s="218" t="s">
        <v>211</v>
      </c>
      <c r="H1541" s="219">
        <v>78.78</v>
      </c>
      <c r="I1541" s="220"/>
      <c r="J1541" s="221">
        <f>ROUND(I1541*H1541,2)</f>
        <v>0</v>
      </c>
      <c r="K1541" s="217" t="s">
        <v>212</v>
      </c>
      <c r="L1541" s="46"/>
      <c r="M1541" s="222" t="s">
        <v>19</v>
      </c>
      <c r="N1541" s="223" t="s">
        <v>44</v>
      </c>
      <c r="O1541" s="86"/>
      <c r="P1541" s="224">
        <f>O1541*H1541</f>
        <v>0</v>
      </c>
      <c r="Q1541" s="224">
        <v>0</v>
      </c>
      <c r="R1541" s="224">
        <f>Q1541*H1541</f>
        <v>0</v>
      </c>
      <c r="S1541" s="224">
        <v>0</v>
      </c>
      <c r="T1541" s="225">
        <f>S1541*H1541</f>
        <v>0</v>
      </c>
      <c r="U1541" s="40"/>
      <c r="V1541" s="40"/>
      <c r="W1541" s="40"/>
      <c r="X1541" s="40"/>
      <c r="Y1541" s="40"/>
      <c r="Z1541" s="40"/>
      <c r="AA1541" s="40"/>
      <c r="AB1541" s="40"/>
      <c r="AC1541" s="40"/>
      <c r="AD1541" s="40"/>
      <c r="AE1541" s="40"/>
      <c r="AR1541" s="226" t="s">
        <v>304</v>
      </c>
      <c r="AT1541" s="226" t="s">
        <v>208</v>
      </c>
      <c r="AU1541" s="226" t="s">
        <v>82</v>
      </c>
      <c r="AY1541" s="19" t="s">
        <v>206</v>
      </c>
      <c r="BE1541" s="227">
        <f>IF(N1541="základní",J1541,0)</f>
        <v>0</v>
      </c>
      <c r="BF1541" s="227">
        <f>IF(N1541="snížená",J1541,0)</f>
        <v>0</v>
      </c>
      <c r="BG1541" s="227">
        <f>IF(N1541="zákl. přenesená",J1541,0)</f>
        <v>0</v>
      </c>
      <c r="BH1541" s="227">
        <f>IF(N1541="sníž. přenesená",J1541,0)</f>
        <v>0</v>
      </c>
      <c r="BI1541" s="227">
        <f>IF(N1541="nulová",J1541,0)</f>
        <v>0</v>
      </c>
      <c r="BJ1541" s="19" t="s">
        <v>34</v>
      </c>
      <c r="BK1541" s="227">
        <f>ROUND(I1541*H1541,2)</f>
        <v>0</v>
      </c>
      <c r="BL1541" s="19" t="s">
        <v>304</v>
      </c>
      <c r="BM1541" s="226" t="s">
        <v>2082</v>
      </c>
    </row>
    <row r="1542" spans="1:51" s="13" customFormat="1" ht="12">
      <c r="A1542" s="13"/>
      <c r="B1542" s="228"/>
      <c r="C1542" s="229"/>
      <c r="D1542" s="230" t="s">
        <v>218</v>
      </c>
      <c r="E1542" s="231" t="s">
        <v>19</v>
      </c>
      <c r="F1542" s="232" t="s">
        <v>2064</v>
      </c>
      <c r="G1542" s="229"/>
      <c r="H1542" s="233">
        <v>78.78</v>
      </c>
      <c r="I1542" s="234"/>
      <c r="J1542" s="229"/>
      <c r="K1542" s="229"/>
      <c r="L1542" s="235"/>
      <c r="M1542" s="236"/>
      <c r="N1542" s="237"/>
      <c r="O1542" s="237"/>
      <c r="P1542" s="237"/>
      <c r="Q1542" s="237"/>
      <c r="R1542" s="237"/>
      <c r="S1542" s="237"/>
      <c r="T1542" s="238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T1542" s="239" t="s">
        <v>218</v>
      </c>
      <c r="AU1542" s="239" t="s">
        <v>82</v>
      </c>
      <c r="AV1542" s="13" t="s">
        <v>82</v>
      </c>
      <c r="AW1542" s="13" t="s">
        <v>33</v>
      </c>
      <c r="AX1542" s="13" t="s">
        <v>73</v>
      </c>
      <c r="AY1542" s="239" t="s">
        <v>206</v>
      </c>
    </row>
    <row r="1543" spans="1:51" s="14" customFormat="1" ht="12">
      <c r="A1543" s="14"/>
      <c r="B1543" s="240"/>
      <c r="C1543" s="241"/>
      <c r="D1543" s="230" t="s">
        <v>218</v>
      </c>
      <c r="E1543" s="242" t="s">
        <v>19</v>
      </c>
      <c r="F1543" s="243" t="s">
        <v>220</v>
      </c>
      <c r="G1543" s="241"/>
      <c r="H1543" s="244">
        <v>78.78</v>
      </c>
      <c r="I1543" s="245"/>
      <c r="J1543" s="241"/>
      <c r="K1543" s="241"/>
      <c r="L1543" s="246"/>
      <c r="M1543" s="247"/>
      <c r="N1543" s="248"/>
      <c r="O1543" s="248"/>
      <c r="P1543" s="248"/>
      <c r="Q1543" s="248"/>
      <c r="R1543" s="248"/>
      <c r="S1543" s="248"/>
      <c r="T1543" s="249"/>
      <c r="U1543" s="14"/>
      <c r="V1543" s="14"/>
      <c r="W1543" s="14"/>
      <c r="X1543" s="14"/>
      <c r="Y1543" s="14"/>
      <c r="Z1543" s="14"/>
      <c r="AA1543" s="14"/>
      <c r="AB1543" s="14"/>
      <c r="AC1543" s="14"/>
      <c r="AD1543" s="14"/>
      <c r="AE1543" s="14"/>
      <c r="AT1543" s="250" t="s">
        <v>218</v>
      </c>
      <c r="AU1543" s="250" t="s">
        <v>82</v>
      </c>
      <c r="AV1543" s="14" t="s">
        <v>112</v>
      </c>
      <c r="AW1543" s="14" t="s">
        <v>33</v>
      </c>
      <c r="AX1543" s="14" t="s">
        <v>34</v>
      </c>
      <c r="AY1543" s="250" t="s">
        <v>206</v>
      </c>
    </row>
    <row r="1544" spans="1:65" s="2" customFormat="1" ht="12">
      <c r="A1544" s="40"/>
      <c r="B1544" s="41"/>
      <c r="C1544" s="261" t="s">
        <v>2083</v>
      </c>
      <c r="D1544" s="261" t="s">
        <v>317</v>
      </c>
      <c r="E1544" s="262" t="s">
        <v>2075</v>
      </c>
      <c r="F1544" s="263" t="s">
        <v>2076</v>
      </c>
      <c r="G1544" s="264" t="s">
        <v>211</v>
      </c>
      <c r="H1544" s="265">
        <v>94.536</v>
      </c>
      <c r="I1544" s="266"/>
      <c r="J1544" s="267">
        <f>ROUND(I1544*H1544,2)</f>
        <v>0</v>
      </c>
      <c r="K1544" s="263" t="s">
        <v>212</v>
      </c>
      <c r="L1544" s="268"/>
      <c r="M1544" s="269" t="s">
        <v>19</v>
      </c>
      <c r="N1544" s="270" t="s">
        <v>44</v>
      </c>
      <c r="O1544" s="86"/>
      <c r="P1544" s="224">
        <f>O1544*H1544</f>
        <v>0</v>
      </c>
      <c r="Q1544" s="224">
        <v>0.0003</v>
      </c>
      <c r="R1544" s="224">
        <f>Q1544*H1544</f>
        <v>0.0283608</v>
      </c>
      <c r="S1544" s="224">
        <v>0</v>
      </c>
      <c r="T1544" s="225">
        <f>S1544*H1544</f>
        <v>0</v>
      </c>
      <c r="U1544" s="40"/>
      <c r="V1544" s="40"/>
      <c r="W1544" s="40"/>
      <c r="X1544" s="40"/>
      <c r="Y1544" s="40"/>
      <c r="Z1544" s="40"/>
      <c r="AA1544" s="40"/>
      <c r="AB1544" s="40"/>
      <c r="AC1544" s="40"/>
      <c r="AD1544" s="40"/>
      <c r="AE1544" s="40"/>
      <c r="AR1544" s="226" t="s">
        <v>377</v>
      </c>
      <c r="AT1544" s="226" t="s">
        <v>317</v>
      </c>
      <c r="AU1544" s="226" t="s">
        <v>82</v>
      </c>
      <c r="AY1544" s="19" t="s">
        <v>206</v>
      </c>
      <c r="BE1544" s="227">
        <f>IF(N1544="základní",J1544,0)</f>
        <v>0</v>
      </c>
      <c r="BF1544" s="227">
        <f>IF(N1544="snížená",J1544,0)</f>
        <v>0</v>
      </c>
      <c r="BG1544" s="227">
        <f>IF(N1544="zákl. přenesená",J1544,0)</f>
        <v>0</v>
      </c>
      <c r="BH1544" s="227">
        <f>IF(N1544="sníž. přenesená",J1544,0)</f>
        <v>0</v>
      </c>
      <c r="BI1544" s="227">
        <f>IF(N1544="nulová",J1544,0)</f>
        <v>0</v>
      </c>
      <c r="BJ1544" s="19" t="s">
        <v>34</v>
      </c>
      <c r="BK1544" s="227">
        <f>ROUND(I1544*H1544,2)</f>
        <v>0</v>
      </c>
      <c r="BL1544" s="19" t="s">
        <v>304</v>
      </c>
      <c r="BM1544" s="226" t="s">
        <v>2084</v>
      </c>
    </row>
    <row r="1545" spans="1:51" s="13" customFormat="1" ht="12">
      <c r="A1545" s="13"/>
      <c r="B1545" s="228"/>
      <c r="C1545" s="229"/>
      <c r="D1545" s="230" t="s">
        <v>218</v>
      </c>
      <c r="E1545" s="229"/>
      <c r="F1545" s="232" t="s">
        <v>2085</v>
      </c>
      <c r="G1545" s="229"/>
      <c r="H1545" s="233">
        <v>94.536</v>
      </c>
      <c r="I1545" s="234"/>
      <c r="J1545" s="229"/>
      <c r="K1545" s="229"/>
      <c r="L1545" s="235"/>
      <c r="M1545" s="236"/>
      <c r="N1545" s="237"/>
      <c r="O1545" s="237"/>
      <c r="P1545" s="237"/>
      <c r="Q1545" s="237"/>
      <c r="R1545" s="237"/>
      <c r="S1545" s="237"/>
      <c r="T1545" s="238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T1545" s="239" t="s">
        <v>218</v>
      </c>
      <c r="AU1545" s="239" t="s">
        <v>82</v>
      </c>
      <c r="AV1545" s="13" t="s">
        <v>82</v>
      </c>
      <c r="AW1545" s="13" t="s">
        <v>4</v>
      </c>
      <c r="AX1545" s="13" t="s">
        <v>34</v>
      </c>
      <c r="AY1545" s="239" t="s">
        <v>206</v>
      </c>
    </row>
    <row r="1546" spans="1:65" s="2" customFormat="1" ht="66.75" customHeight="1">
      <c r="A1546" s="40"/>
      <c r="B1546" s="41"/>
      <c r="C1546" s="215" t="s">
        <v>2086</v>
      </c>
      <c r="D1546" s="215" t="s">
        <v>208</v>
      </c>
      <c r="E1546" s="216" t="s">
        <v>2087</v>
      </c>
      <c r="F1546" s="217" t="s">
        <v>2088</v>
      </c>
      <c r="G1546" s="218" t="s">
        <v>211</v>
      </c>
      <c r="H1546" s="219">
        <v>1314.53</v>
      </c>
      <c r="I1546" s="220"/>
      <c r="J1546" s="221">
        <f>ROUND(I1546*H1546,2)</f>
        <v>0</v>
      </c>
      <c r="K1546" s="217" t="s">
        <v>212</v>
      </c>
      <c r="L1546" s="46"/>
      <c r="M1546" s="222" t="s">
        <v>19</v>
      </c>
      <c r="N1546" s="223" t="s">
        <v>44</v>
      </c>
      <c r="O1546" s="86"/>
      <c r="P1546" s="224">
        <f>O1546*H1546</f>
        <v>0</v>
      </c>
      <c r="Q1546" s="224">
        <v>0.00054</v>
      </c>
      <c r="R1546" s="224">
        <f>Q1546*H1546</f>
        <v>0.7098462</v>
      </c>
      <c r="S1546" s="224">
        <v>0</v>
      </c>
      <c r="T1546" s="225">
        <f>S1546*H1546</f>
        <v>0</v>
      </c>
      <c r="U1546" s="40"/>
      <c r="V1546" s="40"/>
      <c r="W1546" s="40"/>
      <c r="X1546" s="40"/>
      <c r="Y1546" s="40"/>
      <c r="Z1546" s="40"/>
      <c r="AA1546" s="40"/>
      <c r="AB1546" s="40"/>
      <c r="AC1546" s="40"/>
      <c r="AD1546" s="40"/>
      <c r="AE1546" s="40"/>
      <c r="AR1546" s="226" t="s">
        <v>304</v>
      </c>
      <c r="AT1546" s="226" t="s">
        <v>208</v>
      </c>
      <c r="AU1546" s="226" t="s">
        <v>82</v>
      </c>
      <c r="AY1546" s="19" t="s">
        <v>206</v>
      </c>
      <c r="BE1546" s="227">
        <f>IF(N1546="základní",J1546,0)</f>
        <v>0</v>
      </c>
      <c r="BF1546" s="227">
        <f>IF(N1546="snížená",J1546,0)</f>
        <v>0</v>
      </c>
      <c r="BG1546" s="227">
        <f>IF(N1546="zákl. přenesená",J1546,0)</f>
        <v>0</v>
      </c>
      <c r="BH1546" s="227">
        <f>IF(N1546="sníž. přenesená",J1546,0)</f>
        <v>0</v>
      </c>
      <c r="BI1546" s="227">
        <f>IF(N1546="nulová",J1546,0)</f>
        <v>0</v>
      </c>
      <c r="BJ1546" s="19" t="s">
        <v>34</v>
      </c>
      <c r="BK1546" s="227">
        <f>ROUND(I1546*H1546,2)</f>
        <v>0</v>
      </c>
      <c r="BL1546" s="19" t="s">
        <v>304</v>
      </c>
      <c r="BM1546" s="226" t="s">
        <v>2089</v>
      </c>
    </row>
    <row r="1547" spans="1:65" s="2" customFormat="1" ht="12">
      <c r="A1547" s="40"/>
      <c r="B1547" s="41"/>
      <c r="C1547" s="261" t="s">
        <v>2090</v>
      </c>
      <c r="D1547" s="261" t="s">
        <v>317</v>
      </c>
      <c r="E1547" s="262" t="s">
        <v>2091</v>
      </c>
      <c r="F1547" s="263" t="s">
        <v>2092</v>
      </c>
      <c r="G1547" s="264" t="s">
        <v>211</v>
      </c>
      <c r="H1547" s="265">
        <v>1511.71</v>
      </c>
      <c r="I1547" s="266"/>
      <c r="J1547" s="267">
        <f>ROUND(I1547*H1547,2)</f>
        <v>0</v>
      </c>
      <c r="K1547" s="263" t="s">
        <v>212</v>
      </c>
      <c r="L1547" s="268"/>
      <c r="M1547" s="269" t="s">
        <v>19</v>
      </c>
      <c r="N1547" s="270" t="s">
        <v>44</v>
      </c>
      <c r="O1547" s="86"/>
      <c r="P1547" s="224">
        <f>O1547*H1547</f>
        <v>0</v>
      </c>
      <c r="Q1547" s="224">
        <v>0.0019</v>
      </c>
      <c r="R1547" s="224">
        <f>Q1547*H1547</f>
        <v>2.872249</v>
      </c>
      <c r="S1547" s="224">
        <v>0</v>
      </c>
      <c r="T1547" s="225">
        <f>S1547*H1547</f>
        <v>0</v>
      </c>
      <c r="U1547" s="40"/>
      <c r="V1547" s="40"/>
      <c r="W1547" s="40"/>
      <c r="X1547" s="40"/>
      <c r="Y1547" s="40"/>
      <c r="Z1547" s="40"/>
      <c r="AA1547" s="40"/>
      <c r="AB1547" s="40"/>
      <c r="AC1547" s="40"/>
      <c r="AD1547" s="40"/>
      <c r="AE1547" s="40"/>
      <c r="AR1547" s="226" t="s">
        <v>377</v>
      </c>
      <c r="AT1547" s="226" t="s">
        <v>317</v>
      </c>
      <c r="AU1547" s="226" t="s">
        <v>82</v>
      </c>
      <c r="AY1547" s="19" t="s">
        <v>206</v>
      </c>
      <c r="BE1547" s="227">
        <f>IF(N1547="základní",J1547,0)</f>
        <v>0</v>
      </c>
      <c r="BF1547" s="227">
        <f>IF(N1547="snížená",J1547,0)</f>
        <v>0</v>
      </c>
      <c r="BG1547" s="227">
        <f>IF(N1547="zákl. přenesená",J1547,0)</f>
        <v>0</v>
      </c>
      <c r="BH1547" s="227">
        <f>IF(N1547="sníž. přenesená",J1547,0)</f>
        <v>0</v>
      </c>
      <c r="BI1547" s="227">
        <f>IF(N1547="nulová",J1547,0)</f>
        <v>0</v>
      </c>
      <c r="BJ1547" s="19" t="s">
        <v>34</v>
      </c>
      <c r="BK1547" s="227">
        <f>ROUND(I1547*H1547,2)</f>
        <v>0</v>
      </c>
      <c r="BL1547" s="19" t="s">
        <v>304</v>
      </c>
      <c r="BM1547" s="226" t="s">
        <v>2093</v>
      </c>
    </row>
    <row r="1548" spans="1:51" s="13" customFormat="1" ht="12">
      <c r="A1548" s="13"/>
      <c r="B1548" s="228"/>
      <c r="C1548" s="229"/>
      <c r="D1548" s="230" t="s">
        <v>218</v>
      </c>
      <c r="E1548" s="229"/>
      <c r="F1548" s="232" t="s">
        <v>2078</v>
      </c>
      <c r="G1548" s="229"/>
      <c r="H1548" s="233">
        <v>1511.71</v>
      </c>
      <c r="I1548" s="234"/>
      <c r="J1548" s="229"/>
      <c r="K1548" s="229"/>
      <c r="L1548" s="235"/>
      <c r="M1548" s="236"/>
      <c r="N1548" s="237"/>
      <c r="O1548" s="237"/>
      <c r="P1548" s="237"/>
      <c r="Q1548" s="237"/>
      <c r="R1548" s="237"/>
      <c r="S1548" s="237"/>
      <c r="T1548" s="238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T1548" s="239" t="s">
        <v>218</v>
      </c>
      <c r="AU1548" s="239" t="s">
        <v>82</v>
      </c>
      <c r="AV1548" s="13" t="s">
        <v>82</v>
      </c>
      <c r="AW1548" s="13" t="s">
        <v>4</v>
      </c>
      <c r="AX1548" s="13" t="s">
        <v>34</v>
      </c>
      <c r="AY1548" s="239" t="s">
        <v>206</v>
      </c>
    </row>
    <row r="1549" spans="1:65" s="2" customFormat="1" ht="12">
      <c r="A1549" s="40"/>
      <c r="B1549" s="41"/>
      <c r="C1549" s="215" t="s">
        <v>2094</v>
      </c>
      <c r="D1549" s="215" t="s">
        <v>208</v>
      </c>
      <c r="E1549" s="216" t="s">
        <v>2095</v>
      </c>
      <c r="F1549" s="217" t="s">
        <v>2096</v>
      </c>
      <c r="G1549" s="218" t="s">
        <v>211</v>
      </c>
      <c r="H1549" s="219">
        <v>78.78</v>
      </c>
      <c r="I1549" s="220"/>
      <c r="J1549" s="221">
        <f>ROUND(I1549*H1549,2)</f>
        <v>0</v>
      </c>
      <c r="K1549" s="217" t="s">
        <v>212</v>
      </c>
      <c r="L1549" s="46"/>
      <c r="M1549" s="222" t="s">
        <v>19</v>
      </c>
      <c r="N1549" s="223" t="s">
        <v>44</v>
      </c>
      <c r="O1549" s="86"/>
      <c r="P1549" s="224">
        <f>O1549*H1549</f>
        <v>0</v>
      </c>
      <c r="Q1549" s="224">
        <v>3E-05</v>
      </c>
      <c r="R1549" s="224">
        <f>Q1549*H1549</f>
        <v>0.0023634000000000003</v>
      </c>
      <c r="S1549" s="224">
        <v>0</v>
      </c>
      <c r="T1549" s="225">
        <f>S1549*H1549</f>
        <v>0</v>
      </c>
      <c r="U1549" s="40"/>
      <c r="V1549" s="40"/>
      <c r="W1549" s="40"/>
      <c r="X1549" s="40"/>
      <c r="Y1549" s="40"/>
      <c r="Z1549" s="40"/>
      <c r="AA1549" s="40"/>
      <c r="AB1549" s="40"/>
      <c r="AC1549" s="40"/>
      <c r="AD1549" s="40"/>
      <c r="AE1549" s="40"/>
      <c r="AR1549" s="226" t="s">
        <v>304</v>
      </c>
      <c r="AT1549" s="226" t="s">
        <v>208</v>
      </c>
      <c r="AU1549" s="226" t="s">
        <v>82</v>
      </c>
      <c r="AY1549" s="19" t="s">
        <v>206</v>
      </c>
      <c r="BE1549" s="227">
        <f>IF(N1549="základní",J1549,0)</f>
        <v>0</v>
      </c>
      <c r="BF1549" s="227">
        <f>IF(N1549="snížená",J1549,0)</f>
        <v>0</v>
      </c>
      <c r="BG1549" s="227">
        <f>IF(N1549="zákl. přenesená",J1549,0)</f>
        <v>0</v>
      </c>
      <c r="BH1549" s="227">
        <f>IF(N1549="sníž. přenesená",J1549,0)</f>
        <v>0</v>
      </c>
      <c r="BI1549" s="227">
        <f>IF(N1549="nulová",J1549,0)</f>
        <v>0</v>
      </c>
      <c r="BJ1549" s="19" t="s">
        <v>34</v>
      </c>
      <c r="BK1549" s="227">
        <f>ROUND(I1549*H1549,2)</f>
        <v>0</v>
      </c>
      <c r="BL1549" s="19" t="s">
        <v>304</v>
      </c>
      <c r="BM1549" s="226" t="s">
        <v>2097</v>
      </c>
    </row>
    <row r="1550" spans="1:51" s="13" customFormat="1" ht="12">
      <c r="A1550" s="13"/>
      <c r="B1550" s="228"/>
      <c r="C1550" s="229"/>
      <c r="D1550" s="230" t="s">
        <v>218</v>
      </c>
      <c r="E1550" s="231" t="s">
        <v>19</v>
      </c>
      <c r="F1550" s="232" t="s">
        <v>2064</v>
      </c>
      <c r="G1550" s="229"/>
      <c r="H1550" s="233">
        <v>78.78</v>
      </c>
      <c r="I1550" s="234"/>
      <c r="J1550" s="229"/>
      <c r="K1550" s="229"/>
      <c r="L1550" s="235"/>
      <c r="M1550" s="236"/>
      <c r="N1550" s="237"/>
      <c r="O1550" s="237"/>
      <c r="P1550" s="237"/>
      <c r="Q1550" s="237"/>
      <c r="R1550" s="237"/>
      <c r="S1550" s="237"/>
      <c r="T1550" s="238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T1550" s="239" t="s">
        <v>218</v>
      </c>
      <c r="AU1550" s="239" t="s">
        <v>82</v>
      </c>
      <c r="AV1550" s="13" t="s">
        <v>82</v>
      </c>
      <c r="AW1550" s="13" t="s">
        <v>33</v>
      </c>
      <c r="AX1550" s="13" t="s">
        <v>73</v>
      </c>
      <c r="AY1550" s="239" t="s">
        <v>206</v>
      </c>
    </row>
    <row r="1551" spans="1:51" s="14" customFormat="1" ht="12">
      <c r="A1551" s="14"/>
      <c r="B1551" s="240"/>
      <c r="C1551" s="241"/>
      <c r="D1551" s="230" t="s">
        <v>218</v>
      </c>
      <c r="E1551" s="242" t="s">
        <v>19</v>
      </c>
      <c r="F1551" s="243" t="s">
        <v>220</v>
      </c>
      <c r="G1551" s="241"/>
      <c r="H1551" s="244">
        <v>78.78</v>
      </c>
      <c r="I1551" s="245"/>
      <c r="J1551" s="241"/>
      <c r="K1551" s="241"/>
      <c r="L1551" s="246"/>
      <c r="M1551" s="247"/>
      <c r="N1551" s="248"/>
      <c r="O1551" s="248"/>
      <c r="P1551" s="248"/>
      <c r="Q1551" s="248"/>
      <c r="R1551" s="248"/>
      <c r="S1551" s="248"/>
      <c r="T1551" s="249"/>
      <c r="U1551" s="14"/>
      <c r="V1551" s="14"/>
      <c r="W1551" s="14"/>
      <c r="X1551" s="14"/>
      <c r="Y1551" s="14"/>
      <c r="Z1551" s="14"/>
      <c r="AA1551" s="14"/>
      <c r="AB1551" s="14"/>
      <c r="AC1551" s="14"/>
      <c r="AD1551" s="14"/>
      <c r="AE1551" s="14"/>
      <c r="AT1551" s="250" t="s">
        <v>218</v>
      </c>
      <c r="AU1551" s="250" t="s">
        <v>82</v>
      </c>
      <c r="AV1551" s="14" t="s">
        <v>112</v>
      </c>
      <c r="AW1551" s="14" t="s">
        <v>33</v>
      </c>
      <c r="AX1551" s="14" t="s">
        <v>34</v>
      </c>
      <c r="AY1551" s="250" t="s">
        <v>206</v>
      </c>
    </row>
    <row r="1552" spans="1:65" s="2" customFormat="1" ht="12">
      <c r="A1552" s="40"/>
      <c r="B1552" s="41"/>
      <c r="C1552" s="261" t="s">
        <v>2098</v>
      </c>
      <c r="D1552" s="261" t="s">
        <v>317</v>
      </c>
      <c r="E1552" s="262" t="s">
        <v>2091</v>
      </c>
      <c r="F1552" s="263" t="s">
        <v>2092</v>
      </c>
      <c r="G1552" s="264" t="s">
        <v>211</v>
      </c>
      <c r="H1552" s="265">
        <v>94.536</v>
      </c>
      <c r="I1552" s="266"/>
      <c r="J1552" s="267">
        <f>ROUND(I1552*H1552,2)</f>
        <v>0</v>
      </c>
      <c r="K1552" s="263" t="s">
        <v>212</v>
      </c>
      <c r="L1552" s="268"/>
      <c r="M1552" s="269" t="s">
        <v>19</v>
      </c>
      <c r="N1552" s="270" t="s">
        <v>44</v>
      </c>
      <c r="O1552" s="86"/>
      <c r="P1552" s="224">
        <f>O1552*H1552</f>
        <v>0</v>
      </c>
      <c r="Q1552" s="224">
        <v>0.0019</v>
      </c>
      <c r="R1552" s="224">
        <f>Q1552*H1552</f>
        <v>0.1796184</v>
      </c>
      <c r="S1552" s="224">
        <v>0</v>
      </c>
      <c r="T1552" s="225">
        <f>S1552*H1552</f>
        <v>0</v>
      </c>
      <c r="U1552" s="40"/>
      <c r="V1552" s="40"/>
      <c r="W1552" s="40"/>
      <c r="X1552" s="40"/>
      <c r="Y1552" s="40"/>
      <c r="Z1552" s="40"/>
      <c r="AA1552" s="40"/>
      <c r="AB1552" s="40"/>
      <c r="AC1552" s="40"/>
      <c r="AD1552" s="40"/>
      <c r="AE1552" s="40"/>
      <c r="AR1552" s="226" t="s">
        <v>377</v>
      </c>
      <c r="AT1552" s="226" t="s">
        <v>317</v>
      </c>
      <c r="AU1552" s="226" t="s">
        <v>82</v>
      </c>
      <c r="AY1552" s="19" t="s">
        <v>206</v>
      </c>
      <c r="BE1552" s="227">
        <f>IF(N1552="základní",J1552,0)</f>
        <v>0</v>
      </c>
      <c r="BF1552" s="227">
        <f>IF(N1552="snížená",J1552,0)</f>
        <v>0</v>
      </c>
      <c r="BG1552" s="227">
        <f>IF(N1552="zákl. přenesená",J1552,0)</f>
        <v>0</v>
      </c>
      <c r="BH1552" s="227">
        <f>IF(N1552="sníž. přenesená",J1552,0)</f>
        <v>0</v>
      </c>
      <c r="BI1552" s="227">
        <f>IF(N1552="nulová",J1552,0)</f>
        <v>0</v>
      </c>
      <c r="BJ1552" s="19" t="s">
        <v>34</v>
      </c>
      <c r="BK1552" s="227">
        <f>ROUND(I1552*H1552,2)</f>
        <v>0</v>
      </c>
      <c r="BL1552" s="19" t="s">
        <v>304</v>
      </c>
      <c r="BM1552" s="226" t="s">
        <v>2099</v>
      </c>
    </row>
    <row r="1553" spans="1:51" s="13" customFormat="1" ht="12">
      <c r="A1553" s="13"/>
      <c r="B1553" s="228"/>
      <c r="C1553" s="229"/>
      <c r="D1553" s="230" t="s">
        <v>218</v>
      </c>
      <c r="E1553" s="229"/>
      <c r="F1553" s="232" t="s">
        <v>2085</v>
      </c>
      <c r="G1553" s="229"/>
      <c r="H1553" s="233">
        <v>94.536</v>
      </c>
      <c r="I1553" s="234"/>
      <c r="J1553" s="229"/>
      <c r="K1553" s="229"/>
      <c r="L1553" s="235"/>
      <c r="M1553" s="236"/>
      <c r="N1553" s="237"/>
      <c r="O1553" s="237"/>
      <c r="P1553" s="237"/>
      <c r="Q1553" s="237"/>
      <c r="R1553" s="237"/>
      <c r="S1553" s="237"/>
      <c r="T1553" s="238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T1553" s="239" t="s">
        <v>218</v>
      </c>
      <c r="AU1553" s="239" t="s">
        <v>82</v>
      </c>
      <c r="AV1553" s="13" t="s">
        <v>82</v>
      </c>
      <c r="AW1553" s="13" t="s">
        <v>4</v>
      </c>
      <c r="AX1553" s="13" t="s">
        <v>34</v>
      </c>
      <c r="AY1553" s="239" t="s">
        <v>206</v>
      </c>
    </row>
    <row r="1554" spans="1:65" s="2" customFormat="1" ht="44.25" customHeight="1">
      <c r="A1554" s="40"/>
      <c r="B1554" s="41"/>
      <c r="C1554" s="215" t="s">
        <v>2100</v>
      </c>
      <c r="D1554" s="215" t="s">
        <v>208</v>
      </c>
      <c r="E1554" s="216" t="s">
        <v>2101</v>
      </c>
      <c r="F1554" s="217" t="s">
        <v>2102</v>
      </c>
      <c r="G1554" s="218" t="s">
        <v>386</v>
      </c>
      <c r="H1554" s="219">
        <v>2</v>
      </c>
      <c r="I1554" s="220"/>
      <c r="J1554" s="221">
        <f>ROUND(I1554*H1554,2)</f>
        <v>0</v>
      </c>
      <c r="K1554" s="217" t="s">
        <v>212</v>
      </c>
      <c r="L1554" s="46"/>
      <c r="M1554" s="222" t="s">
        <v>19</v>
      </c>
      <c r="N1554" s="223" t="s">
        <v>44</v>
      </c>
      <c r="O1554" s="86"/>
      <c r="P1554" s="224">
        <f>O1554*H1554</f>
        <v>0</v>
      </c>
      <c r="Q1554" s="224">
        <v>0.0001</v>
      </c>
      <c r="R1554" s="224">
        <f>Q1554*H1554</f>
        <v>0.0002</v>
      </c>
      <c r="S1554" s="224">
        <v>0</v>
      </c>
      <c r="T1554" s="225">
        <f>S1554*H1554</f>
        <v>0</v>
      </c>
      <c r="U1554" s="40"/>
      <c r="V1554" s="40"/>
      <c r="W1554" s="40"/>
      <c r="X1554" s="40"/>
      <c r="Y1554" s="40"/>
      <c r="Z1554" s="40"/>
      <c r="AA1554" s="40"/>
      <c r="AB1554" s="40"/>
      <c r="AC1554" s="40"/>
      <c r="AD1554" s="40"/>
      <c r="AE1554" s="40"/>
      <c r="AR1554" s="226" t="s">
        <v>304</v>
      </c>
      <c r="AT1554" s="226" t="s">
        <v>208</v>
      </c>
      <c r="AU1554" s="226" t="s">
        <v>82</v>
      </c>
      <c r="AY1554" s="19" t="s">
        <v>206</v>
      </c>
      <c r="BE1554" s="227">
        <f>IF(N1554="základní",J1554,0)</f>
        <v>0</v>
      </c>
      <c r="BF1554" s="227">
        <f>IF(N1554="snížená",J1554,0)</f>
        <v>0</v>
      </c>
      <c r="BG1554" s="227">
        <f>IF(N1554="zákl. přenesená",J1554,0)</f>
        <v>0</v>
      </c>
      <c r="BH1554" s="227">
        <f>IF(N1554="sníž. přenesená",J1554,0)</f>
        <v>0</v>
      </c>
      <c r="BI1554" s="227">
        <f>IF(N1554="nulová",J1554,0)</f>
        <v>0</v>
      </c>
      <c r="BJ1554" s="19" t="s">
        <v>34</v>
      </c>
      <c r="BK1554" s="227">
        <f>ROUND(I1554*H1554,2)</f>
        <v>0</v>
      </c>
      <c r="BL1554" s="19" t="s">
        <v>304</v>
      </c>
      <c r="BM1554" s="226" t="s">
        <v>2103</v>
      </c>
    </row>
    <row r="1555" spans="1:65" s="2" customFormat="1" ht="12">
      <c r="A1555" s="40"/>
      <c r="B1555" s="41"/>
      <c r="C1555" s="261" t="s">
        <v>2104</v>
      </c>
      <c r="D1555" s="261" t="s">
        <v>317</v>
      </c>
      <c r="E1555" s="262" t="s">
        <v>2105</v>
      </c>
      <c r="F1555" s="263" t="s">
        <v>2106</v>
      </c>
      <c r="G1555" s="264" t="s">
        <v>386</v>
      </c>
      <c r="H1555" s="265">
        <v>2</v>
      </c>
      <c r="I1555" s="266"/>
      <c r="J1555" s="267">
        <f>ROUND(I1555*H1555,2)</f>
        <v>0</v>
      </c>
      <c r="K1555" s="263" t="s">
        <v>212</v>
      </c>
      <c r="L1555" s="268"/>
      <c r="M1555" s="269" t="s">
        <v>19</v>
      </c>
      <c r="N1555" s="270" t="s">
        <v>44</v>
      </c>
      <c r="O1555" s="86"/>
      <c r="P1555" s="224">
        <f>O1555*H1555</f>
        <v>0</v>
      </c>
      <c r="Q1555" s="224">
        <v>0.001</v>
      </c>
      <c r="R1555" s="224">
        <f>Q1555*H1555</f>
        <v>0.002</v>
      </c>
      <c r="S1555" s="224">
        <v>0</v>
      </c>
      <c r="T1555" s="225">
        <f>S1555*H1555</f>
        <v>0</v>
      </c>
      <c r="U1555" s="40"/>
      <c r="V1555" s="40"/>
      <c r="W1555" s="40"/>
      <c r="X1555" s="40"/>
      <c r="Y1555" s="40"/>
      <c r="Z1555" s="40"/>
      <c r="AA1555" s="40"/>
      <c r="AB1555" s="40"/>
      <c r="AC1555" s="40"/>
      <c r="AD1555" s="40"/>
      <c r="AE1555" s="40"/>
      <c r="AR1555" s="226" t="s">
        <v>377</v>
      </c>
      <c r="AT1555" s="226" t="s">
        <v>317</v>
      </c>
      <c r="AU1555" s="226" t="s">
        <v>82</v>
      </c>
      <c r="AY1555" s="19" t="s">
        <v>206</v>
      </c>
      <c r="BE1555" s="227">
        <f>IF(N1555="základní",J1555,0)</f>
        <v>0</v>
      </c>
      <c r="BF1555" s="227">
        <f>IF(N1555="snížená",J1555,0)</f>
        <v>0</v>
      </c>
      <c r="BG1555" s="227">
        <f>IF(N1555="zákl. přenesená",J1555,0)</f>
        <v>0</v>
      </c>
      <c r="BH1555" s="227">
        <f>IF(N1555="sníž. přenesená",J1555,0)</f>
        <v>0</v>
      </c>
      <c r="BI1555" s="227">
        <f>IF(N1555="nulová",J1555,0)</f>
        <v>0</v>
      </c>
      <c r="BJ1555" s="19" t="s">
        <v>34</v>
      </c>
      <c r="BK1555" s="227">
        <f>ROUND(I1555*H1555,2)</f>
        <v>0</v>
      </c>
      <c r="BL1555" s="19" t="s">
        <v>304</v>
      </c>
      <c r="BM1555" s="226" t="s">
        <v>2107</v>
      </c>
    </row>
    <row r="1556" spans="1:65" s="2" customFormat="1" ht="12">
      <c r="A1556" s="40"/>
      <c r="B1556" s="41"/>
      <c r="C1556" s="215" t="s">
        <v>2108</v>
      </c>
      <c r="D1556" s="215" t="s">
        <v>208</v>
      </c>
      <c r="E1556" s="216" t="s">
        <v>2000</v>
      </c>
      <c r="F1556" s="217" t="s">
        <v>2001</v>
      </c>
      <c r="G1556" s="218" t="s">
        <v>258</v>
      </c>
      <c r="H1556" s="219">
        <v>23.51</v>
      </c>
      <c r="I1556" s="220"/>
      <c r="J1556" s="221">
        <f>ROUND(I1556*H1556,2)</f>
        <v>0</v>
      </c>
      <c r="K1556" s="217" t="s">
        <v>212</v>
      </c>
      <c r="L1556" s="46"/>
      <c r="M1556" s="222" t="s">
        <v>19</v>
      </c>
      <c r="N1556" s="223" t="s">
        <v>44</v>
      </c>
      <c r="O1556" s="86"/>
      <c r="P1556" s="224">
        <f>O1556*H1556</f>
        <v>0</v>
      </c>
      <c r="Q1556" s="224">
        <v>0</v>
      </c>
      <c r="R1556" s="224">
        <f>Q1556*H1556</f>
        <v>0</v>
      </c>
      <c r="S1556" s="224">
        <v>0</v>
      </c>
      <c r="T1556" s="225">
        <f>S1556*H1556</f>
        <v>0</v>
      </c>
      <c r="U1556" s="40"/>
      <c r="V1556" s="40"/>
      <c r="W1556" s="40"/>
      <c r="X1556" s="40"/>
      <c r="Y1556" s="40"/>
      <c r="Z1556" s="40"/>
      <c r="AA1556" s="40"/>
      <c r="AB1556" s="40"/>
      <c r="AC1556" s="40"/>
      <c r="AD1556" s="40"/>
      <c r="AE1556" s="40"/>
      <c r="AR1556" s="226" t="s">
        <v>304</v>
      </c>
      <c r="AT1556" s="226" t="s">
        <v>208</v>
      </c>
      <c r="AU1556" s="226" t="s">
        <v>82</v>
      </c>
      <c r="AY1556" s="19" t="s">
        <v>206</v>
      </c>
      <c r="BE1556" s="227">
        <f>IF(N1556="základní",J1556,0)</f>
        <v>0</v>
      </c>
      <c r="BF1556" s="227">
        <f>IF(N1556="snížená",J1556,0)</f>
        <v>0</v>
      </c>
      <c r="BG1556" s="227">
        <f>IF(N1556="zákl. přenesená",J1556,0)</f>
        <v>0</v>
      </c>
      <c r="BH1556" s="227">
        <f>IF(N1556="sníž. přenesená",J1556,0)</f>
        <v>0</v>
      </c>
      <c r="BI1556" s="227">
        <f>IF(N1556="nulová",J1556,0)</f>
        <v>0</v>
      </c>
      <c r="BJ1556" s="19" t="s">
        <v>34</v>
      </c>
      <c r="BK1556" s="227">
        <f>ROUND(I1556*H1556,2)</f>
        <v>0</v>
      </c>
      <c r="BL1556" s="19" t="s">
        <v>304</v>
      </c>
      <c r="BM1556" s="226" t="s">
        <v>2109</v>
      </c>
    </row>
    <row r="1557" spans="1:63" s="12" customFormat="1" ht="22.8" customHeight="1">
      <c r="A1557" s="12"/>
      <c r="B1557" s="199"/>
      <c r="C1557" s="200"/>
      <c r="D1557" s="201" t="s">
        <v>72</v>
      </c>
      <c r="E1557" s="213" t="s">
        <v>2110</v>
      </c>
      <c r="F1557" s="213" t="s">
        <v>2111</v>
      </c>
      <c r="G1557" s="200"/>
      <c r="H1557" s="200"/>
      <c r="I1557" s="203"/>
      <c r="J1557" s="214">
        <f>BK1557</f>
        <v>0</v>
      </c>
      <c r="K1557" s="200"/>
      <c r="L1557" s="205"/>
      <c r="M1557" s="206"/>
      <c r="N1557" s="207"/>
      <c r="O1557" s="207"/>
      <c r="P1557" s="208">
        <f>SUM(P1558:P1625)</f>
        <v>0</v>
      </c>
      <c r="Q1557" s="207"/>
      <c r="R1557" s="208">
        <f>SUM(R1558:R1625)</f>
        <v>43.092777160000004</v>
      </c>
      <c r="S1557" s="207"/>
      <c r="T1557" s="209">
        <f>SUM(T1558:T1625)</f>
        <v>0</v>
      </c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  <c r="AE1557" s="12"/>
      <c r="AR1557" s="210" t="s">
        <v>82</v>
      </c>
      <c r="AT1557" s="211" t="s">
        <v>72</v>
      </c>
      <c r="AU1557" s="211" t="s">
        <v>34</v>
      </c>
      <c r="AY1557" s="210" t="s">
        <v>206</v>
      </c>
      <c r="BK1557" s="212">
        <f>SUM(BK1558:BK1625)</f>
        <v>0</v>
      </c>
    </row>
    <row r="1558" spans="1:65" s="2" customFormat="1" ht="33" customHeight="1">
      <c r="A1558" s="40"/>
      <c r="B1558" s="41"/>
      <c r="C1558" s="215" t="s">
        <v>2112</v>
      </c>
      <c r="D1558" s="215" t="s">
        <v>208</v>
      </c>
      <c r="E1558" s="216" t="s">
        <v>2006</v>
      </c>
      <c r="F1558" s="217" t="s">
        <v>2007</v>
      </c>
      <c r="G1558" s="218" t="s">
        <v>211</v>
      </c>
      <c r="H1558" s="219">
        <v>532.314</v>
      </c>
      <c r="I1558" s="220"/>
      <c r="J1558" s="221">
        <f>ROUND(I1558*H1558,2)</f>
        <v>0</v>
      </c>
      <c r="K1558" s="217" t="s">
        <v>212</v>
      </c>
      <c r="L1558" s="46"/>
      <c r="M1558" s="222" t="s">
        <v>19</v>
      </c>
      <c r="N1558" s="223" t="s">
        <v>44</v>
      </c>
      <c r="O1558" s="86"/>
      <c r="P1558" s="224">
        <f>O1558*H1558</f>
        <v>0</v>
      </c>
      <c r="Q1558" s="224">
        <v>0</v>
      </c>
      <c r="R1558" s="224">
        <f>Q1558*H1558</f>
        <v>0</v>
      </c>
      <c r="S1558" s="224">
        <v>0</v>
      </c>
      <c r="T1558" s="225">
        <f>S1558*H1558</f>
        <v>0</v>
      </c>
      <c r="U1558" s="40"/>
      <c r="V1558" s="40"/>
      <c r="W1558" s="40"/>
      <c r="X1558" s="40"/>
      <c r="Y1558" s="40"/>
      <c r="Z1558" s="40"/>
      <c r="AA1558" s="40"/>
      <c r="AB1558" s="40"/>
      <c r="AC1558" s="40"/>
      <c r="AD1558" s="40"/>
      <c r="AE1558" s="40"/>
      <c r="AR1558" s="226" t="s">
        <v>304</v>
      </c>
      <c r="AT1558" s="226" t="s">
        <v>208</v>
      </c>
      <c r="AU1558" s="226" t="s">
        <v>82</v>
      </c>
      <c r="AY1558" s="19" t="s">
        <v>206</v>
      </c>
      <c r="BE1558" s="227">
        <f>IF(N1558="základní",J1558,0)</f>
        <v>0</v>
      </c>
      <c r="BF1558" s="227">
        <f>IF(N1558="snížená",J1558,0)</f>
        <v>0</v>
      </c>
      <c r="BG1558" s="227">
        <f>IF(N1558="zákl. přenesená",J1558,0)</f>
        <v>0</v>
      </c>
      <c r="BH1558" s="227">
        <f>IF(N1558="sníž. přenesená",J1558,0)</f>
        <v>0</v>
      </c>
      <c r="BI1558" s="227">
        <f>IF(N1558="nulová",J1558,0)</f>
        <v>0</v>
      </c>
      <c r="BJ1558" s="19" t="s">
        <v>34</v>
      </c>
      <c r="BK1558" s="227">
        <f>ROUND(I1558*H1558,2)</f>
        <v>0</v>
      </c>
      <c r="BL1558" s="19" t="s">
        <v>304</v>
      </c>
      <c r="BM1558" s="226" t="s">
        <v>2113</v>
      </c>
    </row>
    <row r="1559" spans="1:51" s="13" customFormat="1" ht="12">
      <c r="A1559" s="13"/>
      <c r="B1559" s="228"/>
      <c r="C1559" s="229"/>
      <c r="D1559" s="230" t="s">
        <v>218</v>
      </c>
      <c r="E1559" s="231" t="s">
        <v>19</v>
      </c>
      <c r="F1559" s="232" t="s">
        <v>2114</v>
      </c>
      <c r="G1559" s="229"/>
      <c r="H1559" s="233">
        <v>532.314</v>
      </c>
      <c r="I1559" s="234"/>
      <c r="J1559" s="229"/>
      <c r="K1559" s="229"/>
      <c r="L1559" s="235"/>
      <c r="M1559" s="236"/>
      <c r="N1559" s="237"/>
      <c r="O1559" s="237"/>
      <c r="P1559" s="237"/>
      <c r="Q1559" s="237"/>
      <c r="R1559" s="237"/>
      <c r="S1559" s="237"/>
      <c r="T1559" s="238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T1559" s="239" t="s">
        <v>218</v>
      </c>
      <c r="AU1559" s="239" t="s">
        <v>82</v>
      </c>
      <c r="AV1559" s="13" t="s">
        <v>82</v>
      </c>
      <c r="AW1559" s="13" t="s">
        <v>33</v>
      </c>
      <c r="AX1559" s="13" t="s">
        <v>73</v>
      </c>
      <c r="AY1559" s="239" t="s">
        <v>206</v>
      </c>
    </row>
    <row r="1560" spans="1:51" s="14" customFormat="1" ht="12">
      <c r="A1560" s="14"/>
      <c r="B1560" s="240"/>
      <c r="C1560" s="241"/>
      <c r="D1560" s="230" t="s">
        <v>218</v>
      </c>
      <c r="E1560" s="242" t="s">
        <v>19</v>
      </c>
      <c r="F1560" s="243" t="s">
        <v>220</v>
      </c>
      <c r="G1560" s="241"/>
      <c r="H1560" s="244">
        <v>532.314</v>
      </c>
      <c r="I1560" s="245"/>
      <c r="J1560" s="241"/>
      <c r="K1560" s="241"/>
      <c r="L1560" s="246"/>
      <c r="M1560" s="247"/>
      <c r="N1560" s="248"/>
      <c r="O1560" s="248"/>
      <c r="P1560" s="248"/>
      <c r="Q1560" s="248"/>
      <c r="R1560" s="248"/>
      <c r="S1560" s="248"/>
      <c r="T1560" s="249"/>
      <c r="U1560" s="14"/>
      <c r="V1560" s="14"/>
      <c r="W1560" s="14"/>
      <c r="X1560" s="14"/>
      <c r="Y1560" s="14"/>
      <c r="Z1560" s="14"/>
      <c r="AA1560" s="14"/>
      <c r="AB1560" s="14"/>
      <c r="AC1560" s="14"/>
      <c r="AD1560" s="14"/>
      <c r="AE1560" s="14"/>
      <c r="AT1560" s="250" t="s">
        <v>218</v>
      </c>
      <c r="AU1560" s="250" t="s">
        <v>82</v>
      </c>
      <c r="AV1560" s="14" t="s">
        <v>112</v>
      </c>
      <c r="AW1560" s="14" t="s">
        <v>33</v>
      </c>
      <c r="AX1560" s="14" t="s">
        <v>34</v>
      </c>
      <c r="AY1560" s="250" t="s">
        <v>206</v>
      </c>
    </row>
    <row r="1561" spans="1:65" s="2" customFormat="1" ht="55.5" customHeight="1">
      <c r="A1561" s="40"/>
      <c r="B1561" s="41"/>
      <c r="C1561" s="261" t="s">
        <v>2115</v>
      </c>
      <c r="D1561" s="261" t="s">
        <v>317</v>
      </c>
      <c r="E1561" s="262" t="s">
        <v>2011</v>
      </c>
      <c r="F1561" s="263" t="s">
        <v>2012</v>
      </c>
      <c r="G1561" s="264" t="s">
        <v>211</v>
      </c>
      <c r="H1561" s="265">
        <v>612.161</v>
      </c>
      <c r="I1561" s="266"/>
      <c r="J1561" s="267">
        <f>ROUND(I1561*H1561,2)</f>
        <v>0</v>
      </c>
      <c r="K1561" s="263" t="s">
        <v>212</v>
      </c>
      <c r="L1561" s="268"/>
      <c r="M1561" s="269" t="s">
        <v>19</v>
      </c>
      <c r="N1561" s="270" t="s">
        <v>44</v>
      </c>
      <c r="O1561" s="86"/>
      <c r="P1561" s="224">
        <f>O1561*H1561</f>
        <v>0</v>
      </c>
      <c r="Q1561" s="224">
        <v>0.0043</v>
      </c>
      <c r="R1561" s="224">
        <f>Q1561*H1561</f>
        <v>2.6322922999999996</v>
      </c>
      <c r="S1561" s="224">
        <v>0</v>
      </c>
      <c r="T1561" s="225">
        <f>S1561*H1561</f>
        <v>0</v>
      </c>
      <c r="U1561" s="40"/>
      <c r="V1561" s="40"/>
      <c r="W1561" s="40"/>
      <c r="X1561" s="40"/>
      <c r="Y1561" s="40"/>
      <c r="Z1561" s="40"/>
      <c r="AA1561" s="40"/>
      <c r="AB1561" s="40"/>
      <c r="AC1561" s="40"/>
      <c r="AD1561" s="40"/>
      <c r="AE1561" s="40"/>
      <c r="AR1561" s="226" t="s">
        <v>377</v>
      </c>
      <c r="AT1561" s="226" t="s">
        <v>317</v>
      </c>
      <c r="AU1561" s="226" t="s">
        <v>82</v>
      </c>
      <c r="AY1561" s="19" t="s">
        <v>206</v>
      </c>
      <c r="BE1561" s="227">
        <f>IF(N1561="základní",J1561,0)</f>
        <v>0</v>
      </c>
      <c r="BF1561" s="227">
        <f>IF(N1561="snížená",J1561,0)</f>
        <v>0</v>
      </c>
      <c r="BG1561" s="227">
        <f>IF(N1561="zákl. přenesená",J1561,0)</f>
        <v>0</v>
      </c>
      <c r="BH1561" s="227">
        <f>IF(N1561="sníž. přenesená",J1561,0)</f>
        <v>0</v>
      </c>
      <c r="BI1561" s="227">
        <f>IF(N1561="nulová",J1561,0)</f>
        <v>0</v>
      </c>
      <c r="BJ1561" s="19" t="s">
        <v>34</v>
      </c>
      <c r="BK1561" s="227">
        <f>ROUND(I1561*H1561,2)</f>
        <v>0</v>
      </c>
      <c r="BL1561" s="19" t="s">
        <v>304</v>
      </c>
      <c r="BM1561" s="226" t="s">
        <v>2116</v>
      </c>
    </row>
    <row r="1562" spans="1:51" s="13" customFormat="1" ht="12">
      <c r="A1562" s="13"/>
      <c r="B1562" s="228"/>
      <c r="C1562" s="229"/>
      <c r="D1562" s="230" t="s">
        <v>218</v>
      </c>
      <c r="E1562" s="229"/>
      <c r="F1562" s="232" t="s">
        <v>2117</v>
      </c>
      <c r="G1562" s="229"/>
      <c r="H1562" s="233">
        <v>612.161</v>
      </c>
      <c r="I1562" s="234"/>
      <c r="J1562" s="229"/>
      <c r="K1562" s="229"/>
      <c r="L1562" s="235"/>
      <c r="M1562" s="236"/>
      <c r="N1562" s="237"/>
      <c r="O1562" s="237"/>
      <c r="P1562" s="237"/>
      <c r="Q1562" s="237"/>
      <c r="R1562" s="237"/>
      <c r="S1562" s="237"/>
      <c r="T1562" s="238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T1562" s="239" t="s">
        <v>218</v>
      </c>
      <c r="AU1562" s="239" t="s">
        <v>82</v>
      </c>
      <c r="AV1562" s="13" t="s">
        <v>82</v>
      </c>
      <c r="AW1562" s="13" t="s">
        <v>4</v>
      </c>
      <c r="AX1562" s="13" t="s">
        <v>34</v>
      </c>
      <c r="AY1562" s="239" t="s">
        <v>206</v>
      </c>
    </row>
    <row r="1563" spans="1:65" s="2" customFormat="1" ht="44.25" customHeight="1">
      <c r="A1563" s="40"/>
      <c r="B1563" s="41"/>
      <c r="C1563" s="215" t="s">
        <v>2118</v>
      </c>
      <c r="D1563" s="215" t="s">
        <v>208</v>
      </c>
      <c r="E1563" s="216" t="s">
        <v>2016</v>
      </c>
      <c r="F1563" s="217" t="s">
        <v>2017</v>
      </c>
      <c r="G1563" s="218" t="s">
        <v>211</v>
      </c>
      <c r="H1563" s="219">
        <v>777.36</v>
      </c>
      <c r="I1563" s="220"/>
      <c r="J1563" s="221">
        <f>ROUND(I1563*H1563,2)</f>
        <v>0</v>
      </c>
      <c r="K1563" s="217" t="s">
        <v>212</v>
      </c>
      <c r="L1563" s="46"/>
      <c r="M1563" s="222" t="s">
        <v>19</v>
      </c>
      <c r="N1563" s="223" t="s">
        <v>44</v>
      </c>
      <c r="O1563" s="86"/>
      <c r="P1563" s="224">
        <f>O1563*H1563</f>
        <v>0</v>
      </c>
      <c r="Q1563" s="224">
        <v>0.00012</v>
      </c>
      <c r="R1563" s="224">
        <f>Q1563*H1563</f>
        <v>0.09328320000000001</v>
      </c>
      <c r="S1563" s="224">
        <v>0</v>
      </c>
      <c r="T1563" s="225">
        <f>S1563*H1563</f>
        <v>0</v>
      </c>
      <c r="U1563" s="40"/>
      <c r="V1563" s="40"/>
      <c r="W1563" s="40"/>
      <c r="X1563" s="40"/>
      <c r="Y1563" s="40"/>
      <c r="Z1563" s="40"/>
      <c r="AA1563" s="40"/>
      <c r="AB1563" s="40"/>
      <c r="AC1563" s="40"/>
      <c r="AD1563" s="40"/>
      <c r="AE1563" s="40"/>
      <c r="AR1563" s="226" t="s">
        <v>304</v>
      </c>
      <c r="AT1563" s="226" t="s">
        <v>208</v>
      </c>
      <c r="AU1563" s="226" t="s">
        <v>82</v>
      </c>
      <c r="AY1563" s="19" t="s">
        <v>206</v>
      </c>
      <c r="BE1563" s="227">
        <f>IF(N1563="základní",J1563,0)</f>
        <v>0</v>
      </c>
      <c r="BF1563" s="227">
        <f>IF(N1563="snížená",J1563,0)</f>
        <v>0</v>
      </c>
      <c r="BG1563" s="227">
        <f>IF(N1563="zákl. přenesená",J1563,0)</f>
        <v>0</v>
      </c>
      <c r="BH1563" s="227">
        <f>IF(N1563="sníž. přenesená",J1563,0)</f>
        <v>0</v>
      </c>
      <c r="BI1563" s="227">
        <f>IF(N1563="nulová",J1563,0)</f>
        <v>0</v>
      </c>
      <c r="BJ1563" s="19" t="s">
        <v>34</v>
      </c>
      <c r="BK1563" s="227">
        <f>ROUND(I1563*H1563,2)</f>
        <v>0</v>
      </c>
      <c r="BL1563" s="19" t="s">
        <v>304</v>
      </c>
      <c r="BM1563" s="226" t="s">
        <v>2119</v>
      </c>
    </row>
    <row r="1564" spans="1:51" s="15" customFormat="1" ht="12">
      <c r="A1564" s="15"/>
      <c r="B1564" s="251"/>
      <c r="C1564" s="252"/>
      <c r="D1564" s="230" t="s">
        <v>218</v>
      </c>
      <c r="E1564" s="253" t="s">
        <v>19</v>
      </c>
      <c r="F1564" s="254" t="s">
        <v>2120</v>
      </c>
      <c r="G1564" s="252"/>
      <c r="H1564" s="253" t="s">
        <v>19</v>
      </c>
      <c r="I1564" s="255"/>
      <c r="J1564" s="252"/>
      <c r="K1564" s="252"/>
      <c r="L1564" s="256"/>
      <c r="M1564" s="257"/>
      <c r="N1564" s="258"/>
      <c r="O1564" s="258"/>
      <c r="P1564" s="258"/>
      <c r="Q1564" s="258"/>
      <c r="R1564" s="258"/>
      <c r="S1564" s="258"/>
      <c r="T1564" s="259"/>
      <c r="U1564" s="15"/>
      <c r="V1564" s="15"/>
      <c r="W1564" s="15"/>
      <c r="X1564" s="15"/>
      <c r="Y1564" s="15"/>
      <c r="Z1564" s="15"/>
      <c r="AA1564" s="15"/>
      <c r="AB1564" s="15"/>
      <c r="AC1564" s="15"/>
      <c r="AD1564" s="15"/>
      <c r="AE1564" s="15"/>
      <c r="AT1564" s="260" t="s">
        <v>218</v>
      </c>
      <c r="AU1564" s="260" t="s">
        <v>82</v>
      </c>
      <c r="AV1564" s="15" t="s">
        <v>34</v>
      </c>
      <c r="AW1564" s="15" t="s">
        <v>33</v>
      </c>
      <c r="AX1564" s="15" t="s">
        <v>73</v>
      </c>
      <c r="AY1564" s="260" t="s">
        <v>206</v>
      </c>
    </row>
    <row r="1565" spans="1:51" s="13" customFormat="1" ht="12">
      <c r="A1565" s="13"/>
      <c r="B1565" s="228"/>
      <c r="C1565" s="229"/>
      <c r="D1565" s="230" t="s">
        <v>218</v>
      </c>
      <c r="E1565" s="231" t="s">
        <v>19</v>
      </c>
      <c r="F1565" s="232" t="s">
        <v>2121</v>
      </c>
      <c r="G1565" s="229"/>
      <c r="H1565" s="233">
        <v>388.68</v>
      </c>
      <c r="I1565" s="234"/>
      <c r="J1565" s="229"/>
      <c r="K1565" s="229"/>
      <c r="L1565" s="235"/>
      <c r="M1565" s="236"/>
      <c r="N1565" s="237"/>
      <c r="O1565" s="237"/>
      <c r="P1565" s="237"/>
      <c r="Q1565" s="237"/>
      <c r="R1565" s="237"/>
      <c r="S1565" s="237"/>
      <c r="T1565" s="238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T1565" s="239" t="s">
        <v>218</v>
      </c>
      <c r="AU1565" s="239" t="s">
        <v>82</v>
      </c>
      <c r="AV1565" s="13" t="s">
        <v>82</v>
      </c>
      <c r="AW1565" s="13" t="s">
        <v>33</v>
      </c>
      <c r="AX1565" s="13" t="s">
        <v>73</v>
      </c>
      <c r="AY1565" s="239" t="s">
        <v>206</v>
      </c>
    </row>
    <row r="1566" spans="1:51" s="15" customFormat="1" ht="12">
      <c r="A1566" s="15"/>
      <c r="B1566" s="251"/>
      <c r="C1566" s="252"/>
      <c r="D1566" s="230" t="s">
        <v>218</v>
      </c>
      <c r="E1566" s="253" t="s">
        <v>19</v>
      </c>
      <c r="F1566" s="254" t="s">
        <v>2122</v>
      </c>
      <c r="G1566" s="252"/>
      <c r="H1566" s="253" t="s">
        <v>19</v>
      </c>
      <c r="I1566" s="255"/>
      <c r="J1566" s="252"/>
      <c r="K1566" s="252"/>
      <c r="L1566" s="256"/>
      <c r="M1566" s="257"/>
      <c r="N1566" s="258"/>
      <c r="O1566" s="258"/>
      <c r="P1566" s="258"/>
      <c r="Q1566" s="258"/>
      <c r="R1566" s="258"/>
      <c r="S1566" s="258"/>
      <c r="T1566" s="259"/>
      <c r="U1566" s="15"/>
      <c r="V1566" s="15"/>
      <c r="W1566" s="15"/>
      <c r="X1566" s="15"/>
      <c r="Y1566" s="15"/>
      <c r="Z1566" s="15"/>
      <c r="AA1566" s="15"/>
      <c r="AB1566" s="15"/>
      <c r="AC1566" s="15"/>
      <c r="AD1566" s="15"/>
      <c r="AE1566" s="15"/>
      <c r="AT1566" s="260" t="s">
        <v>218</v>
      </c>
      <c r="AU1566" s="260" t="s">
        <v>82</v>
      </c>
      <c r="AV1566" s="15" t="s">
        <v>34</v>
      </c>
      <c r="AW1566" s="15" t="s">
        <v>33</v>
      </c>
      <c r="AX1566" s="15" t="s">
        <v>73</v>
      </c>
      <c r="AY1566" s="260" t="s">
        <v>206</v>
      </c>
    </row>
    <row r="1567" spans="1:51" s="13" customFormat="1" ht="12">
      <c r="A1567" s="13"/>
      <c r="B1567" s="228"/>
      <c r="C1567" s="229"/>
      <c r="D1567" s="230" t="s">
        <v>218</v>
      </c>
      <c r="E1567" s="231" t="s">
        <v>19</v>
      </c>
      <c r="F1567" s="232" t="s">
        <v>2121</v>
      </c>
      <c r="G1567" s="229"/>
      <c r="H1567" s="233">
        <v>388.68</v>
      </c>
      <c r="I1567" s="234"/>
      <c r="J1567" s="229"/>
      <c r="K1567" s="229"/>
      <c r="L1567" s="235"/>
      <c r="M1567" s="236"/>
      <c r="N1567" s="237"/>
      <c r="O1567" s="237"/>
      <c r="P1567" s="237"/>
      <c r="Q1567" s="237"/>
      <c r="R1567" s="237"/>
      <c r="S1567" s="237"/>
      <c r="T1567" s="238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T1567" s="239" t="s">
        <v>218</v>
      </c>
      <c r="AU1567" s="239" t="s">
        <v>82</v>
      </c>
      <c r="AV1567" s="13" t="s">
        <v>82</v>
      </c>
      <c r="AW1567" s="13" t="s">
        <v>33</v>
      </c>
      <c r="AX1567" s="13" t="s">
        <v>73</v>
      </c>
      <c r="AY1567" s="239" t="s">
        <v>206</v>
      </c>
    </row>
    <row r="1568" spans="1:51" s="14" customFormat="1" ht="12">
      <c r="A1568" s="14"/>
      <c r="B1568" s="240"/>
      <c r="C1568" s="241"/>
      <c r="D1568" s="230" t="s">
        <v>218</v>
      </c>
      <c r="E1568" s="242" t="s">
        <v>19</v>
      </c>
      <c r="F1568" s="243" t="s">
        <v>220</v>
      </c>
      <c r="G1568" s="241"/>
      <c r="H1568" s="244">
        <v>777.36</v>
      </c>
      <c r="I1568" s="245"/>
      <c r="J1568" s="241"/>
      <c r="K1568" s="241"/>
      <c r="L1568" s="246"/>
      <c r="M1568" s="247"/>
      <c r="N1568" s="248"/>
      <c r="O1568" s="248"/>
      <c r="P1568" s="248"/>
      <c r="Q1568" s="248"/>
      <c r="R1568" s="248"/>
      <c r="S1568" s="248"/>
      <c r="T1568" s="249"/>
      <c r="U1568" s="14"/>
      <c r="V1568" s="14"/>
      <c r="W1568" s="14"/>
      <c r="X1568" s="14"/>
      <c r="Y1568" s="14"/>
      <c r="Z1568" s="14"/>
      <c r="AA1568" s="14"/>
      <c r="AB1568" s="14"/>
      <c r="AC1568" s="14"/>
      <c r="AD1568" s="14"/>
      <c r="AE1568" s="14"/>
      <c r="AT1568" s="250" t="s">
        <v>218</v>
      </c>
      <c r="AU1568" s="250" t="s">
        <v>82</v>
      </c>
      <c r="AV1568" s="14" t="s">
        <v>112</v>
      </c>
      <c r="AW1568" s="14" t="s">
        <v>33</v>
      </c>
      <c r="AX1568" s="14" t="s">
        <v>34</v>
      </c>
      <c r="AY1568" s="250" t="s">
        <v>206</v>
      </c>
    </row>
    <row r="1569" spans="1:65" s="2" customFormat="1" ht="12">
      <c r="A1569" s="40"/>
      <c r="B1569" s="41"/>
      <c r="C1569" s="261" t="s">
        <v>2123</v>
      </c>
      <c r="D1569" s="261" t="s">
        <v>317</v>
      </c>
      <c r="E1569" s="262" t="s">
        <v>2124</v>
      </c>
      <c r="F1569" s="263" t="s">
        <v>2125</v>
      </c>
      <c r="G1569" s="264" t="s">
        <v>211</v>
      </c>
      <c r="H1569" s="265">
        <v>396.454</v>
      </c>
      <c r="I1569" s="266"/>
      <c r="J1569" s="267">
        <f>ROUND(I1569*H1569,2)</f>
        <v>0</v>
      </c>
      <c r="K1569" s="263" t="s">
        <v>212</v>
      </c>
      <c r="L1569" s="268"/>
      <c r="M1569" s="269" t="s">
        <v>19</v>
      </c>
      <c r="N1569" s="270" t="s">
        <v>44</v>
      </c>
      <c r="O1569" s="86"/>
      <c r="P1569" s="224">
        <f>O1569*H1569</f>
        <v>0</v>
      </c>
      <c r="Q1569" s="224">
        <v>0.0029</v>
      </c>
      <c r="R1569" s="224">
        <f>Q1569*H1569</f>
        <v>1.1497165999999999</v>
      </c>
      <c r="S1569" s="224">
        <v>0</v>
      </c>
      <c r="T1569" s="225">
        <f>S1569*H1569</f>
        <v>0</v>
      </c>
      <c r="U1569" s="40"/>
      <c r="V1569" s="40"/>
      <c r="W1569" s="40"/>
      <c r="X1569" s="40"/>
      <c r="Y1569" s="40"/>
      <c r="Z1569" s="40"/>
      <c r="AA1569" s="40"/>
      <c r="AB1569" s="40"/>
      <c r="AC1569" s="40"/>
      <c r="AD1569" s="40"/>
      <c r="AE1569" s="40"/>
      <c r="AR1569" s="226" t="s">
        <v>377</v>
      </c>
      <c r="AT1569" s="226" t="s">
        <v>317</v>
      </c>
      <c r="AU1569" s="226" t="s">
        <v>82</v>
      </c>
      <c r="AY1569" s="19" t="s">
        <v>206</v>
      </c>
      <c r="BE1569" s="227">
        <f>IF(N1569="základní",J1569,0)</f>
        <v>0</v>
      </c>
      <c r="BF1569" s="227">
        <f>IF(N1569="snížená",J1569,0)</f>
        <v>0</v>
      </c>
      <c r="BG1569" s="227">
        <f>IF(N1569="zákl. přenesená",J1569,0)</f>
        <v>0</v>
      </c>
      <c r="BH1569" s="227">
        <f>IF(N1569="sníž. přenesená",J1569,0)</f>
        <v>0</v>
      </c>
      <c r="BI1569" s="227">
        <f>IF(N1569="nulová",J1569,0)</f>
        <v>0</v>
      </c>
      <c r="BJ1569" s="19" t="s">
        <v>34</v>
      </c>
      <c r="BK1569" s="227">
        <f>ROUND(I1569*H1569,2)</f>
        <v>0</v>
      </c>
      <c r="BL1569" s="19" t="s">
        <v>304</v>
      </c>
      <c r="BM1569" s="226" t="s">
        <v>2126</v>
      </c>
    </row>
    <row r="1570" spans="1:51" s="13" customFormat="1" ht="12">
      <c r="A1570" s="13"/>
      <c r="B1570" s="228"/>
      <c r="C1570" s="229"/>
      <c r="D1570" s="230" t="s">
        <v>218</v>
      </c>
      <c r="E1570" s="229"/>
      <c r="F1570" s="232" t="s">
        <v>2127</v>
      </c>
      <c r="G1570" s="229"/>
      <c r="H1570" s="233">
        <v>396.454</v>
      </c>
      <c r="I1570" s="234"/>
      <c r="J1570" s="229"/>
      <c r="K1570" s="229"/>
      <c r="L1570" s="235"/>
      <c r="M1570" s="236"/>
      <c r="N1570" s="237"/>
      <c r="O1570" s="237"/>
      <c r="P1570" s="237"/>
      <c r="Q1570" s="237"/>
      <c r="R1570" s="237"/>
      <c r="S1570" s="237"/>
      <c r="T1570" s="238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13"/>
      <c r="AE1570" s="13"/>
      <c r="AT1570" s="239" t="s">
        <v>218</v>
      </c>
      <c r="AU1570" s="239" t="s">
        <v>82</v>
      </c>
      <c r="AV1570" s="13" t="s">
        <v>82</v>
      </c>
      <c r="AW1570" s="13" t="s">
        <v>4</v>
      </c>
      <c r="AX1570" s="13" t="s">
        <v>34</v>
      </c>
      <c r="AY1570" s="239" t="s">
        <v>206</v>
      </c>
    </row>
    <row r="1571" spans="1:65" s="2" customFormat="1" ht="12">
      <c r="A1571" s="40"/>
      <c r="B1571" s="41"/>
      <c r="C1571" s="261" t="s">
        <v>2128</v>
      </c>
      <c r="D1571" s="261" t="s">
        <v>317</v>
      </c>
      <c r="E1571" s="262" t="s">
        <v>2129</v>
      </c>
      <c r="F1571" s="263" t="s">
        <v>2130</v>
      </c>
      <c r="G1571" s="264" t="s">
        <v>211</v>
      </c>
      <c r="H1571" s="265">
        <v>396.454</v>
      </c>
      <c r="I1571" s="266"/>
      <c r="J1571" s="267">
        <f>ROUND(I1571*H1571,2)</f>
        <v>0</v>
      </c>
      <c r="K1571" s="263" t="s">
        <v>212</v>
      </c>
      <c r="L1571" s="268"/>
      <c r="M1571" s="269" t="s">
        <v>19</v>
      </c>
      <c r="N1571" s="270" t="s">
        <v>44</v>
      </c>
      <c r="O1571" s="86"/>
      <c r="P1571" s="224">
        <f>O1571*H1571</f>
        <v>0</v>
      </c>
      <c r="Q1571" s="224">
        <v>0.0018</v>
      </c>
      <c r="R1571" s="224">
        <f>Q1571*H1571</f>
        <v>0.7136172</v>
      </c>
      <c r="S1571" s="224">
        <v>0</v>
      </c>
      <c r="T1571" s="225">
        <f>S1571*H1571</f>
        <v>0</v>
      </c>
      <c r="U1571" s="40"/>
      <c r="V1571" s="40"/>
      <c r="W1571" s="40"/>
      <c r="X1571" s="40"/>
      <c r="Y1571" s="40"/>
      <c r="Z1571" s="40"/>
      <c r="AA1571" s="40"/>
      <c r="AB1571" s="40"/>
      <c r="AC1571" s="40"/>
      <c r="AD1571" s="40"/>
      <c r="AE1571" s="40"/>
      <c r="AR1571" s="226" t="s">
        <v>377</v>
      </c>
      <c r="AT1571" s="226" t="s">
        <v>317</v>
      </c>
      <c r="AU1571" s="226" t="s">
        <v>82</v>
      </c>
      <c r="AY1571" s="19" t="s">
        <v>206</v>
      </c>
      <c r="BE1571" s="227">
        <f>IF(N1571="základní",J1571,0)</f>
        <v>0</v>
      </c>
      <c r="BF1571" s="227">
        <f>IF(N1571="snížená",J1571,0)</f>
        <v>0</v>
      </c>
      <c r="BG1571" s="227">
        <f>IF(N1571="zákl. přenesená",J1571,0)</f>
        <v>0</v>
      </c>
      <c r="BH1571" s="227">
        <f>IF(N1571="sníž. přenesená",J1571,0)</f>
        <v>0</v>
      </c>
      <c r="BI1571" s="227">
        <f>IF(N1571="nulová",J1571,0)</f>
        <v>0</v>
      </c>
      <c r="BJ1571" s="19" t="s">
        <v>34</v>
      </c>
      <c r="BK1571" s="227">
        <f>ROUND(I1571*H1571,2)</f>
        <v>0</v>
      </c>
      <c r="BL1571" s="19" t="s">
        <v>304</v>
      </c>
      <c r="BM1571" s="226" t="s">
        <v>2131</v>
      </c>
    </row>
    <row r="1572" spans="1:51" s="13" customFormat="1" ht="12">
      <c r="A1572" s="13"/>
      <c r="B1572" s="228"/>
      <c r="C1572" s="229"/>
      <c r="D1572" s="230" t="s">
        <v>218</v>
      </c>
      <c r="E1572" s="229"/>
      <c r="F1572" s="232" t="s">
        <v>2127</v>
      </c>
      <c r="G1572" s="229"/>
      <c r="H1572" s="233">
        <v>396.454</v>
      </c>
      <c r="I1572" s="234"/>
      <c r="J1572" s="229"/>
      <c r="K1572" s="229"/>
      <c r="L1572" s="235"/>
      <c r="M1572" s="236"/>
      <c r="N1572" s="237"/>
      <c r="O1572" s="237"/>
      <c r="P1572" s="237"/>
      <c r="Q1572" s="237"/>
      <c r="R1572" s="237"/>
      <c r="S1572" s="237"/>
      <c r="T1572" s="238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T1572" s="239" t="s">
        <v>218</v>
      </c>
      <c r="AU1572" s="239" t="s">
        <v>82</v>
      </c>
      <c r="AV1572" s="13" t="s">
        <v>82</v>
      </c>
      <c r="AW1572" s="13" t="s">
        <v>4</v>
      </c>
      <c r="AX1572" s="13" t="s">
        <v>34</v>
      </c>
      <c r="AY1572" s="239" t="s">
        <v>206</v>
      </c>
    </row>
    <row r="1573" spans="1:65" s="2" customFormat="1" ht="12">
      <c r="A1573" s="40"/>
      <c r="B1573" s="41"/>
      <c r="C1573" s="215" t="s">
        <v>2132</v>
      </c>
      <c r="D1573" s="215" t="s">
        <v>208</v>
      </c>
      <c r="E1573" s="216" t="s">
        <v>2027</v>
      </c>
      <c r="F1573" s="217" t="s">
        <v>2028</v>
      </c>
      <c r="G1573" s="218" t="s">
        <v>211</v>
      </c>
      <c r="H1573" s="219">
        <v>388.68</v>
      </c>
      <c r="I1573" s="220"/>
      <c r="J1573" s="221">
        <f>ROUND(I1573*H1573,2)</f>
        <v>0</v>
      </c>
      <c r="K1573" s="217" t="s">
        <v>212</v>
      </c>
      <c r="L1573" s="46"/>
      <c r="M1573" s="222" t="s">
        <v>19</v>
      </c>
      <c r="N1573" s="223" t="s">
        <v>44</v>
      </c>
      <c r="O1573" s="86"/>
      <c r="P1573" s="224">
        <f>O1573*H1573</f>
        <v>0</v>
      </c>
      <c r="Q1573" s="224">
        <v>0.00012</v>
      </c>
      <c r="R1573" s="224">
        <f>Q1573*H1573</f>
        <v>0.046641600000000005</v>
      </c>
      <c r="S1573" s="224">
        <v>0</v>
      </c>
      <c r="T1573" s="225">
        <f>S1573*H1573</f>
        <v>0</v>
      </c>
      <c r="U1573" s="40"/>
      <c r="V1573" s="40"/>
      <c r="W1573" s="40"/>
      <c r="X1573" s="40"/>
      <c r="Y1573" s="40"/>
      <c r="Z1573" s="40"/>
      <c r="AA1573" s="40"/>
      <c r="AB1573" s="40"/>
      <c r="AC1573" s="40"/>
      <c r="AD1573" s="40"/>
      <c r="AE1573" s="40"/>
      <c r="AR1573" s="226" t="s">
        <v>304</v>
      </c>
      <c r="AT1573" s="226" t="s">
        <v>208</v>
      </c>
      <c r="AU1573" s="226" t="s">
        <v>82</v>
      </c>
      <c r="AY1573" s="19" t="s">
        <v>206</v>
      </c>
      <c r="BE1573" s="227">
        <f>IF(N1573="základní",J1573,0)</f>
        <v>0</v>
      </c>
      <c r="BF1573" s="227">
        <f>IF(N1573="snížená",J1573,0)</f>
        <v>0</v>
      </c>
      <c r="BG1573" s="227">
        <f>IF(N1573="zákl. přenesená",J1573,0)</f>
        <v>0</v>
      </c>
      <c r="BH1573" s="227">
        <f>IF(N1573="sníž. přenesená",J1573,0)</f>
        <v>0</v>
      </c>
      <c r="BI1573" s="227">
        <f>IF(N1573="nulová",J1573,0)</f>
        <v>0</v>
      </c>
      <c r="BJ1573" s="19" t="s">
        <v>34</v>
      </c>
      <c r="BK1573" s="227">
        <f>ROUND(I1573*H1573,2)</f>
        <v>0</v>
      </c>
      <c r="BL1573" s="19" t="s">
        <v>304</v>
      </c>
      <c r="BM1573" s="226" t="s">
        <v>2133</v>
      </c>
    </row>
    <row r="1574" spans="1:65" s="2" customFormat="1" ht="21.75" customHeight="1">
      <c r="A1574" s="40"/>
      <c r="B1574" s="41"/>
      <c r="C1574" s="261" t="s">
        <v>2134</v>
      </c>
      <c r="D1574" s="261" t="s">
        <v>317</v>
      </c>
      <c r="E1574" s="262" t="s">
        <v>2031</v>
      </c>
      <c r="F1574" s="263" t="s">
        <v>2032</v>
      </c>
      <c r="G1574" s="264" t="s">
        <v>216</v>
      </c>
      <c r="H1574" s="265">
        <v>31.094</v>
      </c>
      <c r="I1574" s="266"/>
      <c r="J1574" s="267">
        <f>ROUND(I1574*H1574,2)</f>
        <v>0</v>
      </c>
      <c r="K1574" s="263" t="s">
        <v>212</v>
      </c>
      <c r="L1574" s="268"/>
      <c r="M1574" s="269" t="s">
        <v>19</v>
      </c>
      <c r="N1574" s="270" t="s">
        <v>44</v>
      </c>
      <c r="O1574" s="86"/>
      <c r="P1574" s="224">
        <f>O1574*H1574</f>
        <v>0</v>
      </c>
      <c r="Q1574" s="224">
        <v>0.025</v>
      </c>
      <c r="R1574" s="224">
        <f>Q1574*H1574</f>
        <v>0.7773500000000001</v>
      </c>
      <c r="S1574" s="224">
        <v>0</v>
      </c>
      <c r="T1574" s="225">
        <f>S1574*H1574</f>
        <v>0</v>
      </c>
      <c r="U1574" s="40"/>
      <c r="V1574" s="40"/>
      <c r="W1574" s="40"/>
      <c r="X1574" s="40"/>
      <c r="Y1574" s="40"/>
      <c r="Z1574" s="40"/>
      <c r="AA1574" s="40"/>
      <c r="AB1574" s="40"/>
      <c r="AC1574" s="40"/>
      <c r="AD1574" s="40"/>
      <c r="AE1574" s="40"/>
      <c r="AR1574" s="226" t="s">
        <v>377</v>
      </c>
      <c r="AT1574" s="226" t="s">
        <v>317</v>
      </c>
      <c r="AU1574" s="226" t="s">
        <v>82</v>
      </c>
      <c r="AY1574" s="19" t="s">
        <v>206</v>
      </c>
      <c r="BE1574" s="227">
        <f>IF(N1574="základní",J1574,0)</f>
        <v>0</v>
      </c>
      <c r="BF1574" s="227">
        <f>IF(N1574="snížená",J1574,0)</f>
        <v>0</v>
      </c>
      <c r="BG1574" s="227">
        <f>IF(N1574="zákl. přenesená",J1574,0)</f>
        <v>0</v>
      </c>
      <c r="BH1574" s="227">
        <f>IF(N1574="sníž. přenesená",J1574,0)</f>
        <v>0</v>
      </c>
      <c r="BI1574" s="227">
        <f>IF(N1574="nulová",J1574,0)</f>
        <v>0</v>
      </c>
      <c r="BJ1574" s="19" t="s">
        <v>34</v>
      </c>
      <c r="BK1574" s="227">
        <f>ROUND(I1574*H1574,2)</f>
        <v>0</v>
      </c>
      <c r="BL1574" s="19" t="s">
        <v>304</v>
      </c>
      <c r="BM1574" s="226" t="s">
        <v>2135</v>
      </c>
    </row>
    <row r="1575" spans="1:51" s="13" customFormat="1" ht="12">
      <c r="A1575" s="13"/>
      <c r="B1575" s="228"/>
      <c r="C1575" s="229"/>
      <c r="D1575" s="230" t="s">
        <v>218</v>
      </c>
      <c r="E1575" s="231" t="s">
        <v>19</v>
      </c>
      <c r="F1575" s="232" t="s">
        <v>2136</v>
      </c>
      <c r="G1575" s="229"/>
      <c r="H1575" s="233">
        <v>31.094</v>
      </c>
      <c r="I1575" s="234"/>
      <c r="J1575" s="229"/>
      <c r="K1575" s="229"/>
      <c r="L1575" s="235"/>
      <c r="M1575" s="236"/>
      <c r="N1575" s="237"/>
      <c r="O1575" s="237"/>
      <c r="P1575" s="237"/>
      <c r="Q1575" s="237"/>
      <c r="R1575" s="237"/>
      <c r="S1575" s="237"/>
      <c r="T1575" s="238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T1575" s="239" t="s">
        <v>218</v>
      </c>
      <c r="AU1575" s="239" t="s">
        <v>82</v>
      </c>
      <c r="AV1575" s="13" t="s">
        <v>82</v>
      </c>
      <c r="AW1575" s="13" t="s">
        <v>33</v>
      </c>
      <c r="AX1575" s="13" t="s">
        <v>73</v>
      </c>
      <c r="AY1575" s="239" t="s">
        <v>206</v>
      </c>
    </row>
    <row r="1576" spans="1:51" s="14" customFormat="1" ht="12">
      <c r="A1576" s="14"/>
      <c r="B1576" s="240"/>
      <c r="C1576" s="241"/>
      <c r="D1576" s="230" t="s">
        <v>218</v>
      </c>
      <c r="E1576" s="242" t="s">
        <v>19</v>
      </c>
      <c r="F1576" s="243" t="s">
        <v>220</v>
      </c>
      <c r="G1576" s="241"/>
      <c r="H1576" s="244">
        <v>31.094</v>
      </c>
      <c r="I1576" s="245"/>
      <c r="J1576" s="241"/>
      <c r="K1576" s="241"/>
      <c r="L1576" s="246"/>
      <c r="M1576" s="247"/>
      <c r="N1576" s="248"/>
      <c r="O1576" s="248"/>
      <c r="P1576" s="248"/>
      <c r="Q1576" s="248"/>
      <c r="R1576" s="248"/>
      <c r="S1576" s="248"/>
      <c r="T1576" s="249"/>
      <c r="U1576" s="14"/>
      <c r="V1576" s="14"/>
      <c r="W1576" s="14"/>
      <c r="X1576" s="14"/>
      <c r="Y1576" s="14"/>
      <c r="Z1576" s="14"/>
      <c r="AA1576" s="14"/>
      <c r="AB1576" s="14"/>
      <c r="AC1576" s="14"/>
      <c r="AD1576" s="14"/>
      <c r="AE1576" s="14"/>
      <c r="AT1576" s="250" t="s">
        <v>218</v>
      </c>
      <c r="AU1576" s="250" t="s">
        <v>82</v>
      </c>
      <c r="AV1576" s="14" t="s">
        <v>112</v>
      </c>
      <c r="AW1576" s="14" t="s">
        <v>33</v>
      </c>
      <c r="AX1576" s="14" t="s">
        <v>34</v>
      </c>
      <c r="AY1576" s="250" t="s">
        <v>206</v>
      </c>
    </row>
    <row r="1577" spans="1:65" s="2" customFormat="1" ht="12">
      <c r="A1577" s="40"/>
      <c r="B1577" s="41"/>
      <c r="C1577" s="215" t="s">
        <v>2137</v>
      </c>
      <c r="D1577" s="215" t="s">
        <v>208</v>
      </c>
      <c r="E1577" s="216" t="s">
        <v>2036</v>
      </c>
      <c r="F1577" s="217" t="s">
        <v>2037</v>
      </c>
      <c r="G1577" s="218" t="s">
        <v>270</v>
      </c>
      <c r="H1577" s="219">
        <v>127.344</v>
      </c>
      <c r="I1577" s="220"/>
      <c r="J1577" s="221">
        <f>ROUND(I1577*H1577,2)</f>
        <v>0</v>
      </c>
      <c r="K1577" s="217" t="s">
        <v>212</v>
      </c>
      <c r="L1577" s="46"/>
      <c r="M1577" s="222" t="s">
        <v>19</v>
      </c>
      <c r="N1577" s="223" t="s">
        <v>44</v>
      </c>
      <c r="O1577" s="86"/>
      <c r="P1577" s="224">
        <f>O1577*H1577</f>
        <v>0</v>
      </c>
      <c r="Q1577" s="224">
        <v>0.00016</v>
      </c>
      <c r="R1577" s="224">
        <f>Q1577*H1577</f>
        <v>0.02037504</v>
      </c>
      <c r="S1577" s="224">
        <v>0</v>
      </c>
      <c r="T1577" s="225">
        <f>S1577*H1577</f>
        <v>0</v>
      </c>
      <c r="U1577" s="40"/>
      <c r="V1577" s="40"/>
      <c r="W1577" s="40"/>
      <c r="X1577" s="40"/>
      <c r="Y1577" s="40"/>
      <c r="Z1577" s="40"/>
      <c r="AA1577" s="40"/>
      <c r="AB1577" s="40"/>
      <c r="AC1577" s="40"/>
      <c r="AD1577" s="40"/>
      <c r="AE1577" s="40"/>
      <c r="AR1577" s="226" t="s">
        <v>304</v>
      </c>
      <c r="AT1577" s="226" t="s">
        <v>208</v>
      </c>
      <c r="AU1577" s="226" t="s">
        <v>82</v>
      </c>
      <c r="AY1577" s="19" t="s">
        <v>206</v>
      </c>
      <c r="BE1577" s="227">
        <f>IF(N1577="základní",J1577,0)</f>
        <v>0</v>
      </c>
      <c r="BF1577" s="227">
        <f>IF(N1577="snížená",J1577,0)</f>
        <v>0</v>
      </c>
      <c r="BG1577" s="227">
        <f>IF(N1577="zákl. přenesená",J1577,0)</f>
        <v>0</v>
      </c>
      <c r="BH1577" s="227">
        <f>IF(N1577="sníž. přenesená",J1577,0)</f>
        <v>0</v>
      </c>
      <c r="BI1577" s="227">
        <f>IF(N1577="nulová",J1577,0)</f>
        <v>0</v>
      </c>
      <c r="BJ1577" s="19" t="s">
        <v>34</v>
      </c>
      <c r="BK1577" s="227">
        <f>ROUND(I1577*H1577,2)</f>
        <v>0</v>
      </c>
      <c r="BL1577" s="19" t="s">
        <v>304</v>
      </c>
      <c r="BM1577" s="226" t="s">
        <v>2138</v>
      </c>
    </row>
    <row r="1578" spans="1:65" s="2" customFormat="1" ht="21.75" customHeight="1">
      <c r="A1578" s="40"/>
      <c r="B1578" s="41"/>
      <c r="C1578" s="261" t="s">
        <v>2139</v>
      </c>
      <c r="D1578" s="261" t="s">
        <v>317</v>
      </c>
      <c r="E1578" s="262" t="s">
        <v>2031</v>
      </c>
      <c r="F1578" s="263" t="s">
        <v>2032</v>
      </c>
      <c r="G1578" s="264" t="s">
        <v>216</v>
      </c>
      <c r="H1578" s="265">
        <v>3.184</v>
      </c>
      <c r="I1578" s="266"/>
      <c r="J1578" s="267">
        <f>ROUND(I1578*H1578,2)</f>
        <v>0</v>
      </c>
      <c r="K1578" s="263" t="s">
        <v>212</v>
      </c>
      <c r="L1578" s="268"/>
      <c r="M1578" s="269" t="s">
        <v>19</v>
      </c>
      <c r="N1578" s="270" t="s">
        <v>44</v>
      </c>
      <c r="O1578" s="86"/>
      <c r="P1578" s="224">
        <f>O1578*H1578</f>
        <v>0</v>
      </c>
      <c r="Q1578" s="224">
        <v>0.025</v>
      </c>
      <c r="R1578" s="224">
        <f>Q1578*H1578</f>
        <v>0.0796</v>
      </c>
      <c r="S1578" s="224">
        <v>0</v>
      </c>
      <c r="T1578" s="225">
        <f>S1578*H1578</f>
        <v>0</v>
      </c>
      <c r="U1578" s="40"/>
      <c r="V1578" s="40"/>
      <c r="W1578" s="40"/>
      <c r="X1578" s="40"/>
      <c r="Y1578" s="40"/>
      <c r="Z1578" s="40"/>
      <c r="AA1578" s="40"/>
      <c r="AB1578" s="40"/>
      <c r="AC1578" s="40"/>
      <c r="AD1578" s="40"/>
      <c r="AE1578" s="40"/>
      <c r="AR1578" s="226" t="s">
        <v>377</v>
      </c>
      <c r="AT1578" s="226" t="s">
        <v>317</v>
      </c>
      <c r="AU1578" s="226" t="s">
        <v>82</v>
      </c>
      <c r="AY1578" s="19" t="s">
        <v>206</v>
      </c>
      <c r="BE1578" s="227">
        <f>IF(N1578="základní",J1578,0)</f>
        <v>0</v>
      </c>
      <c r="BF1578" s="227">
        <f>IF(N1578="snížená",J1578,0)</f>
        <v>0</v>
      </c>
      <c r="BG1578" s="227">
        <f>IF(N1578="zákl. přenesená",J1578,0)</f>
        <v>0</v>
      </c>
      <c r="BH1578" s="227">
        <f>IF(N1578="sníž. přenesená",J1578,0)</f>
        <v>0</v>
      </c>
      <c r="BI1578" s="227">
        <f>IF(N1578="nulová",J1578,0)</f>
        <v>0</v>
      </c>
      <c r="BJ1578" s="19" t="s">
        <v>34</v>
      </c>
      <c r="BK1578" s="227">
        <f>ROUND(I1578*H1578,2)</f>
        <v>0</v>
      </c>
      <c r="BL1578" s="19" t="s">
        <v>304</v>
      </c>
      <c r="BM1578" s="226" t="s">
        <v>2140</v>
      </c>
    </row>
    <row r="1579" spans="1:51" s="13" customFormat="1" ht="12">
      <c r="A1579" s="13"/>
      <c r="B1579" s="228"/>
      <c r="C1579" s="229"/>
      <c r="D1579" s="230" t="s">
        <v>218</v>
      </c>
      <c r="E1579" s="231" t="s">
        <v>19</v>
      </c>
      <c r="F1579" s="232" t="s">
        <v>2141</v>
      </c>
      <c r="G1579" s="229"/>
      <c r="H1579" s="233">
        <v>3.184</v>
      </c>
      <c r="I1579" s="234"/>
      <c r="J1579" s="229"/>
      <c r="K1579" s="229"/>
      <c r="L1579" s="235"/>
      <c r="M1579" s="236"/>
      <c r="N1579" s="237"/>
      <c r="O1579" s="237"/>
      <c r="P1579" s="237"/>
      <c r="Q1579" s="237"/>
      <c r="R1579" s="237"/>
      <c r="S1579" s="237"/>
      <c r="T1579" s="238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T1579" s="239" t="s">
        <v>218</v>
      </c>
      <c r="AU1579" s="239" t="s">
        <v>82</v>
      </c>
      <c r="AV1579" s="13" t="s">
        <v>82</v>
      </c>
      <c r="AW1579" s="13" t="s">
        <v>33</v>
      </c>
      <c r="AX1579" s="13" t="s">
        <v>73</v>
      </c>
      <c r="AY1579" s="239" t="s">
        <v>206</v>
      </c>
    </row>
    <row r="1580" spans="1:51" s="14" customFormat="1" ht="12">
      <c r="A1580" s="14"/>
      <c r="B1580" s="240"/>
      <c r="C1580" s="241"/>
      <c r="D1580" s="230" t="s">
        <v>218</v>
      </c>
      <c r="E1580" s="242" t="s">
        <v>19</v>
      </c>
      <c r="F1580" s="243" t="s">
        <v>220</v>
      </c>
      <c r="G1580" s="241"/>
      <c r="H1580" s="244">
        <v>3.184</v>
      </c>
      <c r="I1580" s="245"/>
      <c r="J1580" s="241"/>
      <c r="K1580" s="241"/>
      <c r="L1580" s="246"/>
      <c r="M1580" s="247"/>
      <c r="N1580" s="248"/>
      <c r="O1580" s="248"/>
      <c r="P1580" s="248"/>
      <c r="Q1580" s="248"/>
      <c r="R1580" s="248"/>
      <c r="S1580" s="248"/>
      <c r="T1580" s="249"/>
      <c r="U1580" s="14"/>
      <c r="V1580" s="14"/>
      <c r="W1580" s="14"/>
      <c r="X1580" s="14"/>
      <c r="Y1580" s="14"/>
      <c r="Z1580" s="14"/>
      <c r="AA1580" s="14"/>
      <c r="AB1580" s="14"/>
      <c r="AC1580" s="14"/>
      <c r="AD1580" s="14"/>
      <c r="AE1580" s="14"/>
      <c r="AT1580" s="250" t="s">
        <v>218</v>
      </c>
      <c r="AU1580" s="250" t="s">
        <v>82</v>
      </c>
      <c r="AV1580" s="14" t="s">
        <v>112</v>
      </c>
      <c r="AW1580" s="14" t="s">
        <v>33</v>
      </c>
      <c r="AX1580" s="14" t="s">
        <v>34</v>
      </c>
      <c r="AY1580" s="250" t="s">
        <v>206</v>
      </c>
    </row>
    <row r="1581" spans="1:65" s="2" customFormat="1" ht="12">
      <c r="A1581" s="40"/>
      <c r="B1581" s="41"/>
      <c r="C1581" s="215" t="s">
        <v>2142</v>
      </c>
      <c r="D1581" s="215" t="s">
        <v>208</v>
      </c>
      <c r="E1581" s="216" t="s">
        <v>2048</v>
      </c>
      <c r="F1581" s="217" t="s">
        <v>2049</v>
      </c>
      <c r="G1581" s="218" t="s">
        <v>211</v>
      </c>
      <c r="H1581" s="219">
        <v>63.672</v>
      </c>
      <c r="I1581" s="220"/>
      <c r="J1581" s="221">
        <f>ROUND(I1581*H1581,2)</f>
        <v>0</v>
      </c>
      <c r="K1581" s="217" t="s">
        <v>212</v>
      </c>
      <c r="L1581" s="46"/>
      <c r="M1581" s="222" t="s">
        <v>19</v>
      </c>
      <c r="N1581" s="223" t="s">
        <v>44</v>
      </c>
      <c r="O1581" s="86"/>
      <c r="P1581" s="224">
        <f>O1581*H1581</f>
        <v>0</v>
      </c>
      <c r="Q1581" s="224">
        <v>0.01396</v>
      </c>
      <c r="R1581" s="224">
        <f>Q1581*H1581</f>
        <v>0.88886112</v>
      </c>
      <c r="S1581" s="224">
        <v>0</v>
      </c>
      <c r="T1581" s="225">
        <f>S1581*H1581</f>
        <v>0</v>
      </c>
      <c r="U1581" s="40"/>
      <c r="V1581" s="40"/>
      <c r="W1581" s="40"/>
      <c r="X1581" s="40"/>
      <c r="Y1581" s="40"/>
      <c r="Z1581" s="40"/>
      <c r="AA1581" s="40"/>
      <c r="AB1581" s="40"/>
      <c r="AC1581" s="40"/>
      <c r="AD1581" s="40"/>
      <c r="AE1581" s="40"/>
      <c r="AR1581" s="226" t="s">
        <v>304</v>
      </c>
      <c r="AT1581" s="226" t="s">
        <v>208</v>
      </c>
      <c r="AU1581" s="226" t="s">
        <v>82</v>
      </c>
      <c r="AY1581" s="19" t="s">
        <v>206</v>
      </c>
      <c r="BE1581" s="227">
        <f>IF(N1581="základní",J1581,0)</f>
        <v>0</v>
      </c>
      <c r="BF1581" s="227">
        <f>IF(N1581="snížená",J1581,0)</f>
        <v>0</v>
      </c>
      <c r="BG1581" s="227">
        <f>IF(N1581="zákl. přenesená",J1581,0)</f>
        <v>0</v>
      </c>
      <c r="BH1581" s="227">
        <f>IF(N1581="sníž. přenesená",J1581,0)</f>
        <v>0</v>
      </c>
      <c r="BI1581" s="227">
        <f>IF(N1581="nulová",J1581,0)</f>
        <v>0</v>
      </c>
      <c r="BJ1581" s="19" t="s">
        <v>34</v>
      </c>
      <c r="BK1581" s="227">
        <f>ROUND(I1581*H1581,2)</f>
        <v>0</v>
      </c>
      <c r="BL1581" s="19" t="s">
        <v>304</v>
      </c>
      <c r="BM1581" s="226" t="s">
        <v>2143</v>
      </c>
    </row>
    <row r="1582" spans="1:51" s="13" customFormat="1" ht="12">
      <c r="A1582" s="13"/>
      <c r="B1582" s="228"/>
      <c r="C1582" s="229"/>
      <c r="D1582" s="230" t="s">
        <v>218</v>
      </c>
      <c r="E1582" s="231" t="s">
        <v>19</v>
      </c>
      <c r="F1582" s="232" t="s">
        <v>2144</v>
      </c>
      <c r="G1582" s="229"/>
      <c r="H1582" s="233">
        <v>63.672</v>
      </c>
      <c r="I1582" s="234"/>
      <c r="J1582" s="229"/>
      <c r="K1582" s="229"/>
      <c r="L1582" s="235"/>
      <c r="M1582" s="236"/>
      <c r="N1582" s="237"/>
      <c r="O1582" s="237"/>
      <c r="P1582" s="237"/>
      <c r="Q1582" s="237"/>
      <c r="R1582" s="237"/>
      <c r="S1582" s="237"/>
      <c r="T1582" s="238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T1582" s="239" t="s">
        <v>218</v>
      </c>
      <c r="AU1582" s="239" t="s">
        <v>82</v>
      </c>
      <c r="AV1582" s="13" t="s">
        <v>82</v>
      </c>
      <c r="AW1582" s="13" t="s">
        <v>33</v>
      </c>
      <c r="AX1582" s="13" t="s">
        <v>73</v>
      </c>
      <c r="AY1582" s="239" t="s">
        <v>206</v>
      </c>
    </row>
    <row r="1583" spans="1:51" s="14" customFormat="1" ht="12">
      <c r="A1583" s="14"/>
      <c r="B1583" s="240"/>
      <c r="C1583" s="241"/>
      <c r="D1583" s="230" t="s">
        <v>218</v>
      </c>
      <c r="E1583" s="242" t="s">
        <v>19</v>
      </c>
      <c r="F1583" s="243" t="s">
        <v>220</v>
      </c>
      <c r="G1583" s="241"/>
      <c r="H1583" s="244">
        <v>63.672</v>
      </c>
      <c r="I1583" s="245"/>
      <c r="J1583" s="241"/>
      <c r="K1583" s="241"/>
      <c r="L1583" s="246"/>
      <c r="M1583" s="247"/>
      <c r="N1583" s="248"/>
      <c r="O1583" s="248"/>
      <c r="P1583" s="248"/>
      <c r="Q1583" s="248"/>
      <c r="R1583" s="248"/>
      <c r="S1583" s="248"/>
      <c r="T1583" s="249"/>
      <c r="U1583" s="14"/>
      <c r="V1583" s="14"/>
      <c r="W1583" s="14"/>
      <c r="X1583" s="14"/>
      <c r="Y1583" s="14"/>
      <c r="Z1583" s="14"/>
      <c r="AA1583" s="14"/>
      <c r="AB1583" s="14"/>
      <c r="AC1583" s="14"/>
      <c r="AD1583" s="14"/>
      <c r="AE1583" s="14"/>
      <c r="AT1583" s="250" t="s">
        <v>218</v>
      </c>
      <c r="AU1583" s="250" t="s">
        <v>82</v>
      </c>
      <c r="AV1583" s="14" t="s">
        <v>112</v>
      </c>
      <c r="AW1583" s="14" t="s">
        <v>33</v>
      </c>
      <c r="AX1583" s="14" t="s">
        <v>34</v>
      </c>
      <c r="AY1583" s="250" t="s">
        <v>206</v>
      </c>
    </row>
    <row r="1584" spans="1:65" s="2" customFormat="1" ht="12">
      <c r="A1584" s="40"/>
      <c r="B1584" s="41"/>
      <c r="C1584" s="261" t="s">
        <v>2145</v>
      </c>
      <c r="D1584" s="261" t="s">
        <v>317</v>
      </c>
      <c r="E1584" s="262" t="s">
        <v>2053</v>
      </c>
      <c r="F1584" s="263" t="s">
        <v>2054</v>
      </c>
      <c r="G1584" s="264" t="s">
        <v>211</v>
      </c>
      <c r="H1584" s="265">
        <v>-63.672</v>
      </c>
      <c r="I1584" s="266"/>
      <c r="J1584" s="267">
        <f>ROUND(I1584*H1584,2)</f>
        <v>0</v>
      </c>
      <c r="K1584" s="263" t="s">
        <v>212</v>
      </c>
      <c r="L1584" s="268"/>
      <c r="M1584" s="269" t="s">
        <v>19</v>
      </c>
      <c r="N1584" s="270" t="s">
        <v>44</v>
      </c>
      <c r="O1584" s="86"/>
      <c r="P1584" s="224">
        <f>O1584*H1584</f>
        <v>0</v>
      </c>
      <c r="Q1584" s="224">
        <v>0.0128</v>
      </c>
      <c r="R1584" s="224">
        <f>Q1584*H1584</f>
        <v>-0.8150016</v>
      </c>
      <c r="S1584" s="224">
        <v>0</v>
      </c>
      <c r="T1584" s="225">
        <f>S1584*H1584</f>
        <v>0</v>
      </c>
      <c r="U1584" s="40"/>
      <c r="V1584" s="40"/>
      <c r="W1584" s="40"/>
      <c r="X1584" s="40"/>
      <c r="Y1584" s="40"/>
      <c r="Z1584" s="40"/>
      <c r="AA1584" s="40"/>
      <c r="AB1584" s="40"/>
      <c r="AC1584" s="40"/>
      <c r="AD1584" s="40"/>
      <c r="AE1584" s="40"/>
      <c r="AR1584" s="226" t="s">
        <v>377</v>
      </c>
      <c r="AT1584" s="226" t="s">
        <v>317</v>
      </c>
      <c r="AU1584" s="226" t="s">
        <v>82</v>
      </c>
      <c r="AY1584" s="19" t="s">
        <v>206</v>
      </c>
      <c r="BE1584" s="227">
        <f>IF(N1584="základní",J1584,0)</f>
        <v>0</v>
      </c>
      <c r="BF1584" s="227">
        <f>IF(N1584="snížená",J1584,0)</f>
        <v>0</v>
      </c>
      <c r="BG1584" s="227">
        <f>IF(N1584="zákl. přenesená",J1584,0)</f>
        <v>0</v>
      </c>
      <c r="BH1584" s="227">
        <f>IF(N1584="sníž. přenesená",J1584,0)</f>
        <v>0</v>
      </c>
      <c r="BI1584" s="227">
        <f>IF(N1584="nulová",J1584,0)</f>
        <v>0</v>
      </c>
      <c r="BJ1584" s="19" t="s">
        <v>34</v>
      </c>
      <c r="BK1584" s="227">
        <f>ROUND(I1584*H1584,2)</f>
        <v>0</v>
      </c>
      <c r="BL1584" s="19" t="s">
        <v>304</v>
      </c>
      <c r="BM1584" s="226" t="s">
        <v>2146</v>
      </c>
    </row>
    <row r="1585" spans="1:65" s="2" customFormat="1" ht="21.75" customHeight="1">
      <c r="A1585" s="40"/>
      <c r="B1585" s="41"/>
      <c r="C1585" s="261" t="s">
        <v>2147</v>
      </c>
      <c r="D1585" s="261" t="s">
        <v>317</v>
      </c>
      <c r="E1585" s="262" t="s">
        <v>2057</v>
      </c>
      <c r="F1585" s="263" t="s">
        <v>2058</v>
      </c>
      <c r="G1585" s="264" t="s">
        <v>211</v>
      </c>
      <c r="H1585" s="265">
        <v>63.672</v>
      </c>
      <c r="I1585" s="266"/>
      <c r="J1585" s="267">
        <f>ROUND(I1585*H1585,2)</f>
        <v>0</v>
      </c>
      <c r="K1585" s="263" t="s">
        <v>212</v>
      </c>
      <c r="L1585" s="268"/>
      <c r="M1585" s="269" t="s">
        <v>19</v>
      </c>
      <c r="N1585" s="270" t="s">
        <v>44</v>
      </c>
      <c r="O1585" s="86"/>
      <c r="P1585" s="224">
        <f>O1585*H1585</f>
        <v>0</v>
      </c>
      <c r="Q1585" s="224">
        <v>0.0131</v>
      </c>
      <c r="R1585" s="224">
        <f>Q1585*H1585</f>
        <v>0.8341032</v>
      </c>
      <c r="S1585" s="224">
        <v>0</v>
      </c>
      <c r="T1585" s="225">
        <f>S1585*H1585</f>
        <v>0</v>
      </c>
      <c r="U1585" s="40"/>
      <c r="V1585" s="40"/>
      <c r="W1585" s="40"/>
      <c r="X1585" s="40"/>
      <c r="Y1585" s="40"/>
      <c r="Z1585" s="40"/>
      <c r="AA1585" s="40"/>
      <c r="AB1585" s="40"/>
      <c r="AC1585" s="40"/>
      <c r="AD1585" s="40"/>
      <c r="AE1585" s="40"/>
      <c r="AR1585" s="226" t="s">
        <v>377</v>
      </c>
      <c r="AT1585" s="226" t="s">
        <v>317</v>
      </c>
      <c r="AU1585" s="226" t="s">
        <v>82</v>
      </c>
      <c r="AY1585" s="19" t="s">
        <v>206</v>
      </c>
      <c r="BE1585" s="227">
        <f>IF(N1585="základní",J1585,0)</f>
        <v>0</v>
      </c>
      <c r="BF1585" s="227">
        <f>IF(N1585="snížená",J1585,0)</f>
        <v>0</v>
      </c>
      <c r="BG1585" s="227">
        <f>IF(N1585="zákl. přenesená",J1585,0)</f>
        <v>0</v>
      </c>
      <c r="BH1585" s="227">
        <f>IF(N1585="sníž. přenesená",J1585,0)</f>
        <v>0</v>
      </c>
      <c r="BI1585" s="227">
        <f>IF(N1585="nulová",J1585,0)</f>
        <v>0</v>
      </c>
      <c r="BJ1585" s="19" t="s">
        <v>34</v>
      </c>
      <c r="BK1585" s="227">
        <f>ROUND(I1585*H1585,2)</f>
        <v>0</v>
      </c>
      <c r="BL1585" s="19" t="s">
        <v>304</v>
      </c>
      <c r="BM1585" s="226" t="s">
        <v>2148</v>
      </c>
    </row>
    <row r="1586" spans="1:65" s="2" customFormat="1" ht="44.25" customHeight="1">
      <c r="A1586" s="40"/>
      <c r="B1586" s="41"/>
      <c r="C1586" s="215" t="s">
        <v>2149</v>
      </c>
      <c r="D1586" s="215" t="s">
        <v>208</v>
      </c>
      <c r="E1586" s="216" t="s">
        <v>2061</v>
      </c>
      <c r="F1586" s="217" t="s">
        <v>2062</v>
      </c>
      <c r="G1586" s="218" t="s">
        <v>211</v>
      </c>
      <c r="H1586" s="219">
        <v>95.522</v>
      </c>
      <c r="I1586" s="220"/>
      <c r="J1586" s="221">
        <f>ROUND(I1586*H1586,2)</f>
        <v>0</v>
      </c>
      <c r="K1586" s="217" t="s">
        <v>212</v>
      </c>
      <c r="L1586" s="46"/>
      <c r="M1586" s="222" t="s">
        <v>19</v>
      </c>
      <c r="N1586" s="223" t="s">
        <v>44</v>
      </c>
      <c r="O1586" s="86"/>
      <c r="P1586" s="224">
        <f>O1586*H1586</f>
        <v>0</v>
      </c>
      <c r="Q1586" s="224">
        <v>0.00606</v>
      </c>
      <c r="R1586" s="224">
        <f>Q1586*H1586</f>
        <v>0.5788633200000001</v>
      </c>
      <c r="S1586" s="224">
        <v>0</v>
      </c>
      <c r="T1586" s="225">
        <f>S1586*H1586</f>
        <v>0</v>
      </c>
      <c r="U1586" s="40"/>
      <c r="V1586" s="40"/>
      <c r="W1586" s="40"/>
      <c r="X1586" s="40"/>
      <c r="Y1586" s="40"/>
      <c r="Z1586" s="40"/>
      <c r="AA1586" s="40"/>
      <c r="AB1586" s="40"/>
      <c r="AC1586" s="40"/>
      <c r="AD1586" s="40"/>
      <c r="AE1586" s="40"/>
      <c r="AR1586" s="226" t="s">
        <v>304</v>
      </c>
      <c r="AT1586" s="226" t="s">
        <v>208</v>
      </c>
      <c r="AU1586" s="226" t="s">
        <v>82</v>
      </c>
      <c r="AY1586" s="19" t="s">
        <v>206</v>
      </c>
      <c r="BE1586" s="227">
        <f>IF(N1586="základní",J1586,0)</f>
        <v>0</v>
      </c>
      <c r="BF1586" s="227">
        <f>IF(N1586="snížená",J1586,0)</f>
        <v>0</v>
      </c>
      <c r="BG1586" s="227">
        <f>IF(N1586="zákl. přenesená",J1586,0)</f>
        <v>0</v>
      </c>
      <c r="BH1586" s="227">
        <f>IF(N1586="sníž. přenesená",J1586,0)</f>
        <v>0</v>
      </c>
      <c r="BI1586" s="227">
        <f>IF(N1586="nulová",J1586,0)</f>
        <v>0</v>
      </c>
      <c r="BJ1586" s="19" t="s">
        <v>34</v>
      </c>
      <c r="BK1586" s="227">
        <f>ROUND(I1586*H1586,2)</f>
        <v>0</v>
      </c>
      <c r="BL1586" s="19" t="s">
        <v>304</v>
      </c>
      <c r="BM1586" s="226" t="s">
        <v>2150</v>
      </c>
    </row>
    <row r="1587" spans="1:51" s="15" customFormat="1" ht="12">
      <c r="A1587" s="15"/>
      <c r="B1587" s="251"/>
      <c r="C1587" s="252"/>
      <c r="D1587" s="230" t="s">
        <v>218</v>
      </c>
      <c r="E1587" s="253" t="s">
        <v>19</v>
      </c>
      <c r="F1587" s="254" t="s">
        <v>550</v>
      </c>
      <c r="G1587" s="252"/>
      <c r="H1587" s="253" t="s">
        <v>19</v>
      </c>
      <c r="I1587" s="255"/>
      <c r="J1587" s="252"/>
      <c r="K1587" s="252"/>
      <c r="L1587" s="256"/>
      <c r="M1587" s="257"/>
      <c r="N1587" s="258"/>
      <c r="O1587" s="258"/>
      <c r="P1587" s="258"/>
      <c r="Q1587" s="258"/>
      <c r="R1587" s="258"/>
      <c r="S1587" s="258"/>
      <c r="T1587" s="259"/>
      <c r="U1587" s="15"/>
      <c r="V1587" s="15"/>
      <c r="W1587" s="15"/>
      <c r="X1587" s="15"/>
      <c r="Y1587" s="15"/>
      <c r="Z1587" s="15"/>
      <c r="AA1587" s="15"/>
      <c r="AB1587" s="15"/>
      <c r="AC1587" s="15"/>
      <c r="AD1587" s="15"/>
      <c r="AE1587" s="15"/>
      <c r="AT1587" s="260" t="s">
        <v>218</v>
      </c>
      <c r="AU1587" s="260" t="s">
        <v>82</v>
      </c>
      <c r="AV1587" s="15" t="s">
        <v>34</v>
      </c>
      <c r="AW1587" s="15" t="s">
        <v>33</v>
      </c>
      <c r="AX1587" s="15" t="s">
        <v>73</v>
      </c>
      <c r="AY1587" s="260" t="s">
        <v>206</v>
      </c>
    </row>
    <row r="1588" spans="1:51" s="13" customFormat="1" ht="12">
      <c r="A1588" s="13"/>
      <c r="B1588" s="228"/>
      <c r="C1588" s="229"/>
      <c r="D1588" s="230" t="s">
        <v>218</v>
      </c>
      <c r="E1588" s="231" t="s">
        <v>19</v>
      </c>
      <c r="F1588" s="232" t="s">
        <v>2151</v>
      </c>
      <c r="G1588" s="229"/>
      <c r="H1588" s="233">
        <v>95.522</v>
      </c>
      <c r="I1588" s="234"/>
      <c r="J1588" s="229"/>
      <c r="K1588" s="229"/>
      <c r="L1588" s="235"/>
      <c r="M1588" s="236"/>
      <c r="N1588" s="237"/>
      <c r="O1588" s="237"/>
      <c r="P1588" s="237"/>
      <c r="Q1588" s="237"/>
      <c r="R1588" s="237"/>
      <c r="S1588" s="237"/>
      <c r="T1588" s="238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T1588" s="239" t="s">
        <v>218</v>
      </c>
      <c r="AU1588" s="239" t="s">
        <v>82</v>
      </c>
      <c r="AV1588" s="13" t="s">
        <v>82</v>
      </c>
      <c r="AW1588" s="13" t="s">
        <v>33</v>
      </c>
      <c r="AX1588" s="13" t="s">
        <v>73</v>
      </c>
      <c r="AY1588" s="239" t="s">
        <v>206</v>
      </c>
    </row>
    <row r="1589" spans="1:51" s="14" customFormat="1" ht="12">
      <c r="A1589" s="14"/>
      <c r="B1589" s="240"/>
      <c r="C1589" s="241"/>
      <c r="D1589" s="230" t="s">
        <v>218</v>
      </c>
      <c r="E1589" s="242" t="s">
        <v>19</v>
      </c>
      <c r="F1589" s="243" t="s">
        <v>220</v>
      </c>
      <c r="G1589" s="241"/>
      <c r="H1589" s="244">
        <v>95.522</v>
      </c>
      <c r="I1589" s="245"/>
      <c r="J1589" s="241"/>
      <c r="K1589" s="241"/>
      <c r="L1589" s="246"/>
      <c r="M1589" s="247"/>
      <c r="N1589" s="248"/>
      <c r="O1589" s="248"/>
      <c r="P1589" s="248"/>
      <c r="Q1589" s="248"/>
      <c r="R1589" s="248"/>
      <c r="S1589" s="248"/>
      <c r="T1589" s="249"/>
      <c r="U1589" s="14"/>
      <c r="V1589" s="14"/>
      <c r="W1589" s="14"/>
      <c r="X1589" s="14"/>
      <c r="Y1589" s="14"/>
      <c r="Z1589" s="14"/>
      <c r="AA1589" s="14"/>
      <c r="AB1589" s="14"/>
      <c r="AC1589" s="14"/>
      <c r="AD1589" s="14"/>
      <c r="AE1589" s="14"/>
      <c r="AT1589" s="250" t="s">
        <v>218</v>
      </c>
      <c r="AU1589" s="250" t="s">
        <v>82</v>
      </c>
      <c r="AV1589" s="14" t="s">
        <v>112</v>
      </c>
      <c r="AW1589" s="14" t="s">
        <v>33</v>
      </c>
      <c r="AX1589" s="14" t="s">
        <v>34</v>
      </c>
      <c r="AY1589" s="250" t="s">
        <v>206</v>
      </c>
    </row>
    <row r="1590" spans="1:65" s="2" customFormat="1" ht="12">
      <c r="A1590" s="40"/>
      <c r="B1590" s="41"/>
      <c r="C1590" s="261" t="s">
        <v>2152</v>
      </c>
      <c r="D1590" s="261" t="s">
        <v>317</v>
      </c>
      <c r="E1590" s="262" t="s">
        <v>2066</v>
      </c>
      <c r="F1590" s="263" t="s">
        <v>2067</v>
      </c>
      <c r="G1590" s="264" t="s">
        <v>211</v>
      </c>
      <c r="H1590" s="265">
        <v>100.298</v>
      </c>
      <c r="I1590" s="266"/>
      <c r="J1590" s="267">
        <f>ROUND(I1590*H1590,2)</f>
        <v>0</v>
      </c>
      <c r="K1590" s="263" t="s">
        <v>212</v>
      </c>
      <c r="L1590" s="268"/>
      <c r="M1590" s="269" t="s">
        <v>19</v>
      </c>
      <c r="N1590" s="270" t="s">
        <v>44</v>
      </c>
      <c r="O1590" s="86"/>
      <c r="P1590" s="224">
        <f>O1590*H1590</f>
        <v>0</v>
      </c>
      <c r="Q1590" s="224">
        <v>0.0042</v>
      </c>
      <c r="R1590" s="224">
        <f>Q1590*H1590</f>
        <v>0.4212516</v>
      </c>
      <c r="S1590" s="224">
        <v>0</v>
      </c>
      <c r="T1590" s="225">
        <f>S1590*H1590</f>
        <v>0</v>
      </c>
      <c r="U1590" s="40"/>
      <c r="V1590" s="40"/>
      <c r="W1590" s="40"/>
      <c r="X1590" s="40"/>
      <c r="Y1590" s="40"/>
      <c r="Z1590" s="40"/>
      <c r="AA1590" s="40"/>
      <c r="AB1590" s="40"/>
      <c r="AC1590" s="40"/>
      <c r="AD1590" s="40"/>
      <c r="AE1590" s="40"/>
      <c r="AR1590" s="226" t="s">
        <v>377</v>
      </c>
      <c r="AT1590" s="226" t="s">
        <v>317</v>
      </c>
      <c r="AU1590" s="226" t="s">
        <v>82</v>
      </c>
      <c r="AY1590" s="19" t="s">
        <v>206</v>
      </c>
      <c r="BE1590" s="227">
        <f>IF(N1590="základní",J1590,0)</f>
        <v>0</v>
      </c>
      <c r="BF1590" s="227">
        <f>IF(N1590="snížená",J1590,0)</f>
        <v>0</v>
      </c>
      <c r="BG1590" s="227">
        <f>IF(N1590="zákl. přenesená",J1590,0)</f>
        <v>0</v>
      </c>
      <c r="BH1590" s="227">
        <f>IF(N1590="sníž. přenesená",J1590,0)</f>
        <v>0</v>
      </c>
      <c r="BI1590" s="227">
        <f>IF(N1590="nulová",J1590,0)</f>
        <v>0</v>
      </c>
      <c r="BJ1590" s="19" t="s">
        <v>34</v>
      </c>
      <c r="BK1590" s="227">
        <f>ROUND(I1590*H1590,2)</f>
        <v>0</v>
      </c>
      <c r="BL1590" s="19" t="s">
        <v>304</v>
      </c>
      <c r="BM1590" s="226" t="s">
        <v>2153</v>
      </c>
    </row>
    <row r="1591" spans="1:51" s="13" customFormat="1" ht="12">
      <c r="A1591" s="13"/>
      <c r="B1591" s="228"/>
      <c r="C1591" s="229"/>
      <c r="D1591" s="230" t="s">
        <v>218</v>
      </c>
      <c r="E1591" s="229"/>
      <c r="F1591" s="232" t="s">
        <v>2154</v>
      </c>
      <c r="G1591" s="229"/>
      <c r="H1591" s="233">
        <v>100.298</v>
      </c>
      <c r="I1591" s="234"/>
      <c r="J1591" s="229"/>
      <c r="K1591" s="229"/>
      <c r="L1591" s="235"/>
      <c r="M1591" s="236"/>
      <c r="N1591" s="237"/>
      <c r="O1591" s="237"/>
      <c r="P1591" s="237"/>
      <c r="Q1591" s="237"/>
      <c r="R1591" s="237"/>
      <c r="S1591" s="237"/>
      <c r="T1591" s="238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T1591" s="239" t="s">
        <v>218</v>
      </c>
      <c r="AU1591" s="239" t="s">
        <v>82</v>
      </c>
      <c r="AV1591" s="13" t="s">
        <v>82</v>
      </c>
      <c r="AW1591" s="13" t="s">
        <v>4</v>
      </c>
      <c r="AX1591" s="13" t="s">
        <v>34</v>
      </c>
      <c r="AY1591" s="239" t="s">
        <v>206</v>
      </c>
    </row>
    <row r="1592" spans="1:65" s="2" customFormat="1" ht="33" customHeight="1">
      <c r="A1592" s="40"/>
      <c r="B1592" s="41"/>
      <c r="C1592" s="215" t="s">
        <v>2155</v>
      </c>
      <c r="D1592" s="215" t="s">
        <v>208</v>
      </c>
      <c r="E1592" s="216" t="s">
        <v>2071</v>
      </c>
      <c r="F1592" s="217" t="s">
        <v>2072</v>
      </c>
      <c r="G1592" s="218" t="s">
        <v>211</v>
      </c>
      <c r="H1592" s="219">
        <v>449.54</v>
      </c>
      <c r="I1592" s="220"/>
      <c r="J1592" s="221">
        <f>ROUND(I1592*H1592,2)</f>
        <v>0</v>
      </c>
      <c r="K1592" s="217" t="s">
        <v>212</v>
      </c>
      <c r="L1592" s="46"/>
      <c r="M1592" s="222" t="s">
        <v>19</v>
      </c>
      <c r="N1592" s="223" t="s">
        <v>44</v>
      </c>
      <c r="O1592" s="86"/>
      <c r="P1592" s="224">
        <f>O1592*H1592</f>
        <v>0</v>
      </c>
      <c r="Q1592" s="224">
        <v>0</v>
      </c>
      <c r="R1592" s="224">
        <f>Q1592*H1592</f>
        <v>0</v>
      </c>
      <c r="S1592" s="224">
        <v>0</v>
      </c>
      <c r="T1592" s="225">
        <f>S1592*H1592</f>
        <v>0</v>
      </c>
      <c r="U1592" s="40"/>
      <c r="V1592" s="40"/>
      <c r="W1592" s="40"/>
      <c r="X1592" s="40"/>
      <c r="Y1592" s="40"/>
      <c r="Z1592" s="40"/>
      <c r="AA1592" s="40"/>
      <c r="AB1592" s="40"/>
      <c r="AC1592" s="40"/>
      <c r="AD1592" s="40"/>
      <c r="AE1592" s="40"/>
      <c r="AR1592" s="226" t="s">
        <v>304</v>
      </c>
      <c r="AT1592" s="226" t="s">
        <v>208</v>
      </c>
      <c r="AU1592" s="226" t="s">
        <v>82</v>
      </c>
      <c r="AY1592" s="19" t="s">
        <v>206</v>
      </c>
      <c r="BE1592" s="227">
        <f>IF(N1592="základní",J1592,0)</f>
        <v>0</v>
      </c>
      <c r="BF1592" s="227">
        <f>IF(N1592="snížená",J1592,0)</f>
        <v>0</v>
      </c>
      <c r="BG1592" s="227">
        <f>IF(N1592="zákl. přenesená",J1592,0)</f>
        <v>0</v>
      </c>
      <c r="BH1592" s="227">
        <f>IF(N1592="sníž. přenesená",J1592,0)</f>
        <v>0</v>
      </c>
      <c r="BI1592" s="227">
        <f>IF(N1592="nulová",J1592,0)</f>
        <v>0</v>
      </c>
      <c r="BJ1592" s="19" t="s">
        <v>34</v>
      </c>
      <c r="BK1592" s="227">
        <f>ROUND(I1592*H1592,2)</f>
        <v>0</v>
      </c>
      <c r="BL1592" s="19" t="s">
        <v>304</v>
      </c>
      <c r="BM1592" s="226" t="s">
        <v>2156</v>
      </c>
    </row>
    <row r="1593" spans="1:65" s="2" customFormat="1" ht="12">
      <c r="A1593" s="40"/>
      <c r="B1593" s="41"/>
      <c r="C1593" s="261" t="s">
        <v>2157</v>
      </c>
      <c r="D1593" s="261" t="s">
        <v>317</v>
      </c>
      <c r="E1593" s="262" t="s">
        <v>2075</v>
      </c>
      <c r="F1593" s="263" t="s">
        <v>2076</v>
      </c>
      <c r="G1593" s="264" t="s">
        <v>211</v>
      </c>
      <c r="H1593" s="265">
        <v>516.971</v>
      </c>
      <c r="I1593" s="266"/>
      <c r="J1593" s="267">
        <f>ROUND(I1593*H1593,2)</f>
        <v>0</v>
      </c>
      <c r="K1593" s="263" t="s">
        <v>212</v>
      </c>
      <c r="L1593" s="268"/>
      <c r="M1593" s="269" t="s">
        <v>19</v>
      </c>
      <c r="N1593" s="270" t="s">
        <v>44</v>
      </c>
      <c r="O1593" s="86"/>
      <c r="P1593" s="224">
        <f>O1593*H1593</f>
        <v>0</v>
      </c>
      <c r="Q1593" s="224">
        <v>0.0003</v>
      </c>
      <c r="R1593" s="224">
        <f>Q1593*H1593</f>
        <v>0.1550913</v>
      </c>
      <c r="S1593" s="224">
        <v>0</v>
      </c>
      <c r="T1593" s="225">
        <f>S1593*H1593</f>
        <v>0</v>
      </c>
      <c r="U1593" s="40"/>
      <c r="V1593" s="40"/>
      <c r="W1593" s="40"/>
      <c r="X1593" s="40"/>
      <c r="Y1593" s="40"/>
      <c r="Z1593" s="40"/>
      <c r="AA1593" s="40"/>
      <c r="AB1593" s="40"/>
      <c r="AC1593" s="40"/>
      <c r="AD1593" s="40"/>
      <c r="AE1593" s="40"/>
      <c r="AR1593" s="226" t="s">
        <v>377</v>
      </c>
      <c r="AT1593" s="226" t="s">
        <v>317</v>
      </c>
      <c r="AU1593" s="226" t="s">
        <v>82</v>
      </c>
      <c r="AY1593" s="19" t="s">
        <v>206</v>
      </c>
      <c r="BE1593" s="227">
        <f>IF(N1593="základní",J1593,0)</f>
        <v>0</v>
      </c>
      <c r="BF1593" s="227">
        <f>IF(N1593="snížená",J1593,0)</f>
        <v>0</v>
      </c>
      <c r="BG1593" s="227">
        <f>IF(N1593="zákl. přenesená",J1593,0)</f>
        <v>0</v>
      </c>
      <c r="BH1593" s="227">
        <f>IF(N1593="sníž. přenesená",J1593,0)</f>
        <v>0</v>
      </c>
      <c r="BI1593" s="227">
        <f>IF(N1593="nulová",J1593,0)</f>
        <v>0</v>
      </c>
      <c r="BJ1593" s="19" t="s">
        <v>34</v>
      </c>
      <c r="BK1593" s="227">
        <f>ROUND(I1593*H1593,2)</f>
        <v>0</v>
      </c>
      <c r="BL1593" s="19" t="s">
        <v>304</v>
      </c>
      <c r="BM1593" s="226" t="s">
        <v>2158</v>
      </c>
    </row>
    <row r="1594" spans="1:51" s="13" customFormat="1" ht="12">
      <c r="A1594" s="13"/>
      <c r="B1594" s="228"/>
      <c r="C1594" s="229"/>
      <c r="D1594" s="230" t="s">
        <v>218</v>
      </c>
      <c r="E1594" s="229"/>
      <c r="F1594" s="232" t="s">
        <v>2159</v>
      </c>
      <c r="G1594" s="229"/>
      <c r="H1594" s="233">
        <v>516.971</v>
      </c>
      <c r="I1594" s="234"/>
      <c r="J1594" s="229"/>
      <c r="K1594" s="229"/>
      <c r="L1594" s="235"/>
      <c r="M1594" s="236"/>
      <c r="N1594" s="237"/>
      <c r="O1594" s="237"/>
      <c r="P1594" s="237"/>
      <c r="Q1594" s="237"/>
      <c r="R1594" s="237"/>
      <c r="S1594" s="237"/>
      <c r="T1594" s="238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  <c r="AE1594" s="13"/>
      <c r="AT1594" s="239" t="s">
        <v>218</v>
      </c>
      <c r="AU1594" s="239" t="s">
        <v>82</v>
      </c>
      <c r="AV1594" s="13" t="s">
        <v>82</v>
      </c>
      <c r="AW1594" s="13" t="s">
        <v>4</v>
      </c>
      <c r="AX1594" s="13" t="s">
        <v>34</v>
      </c>
      <c r="AY1594" s="239" t="s">
        <v>206</v>
      </c>
    </row>
    <row r="1595" spans="1:65" s="2" customFormat="1" ht="12">
      <c r="A1595" s="40"/>
      <c r="B1595" s="41"/>
      <c r="C1595" s="215" t="s">
        <v>2160</v>
      </c>
      <c r="D1595" s="215" t="s">
        <v>208</v>
      </c>
      <c r="E1595" s="216" t="s">
        <v>2080</v>
      </c>
      <c r="F1595" s="217" t="s">
        <v>2081</v>
      </c>
      <c r="G1595" s="218" t="s">
        <v>211</v>
      </c>
      <c r="H1595" s="219">
        <v>165.547</v>
      </c>
      <c r="I1595" s="220"/>
      <c r="J1595" s="221">
        <f>ROUND(I1595*H1595,2)</f>
        <v>0</v>
      </c>
      <c r="K1595" s="217" t="s">
        <v>212</v>
      </c>
      <c r="L1595" s="46"/>
      <c r="M1595" s="222" t="s">
        <v>19</v>
      </c>
      <c r="N1595" s="223" t="s">
        <v>44</v>
      </c>
      <c r="O1595" s="86"/>
      <c r="P1595" s="224">
        <f>O1595*H1595</f>
        <v>0</v>
      </c>
      <c r="Q1595" s="224">
        <v>0</v>
      </c>
      <c r="R1595" s="224">
        <f>Q1595*H1595</f>
        <v>0</v>
      </c>
      <c r="S1595" s="224">
        <v>0</v>
      </c>
      <c r="T1595" s="225">
        <f>S1595*H1595</f>
        <v>0</v>
      </c>
      <c r="U1595" s="40"/>
      <c r="V1595" s="40"/>
      <c r="W1595" s="40"/>
      <c r="X1595" s="40"/>
      <c r="Y1595" s="40"/>
      <c r="Z1595" s="40"/>
      <c r="AA1595" s="40"/>
      <c r="AB1595" s="40"/>
      <c r="AC1595" s="40"/>
      <c r="AD1595" s="40"/>
      <c r="AE1595" s="40"/>
      <c r="AR1595" s="226" t="s">
        <v>304</v>
      </c>
      <c r="AT1595" s="226" t="s">
        <v>208</v>
      </c>
      <c r="AU1595" s="226" t="s">
        <v>82</v>
      </c>
      <c r="AY1595" s="19" t="s">
        <v>206</v>
      </c>
      <c r="BE1595" s="227">
        <f>IF(N1595="základní",J1595,0)</f>
        <v>0</v>
      </c>
      <c r="BF1595" s="227">
        <f>IF(N1595="snížená",J1595,0)</f>
        <v>0</v>
      </c>
      <c r="BG1595" s="227">
        <f>IF(N1595="zákl. přenesená",J1595,0)</f>
        <v>0</v>
      </c>
      <c r="BH1595" s="227">
        <f>IF(N1595="sníž. přenesená",J1595,0)</f>
        <v>0</v>
      </c>
      <c r="BI1595" s="227">
        <f>IF(N1595="nulová",J1595,0)</f>
        <v>0</v>
      </c>
      <c r="BJ1595" s="19" t="s">
        <v>34</v>
      </c>
      <c r="BK1595" s="227">
        <f>ROUND(I1595*H1595,2)</f>
        <v>0</v>
      </c>
      <c r="BL1595" s="19" t="s">
        <v>304</v>
      </c>
      <c r="BM1595" s="226" t="s">
        <v>2161</v>
      </c>
    </row>
    <row r="1596" spans="1:51" s="13" customFormat="1" ht="12">
      <c r="A1596" s="13"/>
      <c r="B1596" s="228"/>
      <c r="C1596" s="229"/>
      <c r="D1596" s="230" t="s">
        <v>218</v>
      </c>
      <c r="E1596" s="231" t="s">
        <v>19</v>
      </c>
      <c r="F1596" s="232" t="s">
        <v>2162</v>
      </c>
      <c r="G1596" s="229"/>
      <c r="H1596" s="233">
        <v>165.547</v>
      </c>
      <c r="I1596" s="234"/>
      <c r="J1596" s="229"/>
      <c r="K1596" s="229"/>
      <c r="L1596" s="235"/>
      <c r="M1596" s="236"/>
      <c r="N1596" s="237"/>
      <c r="O1596" s="237"/>
      <c r="P1596" s="237"/>
      <c r="Q1596" s="237"/>
      <c r="R1596" s="237"/>
      <c r="S1596" s="237"/>
      <c r="T1596" s="238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  <c r="AE1596" s="13"/>
      <c r="AT1596" s="239" t="s">
        <v>218</v>
      </c>
      <c r="AU1596" s="239" t="s">
        <v>82</v>
      </c>
      <c r="AV1596" s="13" t="s">
        <v>82</v>
      </c>
      <c r="AW1596" s="13" t="s">
        <v>33</v>
      </c>
      <c r="AX1596" s="13" t="s">
        <v>73</v>
      </c>
      <c r="AY1596" s="239" t="s">
        <v>206</v>
      </c>
    </row>
    <row r="1597" spans="1:51" s="14" customFormat="1" ht="12">
      <c r="A1597" s="14"/>
      <c r="B1597" s="240"/>
      <c r="C1597" s="241"/>
      <c r="D1597" s="230" t="s">
        <v>218</v>
      </c>
      <c r="E1597" s="242" t="s">
        <v>19</v>
      </c>
      <c r="F1597" s="243" t="s">
        <v>220</v>
      </c>
      <c r="G1597" s="241"/>
      <c r="H1597" s="244">
        <v>165.547</v>
      </c>
      <c r="I1597" s="245"/>
      <c r="J1597" s="241"/>
      <c r="K1597" s="241"/>
      <c r="L1597" s="246"/>
      <c r="M1597" s="247"/>
      <c r="N1597" s="248"/>
      <c r="O1597" s="248"/>
      <c r="P1597" s="248"/>
      <c r="Q1597" s="248"/>
      <c r="R1597" s="248"/>
      <c r="S1597" s="248"/>
      <c r="T1597" s="249"/>
      <c r="U1597" s="14"/>
      <c r="V1597" s="14"/>
      <c r="W1597" s="14"/>
      <c r="X1597" s="14"/>
      <c r="Y1597" s="14"/>
      <c r="Z1597" s="14"/>
      <c r="AA1597" s="14"/>
      <c r="AB1597" s="14"/>
      <c r="AC1597" s="14"/>
      <c r="AD1597" s="14"/>
      <c r="AE1597" s="14"/>
      <c r="AT1597" s="250" t="s">
        <v>218</v>
      </c>
      <c r="AU1597" s="250" t="s">
        <v>82</v>
      </c>
      <c r="AV1597" s="14" t="s">
        <v>112</v>
      </c>
      <c r="AW1597" s="14" t="s">
        <v>33</v>
      </c>
      <c r="AX1597" s="14" t="s">
        <v>34</v>
      </c>
      <c r="AY1597" s="250" t="s">
        <v>206</v>
      </c>
    </row>
    <row r="1598" spans="1:65" s="2" customFormat="1" ht="12">
      <c r="A1598" s="40"/>
      <c r="B1598" s="41"/>
      <c r="C1598" s="261" t="s">
        <v>2163</v>
      </c>
      <c r="D1598" s="261" t="s">
        <v>317</v>
      </c>
      <c r="E1598" s="262" t="s">
        <v>2075</v>
      </c>
      <c r="F1598" s="263" t="s">
        <v>2076</v>
      </c>
      <c r="G1598" s="264" t="s">
        <v>211</v>
      </c>
      <c r="H1598" s="265">
        <v>198.656</v>
      </c>
      <c r="I1598" s="266"/>
      <c r="J1598" s="267">
        <f>ROUND(I1598*H1598,2)</f>
        <v>0</v>
      </c>
      <c r="K1598" s="263" t="s">
        <v>212</v>
      </c>
      <c r="L1598" s="268"/>
      <c r="M1598" s="269" t="s">
        <v>19</v>
      </c>
      <c r="N1598" s="270" t="s">
        <v>44</v>
      </c>
      <c r="O1598" s="86"/>
      <c r="P1598" s="224">
        <f>O1598*H1598</f>
        <v>0</v>
      </c>
      <c r="Q1598" s="224">
        <v>0.0003</v>
      </c>
      <c r="R1598" s="224">
        <f>Q1598*H1598</f>
        <v>0.0595968</v>
      </c>
      <c r="S1598" s="224">
        <v>0</v>
      </c>
      <c r="T1598" s="225">
        <f>S1598*H1598</f>
        <v>0</v>
      </c>
      <c r="U1598" s="40"/>
      <c r="V1598" s="40"/>
      <c r="W1598" s="40"/>
      <c r="X1598" s="40"/>
      <c r="Y1598" s="40"/>
      <c r="Z1598" s="40"/>
      <c r="AA1598" s="40"/>
      <c r="AB1598" s="40"/>
      <c r="AC1598" s="40"/>
      <c r="AD1598" s="40"/>
      <c r="AE1598" s="40"/>
      <c r="AR1598" s="226" t="s">
        <v>377</v>
      </c>
      <c r="AT1598" s="226" t="s">
        <v>317</v>
      </c>
      <c r="AU1598" s="226" t="s">
        <v>82</v>
      </c>
      <c r="AY1598" s="19" t="s">
        <v>206</v>
      </c>
      <c r="BE1598" s="227">
        <f>IF(N1598="základní",J1598,0)</f>
        <v>0</v>
      </c>
      <c r="BF1598" s="227">
        <f>IF(N1598="snížená",J1598,0)</f>
        <v>0</v>
      </c>
      <c r="BG1598" s="227">
        <f>IF(N1598="zákl. přenesená",J1598,0)</f>
        <v>0</v>
      </c>
      <c r="BH1598" s="227">
        <f>IF(N1598="sníž. přenesená",J1598,0)</f>
        <v>0</v>
      </c>
      <c r="BI1598" s="227">
        <f>IF(N1598="nulová",J1598,0)</f>
        <v>0</v>
      </c>
      <c r="BJ1598" s="19" t="s">
        <v>34</v>
      </c>
      <c r="BK1598" s="227">
        <f>ROUND(I1598*H1598,2)</f>
        <v>0</v>
      </c>
      <c r="BL1598" s="19" t="s">
        <v>304</v>
      </c>
      <c r="BM1598" s="226" t="s">
        <v>2164</v>
      </c>
    </row>
    <row r="1599" spans="1:51" s="13" customFormat="1" ht="12">
      <c r="A1599" s="13"/>
      <c r="B1599" s="228"/>
      <c r="C1599" s="229"/>
      <c r="D1599" s="230" t="s">
        <v>218</v>
      </c>
      <c r="E1599" s="229"/>
      <c r="F1599" s="232" t="s">
        <v>2165</v>
      </c>
      <c r="G1599" s="229"/>
      <c r="H1599" s="233">
        <v>198.656</v>
      </c>
      <c r="I1599" s="234"/>
      <c r="J1599" s="229"/>
      <c r="K1599" s="229"/>
      <c r="L1599" s="235"/>
      <c r="M1599" s="236"/>
      <c r="N1599" s="237"/>
      <c r="O1599" s="237"/>
      <c r="P1599" s="237"/>
      <c r="Q1599" s="237"/>
      <c r="R1599" s="237"/>
      <c r="S1599" s="237"/>
      <c r="T1599" s="238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T1599" s="239" t="s">
        <v>218</v>
      </c>
      <c r="AU1599" s="239" t="s">
        <v>82</v>
      </c>
      <c r="AV1599" s="13" t="s">
        <v>82</v>
      </c>
      <c r="AW1599" s="13" t="s">
        <v>4</v>
      </c>
      <c r="AX1599" s="13" t="s">
        <v>34</v>
      </c>
      <c r="AY1599" s="239" t="s">
        <v>206</v>
      </c>
    </row>
    <row r="1600" spans="1:65" s="2" customFormat="1" ht="12">
      <c r="A1600" s="40"/>
      <c r="B1600" s="41"/>
      <c r="C1600" s="215" t="s">
        <v>2166</v>
      </c>
      <c r="D1600" s="215" t="s">
        <v>208</v>
      </c>
      <c r="E1600" s="216" t="s">
        <v>2167</v>
      </c>
      <c r="F1600" s="217" t="s">
        <v>2168</v>
      </c>
      <c r="G1600" s="218" t="s">
        <v>211</v>
      </c>
      <c r="H1600" s="219">
        <v>449.54</v>
      </c>
      <c r="I1600" s="220"/>
      <c r="J1600" s="221">
        <f>ROUND(I1600*H1600,2)</f>
        <v>0</v>
      </c>
      <c r="K1600" s="217" t="s">
        <v>212</v>
      </c>
      <c r="L1600" s="46"/>
      <c r="M1600" s="222" t="s">
        <v>19</v>
      </c>
      <c r="N1600" s="223" t="s">
        <v>44</v>
      </c>
      <c r="O1600" s="86"/>
      <c r="P1600" s="224">
        <f>O1600*H1600</f>
        <v>0</v>
      </c>
      <c r="Q1600" s="224">
        <v>3E-05</v>
      </c>
      <c r="R1600" s="224">
        <f>Q1600*H1600</f>
        <v>0.0134862</v>
      </c>
      <c r="S1600" s="224">
        <v>0</v>
      </c>
      <c r="T1600" s="225">
        <f>S1600*H1600</f>
        <v>0</v>
      </c>
      <c r="U1600" s="40"/>
      <c r="V1600" s="40"/>
      <c r="W1600" s="40"/>
      <c r="X1600" s="40"/>
      <c r="Y1600" s="40"/>
      <c r="Z1600" s="40"/>
      <c r="AA1600" s="40"/>
      <c r="AB1600" s="40"/>
      <c r="AC1600" s="40"/>
      <c r="AD1600" s="40"/>
      <c r="AE1600" s="40"/>
      <c r="AR1600" s="226" t="s">
        <v>304</v>
      </c>
      <c r="AT1600" s="226" t="s">
        <v>208</v>
      </c>
      <c r="AU1600" s="226" t="s">
        <v>82</v>
      </c>
      <c r="AY1600" s="19" t="s">
        <v>206</v>
      </c>
      <c r="BE1600" s="227">
        <f>IF(N1600="základní",J1600,0)</f>
        <v>0</v>
      </c>
      <c r="BF1600" s="227">
        <f>IF(N1600="snížená",J1600,0)</f>
        <v>0</v>
      </c>
      <c r="BG1600" s="227">
        <f>IF(N1600="zákl. přenesená",J1600,0)</f>
        <v>0</v>
      </c>
      <c r="BH1600" s="227">
        <f>IF(N1600="sníž. přenesená",J1600,0)</f>
        <v>0</v>
      </c>
      <c r="BI1600" s="227">
        <f>IF(N1600="nulová",J1600,0)</f>
        <v>0</v>
      </c>
      <c r="BJ1600" s="19" t="s">
        <v>34</v>
      </c>
      <c r="BK1600" s="227">
        <f>ROUND(I1600*H1600,2)</f>
        <v>0</v>
      </c>
      <c r="BL1600" s="19" t="s">
        <v>304</v>
      </c>
      <c r="BM1600" s="226" t="s">
        <v>2169</v>
      </c>
    </row>
    <row r="1601" spans="1:65" s="2" customFormat="1" ht="33" customHeight="1">
      <c r="A1601" s="40"/>
      <c r="B1601" s="41"/>
      <c r="C1601" s="261" t="s">
        <v>2170</v>
      </c>
      <c r="D1601" s="261" t="s">
        <v>317</v>
      </c>
      <c r="E1601" s="262" t="s">
        <v>2171</v>
      </c>
      <c r="F1601" s="263" t="s">
        <v>2172</v>
      </c>
      <c r="G1601" s="264" t="s">
        <v>211</v>
      </c>
      <c r="H1601" s="265">
        <v>458.531</v>
      </c>
      <c r="I1601" s="266"/>
      <c r="J1601" s="267">
        <f>ROUND(I1601*H1601,2)</f>
        <v>0</v>
      </c>
      <c r="K1601" s="263" t="s">
        <v>212</v>
      </c>
      <c r="L1601" s="268"/>
      <c r="M1601" s="269" t="s">
        <v>19</v>
      </c>
      <c r="N1601" s="270" t="s">
        <v>44</v>
      </c>
      <c r="O1601" s="86"/>
      <c r="P1601" s="224">
        <f>O1601*H1601</f>
        <v>0</v>
      </c>
      <c r="Q1601" s="224">
        <v>0.0019</v>
      </c>
      <c r="R1601" s="224">
        <f>Q1601*H1601</f>
        <v>0.8712089000000001</v>
      </c>
      <c r="S1601" s="224">
        <v>0</v>
      </c>
      <c r="T1601" s="225">
        <f>S1601*H1601</f>
        <v>0</v>
      </c>
      <c r="U1601" s="40"/>
      <c r="V1601" s="40"/>
      <c r="W1601" s="40"/>
      <c r="X1601" s="40"/>
      <c r="Y1601" s="40"/>
      <c r="Z1601" s="40"/>
      <c r="AA1601" s="40"/>
      <c r="AB1601" s="40"/>
      <c r="AC1601" s="40"/>
      <c r="AD1601" s="40"/>
      <c r="AE1601" s="40"/>
      <c r="AR1601" s="226" t="s">
        <v>377</v>
      </c>
      <c r="AT1601" s="226" t="s">
        <v>317</v>
      </c>
      <c r="AU1601" s="226" t="s">
        <v>82</v>
      </c>
      <c r="AY1601" s="19" t="s">
        <v>206</v>
      </c>
      <c r="BE1601" s="227">
        <f>IF(N1601="základní",J1601,0)</f>
        <v>0</v>
      </c>
      <c r="BF1601" s="227">
        <f>IF(N1601="snížená",J1601,0)</f>
        <v>0</v>
      </c>
      <c r="BG1601" s="227">
        <f>IF(N1601="zákl. přenesená",J1601,0)</f>
        <v>0</v>
      </c>
      <c r="BH1601" s="227">
        <f>IF(N1601="sníž. přenesená",J1601,0)</f>
        <v>0</v>
      </c>
      <c r="BI1601" s="227">
        <f>IF(N1601="nulová",J1601,0)</f>
        <v>0</v>
      </c>
      <c r="BJ1601" s="19" t="s">
        <v>34</v>
      </c>
      <c r="BK1601" s="227">
        <f>ROUND(I1601*H1601,2)</f>
        <v>0</v>
      </c>
      <c r="BL1601" s="19" t="s">
        <v>304</v>
      </c>
      <c r="BM1601" s="226" t="s">
        <v>2173</v>
      </c>
    </row>
    <row r="1602" spans="1:51" s="13" customFormat="1" ht="12">
      <c r="A1602" s="13"/>
      <c r="B1602" s="228"/>
      <c r="C1602" s="229"/>
      <c r="D1602" s="230" t="s">
        <v>218</v>
      </c>
      <c r="E1602" s="229"/>
      <c r="F1602" s="232" t="s">
        <v>2174</v>
      </c>
      <c r="G1602" s="229"/>
      <c r="H1602" s="233">
        <v>458.531</v>
      </c>
      <c r="I1602" s="234"/>
      <c r="J1602" s="229"/>
      <c r="K1602" s="229"/>
      <c r="L1602" s="235"/>
      <c r="M1602" s="236"/>
      <c r="N1602" s="237"/>
      <c r="O1602" s="237"/>
      <c r="P1602" s="237"/>
      <c r="Q1602" s="237"/>
      <c r="R1602" s="237"/>
      <c r="S1602" s="237"/>
      <c r="T1602" s="238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  <c r="AE1602" s="13"/>
      <c r="AT1602" s="239" t="s">
        <v>218</v>
      </c>
      <c r="AU1602" s="239" t="s">
        <v>82</v>
      </c>
      <c r="AV1602" s="13" t="s">
        <v>82</v>
      </c>
      <c r="AW1602" s="13" t="s">
        <v>4</v>
      </c>
      <c r="AX1602" s="13" t="s">
        <v>34</v>
      </c>
      <c r="AY1602" s="239" t="s">
        <v>206</v>
      </c>
    </row>
    <row r="1603" spans="1:65" s="2" customFormat="1" ht="12">
      <c r="A1603" s="40"/>
      <c r="B1603" s="41"/>
      <c r="C1603" s="215" t="s">
        <v>2175</v>
      </c>
      <c r="D1603" s="215" t="s">
        <v>208</v>
      </c>
      <c r="E1603" s="216" t="s">
        <v>2095</v>
      </c>
      <c r="F1603" s="217" t="s">
        <v>2096</v>
      </c>
      <c r="G1603" s="218" t="s">
        <v>211</v>
      </c>
      <c r="H1603" s="219">
        <v>82.774</v>
      </c>
      <c r="I1603" s="220"/>
      <c r="J1603" s="221">
        <f>ROUND(I1603*H1603,2)</f>
        <v>0</v>
      </c>
      <c r="K1603" s="217" t="s">
        <v>212</v>
      </c>
      <c r="L1603" s="46"/>
      <c r="M1603" s="222" t="s">
        <v>19</v>
      </c>
      <c r="N1603" s="223" t="s">
        <v>44</v>
      </c>
      <c r="O1603" s="86"/>
      <c r="P1603" s="224">
        <f>O1603*H1603</f>
        <v>0</v>
      </c>
      <c r="Q1603" s="224">
        <v>3E-05</v>
      </c>
      <c r="R1603" s="224">
        <f>Q1603*H1603</f>
        <v>0.00248322</v>
      </c>
      <c r="S1603" s="224">
        <v>0</v>
      </c>
      <c r="T1603" s="225">
        <f>S1603*H1603</f>
        <v>0</v>
      </c>
      <c r="U1603" s="40"/>
      <c r="V1603" s="40"/>
      <c r="W1603" s="40"/>
      <c r="X1603" s="40"/>
      <c r="Y1603" s="40"/>
      <c r="Z1603" s="40"/>
      <c r="AA1603" s="40"/>
      <c r="AB1603" s="40"/>
      <c r="AC1603" s="40"/>
      <c r="AD1603" s="40"/>
      <c r="AE1603" s="40"/>
      <c r="AR1603" s="226" t="s">
        <v>304</v>
      </c>
      <c r="AT1603" s="226" t="s">
        <v>208</v>
      </c>
      <c r="AU1603" s="226" t="s">
        <v>82</v>
      </c>
      <c r="AY1603" s="19" t="s">
        <v>206</v>
      </c>
      <c r="BE1603" s="227">
        <f>IF(N1603="základní",J1603,0)</f>
        <v>0</v>
      </c>
      <c r="BF1603" s="227">
        <f>IF(N1603="snížená",J1603,0)</f>
        <v>0</v>
      </c>
      <c r="BG1603" s="227">
        <f>IF(N1603="zákl. přenesená",J1603,0)</f>
        <v>0</v>
      </c>
      <c r="BH1603" s="227">
        <f>IF(N1603="sníž. přenesená",J1603,0)</f>
        <v>0</v>
      </c>
      <c r="BI1603" s="227">
        <f>IF(N1603="nulová",J1603,0)</f>
        <v>0</v>
      </c>
      <c r="BJ1603" s="19" t="s">
        <v>34</v>
      </c>
      <c r="BK1603" s="227">
        <f>ROUND(I1603*H1603,2)</f>
        <v>0</v>
      </c>
      <c r="BL1603" s="19" t="s">
        <v>304</v>
      </c>
      <c r="BM1603" s="226" t="s">
        <v>2176</v>
      </c>
    </row>
    <row r="1604" spans="1:51" s="13" customFormat="1" ht="12">
      <c r="A1604" s="13"/>
      <c r="B1604" s="228"/>
      <c r="C1604" s="229"/>
      <c r="D1604" s="230" t="s">
        <v>218</v>
      </c>
      <c r="E1604" s="231" t="s">
        <v>19</v>
      </c>
      <c r="F1604" s="232" t="s">
        <v>2177</v>
      </c>
      <c r="G1604" s="229"/>
      <c r="H1604" s="233">
        <v>82.774</v>
      </c>
      <c r="I1604" s="234"/>
      <c r="J1604" s="229"/>
      <c r="K1604" s="229"/>
      <c r="L1604" s="235"/>
      <c r="M1604" s="236"/>
      <c r="N1604" s="237"/>
      <c r="O1604" s="237"/>
      <c r="P1604" s="237"/>
      <c r="Q1604" s="237"/>
      <c r="R1604" s="237"/>
      <c r="S1604" s="237"/>
      <c r="T1604" s="238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  <c r="AT1604" s="239" t="s">
        <v>218</v>
      </c>
      <c r="AU1604" s="239" t="s">
        <v>82</v>
      </c>
      <c r="AV1604" s="13" t="s">
        <v>82</v>
      </c>
      <c r="AW1604" s="13" t="s">
        <v>33</v>
      </c>
      <c r="AX1604" s="13" t="s">
        <v>73</v>
      </c>
      <c r="AY1604" s="239" t="s">
        <v>206</v>
      </c>
    </row>
    <row r="1605" spans="1:51" s="14" customFormat="1" ht="12">
      <c r="A1605" s="14"/>
      <c r="B1605" s="240"/>
      <c r="C1605" s="241"/>
      <c r="D1605" s="230" t="s">
        <v>218</v>
      </c>
      <c r="E1605" s="242" t="s">
        <v>19</v>
      </c>
      <c r="F1605" s="243" t="s">
        <v>220</v>
      </c>
      <c r="G1605" s="241"/>
      <c r="H1605" s="244">
        <v>82.774</v>
      </c>
      <c r="I1605" s="245"/>
      <c r="J1605" s="241"/>
      <c r="K1605" s="241"/>
      <c r="L1605" s="246"/>
      <c r="M1605" s="247"/>
      <c r="N1605" s="248"/>
      <c r="O1605" s="248"/>
      <c r="P1605" s="248"/>
      <c r="Q1605" s="248"/>
      <c r="R1605" s="248"/>
      <c r="S1605" s="248"/>
      <c r="T1605" s="249"/>
      <c r="U1605" s="14"/>
      <c r="V1605" s="14"/>
      <c r="W1605" s="14"/>
      <c r="X1605" s="14"/>
      <c r="Y1605" s="14"/>
      <c r="Z1605" s="14"/>
      <c r="AA1605" s="14"/>
      <c r="AB1605" s="14"/>
      <c r="AC1605" s="14"/>
      <c r="AD1605" s="14"/>
      <c r="AE1605" s="14"/>
      <c r="AT1605" s="250" t="s">
        <v>218</v>
      </c>
      <c r="AU1605" s="250" t="s">
        <v>82</v>
      </c>
      <c r="AV1605" s="14" t="s">
        <v>112</v>
      </c>
      <c r="AW1605" s="14" t="s">
        <v>33</v>
      </c>
      <c r="AX1605" s="14" t="s">
        <v>34</v>
      </c>
      <c r="AY1605" s="250" t="s">
        <v>206</v>
      </c>
    </row>
    <row r="1606" spans="1:65" s="2" customFormat="1" ht="33" customHeight="1">
      <c r="A1606" s="40"/>
      <c r="B1606" s="41"/>
      <c r="C1606" s="261" t="s">
        <v>2178</v>
      </c>
      <c r="D1606" s="261" t="s">
        <v>317</v>
      </c>
      <c r="E1606" s="262" t="s">
        <v>2171</v>
      </c>
      <c r="F1606" s="263" t="s">
        <v>2172</v>
      </c>
      <c r="G1606" s="264" t="s">
        <v>211</v>
      </c>
      <c r="H1606" s="265">
        <v>84.429</v>
      </c>
      <c r="I1606" s="266"/>
      <c r="J1606" s="267">
        <f>ROUND(I1606*H1606,2)</f>
        <v>0</v>
      </c>
      <c r="K1606" s="263" t="s">
        <v>212</v>
      </c>
      <c r="L1606" s="268"/>
      <c r="M1606" s="269" t="s">
        <v>19</v>
      </c>
      <c r="N1606" s="270" t="s">
        <v>44</v>
      </c>
      <c r="O1606" s="86"/>
      <c r="P1606" s="224">
        <f>O1606*H1606</f>
        <v>0</v>
      </c>
      <c r="Q1606" s="224">
        <v>0.0019</v>
      </c>
      <c r="R1606" s="224">
        <f>Q1606*H1606</f>
        <v>0.1604151</v>
      </c>
      <c r="S1606" s="224">
        <v>0</v>
      </c>
      <c r="T1606" s="225">
        <f>S1606*H1606</f>
        <v>0</v>
      </c>
      <c r="U1606" s="40"/>
      <c r="V1606" s="40"/>
      <c r="W1606" s="40"/>
      <c r="X1606" s="40"/>
      <c r="Y1606" s="40"/>
      <c r="Z1606" s="40"/>
      <c r="AA1606" s="40"/>
      <c r="AB1606" s="40"/>
      <c r="AC1606" s="40"/>
      <c r="AD1606" s="40"/>
      <c r="AE1606" s="40"/>
      <c r="AR1606" s="226" t="s">
        <v>377</v>
      </c>
      <c r="AT1606" s="226" t="s">
        <v>317</v>
      </c>
      <c r="AU1606" s="226" t="s">
        <v>82</v>
      </c>
      <c r="AY1606" s="19" t="s">
        <v>206</v>
      </c>
      <c r="BE1606" s="227">
        <f>IF(N1606="základní",J1606,0)</f>
        <v>0</v>
      </c>
      <c r="BF1606" s="227">
        <f>IF(N1606="snížená",J1606,0)</f>
        <v>0</v>
      </c>
      <c r="BG1606" s="227">
        <f>IF(N1606="zákl. přenesená",J1606,0)</f>
        <v>0</v>
      </c>
      <c r="BH1606" s="227">
        <f>IF(N1606="sníž. přenesená",J1606,0)</f>
        <v>0</v>
      </c>
      <c r="BI1606" s="227">
        <f>IF(N1606="nulová",J1606,0)</f>
        <v>0</v>
      </c>
      <c r="BJ1606" s="19" t="s">
        <v>34</v>
      </c>
      <c r="BK1606" s="227">
        <f>ROUND(I1606*H1606,2)</f>
        <v>0</v>
      </c>
      <c r="BL1606" s="19" t="s">
        <v>304</v>
      </c>
      <c r="BM1606" s="226" t="s">
        <v>2179</v>
      </c>
    </row>
    <row r="1607" spans="1:51" s="13" customFormat="1" ht="12">
      <c r="A1607" s="13"/>
      <c r="B1607" s="228"/>
      <c r="C1607" s="229"/>
      <c r="D1607" s="230" t="s">
        <v>218</v>
      </c>
      <c r="E1607" s="229"/>
      <c r="F1607" s="232" t="s">
        <v>2180</v>
      </c>
      <c r="G1607" s="229"/>
      <c r="H1607" s="233">
        <v>84.429</v>
      </c>
      <c r="I1607" s="234"/>
      <c r="J1607" s="229"/>
      <c r="K1607" s="229"/>
      <c r="L1607" s="235"/>
      <c r="M1607" s="236"/>
      <c r="N1607" s="237"/>
      <c r="O1607" s="237"/>
      <c r="P1607" s="237"/>
      <c r="Q1607" s="237"/>
      <c r="R1607" s="237"/>
      <c r="S1607" s="237"/>
      <c r="T1607" s="238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T1607" s="239" t="s">
        <v>218</v>
      </c>
      <c r="AU1607" s="239" t="s">
        <v>82</v>
      </c>
      <c r="AV1607" s="13" t="s">
        <v>82</v>
      </c>
      <c r="AW1607" s="13" t="s">
        <v>4</v>
      </c>
      <c r="AX1607" s="13" t="s">
        <v>34</v>
      </c>
      <c r="AY1607" s="239" t="s">
        <v>206</v>
      </c>
    </row>
    <row r="1608" spans="1:65" s="2" customFormat="1" ht="33" customHeight="1">
      <c r="A1608" s="40"/>
      <c r="B1608" s="41"/>
      <c r="C1608" s="215" t="s">
        <v>2181</v>
      </c>
      <c r="D1608" s="215" t="s">
        <v>208</v>
      </c>
      <c r="E1608" s="216" t="s">
        <v>2182</v>
      </c>
      <c r="F1608" s="217" t="s">
        <v>2183</v>
      </c>
      <c r="G1608" s="218" t="s">
        <v>211</v>
      </c>
      <c r="H1608" s="219">
        <v>449.54</v>
      </c>
      <c r="I1608" s="220"/>
      <c r="J1608" s="221">
        <f>ROUND(I1608*H1608,2)</f>
        <v>0</v>
      </c>
      <c r="K1608" s="217" t="s">
        <v>212</v>
      </c>
      <c r="L1608" s="46"/>
      <c r="M1608" s="222" t="s">
        <v>19</v>
      </c>
      <c r="N1608" s="223" t="s">
        <v>44</v>
      </c>
      <c r="O1608" s="86"/>
      <c r="P1608" s="224">
        <f>O1608*H1608</f>
        <v>0</v>
      </c>
      <c r="Q1608" s="224">
        <v>0</v>
      </c>
      <c r="R1608" s="224">
        <f>Q1608*H1608</f>
        <v>0</v>
      </c>
      <c r="S1608" s="224">
        <v>0</v>
      </c>
      <c r="T1608" s="225">
        <f>S1608*H1608</f>
        <v>0</v>
      </c>
      <c r="U1608" s="40"/>
      <c r="V1608" s="40"/>
      <c r="W1608" s="40"/>
      <c r="X1608" s="40"/>
      <c r="Y1608" s="40"/>
      <c r="Z1608" s="40"/>
      <c r="AA1608" s="40"/>
      <c r="AB1608" s="40"/>
      <c r="AC1608" s="40"/>
      <c r="AD1608" s="40"/>
      <c r="AE1608" s="40"/>
      <c r="AR1608" s="226" t="s">
        <v>304</v>
      </c>
      <c r="AT1608" s="226" t="s">
        <v>208</v>
      </c>
      <c r="AU1608" s="226" t="s">
        <v>82</v>
      </c>
      <c r="AY1608" s="19" t="s">
        <v>206</v>
      </c>
      <c r="BE1608" s="227">
        <f>IF(N1608="základní",J1608,0)</f>
        <v>0</v>
      </c>
      <c r="BF1608" s="227">
        <f>IF(N1608="snížená",J1608,0)</f>
        <v>0</v>
      </c>
      <c r="BG1608" s="227">
        <f>IF(N1608="zákl. přenesená",J1608,0)</f>
        <v>0</v>
      </c>
      <c r="BH1608" s="227">
        <f>IF(N1608="sníž. přenesená",J1608,0)</f>
        <v>0</v>
      </c>
      <c r="BI1608" s="227">
        <f>IF(N1608="nulová",J1608,0)</f>
        <v>0</v>
      </c>
      <c r="BJ1608" s="19" t="s">
        <v>34</v>
      </c>
      <c r="BK1608" s="227">
        <f>ROUND(I1608*H1608,2)</f>
        <v>0</v>
      </c>
      <c r="BL1608" s="19" t="s">
        <v>304</v>
      </c>
      <c r="BM1608" s="226" t="s">
        <v>2184</v>
      </c>
    </row>
    <row r="1609" spans="1:65" s="2" customFormat="1" ht="12">
      <c r="A1609" s="40"/>
      <c r="B1609" s="41"/>
      <c r="C1609" s="261" t="s">
        <v>2185</v>
      </c>
      <c r="D1609" s="261" t="s">
        <v>317</v>
      </c>
      <c r="E1609" s="262" t="s">
        <v>2075</v>
      </c>
      <c r="F1609" s="263" t="s">
        <v>2076</v>
      </c>
      <c r="G1609" s="264" t="s">
        <v>211</v>
      </c>
      <c r="H1609" s="265">
        <v>516.971</v>
      </c>
      <c r="I1609" s="266"/>
      <c r="J1609" s="267">
        <f>ROUND(I1609*H1609,2)</f>
        <v>0</v>
      </c>
      <c r="K1609" s="263" t="s">
        <v>212</v>
      </c>
      <c r="L1609" s="268"/>
      <c r="M1609" s="269" t="s">
        <v>19</v>
      </c>
      <c r="N1609" s="270" t="s">
        <v>44</v>
      </c>
      <c r="O1609" s="86"/>
      <c r="P1609" s="224">
        <f>O1609*H1609</f>
        <v>0</v>
      </c>
      <c r="Q1609" s="224">
        <v>0.0003</v>
      </c>
      <c r="R1609" s="224">
        <f>Q1609*H1609</f>
        <v>0.1550913</v>
      </c>
      <c r="S1609" s="224">
        <v>0</v>
      </c>
      <c r="T1609" s="225">
        <f>S1609*H1609</f>
        <v>0</v>
      </c>
      <c r="U1609" s="40"/>
      <c r="V1609" s="40"/>
      <c r="W1609" s="40"/>
      <c r="X1609" s="40"/>
      <c r="Y1609" s="40"/>
      <c r="Z1609" s="40"/>
      <c r="AA1609" s="40"/>
      <c r="AB1609" s="40"/>
      <c r="AC1609" s="40"/>
      <c r="AD1609" s="40"/>
      <c r="AE1609" s="40"/>
      <c r="AR1609" s="226" t="s">
        <v>377</v>
      </c>
      <c r="AT1609" s="226" t="s">
        <v>317</v>
      </c>
      <c r="AU1609" s="226" t="s">
        <v>82</v>
      </c>
      <c r="AY1609" s="19" t="s">
        <v>206</v>
      </c>
      <c r="BE1609" s="227">
        <f>IF(N1609="základní",J1609,0)</f>
        <v>0</v>
      </c>
      <c r="BF1609" s="227">
        <f>IF(N1609="snížená",J1609,0)</f>
        <v>0</v>
      </c>
      <c r="BG1609" s="227">
        <f>IF(N1609="zákl. přenesená",J1609,0)</f>
        <v>0</v>
      </c>
      <c r="BH1609" s="227">
        <f>IF(N1609="sníž. přenesená",J1609,0)</f>
        <v>0</v>
      </c>
      <c r="BI1609" s="227">
        <f>IF(N1609="nulová",J1609,0)</f>
        <v>0</v>
      </c>
      <c r="BJ1609" s="19" t="s">
        <v>34</v>
      </c>
      <c r="BK1609" s="227">
        <f>ROUND(I1609*H1609,2)</f>
        <v>0</v>
      </c>
      <c r="BL1609" s="19" t="s">
        <v>304</v>
      </c>
      <c r="BM1609" s="226" t="s">
        <v>2186</v>
      </c>
    </row>
    <row r="1610" spans="1:51" s="13" customFormat="1" ht="12">
      <c r="A1610" s="13"/>
      <c r="B1610" s="228"/>
      <c r="C1610" s="229"/>
      <c r="D1610" s="230" t="s">
        <v>218</v>
      </c>
      <c r="E1610" s="229"/>
      <c r="F1610" s="232" t="s">
        <v>2159</v>
      </c>
      <c r="G1610" s="229"/>
      <c r="H1610" s="233">
        <v>516.971</v>
      </c>
      <c r="I1610" s="234"/>
      <c r="J1610" s="229"/>
      <c r="K1610" s="229"/>
      <c r="L1610" s="235"/>
      <c r="M1610" s="236"/>
      <c r="N1610" s="237"/>
      <c r="O1610" s="237"/>
      <c r="P1610" s="237"/>
      <c r="Q1610" s="237"/>
      <c r="R1610" s="237"/>
      <c r="S1610" s="237"/>
      <c r="T1610" s="238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  <c r="AT1610" s="239" t="s">
        <v>218</v>
      </c>
      <c r="AU1610" s="239" t="s">
        <v>82</v>
      </c>
      <c r="AV1610" s="13" t="s">
        <v>82</v>
      </c>
      <c r="AW1610" s="13" t="s">
        <v>4</v>
      </c>
      <c r="AX1610" s="13" t="s">
        <v>34</v>
      </c>
      <c r="AY1610" s="239" t="s">
        <v>206</v>
      </c>
    </row>
    <row r="1611" spans="1:65" s="2" customFormat="1" ht="44.25" customHeight="1">
      <c r="A1611" s="40"/>
      <c r="B1611" s="41"/>
      <c r="C1611" s="215" t="s">
        <v>2187</v>
      </c>
      <c r="D1611" s="215" t="s">
        <v>208</v>
      </c>
      <c r="E1611" s="216" t="s">
        <v>2101</v>
      </c>
      <c r="F1611" s="217" t="s">
        <v>2102</v>
      </c>
      <c r="G1611" s="218" t="s">
        <v>386</v>
      </c>
      <c r="H1611" s="219">
        <v>2</v>
      </c>
      <c r="I1611" s="220"/>
      <c r="J1611" s="221">
        <f>ROUND(I1611*H1611,2)</f>
        <v>0</v>
      </c>
      <c r="K1611" s="217" t="s">
        <v>212</v>
      </c>
      <c r="L1611" s="46"/>
      <c r="M1611" s="222" t="s">
        <v>19</v>
      </c>
      <c r="N1611" s="223" t="s">
        <v>44</v>
      </c>
      <c r="O1611" s="86"/>
      <c r="P1611" s="224">
        <f>O1611*H1611</f>
        <v>0</v>
      </c>
      <c r="Q1611" s="224">
        <v>0.0001</v>
      </c>
      <c r="R1611" s="224">
        <f>Q1611*H1611</f>
        <v>0.0002</v>
      </c>
      <c r="S1611" s="224">
        <v>0</v>
      </c>
      <c r="T1611" s="225">
        <f>S1611*H1611</f>
        <v>0</v>
      </c>
      <c r="U1611" s="40"/>
      <c r="V1611" s="40"/>
      <c r="W1611" s="40"/>
      <c r="X1611" s="40"/>
      <c r="Y1611" s="40"/>
      <c r="Z1611" s="40"/>
      <c r="AA1611" s="40"/>
      <c r="AB1611" s="40"/>
      <c r="AC1611" s="40"/>
      <c r="AD1611" s="40"/>
      <c r="AE1611" s="40"/>
      <c r="AR1611" s="226" t="s">
        <v>304</v>
      </c>
      <c r="AT1611" s="226" t="s">
        <v>208</v>
      </c>
      <c r="AU1611" s="226" t="s">
        <v>82</v>
      </c>
      <c r="AY1611" s="19" t="s">
        <v>206</v>
      </c>
      <c r="BE1611" s="227">
        <f>IF(N1611="základní",J1611,0)</f>
        <v>0</v>
      </c>
      <c r="BF1611" s="227">
        <f>IF(N1611="snížená",J1611,0)</f>
        <v>0</v>
      </c>
      <c r="BG1611" s="227">
        <f>IF(N1611="zákl. přenesená",J1611,0)</f>
        <v>0</v>
      </c>
      <c r="BH1611" s="227">
        <f>IF(N1611="sníž. přenesená",J1611,0)</f>
        <v>0</v>
      </c>
      <c r="BI1611" s="227">
        <f>IF(N1611="nulová",J1611,0)</f>
        <v>0</v>
      </c>
      <c r="BJ1611" s="19" t="s">
        <v>34</v>
      </c>
      <c r="BK1611" s="227">
        <f>ROUND(I1611*H1611,2)</f>
        <v>0</v>
      </c>
      <c r="BL1611" s="19" t="s">
        <v>304</v>
      </c>
      <c r="BM1611" s="226" t="s">
        <v>2188</v>
      </c>
    </row>
    <row r="1612" spans="1:65" s="2" customFormat="1" ht="12">
      <c r="A1612" s="40"/>
      <c r="B1612" s="41"/>
      <c r="C1612" s="261" t="s">
        <v>2189</v>
      </c>
      <c r="D1612" s="261" t="s">
        <v>317</v>
      </c>
      <c r="E1612" s="262" t="s">
        <v>2105</v>
      </c>
      <c r="F1612" s="263" t="s">
        <v>2106</v>
      </c>
      <c r="G1612" s="264" t="s">
        <v>386</v>
      </c>
      <c r="H1612" s="265">
        <v>2</v>
      </c>
      <c r="I1612" s="266"/>
      <c r="J1612" s="267">
        <f>ROUND(I1612*H1612,2)</f>
        <v>0</v>
      </c>
      <c r="K1612" s="263" t="s">
        <v>212</v>
      </c>
      <c r="L1612" s="268"/>
      <c r="M1612" s="269" t="s">
        <v>19</v>
      </c>
      <c r="N1612" s="270" t="s">
        <v>44</v>
      </c>
      <c r="O1612" s="86"/>
      <c r="P1612" s="224">
        <f>O1612*H1612</f>
        <v>0</v>
      </c>
      <c r="Q1612" s="224">
        <v>0.001</v>
      </c>
      <c r="R1612" s="224">
        <f>Q1612*H1612</f>
        <v>0.002</v>
      </c>
      <c r="S1612" s="224">
        <v>0</v>
      </c>
      <c r="T1612" s="225">
        <f>S1612*H1612</f>
        <v>0</v>
      </c>
      <c r="U1612" s="40"/>
      <c r="V1612" s="40"/>
      <c r="W1612" s="40"/>
      <c r="X1612" s="40"/>
      <c r="Y1612" s="40"/>
      <c r="Z1612" s="40"/>
      <c r="AA1612" s="40"/>
      <c r="AB1612" s="40"/>
      <c r="AC1612" s="40"/>
      <c r="AD1612" s="40"/>
      <c r="AE1612" s="40"/>
      <c r="AR1612" s="226" t="s">
        <v>377</v>
      </c>
      <c r="AT1612" s="226" t="s">
        <v>317</v>
      </c>
      <c r="AU1612" s="226" t="s">
        <v>82</v>
      </c>
      <c r="AY1612" s="19" t="s">
        <v>206</v>
      </c>
      <c r="BE1612" s="227">
        <f>IF(N1612="základní",J1612,0)</f>
        <v>0</v>
      </c>
      <c r="BF1612" s="227">
        <f>IF(N1612="snížená",J1612,0)</f>
        <v>0</v>
      </c>
      <c r="BG1612" s="227">
        <f>IF(N1612="zákl. přenesená",J1612,0)</f>
        <v>0</v>
      </c>
      <c r="BH1612" s="227">
        <f>IF(N1612="sníž. přenesená",J1612,0)</f>
        <v>0</v>
      </c>
      <c r="BI1612" s="227">
        <f>IF(N1612="nulová",J1612,0)</f>
        <v>0</v>
      </c>
      <c r="BJ1612" s="19" t="s">
        <v>34</v>
      </c>
      <c r="BK1612" s="227">
        <f>ROUND(I1612*H1612,2)</f>
        <v>0</v>
      </c>
      <c r="BL1612" s="19" t="s">
        <v>304</v>
      </c>
      <c r="BM1612" s="226" t="s">
        <v>2190</v>
      </c>
    </row>
    <row r="1613" spans="1:65" s="2" customFormat="1" ht="44.25" customHeight="1">
      <c r="A1613" s="40"/>
      <c r="B1613" s="41"/>
      <c r="C1613" s="215" t="s">
        <v>2191</v>
      </c>
      <c r="D1613" s="215" t="s">
        <v>208</v>
      </c>
      <c r="E1613" s="216" t="s">
        <v>2192</v>
      </c>
      <c r="F1613" s="217" t="s">
        <v>2193</v>
      </c>
      <c r="G1613" s="218" t="s">
        <v>211</v>
      </c>
      <c r="H1613" s="219">
        <v>449.54</v>
      </c>
      <c r="I1613" s="220"/>
      <c r="J1613" s="221">
        <f>ROUND(I1613*H1613,2)</f>
        <v>0</v>
      </c>
      <c r="K1613" s="217" t="s">
        <v>212</v>
      </c>
      <c r="L1613" s="46"/>
      <c r="M1613" s="222" t="s">
        <v>19</v>
      </c>
      <c r="N1613" s="223" t="s">
        <v>44</v>
      </c>
      <c r="O1613" s="86"/>
      <c r="P1613" s="224">
        <f>O1613*H1613</f>
        <v>0</v>
      </c>
      <c r="Q1613" s="224">
        <v>0</v>
      </c>
      <c r="R1613" s="224">
        <f>Q1613*H1613</f>
        <v>0</v>
      </c>
      <c r="S1613" s="224">
        <v>0</v>
      </c>
      <c r="T1613" s="225">
        <f>S1613*H1613</f>
        <v>0</v>
      </c>
      <c r="U1613" s="40"/>
      <c r="V1613" s="40"/>
      <c r="W1613" s="40"/>
      <c r="X1613" s="40"/>
      <c r="Y1613" s="40"/>
      <c r="Z1613" s="40"/>
      <c r="AA1613" s="40"/>
      <c r="AB1613" s="40"/>
      <c r="AC1613" s="40"/>
      <c r="AD1613" s="40"/>
      <c r="AE1613" s="40"/>
      <c r="AR1613" s="226" t="s">
        <v>304</v>
      </c>
      <c r="AT1613" s="226" t="s">
        <v>208</v>
      </c>
      <c r="AU1613" s="226" t="s">
        <v>82</v>
      </c>
      <c r="AY1613" s="19" t="s">
        <v>206</v>
      </c>
      <c r="BE1613" s="227">
        <f>IF(N1613="základní",J1613,0)</f>
        <v>0</v>
      </c>
      <c r="BF1613" s="227">
        <f>IF(N1613="snížená",J1613,0)</f>
        <v>0</v>
      </c>
      <c r="BG1613" s="227">
        <f>IF(N1613="zákl. přenesená",J1613,0)</f>
        <v>0</v>
      </c>
      <c r="BH1613" s="227">
        <f>IF(N1613="sníž. přenesená",J1613,0)</f>
        <v>0</v>
      </c>
      <c r="BI1613" s="227">
        <f>IF(N1613="nulová",J1613,0)</f>
        <v>0</v>
      </c>
      <c r="BJ1613" s="19" t="s">
        <v>34</v>
      </c>
      <c r="BK1613" s="227">
        <f>ROUND(I1613*H1613,2)</f>
        <v>0</v>
      </c>
      <c r="BL1613" s="19" t="s">
        <v>304</v>
      </c>
      <c r="BM1613" s="226" t="s">
        <v>2194</v>
      </c>
    </row>
    <row r="1614" spans="1:65" s="2" customFormat="1" ht="12">
      <c r="A1614" s="40"/>
      <c r="B1614" s="41"/>
      <c r="C1614" s="261" t="s">
        <v>2195</v>
      </c>
      <c r="D1614" s="261" t="s">
        <v>317</v>
      </c>
      <c r="E1614" s="262" t="s">
        <v>2196</v>
      </c>
      <c r="F1614" s="263" t="s">
        <v>2197</v>
      </c>
      <c r="G1614" s="264" t="s">
        <v>211</v>
      </c>
      <c r="H1614" s="265">
        <v>494.494</v>
      </c>
      <c r="I1614" s="266"/>
      <c r="J1614" s="267">
        <f>ROUND(I1614*H1614,2)</f>
        <v>0</v>
      </c>
      <c r="K1614" s="263" t="s">
        <v>212</v>
      </c>
      <c r="L1614" s="268"/>
      <c r="M1614" s="269" t="s">
        <v>19</v>
      </c>
      <c r="N1614" s="270" t="s">
        <v>44</v>
      </c>
      <c r="O1614" s="86"/>
      <c r="P1614" s="224">
        <f>O1614*H1614</f>
        <v>0</v>
      </c>
      <c r="Q1614" s="224">
        <v>0.00084</v>
      </c>
      <c r="R1614" s="224">
        <f>Q1614*H1614</f>
        <v>0.41537496</v>
      </c>
      <c r="S1614" s="224">
        <v>0</v>
      </c>
      <c r="T1614" s="225">
        <f>S1614*H1614</f>
        <v>0</v>
      </c>
      <c r="U1614" s="40"/>
      <c r="V1614" s="40"/>
      <c r="W1614" s="40"/>
      <c r="X1614" s="40"/>
      <c r="Y1614" s="40"/>
      <c r="Z1614" s="40"/>
      <c r="AA1614" s="40"/>
      <c r="AB1614" s="40"/>
      <c r="AC1614" s="40"/>
      <c r="AD1614" s="40"/>
      <c r="AE1614" s="40"/>
      <c r="AR1614" s="226" t="s">
        <v>377</v>
      </c>
      <c r="AT1614" s="226" t="s">
        <v>317</v>
      </c>
      <c r="AU1614" s="226" t="s">
        <v>82</v>
      </c>
      <c r="AY1614" s="19" t="s">
        <v>206</v>
      </c>
      <c r="BE1614" s="227">
        <f>IF(N1614="základní",J1614,0)</f>
        <v>0</v>
      </c>
      <c r="BF1614" s="227">
        <f>IF(N1614="snížená",J1614,0)</f>
        <v>0</v>
      </c>
      <c r="BG1614" s="227">
        <f>IF(N1614="zákl. přenesená",J1614,0)</f>
        <v>0</v>
      </c>
      <c r="BH1614" s="227">
        <f>IF(N1614="sníž. přenesená",J1614,0)</f>
        <v>0</v>
      </c>
      <c r="BI1614" s="227">
        <f>IF(N1614="nulová",J1614,0)</f>
        <v>0</v>
      </c>
      <c r="BJ1614" s="19" t="s">
        <v>34</v>
      </c>
      <c r="BK1614" s="227">
        <f>ROUND(I1614*H1614,2)</f>
        <v>0</v>
      </c>
      <c r="BL1614" s="19" t="s">
        <v>304</v>
      </c>
      <c r="BM1614" s="226" t="s">
        <v>2198</v>
      </c>
    </row>
    <row r="1615" spans="1:51" s="13" customFormat="1" ht="12">
      <c r="A1615" s="13"/>
      <c r="B1615" s="228"/>
      <c r="C1615" s="229"/>
      <c r="D1615" s="230" t="s">
        <v>218</v>
      </c>
      <c r="E1615" s="229"/>
      <c r="F1615" s="232" t="s">
        <v>2199</v>
      </c>
      <c r="G1615" s="229"/>
      <c r="H1615" s="233">
        <v>494.494</v>
      </c>
      <c r="I1615" s="234"/>
      <c r="J1615" s="229"/>
      <c r="K1615" s="229"/>
      <c r="L1615" s="235"/>
      <c r="M1615" s="236"/>
      <c r="N1615" s="237"/>
      <c r="O1615" s="237"/>
      <c r="P1615" s="237"/>
      <c r="Q1615" s="237"/>
      <c r="R1615" s="237"/>
      <c r="S1615" s="237"/>
      <c r="T1615" s="238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T1615" s="239" t="s">
        <v>218</v>
      </c>
      <c r="AU1615" s="239" t="s">
        <v>82</v>
      </c>
      <c r="AV1615" s="13" t="s">
        <v>82</v>
      </c>
      <c r="AW1615" s="13" t="s">
        <v>4</v>
      </c>
      <c r="AX1615" s="13" t="s">
        <v>34</v>
      </c>
      <c r="AY1615" s="239" t="s">
        <v>206</v>
      </c>
    </row>
    <row r="1616" spans="1:65" s="2" customFormat="1" ht="33" customHeight="1">
      <c r="A1616" s="40"/>
      <c r="B1616" s="41"/>
      <c r="C1616" s="215" t="s">
        <v>2200</v>
      </c>
      <c r="D1616" s="215" t="s">
        <v>208</v>
      </c>
      <c r="E1616" s="216" t="s">
        <v>2201</v>
      </c>
      <c r="F1616" s="217" t="s">
        <v>2202</v>
      </c>
      <c r="G1616" s="218" t="s">
        <v>211</v>
      </c>
      <c r="H1616" s="219">
        <v>449.54</v>
      </c>
      <c r="I1616" s="220"/>
      <c r="J1616" s="221">
        <f>ROUND(I1616*H1616,2)</f>
        <v>0</v>
      </c>
      <c r="K1616" s="217" t="s">
        <v>212</v>
      </c>
      <c r="L1616" s="46"/>
      <c r="M1616" s="222" t="s">
        <v>19</v>
      </c>
      <c r="N1616" s="223" t="s">
        <v>44</v>
      </c>
      <c r="O1616" s="86"/>
      <c r="P1616" s="224">
        <f>O1616*H1616</f>
        <v>0</v>
      </c>
      <c r="Q1616" s="224">
        <v>0</v>
      </c>
      <c r="R1616" s="224">
        <f>Q1616*H1616</f>
        <v>0</v>
      </c>
      <c r="S1616" s="224">
        <v>0</v>
      </c>
      <c r="T1616" s="225">
        <f>S1616*H1616</f>
        <v>0</v>
      </c>
      <c r="U1616" s="40"/>
      <c r="V1616" s="40"/>
      <c r="W1616" s="40"/>
      <c r="X1616" s="40"/>
      <c r="Y1616" s="40"/>
      <c r="Z1616" s="40"/>
      <c r="AA1616" s="40"/>
      <c r="AB1616" s="40"/>
      <c r="AC1616" s="40"/>
      <c r="AD1616" s="40"/>
      <c r="AE1616" s="40"/>
      <c r="AR1616" s="226" t="s">
        <v>304</v>
      </c>
      <c r="AT1616" s="226" t="s">
        <v>208</v>
      </c>
      <c r="AU1616" s="226" t="s">
        <v>82</v>
      </c>
      <c r="AY1616" s="19" t="s">
        <v>206</v>
      </c>
      <c r="BE1616" s="227">
        <f>IF(N1616="základní",J1616,0)</f>
        <v>0</v>
      </c>
      <c r="BF1616" s="227">
        <f>IF(N1616="snížená",J1616,0)</f>
        <v>0</v>
      </c>
      <c r="BG1616" s="227">
        <f>IF(N1616="zákl. přenesená",J1616,0)</f>
        <v>0</v>
      </c>
      <c r="BH1616" s="227">
        <f>IF(N1616="sníž. přenesená",J1616,0)</f>
        <v>0</v>
      </c>
      <c r="BI1616" s="227">
        <f>IF(N1616="nulová",J1616,0)</f>
        <v>0</v>
      </c>
      <c r="BJ1616" s="19" t="s">
        <v>34</v>
      </c>
      <c r="BK1616" s="227">
        <f>ROUND(I1616*H1616,2)</f>
        <v>0</v>
      </c>
      <c r="BL1616" s="19" t="s">
        <v>304</v>
      </c>
      <c r="BM1616" s="226" t="s">
        <v>2203</v>
      </c>
    </row>
    <row r="1617" spans="1:65" s="2" customFormat="1" ht="12">
      <c r="A1617" s="40"/>
      <c r="B1617" s="41"/>
      <c r="C1617" s="261" t="s">
        <v>2204</v>
      </c>
      <c r="D1617" s="261" t="s">
        <v>317</v>
      </c>
      <c r="E1617" s="262" t="s">
        <v>2205</v>
      </c>
      <c r="F1617" s="263" t="s">
        <v>2206</v>
      </c>
      <c r="G1617" s="264" t="s">
        <v>211</v>
      </c>
      <c r="H1617" s="265">
        <v>494.494</v>
      </c>
      <c r="I1617" s="266"/>
      <c r="J1617" s="267">
        <f>ROUND(I1617*H1617,2)</f>
        <v>0</v>
      </c>
      <c r="K1617" s="263" t="s">
        <v>212</v>
      </c>
      <c r="L1617" s="268"/>
      <c r="M1617" s="269" t="s">
        <v>19</v>
      </c>
      <c r="N1617" s="270" t="s">
        <v>44</v>
      </c>
      <c r="O1617" s="86"/>
      <c r="P1617" s="224">
        <f>O1617*H1617</f>
        <v>0</v>
      </c>
      <c r="Q1617" s="224">
        <v>0.0002</v>
      </c>
      <c r="R1617" s="224">
        <f>Q1617*H1617</f>
        <v>0.09889880000000001</v>
      </c>
      <c r="S1617" s="224">
        <v>0</v>
      </c>
      <c r="T1617" s="225">
        <f>S1617*H1617</f>
        <v>0</v>
      </c>
      <c r="U1617" s="40"/>
      <c r="V1617" s="40"/>
      <c r="W1617" s="40"/>
      <c r="X1617" s="40"/>
      <c r="Y1617" s="40"/>
      <c r="Z1617" s="40"/>
      <c r="AA1617" s="40"/>
      <c r="AB1617" s="40"/>
      <c r="AC1617" s="40"/>
      <c r="AD1617" s="40"/>
      <c r="AE1617" s="40"/>
      <c r="AR1617" s="226" t="s">
        <v>377</v>
      </c>
      <c r="AT1617" s="226" t="s">
        <v>317</v>
      </c>
      <c r="AU1617" s="226" t="s">
        <v>82</v>
      </c>
      <c r="AY1617" s="19" t="s">
        <v>206</v>
      </c>
      <c r="BE1617" s="227">
        <f>IF(N1617="základní",J1617,0)</f>
        <v>0</v>
      </c>
      <c r="BF1617" s="227">
        <f>IF(N1617="snížená",J1617,0)</f>
        <v>0</v>
      </c>
      <c r="BG1617" s="227">
        <f>IF(N1617="zákl. přenesená",J1617,0)</f>
        <v>0</v>
      </c>
      <c r="BH1617" s="227">
        <f>IF(N1617="sníž. přenesená",J1617,0)</f>
        <v>0</v>
      </c>
      <c r="BI1617" s="227">
        <f>IF(N1617="nulová",J1617,0)</f>
        <v>0</v>
      </c>
      <c r="BJ1617" s="19" t="s">
        <v>34</v>
      </c>
      <c r="BK1617" s="227">
        <f>ROUND(I1617*H1617,2)</f>
        <v>0</v>
      </c>
      <c r="BL1617" s="19" t="s">
        <v>304</v>
      </c>
      <c r="BM1617" s="226" t="s">
        <v>2207</v>
      </c>
    </row>
    <row r="1618" spans="1:51" s="13" customFormat="1" ht="12">
      <c r="A1618" s="13"/>
      <c r="B1618" s="228"/>
      <c r="C1618" s="229"/>
      <c r="D1618" s="230" t="s">
        <v>218</v>
      </c>
      <c r="E1618" s="229"/>
      <c r="F1618" s="232" t="s">
        <v>2199</v>
      </c>
      <c r="G1618" s="229"/>
      <c r="H1618" s="233">
        <v>494.494</v>
      </c>
      <c r="I1618" s="234"/>
      <c r="J1618" s="229"/>
      <c r="K1618" s="229"/>
      <c r="L1618" s="235"/>
      <c r="M1618" s="236"/>
      <c r="N1618" s="237"/>
      <c r="O1618" s="237"/>
      <c r="P1618" s="237"/>
      <c r="Q1618" s="237"/>
      <c r="R1618" s="237"/>
      <c r="S1618" s="237"/>
      <c r="T1618" s="238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  <c r="AE1618" s="13"/>
      <c r="AT1618" s="239" t="s">
        <v>218</v>
      </c>
      <c r="AU1618" s="239" t="s">
        <v>82</v>
      </c>
      <c r="AV1618" s="13" t="s">
        <v>82</v>
      </c>
      <c r="AW1618" s="13" t="s">
        <v>4</v>
      </c>
      <c r="AX1618" s="13" t="s">
        <v>34</v>
      </c>
      <c r="AY1618" s="239" t="s">
        <v>206</v>
      </c>
    </row>
    <row r="1619" spans="1:65" s="2" customFormat="1" ht="33" customHeight="1">
      <c r="A1619" s="40"/>
      <c r="B1619" s="41"/>
      <c r="C1619" s="215" t="s">
        <v>2208</v>
      </c>
      <c r="D1619" s="215" t="s">
        <v>208</v>
      </c>
      <c r="E1619" s="216" t="s">
        <v>2209</v>
      </c>
      <c r="F1619" s="217" t="s">
        <v>2210</v>
      </c>
      <c r="G1619" s="218" t="s">
        <v>211</v>
      </c>
      <c r="H1619" s="219">
        <v>449.54</v>
      </c>
      <c r="I1619" s="220"/>
      <c r="J1619" s="221">
        <f>ROUND(I1619*H1619,2)</f>
        <v>0</v>
      </c>
      <c r="K1619" s="217" t="s">
        <v>212</v>
      </c>
      <c r="L1619" s="46"/>
      <c r="M1619" s="222" t="s">
        <v>19</v>
      </c>
      <c r="N1619" s="223" t="s">
        <v>44</v>
      </c>
      <c r="O1619" s="86"/>
      <c r="P1619" s="224">
        <f>O1619*H1619</f>
        <v>0</v>
      </c>
      <c r="Q1619" s="224">
        <v>0</v>
      </c>
      <c r="R1619" s="224">
        <f>Q1619*H1619</f>
        <v>0</v>
      </c>
      <c r="S1619" s="224">
        <v>0</v>
      </c>
      <c r="T1619" s="225">
        <f>S1619*H1619</f>
        <v>0</v>
      </c>
      <c r="U1619" s="40"/>
      <c r="V1619" s="40"/>
      <c r="W1619" s="40"/>
      <c r="X1619" s="40"/>
      <c r="Y1619" s="40"/>
      <c r="Z1619" s="40"/>
      <c r="AA1619" s="40"/>
      <c r="AB1619" s="40"/>
      <c r="AC1619" s="40"/>
      <c r="AD1619" s="40"/>
      <c r="AE1619" s="40"/>
      <c r="AR1619" s="226" t="s">
        <v>304</v>
      </c>
      <c r="AT1619" s="226" t="s">
        <v>208</v>
      </c>
      <c r="AU1619" s="226" t="s">
        <v>82</v>
      </c>
      <c r="AY1619" s="19" t="s">
        <v>206</v>
      </c>
      <c r="BE1619" s="227">
        <f>IF(N1619="základní",J1619,0)</f>
        <v>0</v>
      </c>
      <c r="BF1619" s="227">
        <f>IF(N1619="snížená",J1619,0)</f>
        <v>0</v>
      </c>
      <c r="BG1619" s="227">
        <f>IF(N1619="zákl. přenesená",J1619,0)</f>
        <v>0</v>
      </c>
      <c r="BH1619" s="227">
        <f>IF(N1619="sníž. přenesená",J1619,0)</f>
        <v>0</v>
      </c>
      <c r="BI1619" s="227">
        <f>IF(N1619="nulová",J1619,0)</f>
        <v>0</v>
      </c>
      <c r="BJ1619" s="19" t="s">
        <v>34</v>
      </c>
      <c r="BK1619" s="227">
        <f>ROUND(I1619*H1619,2)</f>
        <v>0</v>
      </c>
      <c r="BL1619" s="19" t="s">
        <v>304</v>
      </c>
      <c r="BM1619" s="226" t="s">
        <v>2211</v>
      </c>
    </row>
    <row r="1620" spans="1:65" s="2" customFormat="1" ht="12">
      <c r="A1620" s="40"/>
      <c r="B1620" s="41"/>
      <c r="C1620" s="261" t="s">
        <v>2212</v>
      </c>
      <c r="D1620" s="261" t="s">
        <v>317</v>
      </c>
      <c r="E1620" s="262" t="s">
        <v>2213</v>
      </c>
      <c r="F1620" s="263" t="s">
        <v>2214</v>
      </c>
      <c r="G1620" s="264" t="s">
        <v>216</v>
      </c>
      <c r="H1620" s="265">
        <v>44.954</v>
      </c>
      <c r="I1620" s="266"/>
      <c r="J1620" s="267">
        <f>ROUND(I1620*H1620,2)</f>
        <v>0</v>
      </c>
      <c r="K1620" s="263" t="s">
        <v>212</v>
      </c>
      <c r="L1620" s="268"/>
      <c r="M1620" s="269" t="s">
        <v>19</v>
      </c>
      <c r="N1620" s="270" t="s">
        <v>44</v>
      </c>
      <c r="O1620" s="86"/>
      <c r="P1620" s="224">
        <f>O1620*H1620</f>
        <v>0</v>
      </c>
      <c r="Q1620" s="224">
        <v>0.75</v>
      </c>
      <c r="R1620" s="224">
        <f>Q1620*H1620</f>
        <v>33.7155</v>
      </c>
      <c r="S1620" s="224">
        <v>0</v>
      </c>
      <c r="T1620" s="225">
        <f>S1620*H1620</f>
        <v>0</v>
      </c>
      <c r="U1620" s="40"/>
      <c r="V1620" s="40"/>
      <c r="W1620" s="40"/>
      <c r="X1620" s="40"/>
      <c r="Y1620" s="40"/>
      <c r="Z1620" s="40"/>
      <c r="AA1620" s="40"/>
      <c r="AB1620" s="40"/>
      <c r="AC1620" s="40"/>
      <c r="AD1620" s="40"/>
      <c r="AE1620" s="40"/>
      <c r="AR1620" s="226" t="s">
        <v>377</v>
      </c>
      <c r="AT1620" s="226" t="s">
        <v>317</v>
      </c>
      <c r="AU1620" s="226" t="s">
        <v>82</v>
      </c>
      <c r="AY1620" s="19" t="s">
        <v>206</v>
      </c>
      <c r="BE1620" s="227">
        <f>IF(N1620="základní",J1620,0)</f>
        <v>0</v>
      </c>
      <c r="BF1620" s="227">
        <f>IF(N1620="snížená",J1620,0)</f>
        <v>0</v>
      </c>
      <c r="BG1620" s="227">
        <f>IF(N1620="zákl. přenesená",J1620,0)</f>
        <v>0</v>
      </c>
      <c r="BH1620" s="227">
        <f>IF(N1620="sníž. přenesená",J1620,0)</f>
        <v>0</v>
      </c>
      <c r="BI1620" s="227">
        <f>IF(N1620="nulová",J1620,0)</f>
        <v>0</v>
      </c>
      <c r="BJ1620" s="19" t="s">
        <v>34</v>
      </c>
      <c r="BK1620" s="227">
        <f>ROUND(I1620*H1620,2)</f>
        <v>0</v>
      </c>
      <c r="BL1620" s="19" t="s">
        <v>304</v>
      </c>
      <c r="BM1620" s="226" t="s">
        <v>2215</v>
      </c>
    </row>
    <row r="1621" spans="1:51" s="13" customFormat="1" ht="12">
      <c r="A1621" s="13"/>
      <c r="B1621" s="228"/>
      <c r="C1621" s="229"/>
      <c r="D1621" s="230" t="s">
        <v>218</v>
      </c>
      <c r="E1621" s="229"/>
      <c r="F1621" s="232" t="s">
        <v>2216</v>
      </c>
      <c r="G1621" s="229"/>
      <c r="H1621" s="233">
        <v>44.954</v>
      </c>
      <c r="I1621" s="234"/>
      <c r="J1621" s="229"/>
      <c r="K1621" s="229"/>
      <c r="L1621" s="235"/>
      <c r="M1621" s="236"/>
      <c r="N1621" s="237"/>
      <c r="O1621" s="237"/>
      <c r="P1621" s="237"/>
      <c r="Q1621" s="237"/>
      <c r="R1621" s="237"/>
      <c r="S1621" s="237"/>
      <c r="T1621" s="238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T1621" s="239" t="s">
        <v>218</v>
      </c>
      <c r="AU1621" s="239" t="s">
        <v>82</v>
      </c>
      <c r="AV1621" s="13" t="s">
        <v>82</v>
      </c>
      <c r="AW1621" s="13" t="s">
        <v>4</v>
      </c>
      <c r="AX1621" s="13" t="s">
        <v>34</v>
      </c>
      <c r="AY1621" s="239" t="s">
        <v>206</v>
      </c>
    </row>
    <row r="1622" spans="1:65" s="2" customFormat="1" ht="12">
      <c r="A1622" s="40"/>
      <c r="B1622" s="41"/>
      <c r="C1622" s="215" t="s">
        <v>2217</v>
      </c>
      <c r="D1622" s="215" t="s">
        <v>208</v>
      </c>
      <c r="E1622" s="216" t="s">
        <v>2218</v>
      </c>
      <c r="F1622" s="217" t="s">
        <v>2219</v>
      </c>
      <c r="G1622" s="218" t="s">
        <v>211</v>
      </c>
      <c r="H1622" s="219">
        <v>449.54</v>
      </c>
      <c r="I1622" s="220"/>
      <c r="J1622" s="221">
        <f>ROUND(I1622*H1622,2)</f>
        <v>0</v>
      </c>
      <c r="K1622" s="217" t="s">
        <v>212</v>
      </c>
      <c r="L1622" s="46"/>
      <c r="M1622" s="222" t="s">
        <v>19</v>
      </c>
      <c r="N1622" s="223" t="s">
        <v>44</v>
      </c>
      <c r="O1622" s="86"/>
      <c r="P1622" s="224">
        <f>O1622*H1622</f>
        <v>0</v>
      </c>
      <c r="Q1622" s="224">
        <v>0</v>
      </c>
      <c r="R1622" s="224">
        <f>Q1622*H1622</f>
        <v>0</v>
      </c>
      <c r="S1622" s="224">
        <v>0</v>
      </c>
      <c r="T1622" s="225">
        <f>S1622*H1622</f>
        <v>0</v>
      </c>
      <c r="U1622" s="40"/>
      <c r="V1622" s="40"/>
      <c r="W1622" s="40"/>
      <c r="X1622" s="40"/>
      <c r="Y1622" s="40"/>
      <c r="Z1622" s="40"/>
      <c r="AA1622" s="40"/>
      <c r="AB1622" s="40"/>
      <c r="AC1622" s="40"/>
      <c r="AD1622" s="40"/>
      <c r="AE1622" s="40"/>
      <c r="AR1622" s="226" t="s">
        <v>304</v>
      </c>
      <c r="AT1622" s="226" t="s">
        <v>208</v>
      </c>
      <c r="AU1622" s="226" t="s">
        <v>82</v>
      </c>
      <c r="AY1622" s="19" t="s">
        <v>206</v>
      </c>
      <c r="BE1622" s="227">
        <f>IF(N1622="základní",J1622,0)</f>
        <v>0</v>
      </c>
      <c r="BF1622" s="227">
        <f>IF(N1622="snížená",J1622,0)</f>
        <v>0</v>
      </c>
      <c r="BG1622" s="227">
        <f>IF(N1622="zákl. přenesená",J1622,0)</f>
        <v>0</v>
      </c>
      <c r="BH1622" s="227">
        <f>IF(N1622="sníž. přenesená",J1622,0)</f>
        <v>0</v>
      </c>
      <c r="BI1622" s="227">
        <f>IF(N1622="nulová",J1622,0)</f>
        <v>0</v>
      </c>
      <c r="BJ1622" s="19" t="s">
        <v>34</v>
      </c>
      <c r="BK1622" s="227">
        <f>ROUND(I1622*H1622,2)</f>
        <v>0</v>
      </c>
      <c r="BL1622" s="19" t="s">
        <v>304</v>
      </c>
      <c r="BM1622" s="226" t="s">
        <v>2220</v>
      </c>
    </row>
    <row r="1623" spans="1:65" s="2" customFormat="1" ht="21.75" customHeight="1">
      <c r="A1623" s="40"/>
      <c r="B1623" s="41"/>
      <c r="C1623" s="261" t="s">
        <v>2221</v>
      </c>
      <c r="D1623" s="261" t="s">
        <v>317</v>
      </c>
      <c r="E1623" s="262" t="s">
        <v>2222</v>
      </c>
      <c r="F1623" s="263" t="s">
        <v>2223</v>
      </c>
      <c r="G1623" s="264" t="s">
        <v>2224</v>
      </c>
      <c r="H1623" s="265">
        <v>22.477</v>
      </c>
      <c r="I1623" s="266"/>
      <c r="J1623" s="267">
        <f>ROUND(I1623*H1623,2)</f>
        <v>0</v>
      </c>
      <c r="K1623" s="263" t="s">
        <v>212</v>
      </c>
      <c r="L1623" s="268"/>
      <c r="M1623" s="269" t="s">
        <v>19</v>
      </c>
      <c r="N1623" s="270" t="s">
        <v>44</v>
      </c>
      <c r="O1623" s="86"/>
      <c r="P1623" s="224">
        <f>O1623*H1623</f>
        <v>0</v>
      </c>
      <c r="Q1623" s="224">
        <v>0.001</v>
      </c>
      <c r="R1623" s="224">
        <f>Q1623*H1623</f>
        <v>0.022477</v>
      </c>
      <c r="S1623" s="224">
        <v>0</v>
      </c>
      <c r="T1623" s="225">
        <f>S1623*H1623</f>
        <v>0</v>
      </c>
      <c r="U1623" s="40"/>
      <c r="V1623" s="40"/>
      <c r="W1623" s="40"/>
      <c r="X1623" s="40"/>
      <c r="Y1623" s="40"/>
      <c r="Z1623" s="40"/>
      <c r="AA1623" s="40"/>
      <c r="AB1623" s="40"/>
      <c r="AC1623" s="40"/>
      <c r="AD1623" s="40"/>
      <c r="AE1623" s="40"/>
      <c r="AR1623" s="226" t="s">
        <v>377</v>
      </c>
      <c r="AT1623" s="226" t="s">
        <v>317</v>
      </c>
      <c r="AU1623" s="226" t="s">
        <v>82</v>
      </c>
      <c r="AY1623" s="19" t="s">
        <v>206</v>
      </c>
      <c r="BE1623" s="227">
        <f>IF(N1623="základní",J1623,0)</f>
        <v>0</v>
      </c>
      <c r="BF1623" s="227">
        <f>IF(N1623="snížená",J1623,0)</f>
        <v>0</v>
      </c>
      <c r="BG1623" s="227">
        <f>IF(N1623="zákl. přenesená",J1623,0)</f>
        <v>0</v>
      </c>
      <c r="BH1623" s="227">
        <f>IF(N1623="sníž. přenesená",J1623,0)</f>
        <v>0</v>
      </c>
      <c r="BI1623" s="227">
        <f>IF(N1623="nulová",J1623,0)</f>
        <v>0</v>
      </c>
      <c r="BJ1623" s="19" t="s">
        <v>34</v>
      </c>
      <c r="BK1623" s="227">
        <f>ROUND(I1623*H1623,2)</f>
        <v>0</v>
      </c>
      <c r="BL1623" s="19" t="s">
        <v>304</v>
      </c>
      <c r="BM1623" s="226" t="s">
        <v>2225</v>
      </c>
    </row>
    <row r="1624" spans="1:51" s="13" customFormat="1" ht="12">
      <c r="A1624" s="13"/>
      <c r="B1624" s="228"/>
      <c r="C1624" s="229"/>
      <c r="D1624" s="230" t="s">
        <v>218</v>
      </c>
      <c r="E1624" s="229"/>
      <c r="F1624" s="232" t="s">
        <v>2226</v>
      </c>
      <c r="G1624" s="229"/>
      <c r="H1624" s="233">
        <v>22.477</v>
      </c>
      <c r="I1624" s="234"/>
      <c r="J1624" s="229"/>
      <c r="K1624" s="229"/>
      <c r="L1624" s="235"/>
      <c r="M1624" s="236"/>
      <c r="N1624" s="237"/>
      <c r="O1624" s="237"/>
      <c r="P1624" s="237"/>
      <c r="Q1624" s="237"/>
      <c r="R1624" s="237"/>
      <c r="S1624" s="237"/>
      <c r="T1624" s="238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  <c r="AE1624" s="13"/>
      <c r="AT1624" s="239" t="s">
        <v>218</v>
      </c>
      <c r="AU1624" s="239" t="s">
        <v>82</v>
      </c>
      <c r="AV1624" s="13" t="s">
        <v>82</v>
      </c>
      <c r="AW1624" s="13" t="s">
        <v>4</v>
      </c>
      <c r="AX1624" s="13" t="s">
        <v>34</v>
      </c>
      <c r="AY1624" s="239" t="s">
        <v>206</v>
      </c>
    </row>
    <row r="1625" spans="1:65" s="2" customFormat="1" ht="12">
      <c r="A1625" s="40"/>
      <c r="B1625" s="41"/>
      <c r="C1625" s="215" t="s">
        <v>2227</v>
      </c>
      <c r="D1625" s="215" t="s">
        <v>208</v>
      </c>
      <c r="E1625" s="216" t="s">
        <v>2000</v>
      </c>
      <c r="F1625" s="217" t="s">
        <v>2001</v>
      </c>
      <c r="G1625" s="218" t="s">
        <v>258</v>
      </c>
      <c r="H1625" s="219">
        <v>43.093</v>
      </c>
      <c r="I1625" s="220"/>
      <c r="J1625" s="221">
        <f>ROUND(I1625*H1625,2)</f>
        <v>0</v>
      </c>
      <c r="K1625" s="217" t="s">
        <v>212</v>
      </c>
      <c r="L1625" s="46"/>
      <c r="M1625" s="222" t="s">
        <v>19</v>
      </c>
      <c r="N1625" s="223" t="s">
        <v>44</v>
      </c>
      <c r="O1625" s="86"/>
      <c r="P1625" s="224">
        <f>O1625*H1625</f>
        <v>0</v>
      </c>
      <c r="Q1625" s="224">
        <v>0</v>
      </c>
      <c r="R1625" s="224">
        <f>Q1625*H1625</f>
        <v>0</v>
      </c>
      <c r="S1625" s="224">
        <v>0</v>
      </c>
      <c r="T1625" s="225">
        <f>S1625*H1625</f>
        <v>0</v>
      </c>
      <c r="U1625" s="40"/>
      <c r="V1625" s="40"/>
      <c r="W1625" s="40"/>
      <c r="X1625" s="40"/>
      <c r="Y1625" s="40"/>
      <c r="Z1625" s="40"/>
      <c r="AA1625" s="40"/>
      <c r="AB1625" s="40"/>
      <c r="AC1625" s="40"/>
      <c r="AD1625" s="40"/>
      <c r="AE1625" s="40"/>
      <c r="AR1625" s="226" t="s">
        <v>304</v>
      </c>
      <c r="AT1625" s="226" t="s">
        <v>208</v>
      </c>
      <c r="AU1625" s="226" t="s">
        <v>82</v>
      </c>
      <c r="AY1625" s="19" t="s">
        <v>206</v>
      </c>
      <c r="BE1625" s="227">
        <f>IF(N1625="základní",J1625,0)</f>
        <v>0</v>
      </c>
      <c r="BF1625" s="227">
        <f>IF(N1625="snížená",J1625,0)</f>
        <v>0</v>
      </c>
      <c r="BG1625" s="227">
        <f>IF(N1625="zákl. přenesená",J1625,0)</f>
        <v>0</v>
      </c>
      <c r="BH1625" s="227">
        <f>IF(N1625="sníž. přenesená",J1625,0)</f>
        <v>0</v>
      </c>
      <c r="BI1625" s="227">
        <f>IF(N1625="nulová",J1625,0)</f>
        <v>0</v>
      </c>
      <c r="BJ1625" s="19" t="s">
        <v>34</v>
      </c>
      <c r="BK1625" s="227">
        <f>ROUND(I1625*H1625,2)</f>
        <v>0</v>
      </c>
      <c r="BL1625" s="19" t="s">
        <v>304</v>
      </c>
      <c r="BM1625" s="226" t="s">
        <v>2228</v>
      </c>
    </row>
    <row r="1626" spans="1:63" s="12" customFormat="1" ht="22.8" customHeight="1">
      <c r="A1626" s="12"/>
      <c r="B1626" s="199"/>
      <c r="C1626" s="200"/>
      <c r="D1626" s="201" t="s">
        <v>72</v>
      </c>
      <c r="E1626" s="213" t="s">
        <v>2229</v>
      </c>
      <c r="F1626" s="213" t="s">
        <v>2230</v>
      </c>
      <c r="G1626" s="200"/>
      <c r="H1626" s="200"/>
      <c r="I1626" s="203"/>
      <c r="J1626" s="214">
        <f>BK1626</f>
        <v>0</v>
      </c>
      <c r="K1626" s="200"/>
      <c r="L1626" s="205"/>
      <c r="M1626" s="206"/>
      <c r="N1626" s="207"/>
      <c r="O1626" s="207"/>
      <c r="P1626" s="208">
        <f>SUM(P1627:P1665)</f>
        <v>0</v>
      </c>
      <c r="Q1626" s="207"/>
      <c r="R1626" s="208">
        <f>SUM(R1627:R1665)</f>
        <v>0.50138547</v>
      </c>
      <c r="S1626" s="207"/>
      <c r="T1626" s="209">
        <f>SUM(T1627:T1665)</f>
        <v>0</v>
      </c>
      <c r="U1626" s="12"/>
      <c r="V1626" s="12"/>
      <c r="W1626" s="12"/>
      <c r="X1626" s="12"/>
      <c r="Y1626" s="12"/>
      <c r="Z1626" s="12"/>
      <c r="AA1626" s="12"/>
      <c r="AB1626" s="12"/>
      <c r="AC1626" s="12"/>
      <c r="AD1626" s="12"/>
      <c r="AE1626" s="12"/>
      <c r="AR1626" s="210" t="s">
        <v>82</v>
      </c>
      <c r="AT1626" s="211" t="s">
        <v>72</v>
      </c>
      <c r="AU1626" s="211" t="s">
        <v>34</v>
      </c>
      <c r="AY1626" s="210" t="s">
        <v>206</v>
      </c>
      <c r="BK1626" s="212">
        <f>SUM(BK1627:BK1665)</f>
        <v>0</v>
      </c>
    </row>
    <row r="1627" spans="1:65" s="2" customFormat="1" ht="12">
      <c r="A1627" s="40"/>
      <c r="B1627" s="41"/>
      <c r="C1627" s="215" t="s">
        <v>2231</v>
      </c>
      <c r="D1627" s="215" t="s">
        <v>208</v>
      </c>
      <c r="E1627" s="216" t="s">
        <v>2027</v>
      </c>
      <c r="F1627" s="217" t="s">
        <v>2028</v>
      </c>
      <c r="G1627" s="218" t="s">
        <v>211</v>
      </c>
      <c r="H1627" s="219">
        <v>30.98</v>
      </c>
      <c r="I1627" s="220"/>
      <c r="J1627" s="221">
        <f>ROUND(I1627*H1627,2)</f>
        <v>0</v>
      </c>
      <c r="K1627" s="217" t="s">
        <v>212</v>
      </c>
      <c r="L1627" s="46"/>
      <c r="M1627" s="222" t="s">
        <v>19</v>
      </c>
      <c r="N1627" s="223" t="s">
        <v>44</v>
      </c>
      <c r="O1627" s="86"/>
      <c r="P1627" s="224">
        <f>O1627*H1627</f>
        <v>0</v>
      </c>
      <c r="Q1627" s="224">
        <v>0.00012</v>
      </c>
      <c r="R1627" s="224">
        <f>Q1627*H1627</f>
        <v>0.0037176</v>
      </c>
      <c r="S1627" s="224">
        <v>0</v>
      </c>
      <c r="T1627" s="225">
        <f>S1627*H1627</f>
        <v>0</v>
      </c>
      <c r="U1627" s="40"/>
      <c r="V1627" s="40"/>
      <c r="W1627" s="40"/>
      <c r="X1627" s="40"/>
      <c r="Y1627" s="40"/>
      <c r="Z1627" s="40"/>
      <c r="AA1627" s="40"/>
      <c r="AB1627" s="40"/>
      <c r="AC1627" s="40"/>
      <c r="AD1627" s="40"/>
      <c r="AE1627" s="40"/>
      <c r="AR1627" s="226" t="s">
        <v>304</v>
      </c>
      <c r="AT1627" s="226" t="s">
        <v>208</v>
      </c>
      <c r="AU1627" s="226" t="s">
        <v>82</v>
      </c>
      <c r="AY1627" s="19" t="s">
        <v>206</v>
      </c>
      <c r="BE1627" s="227">
        <f>IF(N1627="základní",J1627,0)</f>
        <v>0</v>
      </c>
      <c r="BF1627" s="227">
        <f>IF(N1627="snížená",J1627,0)</f>
        <v>0</v>
      </c>
      <c r="BG1627" s="227">
        <f>IF(N1627="zákl. přenesená",J1627,0)</f>
        <v>0</v>
      </c>
      <c r="BH1627" s="227">
        <f>IF(N1627="sníž. přenesená",J1627,0)</f>
        <v>0</v>
      </c>
      <c r="BI1627" s="227">
        <f>IF(N1627="nulová",J1627,0)</f>
        <v>0</v>
      </c>
      <c r="BJ1627" s="19" t="s">
        <v>34</v>
      </c>
      <c r="BK1627" s="227">
        <f>ROUND(I1627*H1627,2)</f>
        <v>0</v>
      </c>
      <c r="BL1627" s="19" t="s">
        <v>304</v>
      </c>
      <c r="BM1627" s="226" t="s">
        <v>2232</v>
      </c>
    </row>
    <row r="1628" spans="1:65" s="2" customFormat="1" ht="21.75" customHeight="1">
      <c r="A1628" s="40"/>
      <c r="B1628" s="41"/>
      <c r="C1628" s="261" t="s">
        <v>2233</v>
      </c>
      <c r="D1628" s="261" t="s">
        <v>317</v>
      </c>
      <c r="E1628" s="262" t="s">
        <v>2031</v>
      </c>
      <c r="F1628" s="263" t="s">
        <v>2032</v>
      </c>
      <c r="G1628" s="264" t="s">
        <v>216</v>
      </c>
      <c r="H1628" s="265">
        <v>6.196</v>
      </c>
      <c r="I1628" s="266"/>
      <c r="J1628" s="267">
        <f>ROUND(I1628*H1628,2)</f>
        <v>0</v>
      </c>
      <c r="K1628" s="263" t="s">
        <v>212</v>
      </c>
      <c r="L1628" s="268"/>
      <c r="M1628" s="269" t="s">
        <v>19</v>
      </c>
      <c r="N1628" s="270" t="s">
        <v>44</v>
      </c>
      <c r="O1628" s="86"/>
      <c r="P1628" s="224">
        <f>O1628*H1628</f>
        <v>0</v>
      </c>
      <c r="Q1628" s="224">
        <v>0.025</v>
      </c>
      <c r="R1628" s="224">
        <f>Q1628*H1628</f>
        <v>0.1549</v>
      </c>
      <c r="S1628" s="224">
        <v>0</v>
      </c>
      <c r="T1628" s="225">
        <f>S1628*H1628</f>
        <v>0</v>
      </c>
      <c r="U1628" s="40"/>
      <c r="V1628" s="40"/>
      <c r="W1628" s="40"/>
      <c r="X1628" s="40"/>
      <c r="Y1628" s="40"/>
      <c r="Z1628" s="40"/>
      <c r="AA1628" s="40"/>
      <c r="AB1628" s="40"/>
      <c r="AC1628" s="40"/>
      <c r="AD1628" s="40"/>
      <c r="AE1628" s="40"/>
      <c r="AR1628" s="226" t="s">
        <v>377</v>
      </c>
      <c r="AT1628" s="226" t="s">
        <v>317</v>
      </c>
      <c r="AU1628" s="226" t="s">
        <v>82</v>
      </c>
      <c r="AY1628" s="19" t="s">
        <v>206</v>
      </c>
      <c r="BE1628" s="227">
        <f>IF(N1628="základní",J1628,0)</f>
        <v>0</v>
      </c>
      <c r="BF1628" s="227">
        <f>IF(N1628="snížená",J1628,0)</f>
        <v>0</v>
      </c>
      <c r="BG1628" s="227">
        <f>IF(N1628="zákl. přenesená",J1628,0)</f>
        <v>0</v>
      </c>
      <c r="BH1628" s="227">
        <f>IF(N1628="sníž. přenesená",J1628,0)</f>
        <v>0</v>
      </c>
      <c r="BI1628" s="227">
        <f>IF(N1628="nulová",J1628,0)</f>
        <v>0</v>
      </c>
      <c r="BJ1628" s="19" t="s">
        <v>34</v>
      </c>
      <c r="BK1628" s="227">
        <f>ROUND(I1628*H1628,2)</f>
        <v>0</v>
      </c>
      <c r="BL1628" s="19" t="s">
        <v>304</v>
      </c>
      <c r="BM1628" s="226" t="s">
        <v>2234</v>
      </c>
    </row>
    <row r="1629" spans="1:51" s="13" customFormat="1" ht="12">
      <c r="A1629" s="13"/>
      <c r="B1629" s="228"/>
      <c r="C1629" s="229"/>
      <c r="D1629" s="230" t="s">
        <v>218</v>
      </c>
      <c r="E1629" s="231" t="s">
        <v>19</v>
      </c>
      <c r="F1629" s="232" t="s">
        <v>2235</v>
      </c>
      <c r="G1629" s="229"/>
      <c r="H1629" s="233">
        <v>6.196</v>
      </c>
      <c r="I1629" s="234"/>
      <c r="J1629" s="229"/>
      <c r="K1629" s="229"/>
      <c r="L1629" s="235"/>
      <c r="M1629" s="236"/>
      <c r="N1629" s="237"/>
      <c r="O1629" s="237"/>
      <c r="P1629" s="237"/>
      <c r="Q1629" s="237"/>
      <c r="R1629" s="237"/>
      <c r="S1629" s="237"/>
      <c r="T1629" s="238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T1629" s="239" t="s">
        <v>218</v>
      </c>
      <c r="AU1629" s="239" t="s">
        <v>82</v>
      </c>
      <c r="AV1629" s="13" t="s">
        <v>82</v>
      </c>
      <c r="AW1629" s="13" t="s">
        <v>33</v>
      </c>
      <c r="AX1629" s="13" t="s">
        <v>73</v>
      </c>
      <c r="AY1629" s="239" t="s">
        <v>206</v>
      </c>
    </row>
    <row r="1630" spans="1:51" s="14" customFormat="1" ht="12">
      <c r="A1630" s="14"/>
      <c r="B1630" s="240"/>
      <c r="C1630" s="241"/>
      <c r="D1630" s="230" t="s">
        <v>218</v>
      </c>
      <c r="E1630" s="242" t="s">
        <v>19</v>
      </c>
      <c r="F1630" s="243" t="s">
        <v>220</v>
      </c>
      <c r="G1630" s="241"/>
      <c r="H1630" s="244">
        <v>6.196</v>
      </c>
      <c r="I1630" s="245"/>
      <c r="J1630" s="241"/>
      <c r="K1630" s="241"/>
      <c r="L1630" s="246"/>
      <c r="M1630" s="247"/>
      <c r="N1630" s="248"/>
      <c r="O1630" s="248"/>
      <c r="P1630" s="248"/>
      <c r="Q1630" s="248"/>
      <c r="R1630" s="248"/>
      <c r="S1630" s="248"/>
      <c r="T1630" s="249"/>
      <c r="U1630" s="14"/>
      <c r="V1630" s="14"/>
      <c r="W1630" s="14"/>
      <c r="X1630" s="14"/>
      <c r="Y1630" s="14"/>
      <c r="Z1630" s="14"/>
      <c r="AA1630" s="14"/>
      <c r="AB1630" s="14"/>
      <c r="AC1630" s="14"/>
      <c r="AD1630" s="14"/>
      <c r="AE1630" s="14"/>
      <c r="AT1630" s="250" t="s">
        <v>218</v>
      </c>
      <c r="AU1630" s="250" t="s">
        <v>82</v>
      </c>
      <c r="AV1630" s="14" t="s">
        <v>112</v>
      </c>
      <c r="AW1630" s="14" t="s">
        <v>33</v>
      </c>
      <c r="AX1630" s="14" t="s">
        <v>34</v>
      </c>
      <c r="AY1630" s="250" t="s">
        <v>206</v>
      </c>
    </row>
    <row r="1631" spans="1:65" s="2" customFormat="1" ht="44.25" customHeight="1">
      <c r="A1631" s="40"/>
      <c r="B1631" s="41"/>
      <c r="C1631" s="215" t="s">
        <v>2236</v>
      </c>
      <c r="D1631" s="215" t="s">
        <v>208</v>
      </c>
      <c r="E1631" s="216" t="s">
        <v>2061</v>
      </c>
      <c r="F1631" s="217" t="s">
        <v>2062</v>
      </c>
      <c r="G1631" s="218" t="s">
        <v>211</v>
      </c>
      <c r="H1631" s="219">
        <v>7.953</v>
      </c>
      <c r="I1631" s="220"/>
      <c r="J1631" s="221">
        <f>ROUND(I1631*H1631,2)</f>
        <v>0</v>
      </c>
      <c r="K1631" s="217" t="s">
        <v>212</v>
      </c>
      <c r="L1631" s="46"/>
      <c r="M1631" s="222" t="s">
        <v>19</v>
      </c>
      <c r="N1631" s="223" t="s">
        <v>44</v>
      </c>
      <c r="O1631" s="86"/>
      <c r="P1631" s="224">
        <f>O1631*H1631</f>
        <v>0</v>
      </c>
      <c r="Q1631" s="224">
        <v>0.00606</v>
      </c>
      <c r="R1631" s="224">
        <f>Q1631*H1631</f>
        <v>0.048195180000000004</v>
      </c>
      <c r="S1631" s="224">
        <v>0</v>
      </c>
      <c r="T1631" s="225">
        <f>S1631*H1631</f>
        <v>0</v>
      </c>
      <c r="U1631" s="40"/>
      <c r="V1631" s="40"/>
      <c r="W1631" s="40"/>
      <c r="X1631" s="40"/>
      <c r="Y1631" s="40"/>
      <c r="Z1631" s="40"/>
      <c r="AA1631" s="40"/>
      <c r="AB1631" s="40"/>
      <c r="AC1631" s="40"/>
      <c r="AD1631" s="40"/>
      <c r="AE1631" s="40"/>
      <c r="AR1631" s="226" t="s">
        <v>304</v>
      </c>
      <c r="AT1631" s="226" t="s">
        <v>208</v>
      </c>
      <c r="AU1631" s="226" t="s">
        <v>82</v>
      </c>
      <c r="AY1631" s="19" t="s">
        <v>206</v>
      </c>
      <c r="BE1631" s="227">
        <f>IF(N1631="základní",J1631,0)</f>
        <v>0</v>
      </c>
      <c r="BF1631" s="227">
        <f>IF(N1631="snížená",J1631,0)</f>
        <v>0</v>
      </c>
      <c r="BG1631" s="227">
        <f>IF(N1631="zákl. přenesená",J1631,0)</f>
        <v>0</v>
      </c>
      <c r="BH1631" s="227">
        <f>IF(N1631="sníž. přenesená",J1631,0)</f>
        <v>0</v>
      </c>
      <c r="BI1631" s="227">
        <f>IF(N1631="nulová",J1631,0)</f>
        <v>0</v>
      </c>
      <c r="BJ1631" s="19" t="s">
        <v>34</v>
      </c>
      <c r="BK1631" s="227">
        <f>ROUND(I1631*H1631,2)</f>
        <v>0</v>
      </c>
      <c r="BL1631" s="19" t="s">
        <v>304</v>
      </c>
      <c r="BM1631" s="226" t="s">
        <v>2237</v>
      </c>
    </row>
    <row r="1632" spans="1:51" s="15" customFormat="1" ht="12">
      <c r="A1632" s="15"/>
      <c r="B1632" s="251"/>
      <c r="C1632" s="252"/>
      <c r="D1632" s="230" t="s">
        <v>218</v>
      </c>
      <c r="E1632" s="253" t="s">
        <v>19</v>
      </c>
      <c r="F1632" s="254" t="s">
        <v>550</v>
      </c>
      <c r="G1632" s="252"/>
      <c r="H1632" s="253" t="s">
        <v>19</v>
      </c>
      <c r="I1632" s="255"/>
      <c r="J1632" s="252"/>
      <c r="K1632" s="252"/>
      <c r="L1632" s="256"/>
      <c r="M1632" s="257"/>
      <c r="N1632" s="258"/>
      <c r="O1632" s="258"/>
      <c r="P1632" s="258"/>
      <c r="Q1632" s="258"/>
      <c r="R1632" s="258"/>
      <c r="S1632" s="258"/>
      <c r="T1632" s="259"/>
      <c r="U1632" s="15"/>
      <c r="V1632" s="15"/>
      <c r="W1632" s="15"/>
      <c r="X1632" s="15"/>
      <c r="Y1632" s="15"/>
      <c r="Z1632" s="15"/>
      <c r="AA1632" s="15"/>
      <c r="AB1632" s="15"/>
      <c r="AC1632" s="15"/>
      <c r="AD1632" s="15"/>
      <c r="AE1632" s="15"/>
      <c r="AT1632" s="260" t="s">
        <v>218</v>
      </c>
      <c r="AU1632" s="260" t="s">
        <v>82</v>
      </c>
      <c r="AV1632" s="15" t="s">
        <v>34</v>
      </c>
      <c r="AW1632" s="15" t="s">
        <v>33</v>
      </c>
      <c r="AX1632" s="15" t="s">
        <v>73</v>
      </c>
      <c r="AY1632" s="260" t="s">
        <v>206</v>
      </c>
    </row>
    <row r="1633" spans="1:51" s="13" customFormat="1" ht="12">
      <c r="A1633" s="13"/>
      <c r="B1633" s="228"/>
      <c r="C1633" s="229"/>
      <c r="D1633" s="230" t="s">
        <v>218</v>
      </c>
      <c r="E1633" s="231" t="s">
        <v>19</v>
      </c>
      <c r="F1633" s="232" t="s">
        <v>2238</v>
      </c>
      <c r="G1633" s="229"/>
      <c r="H1633" s="233">
        <v>7.953</v>
      </c>
      <c r="I1633" s="234"/>
      <c r="J1633" s="229"/>
      <c r="K1633" s="229"/>
      <c r="L1633" s="235"/>
      <c r="M1633" s="236"/>
      <c r="N1633" s="237"/>
      <c r="O1633" s="237"/>
      <c r="P1633" s="237"/>
      <c r="Q1633" s="237"/>
      <c r="R1633" s="237"/>
      <c r="S1633" s="237"/>
      <c r="T1633" s="238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T1633" s="239" t="s">
        <v>218</v>
      </c>
      <c r="AU1633" s="239" t="s">
        <v>82</v>
      </c>
      <c r="AV1633" s="13" t="s">
        <v>82</v>
      </c>
      <c r="AW1633" s="13" t="s">
        <v>33</v>
      </c>
      <c r="AX1633" s="13" t="s">
        <v>73</v>
      </c>
      <c r="AY1633" s="239" t="s">
        <v>206</v>
      </c>
    </row>
    <row r="1634" spans="1:51" s="14" customFormat="1" ht="12">
      <c r="A1634" s="14"/>
      <c r="B1634" s="240"/>
      <c r="C1634" s="241"/>
      <c r="D1634" s="230" t="s">
        <v>218</v>
      </c>
      <c r="E1634" s="242" t="s">
        <v>19</v>
      </c>
      <c r="F1634" s="243" t="s">
        <v>220</v>
      </c>
      <c r="G1634" s="241"/>
      <c r="H1634" s="244">
        <v>7.953</v>
      </c>
      <c r="I1634" s="245"/>
      <c r="J1634" s="241"/>
      <c r="K1634" s="241"/>
      <c r="L1634" s="246"/>
      <c r="M1634" s="247"/>
      <c r="N1634" s="248"/>
      <c r="O1634" s="248"/>
      <c r="P1634" s="248"/>
      <c r="Q1634" s="248"/>
      <c r="R1634" s="248"/>
      <c r="S1634" s="248"/>
      <c r="T1634" s="249"/>
      <c r="U1634" s="14"/>
      <c r="V1634" s="14"/>
      <c r="W1634" s="14"/>
      <c r="X1634" s="14"/>
      <c r="Y1634" s="14"/>
      <c r="Z1634" s="14"/>
      <c r="AA1634" s="14"/>
      <c r="AB1634" s="14"/>
      <c r="AC1634" s="14"/>
      <c r="AD1634" s="14"/>
      <c r="AE1634" s="14"/>
      <c r="AT1634" s="250" t="s">
        <v>218</v>
      </c>
      <c r="AU1634" s="250" t="s">
        <v>82</v>
      </c>
      <c r="AV1634" s="14" t="s">
        <v>112</v>
      </c>
      <c r="AW1634" s="14" t="s">
        <v>33</v>
      </c>
      <c r="AX1634" s="14" t="s">
        <v>34</v>
      </c>
      <c r="AY1634" s="250" t="s">
        <v>206</v>
      </c>
    </row>
    <row r="1635" spans="1:65" s="2" customFormat="1" ht="12">
      <c r="A1635" s="40"/>
      <c r="B1635" s="41"/>
      <c r="C1635" s="261" t="s">
        <v>2239</v>
      </c>
      <c r="D1635" s="261" t="s">
        <v>317</v>
      </c>
      <c r="E1635" s="262" t="s">
        <v>2066</v>
      </c>
      <c r="F1635" s="263" t="s">
        <v>2067</v>
      </c>
      <c r="G1635" s="264" t="s">
        <v>211</v>
      </c>
      <c r="H1635" s="265">
        <v>8.351</v>
      </c>
      <c r="I1635" s="266"/>
      <c r="J1635" s="267">
        <f>ROUND(I1635*H1635,2)</f>
        <v>0</v>
      </c>
      <c r="K1635" s="263" t="s">
        <v>212</v>
      </c>
      <c r="L1635" s="268"/>
      <c r="M1635" s="269" t="s">
        <v>19</v>
      </c>
      <c r="N1635" s="270" t="s">
        <v>44</v>
      </c>
      <c r="O1635" s="86"/>
      <c r="P1635" s="224">
        <f>O1635*H1635</f>
        <v>0</v>
      </c>
      <c r="Q1635" s="224">
        <v>0.0042</v>
      </c>
      <c r="R1635" s="224">
        <f>Q1635*H1635</f>
        <v>0.0350742</v>
      </c>
      <c r="S1635" s="224">
        <v>0</v>
      </c>
      <c r="T1635" s="225">
        <f>S1635*H1635</f>
        <v>0</v>
      </c>
      <c r="U1635" s="40"/>
      <c r="V1635" s="40"/>
      <c r="W1635" s="40"/>
      <c r="X1635" s="40"/>
      <c r="Y1635" s="40"/>
      <c r="Z1635" s="40"/>
      <c r="AA1635" s="40"/>
      <c r="AB1635" s="40"/>
      <c r="AC1635" s="40"/>
      <c r="AD1635" s="40"/>
      <c r="AE1635" s="40"/>
      <c r="AR1635" s="226" t="s">
        <v>377</v>
      </c>
      <c r="AT1635" s="226" t="s">
        <v>317</v>
      </c>
      <c r="AU1635" s="226" t="s">
        <v>82</v>
      </c>
      <c r="AY1635" s="19" t="s">
        <v>206</v>
      </c>
      <c r="BE1635" s="227">
        <f>IF(N1635="základní",J1635,0)</f>
        <v>0</v>
      </c>
      <c r="BF1635" s="227">
        <f>IF(N1635="snížená",J1635,0)</f>
        <v>0</v>
      </c>
      <c r="BG1635" s="227">
        <f>IF(N1635="zákl. přenesená",J1635,0)</f>
        <v>0</v>
      </c>
      <c r="BH1635" s="227">
        <f>IF(N1635="sníž. přenesená",J1635,0)</f>
        <v>0</v>
      </c>
      <c r="BI1635" s="227">
        <f>IF(N1635="nulová",J1635,0)</f>
        <v>0</v>
      </c>
      <c r="BJ1635" s="19" t="s">
        <v>34</v>
      </c>
      <c r="BK1635" s="227">
        <f>ROUND(I1635*H1635,2)</f>
        <v>0</v>
      </c>
      <c r="BL1635" s="19" t="s">
        <v>304</v>
      </c>
      <c r="BM1635" s="226" t="s">
        <v>2240</v>
      </c>
    </row>
    <row r="1636" spans="1:51" s="13" customFormat="1" ht="12">
      <c r="A1636" s="13"/>
      <c r="B1636" s="228"/>
      <c r="C1636" s="229"/>
      <c r="D1636" s="230" t="s">
        <v>218</v>
      </c>
      <c r="E1636" s="229"/>
      <c r="F1636" s="232" t="s">
        <v>2241</v>
      </c>
      <c r="G1636" s="229"/>
      <c r="H1636" s="233">
        <v>8.351</v>
      </c>
      <c r="I1636" s="234"/>
      <c r="J1636" s="229"/>
      <c r="K1636" s="229"/>
      <c r="L1636" s="235"/>
      <c r="M1636" s="236"/>
      <c r="N1636" s="237"/>
      <c r="O1636" s="237"/>
      <c r="P1636" s="237"/>
      <c r="Q1636" s="237"/>
      <c r="R1636" s="237"/>
      <c r="S1636" s="237"/>
      <c r="T1636" s="238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T1636" s="239" t="s">
        <v>218</v>
      </c>
      <c r="AU1636" s="239" t="s">
        <v>82</v>
      </c>
      <c r="AV1636" s="13" t="s">
        <v>82</v>
      </c>
      <c r="AW1636" s="13" t="s">
        <v>4</v>
      </c>
      <c r="AX1636" s="13" t="s">
        <v>34</v>
      </c>
      <c r="AY1636" s="239" t="s">
        <v>206</v>
      </c>
    </row>
    <row r="1637" spans="1:65" s="2" customFormat="1" ht="33" customHeight="1">
      <c r="A1637" s="40"/>
      <c r="B1637" s="41"/>
      <c r="C1637" s="215" t="s">
        <v>2242</v>
      </c>
      <c r="D1637" s="215" t="s">
        <v>208</v>
      </c>
      <c r="E1637" s="216" t="s">
        <v>2071</v>
      </c>
      <c r="F1637" s="217" t="s">
        <v>2072</v>
      </c>
      <c r="G1637" s="218" t="s">
        <v>211</v>
      </c>
      <c r="H1637" s="219">
        <v>30.98</v>
      </c>
      <c r="I1637" s="220"/>
      <c r="J1637" s="221">
        <f>ROUND(I1637*H1637,2)</f>
        <v>0</v>
      </c>
      <c r="K1637" s="217" t="s">
        <v>212</v>
      </c>
      <c r="L1637" s="46"/>
      <c r="M1637" s="222" t="s">
        <v>19</v>
      </c>
      <c r="N1637" s="223" t="s">
        <v>44</v>
      </c>
      <c r="O1637" s="86"/>
      <c r="P1637" s="224">
        <f>O1637*H1637</f>
        <v>0</v>
      </c>
      <c r="Q1637" s="224">
        <v>0</v>
      </c>
      <c r="R1637" s="224">
        <f>Q1637*H1637</f>
        <v>0</v>
      </c>
      <c r="S1637" s="224">
        <v>0</v>
      </c>
      <c r="T1637" s="225">
        <f>S1637*H1637</f>
        <v>0</v>
      </c>
      <c r="U1637" s="40"/>
      <c r="V1637" s="40"/>
      <c r="W1637" s="40"/>
      <c r="X1637" s="40"/>
      <c r="Y1637" s="40"/>
      <c r="Z1637" s="40"/>
      <c r="AA1637" s="40"/>
      <c r="AB1637" s="40"/>
      <c r="AC1637" s="40"/>
      <c r="AD1637" s="40"/>
      <c r="AE1637" s="40"/>
      <c r="AR1637" s="226" t="s">
        <v>304</v>
      </c>
      <c r="AT1637" s="226" t="s">
        <v>208</v>
      </c>
      <c r="AU1637" s="226" t="s">
        <v>82</v>
      </c>
      <c r="AY1637" s="19" t="s">
        <v>206</v>
      </c>
      <c r="BE1637" s="227">
        <f>IF(N1637="základní",J1637,0)</f>
        <v>0</v>
      </c>
      <c r="BF1637" s="227">
        <f>IF(N1637="snížená",J1637,0)</f>
        <v>0</v>
      </c>
      <c r="BG1637" s="227">
        <f>IF(N1637="zákl. přenesená",J1637,0)</f>
        <v>0</v>
      </c>
      <c r="BH1637" s="227">
        <f>IF(N1637="sníž. přenesená",J1637,0)</f>
        <v>0</v>
      </c>
      <c r="BI1637" s="227">
        <f>IF(N1637="nulová",J1637,0)</f>
        <v>0</v>
      </c>
      <c r="BJ1637" s="19" t="s">
        <v>34</v>
      </c>
      <c r="BK1637" s="227">
        <f>ROUND(I1637*H1637,2)</f>
        <v>0</v>
      </c>
      <c r="BL1637" s="19" t="s">
        <v>304</v>
      </c>
      <c r="BM1637" s="226" t="s">
        <v>2243</v>
      </c>
    </row>
    <row r="1638" spans="1:65" s="2" customFormat="1" ht="12">
      <c r="A1638" s="40"/>
      <c r="B1638" s="41"/>
      <c r="C1638" s="261" t="s">
        <v>2244</v>
      </c>
      <c r="D1638" s="261" t="s">
        <v>317</v>
      </c>
      <c r="E1638" s="262" t="s">
        <v>2075</v>
      </c>
      <c r="F1638" s="263" t="s">
        <v>2076</v>
      </c>
      <c r="G1638" s="264" t="s">
        <v>211</v>
      </c>
      <c r="H1638" s="265">
        <v>35.627</v>
      </c>
      <c r="I1638" s="266"/>
      <c r="J1638" s="267">
        <f>ROUND(I1638*H1638,2)</f>
        <v>0</v>
      </c>
      <c r="K1638" s="263" t="s">
        <v>212</v>
      </c>
      <c r="L1638" s="268"/>
      <c r="M1638" s="269" t="s">
        <v>19</v>
      </c>
      <c r="N1638" s="270" t="s">
        <v>44</v>
      </c>
      <c r="O1638" s="86"/>
      <c r="P1638" s="224">
        <f>O1638*H1638</f>
        <v>0</v>
      </c>
      <c r="Q1638" s="224">
        <v>0.0003</v>
      </c>
      <c r="R1638" s="224">
        <f>Q1638*H1638</f>
        <v>0.010688099999999999</v>
      </c>
      <c r="S1638" s="224">
        <v>0</v>
      </c>
      <c r="T1638" s="225">
        <f>S1638*H1638</f>
        <v>0</v>
      </c>
      <c r="U1638" s="40"/>
      <c r="V1638" s="40"/>
      <c r="W1638" s="40"/>
      <c r="X1638" s="40"/>
      <c r="Y1638" s="40"/>
      <c r="Z1638" s="40"/>
      <c r="AA1638" s="40"/>
      <c r="AB1638" s="40"/>
      <c r="AC1638" s="40"/>
      <c r="AD1638" s="40"/>
      <c r="AE1638" s="40"/>
      <c r="AR1638" s="226" t="s">
        <v>377</v>
      </c>
      <c r="AT1638" s="226" t="s">
        <v>317</v>
      </c>
      <c r="AU1638" s="226" t="s">
        <v>82</v>
      </c>
      <c r="AY1638" s="19" t="s">
        <v>206</v>
      </c>
      <c r="BE1638" s="227">
        <f>IF(N1638="základní",J1638,0)</f>
        <v>0</v>
      </c>
      <c r="BF1638" s="227">
        <f>IF(N1638="snížená",J1638,0)</f>
        <v>0</v>
      </c>
      <c r="BG1638" s="227">
        <f>IF(N1638="zákl. přenesená",J1638,0)</f>
        <v>0</v>
      </c>
      <c r="BH1638" s="227">
        <f>IF(N1638="sníž. přenesená",J1638,0)</f>
        <v>0</v>
      </c>
      <c r="BI1638" s="227">
        <f>IF(N1638="nulová",J1638,0)</f>
        <v>0</v>
      </c>
      <c r="BJ1638" s="19" t="s">
        <v>34</v>
      </c>
      <c r="BK1638" s="227">
        <f>ROUND(I1638*H1638,2)</f>
        <v>0</v>
      </c>
      <c r="BL1638" s="19" t="s">
        <v>304</v>
      </c>
      <c r="BM1638" s="226" t="s">
        <v>2245</v>
      </c>
    </row>
    <row r="1639" spans="1:51" s="13" customFormat="1" ht="12">
      <c r="A1639" s="13"/>
      <c r="B1639" s="228"/>
      <c r="C1639" s="229"/>
      <c r="D1639" s="230" t="s">
        <v>218</v>
      </c>
      <c r="E1639" s="229"/>
      <c r="F1639" s="232" t="s">
        <v>2246</v>
      </c>
      <c r="G1639" s="229"/>
      <c r="H1639" s="233">
        <v>35.627</v>
      </c>
      <c r="I1639" s="234"/>
      <c r="J1639" s="229"/>
      <c r="K1639" s="229"/>
      <c r="L1639" s="235"/>
      <c r="M1639" s="236"/>
      <c r="N1639" s="237"/>
      <c r="O1639" s="237"/>
      <c r="P1639" s="237"/>
      <c r="Q1639" s="237"/>
      <c r="R1639" s="237"/>
      <c r="S1639" s="237"/>
      <c r="T1639" s="238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T1639" s="239" t="s">
        <v>218</v>
      </c>
      <c r="AU1639" s="239" t="s">
        <v>82</v>
      </c>
      <c r="AV1639" s="13" t="s">
        <v>82</v>
      </c>
      <c r="AW1639" s="13" t="s">
        <v>4</v>
      </c>
      <c r="AX1639" s="13" t="s">
        <v>34</v>
      </c>
      <c r="AY1639" s="239" t="s">
        <v>206</v>
      </c>
    </row>
    <row r="1640" spans="1:65" s="2" customFormat="1" ht="12">
      <c r="A1640" s="40"/>
      <c r="B1640" s="41"/>
      <c r="C1640" s="215" t="s">
        <v>2247</v>
      </c>
      <c r="D1640" s="215" t="s">
        <v>208</v>
      </c>
      <c r="E1640" s="216" t="s">
        <v>2080</v>
      </c>
      <c r="F1640" s="217" t="s">
        <v>2081</v>
      </c>
      <c r="G1640" s="218" t="s">
        <v>211</v>
      </c>
      <c r="H1640" s="219">
        <v>7.953</v>
      </c>
      <c r="I1640" s="220"/>
      <c r="J1640" s="221">
        <f>ROUND(I1640*H1640,2)</f>
        <v>0</v>
      </c>
      <c r="K1640" s="217" t="s">
        <v>212</v>
      </c>
      <c r="L1640" s="46"/>
      <c r="M1640" s="222" t="s">
        <v>19</v>
      </c>
      <c r="N1640" s="223" t="s">
        <v>44</v>
      </c>
      <c r="O1640" s="86"/>
      <c r="P1640" s="224">
        <f>O1640*H1640</f>
        <v>0</v>
      </c>
      <c r="Q1640" s="224">
        <v>0</v>
      </c>
      <c r="R1640" s="224">
        <f>Q1640*H1640</f>
        <v>0</v>
      </c>
      <c r="S1640" s="224">
        <v>0</v>
      </c>
      <c r="T1640" s="225">
        <f>S1640*H1640</f>
        <v>0</v>
      </c>
      <c r="U1640" s="40"/>
      <c r="V1640" s="40"/>
      <c r="W1640" s="40"/>
      <c r="X1640" s="40"/>
      <c r="Y1640" s="40"/>
      <c r="Z1640" s="40"/>
      <c r="AA1640" s="40"/>
      <c r="AB1640" s="40"/>
      <c r="AC1640" s="40"/>
      <c r="AD1640" s="40"/>
      <c r="AE1640" s="40"/>
      <c r="AR1640" s="226" t="s">
        <v>304</v>
      </c>
      <c r="AT1640" s="226" t="s">
        <v>208</v>
      </c>
      <c r="AU1640" s="226" t="s">
        <v>82</v>
      </c>
      <c r="AY1640" s="19" t="s">
        <v>206</v>
      </c>
      <c r="BE1640" s="227">
        <f>IF(N1640="základní",J1640,0)</f>
        <v>0</v>
      </c>
      <c r="BF1640" s="227">
        <f>IF(N1640="snížená",J1640,0)</f>
        <v>0</v>
      </c>
      <c r="BG1640" s="227">
        <f>IF(N1640="zákl. přenesená",J1640,0)</f>
        <v>0</v>
      </c>
      <c r="BH1640" s="227">
        <f>IF(N1640="sníž. přenesená",J1640,0)</f>
        <v>0</v>
      </c>
      <c r="BI1640" s="227">
        <f>IF(N1640="nulová",J1640,0)</f>
        <v>0</v>
      </c>
      <c r="BJ1640" s="19" t="s">
        <v>34</v>
      </c>
      <c r="BK1640" s="227">
        <f>ROUND(I1640*H1640,2)</f>
        <v>0</v>
      </c>
      <c r="BL1640" s="19" t="s">
        <v>304</v>
      </c>
      <c r="BM1640" s="226" t="s">
        <v>2248</v>
      </c>
    </row>
    <row r="1641" spans="1:51" s="13" customFormat="1" ht="12">
      <c r="A1641" s="13"/>
      <c r="B1641" s="228"/>
      <c r="C1641" s="229"/>
      <c r="D1641" s="230" t="s">
        <v>218</v>
      </c>
      <c r="E1641" s="231" t="s">
        <v>19</v>
      </c>
      <c r="F1641" s="232" t="s">
        <v>2238</v>
      </c>
      <c r="G1641" s="229"/>
      <c r="H1641" s="233">
        <v>7.953</v>
      </c>
      <c r="I1641" s="234"/>
      <c r="J1641" s="229"/>
      <c r="K1641" s="229"/>
      <c r="L1641" s="235"/>
      <c r="M1641" s="236"/>
      <c r="N1641" s="237"/>
      <c r="O1641" s="237"/>
      <c r="P1641" s="237"/>
      <c r="Q1641" s="237"/>
      <c r="R1641" s="237"/>
      <c r="S1641" s="237"/>
      <c r="T1641" s="238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  <c r="AE1641" s="13"/>
      <c r="AT1641" s="239" t="s">
        <v>218</v>
      </c>
      <c r="AU1641" s="239" t="s">
        <v>82</v>
      </c>
      <c r="AV1641" s="13" t="s">
        <v>82</v>
      </c>
      <c r="AW1641" s="13" t="s">
        <v>33</v>
      </c>
      <c r="AX1641" s="13" t="s">
        <v>73</v>
      </c>
      <c r="AY1641" s="239" t="s">
        <v>206</v>
      </c>
    </row>
    <row r="1642" spans="1:51" s="14" customFormat="1" ht="12">
      <c r="A1642" s="14"/>
      <c r="B1642" s="240"/>
      <c r="C1642" s="241"/>
      <c r="D1642" s="230" t="s">
        <v>218</v>
      </c>
      <c r="E1642" s="242" t="s">
        <v>19</v>
      </c>
      <c r="F1642" s="243" t="s">
        <v>220</v>
      </c>
      <c r="G1642" s="241"/>
      <c r="H1642" s="244">
        <v>7.953</v>
      </c>
      <c r="I1642" s="245"/>
      <c r="J1642" s="241"/>
      <c r="K1642" s="241"/>
      <c r="L1642" s="246"/>
      <c r="M1642" s="247"/>
      <c r="N1642" s="248"/>
      <c r="O1642" s="248"/>
      <c r="P1642" s="248"/>
      <c r="Q1642" s="248"/>
      <c r="R1642" s="248"/>
      <c r="S1642" s="248"/>
      <c r="T1642" s="249"/>
      <c r="U1642" s="14"/>
      <c r="V1642" s="14"/>
      <c r="W1642" s="14"/>
      <c r="X1642" s="14"/>
      <c r="Y1642" s="14"/>
      <c r="Z1642" s="14"/>
      <c r="AA1642" s="14"/>
      <c r="AB1642" s="14"/>
      <c r="AC1642" s="14"/>
      <c r="AD1642" s="14"/>
      <c r="AE1642" s="14"/>
      <c r="AT1642" s="250" t="s">
        <v>218</v>
      </c>
      <c r="AU1642" s="250" t="s">
        <v>82</v>
      </c>
      <c r="AV1642" s="14" t="s">
        <v>112</v>
      </c>
      <c r="AW1642" s="14" t="s">
        <v>33</v>
      </c>
      <c r="AX1642" s="14" t="s">
        <v>34</v>
      </c>
      <c r="AY1642" s="250" t="s">
        <v>206</v>
      </c>
    </row>
    <row r="1643" spans="1:65" s="2" customFormat="1" ht="12">
      <c r="A1643" s="40"/>
      <c r="B1643" s="41"/>
      <c r="C1643" s="261" t="s">
        <v>2249</v>
      </c>
      <c r="D1643" s="261" t="s">
        <v>317</v>
      </c>
      <c r="E1643" s="262" t="s">
        <v>2075</v>
      </c>
      <c r="F1643" s="263" t="s">
        <v>2076</v>
      </c>
      <c r="G1643" s="264" t="s">
        <v>211</v>
      </c>
      <c r="H1643" s="265">
        <v>9.544</v>
      </c>
      <c r="I1643" s="266"/>
      <c r="J1643" s="267">
        <f>ROUND(I1643*H1643,2)</f>
        <v>0</v>
      </c>
      <c r="K1643" s="263" t="s">
        <v>212</v>
      </c>
      <c r="L1643" s="268"/>
      <c r="M1643" s="269" t="s">
        <v>19</v>
      </c>
      <c r="N1643" s="270" t="s">
        <v>44</v>
      </c>
      <c r="O1643" s="86"/>
      <c r="P1643" s="224">
        <f>O1643*H1643</f>
        <v>0</v>
      </c>
      <c r="Q1643" s="224">
        <v>0.0003</v>
      </c>
      <c r="R1643" s="224">
        <f>Q1643*H1643</f>
        <v>0.0028631999999999998</v>
      </c>
      <c r="S1643" s="224">
        <v>0</v>
      </c>
      <c r="T1643" s="225">
        <f>S1643*H1643</f>
        <v>0</v>
      </c>
      <c r="U1643" s="40"/>
      <c r="V1643" s="40"/>
      <c r="W1643" s="40"/>
      <c r="X1643" s="40"/>
      <c r="Y1643" s="40"/>
      <c r="Z1643" s="40"/>
      <c r="AA1643" s="40"/>
      <c r="AB1643" s="40"/>
      <c r="AC1643" s="40"/>
      <c r="AD1643" s="40"/>
      <c r="AE1643" s="40"/>
      <c r="AR1643" s="226" t="s">
        <v>377</v>
      </c>
      <c r="AT1643" s="226" t="s">
        <v>317</v>
      </c>
      <c r="AU1643" s="226" t="s">
        <v>82</v>
      </c>
      <c r="AY1643" s="19" t="s">
        <v>206</v>
      </c>
      <c r="BE1643" s="227">
        <f>IF(N1643="základní",J1643,0)</f>
        <v>0</v>
      </c>
      <c r="BF1643" s="227">
        <f>IF(N1643="snížená",J1643,0)</f>
        <v>0</v>
      </c>
      <c r="BG1643" s="227">
        <f>IF(N1643="zákl. přenesená",J1643,0)</f>
        <v>0</v>
      </c>
      <c r="BH1643" s="227">
        <f>IF(N1643="sníž. přenesená",J1643,0)</f>
        <v>0</v>
      </c>
      <c r="BI1643" s="227">
        <f>IF(N1643="nulová",J1643,0)</f>
        <v>0</v>
      </c>
      <c r="BJ1643" s="19" t="s">
        <v>34</v>
      </c>
      <c r="BK1643" s="227">
        <f>ROUND(I1643*H1643,2)</f>
        <v>0</v>
      </c>
      <c r="BL1643" s="19" t="s">
        <v>304</v>
      </c>
      <c r="BM1643" s="226" t="s">
        <v>2250</v>
      </c>
    </row>
    <row r="1644" spans="1:51" s="13" customFormat="1" ht="12">
      <c r="A1644" s="13"/>
      <c r="B1644" s="228"/>
      <c r="C1644" s="229"/>
      <c r="D1644" s="230" t="s">
        <v>218</v>
      </c>
      <c r="E1644" s="229"/>
      <c r="F1644" s="232" t="s">
        <v>2251</v>
      </c>
      <c r="G1644" s="229"/>
      <c r="H1644" s="233">
        <v>9.544</v>
      </c>
      <c r="I1644" s="234"/>
      <c r="J1644" s="229"/>
      <c r="K1644" s="229"/>
      <c r="L1644" s="235"/>
      <c r="M1644" s="236"/>
      <c r="N1644" s="237"/>
      <c r="O1644" s="237"/>
      <c r="P1644" s="237"/>
      <c r="Q1644" s="237"/>
      <c r="R1644" s="237"/>
      <c r="S1644" s="237"/>
      <c r="T1644" s="238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T1644" s="239" t="s">
        <v>218</v>
      </c>
      <c r="AU1644" s="239" t="s">
        <v>82</v>
      </c>
      <c r="AV1644" s="13" t="s">
        <v>82</v>
      </c>
      <c r="AW1644" s="13" t="s">
        <v>4</v>
      </c>
      <c r="AX1644" s="13" t="s">
        <v>34</v>
      </c>
      <c r="AY1644" s="239" t="s">
        <v>206</v>
      </c>
    </row>
    <row r="1645" spans="1:65" s="2" customFormat="1" ht="66.75" customHeight="1">
      <c r="A1645" s="40"/>
      <c r="B1645" s="41"/>
      <c r="C1645" s="215" t="s">
        <v>2252</v>
      </c>
      <c r="D1645" s="215" t="s">
        <v>208</v>
      </c>
      <c r="E1645" s="216" t="s">
        <v>2087</v>
      </c>
      <c r="F1645" s="217" t="s">
        <v>2088</v>
      </c>
      <c r="G1645" s="218" t="s">
        <v>211</v>
      </c>
      <c r="H1645" s="219">
        <v>30.98</v>
      </c>
      <c r="I1645" s="220"/>
      <c r="J1645" s="221">
        <f>ROUND(I1645*H1645,2)</f>
        <v>0</v>
      </c>
      <c r="K1645" s="217" t="s">
        <v>212</v>
      </c>
      <c r="L1645" s="46"/>
      <c r="M1645" s="222" t="s">
        <v>19</v>
      </c>
      <c r="N1645" s="223" t="s">
        <v>44</v>
      </c>
      <c r="O1645" s="86"/>
      <c r="P1645" s="224">
        <f>O1645*H1645</f>
        <v>0</v>
      </c>
      <c r="Q1645" s="224">
        <v>0.00054</v>
      </c>
      <c r="R1645" s="224">
        <f>Q1645*H1645</f>
        <v>0.0167292</v>
      </c>
      <c r="S1645" s="224">
        <v>0</v>
      </c>
      <c r="T1645" s="225">
        <f>S1645*H1645</f>
        <v>0</v>
      </c>
      <c r="U1645" s="40"/>
      <c r="V1645" s="40"/>
      <c r="W1645" s="40"/>
      <c r="X1645" s="40"/>
      <c r="Y1645" s="40"/>
      <c r="Z1645" s="40"/>
      <c r="AA1645" s="40"/>
      <c r="AB1645" s="40"/>
      <c r="AC1645" s="40"/>
      <c r="AD1645" s="40"/>
      <c r="AE1645" s="40"/>
      <c r="AR1645" s="226" t="s">
        <v>304</v>
      </c>
      <c r="AT1645" s="226" t="s">
        <v>208</v>
      </c>
      <c r="AU1645" s="226" t="s">
        <v>82</v>
      </c>
      <c r="AY1645" s="19" t="s">
        <v>206</v>
      </c>
      <c r="BE1645" s="227">
        <f>IF(N1645="základní",J1645,0)</f>
        <v>0</v>
      </c>
      <c r="BF1645" s="227">
        <f>IF(N1645="snížená",J1645,0)</f>
        <v>0</v>
      </c>
      <c r="BG1645" s="227">
        <f>IF(N1645="zákl. přenesená",J1645,0)</f>
        <v>0</v>
      </c>
      <c r="BH1645" s="227">
        <f>IF(N1645="sníž. přenesená",J1645,0)</f>
        <v>0</v>
      </c>
      <c r="BI1645" s="227">
        <f>IF(N1645="nulová",J1645,0)</f>
        <v>0</v>
      </c>
      <c r="BJ1645" s="19" t="s">
        <v>34</v>
      </c>
      <c r="BK1645" s="227">
        <f>ROUND(I1645*H1645,2)</f>
        <v>0</v>
      </c>
      <c r="BL1645" s="19" t="s">
        <v>304</v>
      </c>
      <c r="BM1645" s="226" t="s">
        <v>2253</v>
      </c>
    </row>
    <row r="1646" spans="1:65" s="2" customFormat="1" ht="12">
      <c r="A1646" s="40"/>
      <c r="B1646" s="41"/>
      <c r="C1646" s="261" t="s">
        <v>2254</v>
      </c>
      <c r="D1646" s="261" t="s">
        <v>317</v>
      </c>
      <c r="E1646" s="262" t="s">
        <v>2091</v>
      </c>
      <c r="F1646" s="263" t="s">
        <v>2092</v>
      </c>
      <c r="G1646" s="264" t="s">
        <v>211</v>
      </c>
      <c r="H1646" s="265">
        <v>35.627</v>
      </c>
      <c r="I1646" s="266"/>
      <c r="J1646" s="267">
        <f>ROUND(I1646*H1646,2)</f>
        <v>0</v>
      </c>
      <c r="K1646" s="263" t="s">
        <v>212</v>
      </c>
      <c r="L1646" s="268"/>
      <c r="M1646" s="269" t="s">
        <v>19</v>
      </c>
      <c r="N1646" s="270" t="s">
        <v>44</v>
      </c>
      <c r="O1646" s="86"/>
      <c r="P1646" s="224">
        <f>O1646*H1646</f>
        <v>0</v>
      </c>
      <c r="Q1646" s="224">
        <v>0.0019</v>
      </c>
      <c r="R1646" s="224">
        <f>Q1646*H1646</f>
        <v>0.06769130000000001</v>
      </c>
      <c r="S1646" s="224">
        <v>0</v>
      </c>
      <c r="T1646" s="225">
        <f>S1646*H1646</f>
        <v>0</v>
      </c>
      <c r="U1646" s="40"/>
      <c r="V1646" s="40"/>
      <c r="W1646" s="40"/>
      <c r="X1646" s="40"/>
      <c r="Y1646" s="40"/>
      <c r="Z1646" s="40"/>
      <c r="AA1646" s="40"/>
      <c r="AB1646" s="40"/>
      <c r="AC1646" s="40"/>
      <c r="AD1646" s="40"/>
      <c r="AE1646" s="40"/>
      <c r="AR1646" s="226" t="s">
        <v>377</v>
      </c>
      <c r="AT1646" s="226" t="s">
        <v>317</v>
      </c>
      <c r="AU1646" s="226" t="s">
        <v>82</v>
      </c>
      <c r="AY1646" s="19" t="s">
        <v>206</v>
      </c>
      <c r="BE1646" s="227">
        <f>IF(N1646="základní",J1646,0)</f>
        <v>0</v>
      </c>
      <c r="BF1646" s="227">
        <f>IF(N1646="snížená",J1646,0)</f>
        <v>0</v>
      </c>
      <c r="BG1646" s="227">
        <f>IF(N1646="zákl. přenesená",J1646,0)</f>
        <v>0</v>
      </c>
      <c r="BH1646" s="227">
        <f>IF(N1646="sníž. přenesená",J1646,0)</f>
        <v>0</v>
      </c>
      <c r="BI1646" s="227">
        <f>IF(N1646="nulová",J1646,0)</f>
        <v>0</v>
      </c>
      <c r="BJ1646" s="19" t="s">
        <v>34</v>
      </c>
      <c r="BK1646" s="227">
        <f>ROUND(I1646*H1646,2)</f>
        <v>0</v>
      </c>
      <c r="BL1646" s="19" t="s">
        <v>304</v>
      </c>
      <c r="BM1646" s="226" t="s">
        <v>2255</v>
      </c>
    </row>
    <row r="1647" spans="1:51" s="13" customFormat="1" ht="12">
      <c r="A1647" s="13"/>
      <c r="B1647" s="228"/>
      <c r="C1647" s="229"/>
      <c r="D1647" s="230" t="s">
        <v>218</v>
      </c>
      <c r="E1647" s="229"/>
      <c r="F1647" s="232" t="s">
        <v>2246</v>
      </c>
      <c r="G1647" s="229"/>
      <c r="H1647" s="233">
        <v>35.627</v>
      </c>
      <c r="I1647" s="234"/>
      <c r="J1647" s="229"/>
      <c r="K1647" s="229"/>
      <c r="L1647" s="235"/>
      <c r="M1647" s="236"/>
      <c r="N1647" s="237"/>
      <c r="O1647" s="237"/>
      <c r="P1647" s="237"/>
      <c r="Q1647" s="237"/>
      <c r="R1647" s="237"/>
      <c r="S1647" s="237"/>
      <c r="T1647" s="238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T1647" s="239" t="s">
        <v>218</v>
      </c>
      <c r="AU1647" s="239" t="s">
        <v>82</v>
      </c>
      <c r="AV1647" s="13" t="s">
        <v>82</v>
      </c>
      <c r="AW1647" s="13" t="s">
        <v>4</v>
      </c>
      <c r="AX1647" s="13" t="s">
        <v>34</v>
      </c>
      <c r="AY1647" s="239" t="s">
        <v>206</v>
      </c>
    </row>
    <row r="1648" spans="1:65" s="2" customFormat="1" ht="12">
      <c r="A1648" s="40"/>
      <c r="B1648" s="41"/>
      <c r="C1648" s="215" t="s">
        <v>2256</v>
      </c>
      <c r="D1648" s="215" t="s">
        <v>208</v>
      </c>
      <c r="E1648" s="216" t="s">
        <v>2095</v>
      </c>
      <c r="F1648" s="217" t="s">
        <v>2096</v>
      </c>
      <c r="G1648" s="218" t="s">
        <v>211</v>
      </c>
      <c r="H1648" s="219">
        <v>7.953</v>
      </c>
      <c r="I1648" s="220"/>
      <c r="J1648" s="221">
        <f>ROUND(I1648*H1648,2)</f>
        <v>0</v>
      </c>
      <c r="K1648" s="217" t="s">
        <v>212</v>
      </c>
      <c r="L1648" s="46"/>
      <c r="M1648" s="222" t="s">
        <v>19</v>
      </c>
      <c r="N1648" s="223" t="s">
        <v>44</v>
      </c>
      <c r="O1648" s="86"/>
      <c r="P1648" s="224">
        <f>O1648*H1648</f>
        <v>0</v>
      </c>
      <c r="Q1648" s="224">
        <v>3E-05</v>
      </c>
      <c r="R1648" s="224">
        <f>Q1648*H1648</f>
        <v>0.00023859</v>
      </c>
      <c r="S1648" s="224">
        <v>0</v>
      </c>
      <c r="T1648" s="225">
        <f>S1648*H1648</f>
        <v>0</v>
      </c>
      <c r="U1648" s="40"/>
      <c r="V1648" s="40"/>
      <c r="W1648" s="40"/>
      <c r="X1648" s="40"/>
      <c r="Y1648" s="40"/>
      <c r="Z1648" s="40"/>
      <c r="AA1648" s="40"/>
      <c r="AB1648" s="40"/>
      <c r="AC1648" s="40"/>
      <c r="AD1648" s="40"/>
      <c r="AE1648" s="40"/>
      <c r="AR1648" s="226" t="s">
        <v>304</v>
      </c>
      <c r="AT1648" s="226" t="s">
        <v>208</v>
      </c>
      <c r="AU1648" s="226" t="s">
        <v>82</v>
      </c>
      <c r="AY1648" s="19" t="s">
        <v>206</v>
      </c>
      <c r="BE1648" s="227">
        <f>IF(N1648="základní",J1648,0)</f>
        <v>0</v>
      </c>
      <c r="BF1648" s="227">
        <f>IF(N1648="snížená",J1648,0)</f>
        <v>0</v>
      </c>
      <c r="BG1648" s="227">
        <f>IF(N1648="zákl. přenesená",J1648,0)</f>
        <v>0</v>
      </c>
      <c r="BH1648" s="227">
        <f>IF(N1648="sníž. přenesená",J1648,0)</f>
        <v>0</v>
      </c>
      <c r="BI1648" s="227">
        <f>IF(N1648="nulová",J1648,0)</f>
        <v>0</v>
      </c>
      <c r="BJ1648" s="19" t="s">
        <v>34</v>
      </c>
      <c r="BK1648" s="227">
        <f>ROUND(I1648*H1648,2)</f>
        <v>0</v>
      </c>
      <c r="BL1648" s="19" t="s">
        <v>304</v>
      </c>
      <c r="BM1648" s="226" t="s">
        <v>2257</v>
      </c>
    </row>
    <row r="1649" spans="1:51" s="13" customFormat="1" ht="12">
      <c r="A1649" s="13"/>
      <c r="B1649" s="228"/>
      <c r="C1649" s="229"/>
      <c r="D1649" s="230" t="s">
        <v>218</v>
      </c>
      <c r="E1649" s="231" t="s">
        <v>19</v>
      </c>
      <c r="F1649" s="232" t="s">
        <v>2238</v>
      </c>
      <c r="G1649" s="229"/>
      <c r="H1649" s="233">
        <v>7.953</v>
      </c>
      <c r="I1649" s="234"/>
      <c r="J1649" s="229"/>
      <c r="K1649" s="229"/>
      <c r="L1649" s="235"/>
      <c r="M1649" s="236"/>
      <c r="N1649" s="237"/>
      <c r="O1649" s="237"/>
      <c r="P1649" s="237"/>
      <c r="Q1649" s="237"/>
      <c r="R1649" s="237"/>
      <c r="S1649" s="237"/>
      <c r="T1649" s="238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T1649" s="239" t="s">
        <v>218</v>
      </c>
      <c r="AU1649" s="239" t="s">
        <v>82</v>
      </c>
      <c r="AV1649" s="13" t="s">
        <v>82</v>
      </c>
      <c r="AW1649" s="13" t="s">
        <v>33</v>
      </c>
      <c r="AX1649" s="13" t="s">
        <v>73</v>
      </c>
      <c r="AY1649" s="239" t="s">
        <v>206</v>
      </c>
    </row>
    <row r="1650" spans="1:51" s="14" customFormat="1" ht="12">
      <c r="A1650" s="14"/>
      <c r="B1650" s="240"/>
      <c r="C1650" s="241"/>
      <c r="D1650" s="230" t="s">
        <v>218</v>
      </c>
      <c r="E1650" s="242" t="s">
        <v>19</v>
      </c>
      <c r="F1650" s="243" t="s">
        <v>220</v>
      </c>
      <c r="G1650" s="241"/>
      <c r="H1650" s="244">
        <v>7.953</v>
      </c>
      <c r="I1650" s="245"/>
      <c r="J1650" s="241"/>
      <c r="K1650" s="241"/>
      <c r="L1650" s="246"/>
      <c r="M1650" s="247"/>
      <c r="N1650" s="248"/>
      <c r="O1650" s="248"/>
      <c r="P1650" s="248"/>
      <c r="Q1650" s="248"/>
      <c r="R1650" s="248"/>
      <c r="S1650" s="248"/>
      <c r="T1650" s="249"/>
      <c r="U1650" s="14"/>
      <c r="V1650" s="14"/>
      <c r="W1650" s="14"/>
      <c r="X1650" s="14"/>
      <c r="Y1650" s="14"/>
      <c r="Z1650" s="14"/>
      <c r="AA1650" s="14"/>
      <c r="AB1650" s="14"/>
      <c r="AC1650" s="14"/>
      <c r="AD1650" s="14"/>
      <c r="AE1650" s="14"/>
      <c r="AT1650" s="250" t="s">
        <v>218</v>
      </c>
      <c r="AU1650" s="250" t="s">
        <v>82</v>
      </c>
      <c r="AV1650" s="14" t="s">
        <v>112</v>
      </c>
      <c r="AW1650" s="14" t="s">
        <v>33</v>
      </c>
      <c r="AX1650" s="14" t="s">
        <v>34</v>
      </c>
      <c r="AY1650" s="250" t="s">
        <v>206</v>
      </c>
    </row>
    <row r="1651" spans="1:65" s="2" customFormat="1" ht="44.25" customHeight="1">
      <c r="A1651" s="40"/>
      <c r="B1651" s="41"/>
      <c r="C1651" s="215" t="s">
        <v>2258</v>
      </c>
      <c r="D1651" s="215" t="s">
        <v>208</v>
      </c>
      <c r="E1651" s="216" t="s">
        <v>2259</v>
      </c>
      <c r="F1651" s="217" t="s">
        <v>2260</v>
      </c>
      <c r="G1651" s="218" t="s">
        <v>270</v>
      </c>
      <c r="H1651" s="219">
        <v>8.3</v>
      </c>
      <c r="I1651" s="220"/>
      <c r="J1651" s="221">
        <f>ROUND(I1651*H1651,2)</f>
        <v>0</v>
      </c>
      <c r="K1651" s="217" t="s">
        <v>212</v>
      </c>
      <c r="L1651" s="46"/>
      <c r="M1651" s="222" t="s">
        <v>19</v>
      </c>
      <c r="N1651" s="223" t="s">
        <v>44</v>
      </c>
      <c r="O1651" s="86"/>
      <c r="P1651" s="224">
        <f>O1651*H1651</f>
        <v>0</v>
      </c>
      <c r="Q1651" s="224">
        <v>6E-05</v>
      </c>
      <c r="R1651" s="224">
        <f>Q1651*H1651</f>
        <v>0.0004980000000000001</v>
      </c>
      <c r="S1651" s="224">
        <v>0</v>
      </c>
      <c r="T1651" s="225">
        <f>S1651*H1651</f>
        <v>0</v>
      </c>
      <c r="U1651" s="40"/>
      <c r="V1651" s="40"/>
      <c r="W1651" s="40"/>
      <c r="X1651" s="40"/>
      <c r="Y1651" s="40"/>
      <c r="Z1651" s="40"/>
      <c r="AA1651" s="40"/>
      <c r="AB1651" s="40"/>
      <c r="AC1651" s="40"/>
      <c r="AD1651" s="40"/>
      <c r="AE1651" s="40"/>
      <c r="AR1651" s="226" t="s">
        <v>304</v>
      </c>
      <c r="AT1651" s="226" t="s">
        <v>208</v>
      </c>
      <c r="AU1651" s="226" t="s">
        <v>82</v>
      </c>
      <c r="AY1651" s="19" t="s">
        <v>206</v>
      </c>
      <c r="BE1651" s="227">
        <f>IF(N1651="základní",J1651,0)</f>
        <v>0</v>
      </c>
      <c r="BF1651" s="227">
        <f>IF(N1651="snížená",J1651,0)</f>
        <v>0</v>
      </c>
      <c r="BG1651" s="227">
        <f>IF(N1651="zákl. přenesená",J1651,0)</f>
        <v>0</v>
      </c>
      <c r="BH1651" s="227">
        <f>IF(N1651="sníž. přenesená",J1651,0)</f>
        <v>0</v>
      </c>
      <c r="BI1651" s="227">
        <f>IF(N1651="nulová",J1651,0)</f>
        <v>0</v>
      </c>
      <c r="BJ1651" s="19" t="s">
        <v>34</v>
      </c>
      <c r="BK1651" s="227">
        <f>ROUND(I1651*H1651,2)</f>
        <v>0</v>
      </c>
      <c r="BL1651" s="19" t="s">
        <v>304</v>
      </c>
      <c r="BM1651" s="226" t="s">
        <v>2261</v>
      </c>
    </row>
    <row r="1652" spans="1:51" s="15" customFormat="1" ht="12">
      <c r="A1652" s="15"/>
      <c r="B1652" s="251"/>
      <c r="C1652" s="252"/>
      <c r="D1652" s="230" t="s">
        <v>218</v>
      </c>
      <c r="E1652" s="253" t="s">
        <v>19</v>
      </c>
      <c r="F1652" s="254" t="s">
        <v>2262</v>
      </c>
      <c r="G1652" s="252"/>
      <c r="H1652" s="253" t="s">
        <v>19</v>
      </c>
      <c r="I1652" s="255"/>
      <c r="J1652" s="252"/>
      <c r="K1652" s="252"/>
      <c r="L1652" s="256"/>
      <c r="M1652" s="257"/>
      <c r="N1652" s="258"/>
      <c r="O1652" s="258"/>
      <c r="P1652" s="258"/>
      <c r="Q1652" s="258"/>
      <c r="R1652" s="258"/>
      <c r="S1652" s="258"/>
      <c r="T1652" s="259"/>
      <c r="U1652" s="15"/>
      <c r="V1652" s="15"/>
      <c r="W1652" s="15"/>
      <c r="X1652" s="15"/>
      <c r="Y1652" s="15"/>
      <c r="Z1652" s="15"/>
      <c r="AA1652" s="15"/>
      <c r="AB1652" s="15"/>
      <c r="AC1652" s="15"/>
      <c r="AD1652" s="15"/>
      <c r="AE1652" s="15"/>
      <c r="AT1652" s="260" t="s">
        <v>218</v>
      </c>
      <c r="AU1652" s="260" t="s">
        <v>82</v>
      </c>
      <c r="AV1652" s="15" t="s">
        <v>34</v>
      </c>
      <c r="AW1652" s="15" t="s">
        <v>33</v>
      </c>
      <c r="AX1652" s="15" t="s">
        <v>73</v>
      </c>
      <c r="AY1652" s="260" t="s">
        <v>206</v>
      </c>
    </row>
    <row r="1653" spans="1:51" s="13" customFormat="1" ht="12">
      <c r="A1653" s="13"/>
      <c r="B1653" s="228"/>
      <c r="C1653" s="229"/>
      <c r="D1653" s="230" t="s">
        <v>218</v>
      </c>
      <c r="E1653" s="231" t="s">
        <v>19</v>
      </c>
      <c r="F1653" s="232" t="s">
        <v>2263</v>
      </c>
      <c r="G1653" s="229"/>
      <c r="H1653" s="233">
        <v>8.3</v>
      </c>
      <c r="I1653" s="234"/>
      <c r="J1653" s="229"/>
      <c r="K1653" s="229"/>
      <c r="L1653" s="235"/>
      <c r="M1653" s="236"/>
      <c r="N1653" s="237"/>
      <c r="O1653" s="237"/>
      <c r="P1653" s="237"/>
      <c r="Q1653" s="237"/>
      <c r="R1653" s="237"/>
      <c r="S1653" s="237"/>
      <c r="T1653" s="238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T1653" s="239" t="s">
        <v>218</v>
      </c>
      <c r="AU1653" s="239" t="s">
        <v>82</v>
      </c>
      <c r="AV1653" s="13" t="s">
        <v>82</v>
      </c>
      <c r="AW1653" s="13" t="s">
        <v>33</v>
      </c>
      <c r="AX1653" s="13" t="s">
        <v>73</v>
      </c>
      <c r="AY1653" s="239" t="s">
        <v>206</v>
      </c>
    </row>
    <row r="1654" spans="1:51" s="14" customFormat="1" ht="12">
      <c r="A1654" s="14"/>
      <c r="B1654" s="240"/>
      <c r="C1654" s="241"/>
      <c r="D1654" s="230" t="s">
        <v>218</v>
      </c>
      <c r="E1654" s="242" t="s">
        <v>19</v>
      </c>
      <c r="F1654" s="243" t="s">
        <v>220</v>
      </c>
      <c r="G1654" s="241"/>
      <c r="H1654" s="244">
        <v>8.3</v>
      </c>
      <c r="I1654" s="245"/>
      <c r="J1654" s="241"/>
      <c r="K1654" s="241"/>
      <c r="L1654" s="246"/>
      <c r="M1654" s="247"/>
      <c r="N1654" s="248"/>
      <c r="O1654" s="248"/>
      <c r="P1654" s="248"/>
      <c r="Q1654" s="248"/>
      <c r="R1654" s="248"/>
      <c r="S1654" s="248"/>
      <c r="T1654" s="249"/>
      <c r="U1654" s="14"/>
      <c r="V1654" s="14"/>
      <c r="W1654" s="14"/>
      <c r="X1654" s="14"/>
      <c r="Y1654" s="14"/>
      <c r="Z1654" s="14"/>
      <c r="AA1654" s="14"/>
      <c r="AB1654" s="14"/>
      <c r="AC1654" s="14"/>
      <c r="AD1654" s="14"/>
      <c r="AE1654" s="14"/>
      <c r="AT1654" s="250" t="s">
        <v>218</v>
      </c>
      <c r="AU1654" s="250" t="s">
        <v>82</v>
      </c>
      <c r="AV1654" s="14" t="s">
        <v>112</v>
      </c>
      <c r="AW1654" s="14" t="s">
        <v>33</v>
      </c>
      <c r="AX1654" s="14" t="s">
        <v>34</v>
      </c>
      <c r="AY1654" s="250" t="s">
        <v>206</v>
      </c>
    </row>
    <row r="1655" spans="1:65" s="2" customFormat="1" ht="12">
      <c r="A1655" s="40"/>
      <c r="B1655" s="41"/>
      <c r="C1655" s="261" t="s">
        <v>2264</v>
      </c>
      <c r="D1655" s="261" t="s">
        <v>317</v>
      </c>
      <c r="E1655" s="262" t="s">
        <v>2091</v>
      </c>
      <c r="F1655" s="263" t="s">
        <v>2092</v>
      </c>
      <c r="G1655" s="264" t="s">
        <v>211</v>
      </c>
      <c r="H1655" s="265">
        <v>9.544</v>
      </c>
      <c r="I1655" s="266"/>
      <c r="J1655" s="267">
        <f>ROUND(I1655*H1655,2)</f>
        <v>0</v>
      </c>
      <c r="K1655" s="263" t="s">
        <v>212</v>
      </c>
      <c r="L1655" s="268"/>
      <c r="M1655" s="269" t="s">
        <v>19</v>
      </c>
      <c r="N1655" s="270" t="s">
        <v>44</v>
      </c>
      <c r="O1655" s="86"/>
      <c r="P1655" s="224">
        <f>O1655*H1655</f>
        <v>0</v>
      </c>
      <c r="Q1655" s="224">
        <v>0.0019</v>
      </c>
      <c r="R1655" s="224">
        <f>Q1655*H1655</f>
        <v>0.0181336</v>
      </c>
      <c r="S1655" s="224">
        <v>0</v>
      </c>
      <c r="T1655" s="225">
        <f>S1655*H1655</f>
        <v>0</v>
      </c>
      <c r="U1655" s="40"/>
      <c r="V1655" s="40"/>
      <c r="W1655" s="40"/>
      <c r="X1655" s="40"/>
      <c r="Y1655" s="40"/>
      <c r="Z1655" s="40"/>
      <c r="AA1655" s="40"/>
      <c r="AB1655" s="40"/>
      <c r="AC1655" s="40"/>
      <c r="AD1655" s="40"/>
      <c r="AE1655" s="40"/>
      <c r="AR1655" s="226" t="s">
        <v>377</v>
      </c>
      <c r="AT1655" s="226" t="s">
        <v>317</v>
      </c>
      <c r="AU1655" s="226" t="s">
        <v>82</v>
      </c>
      <c r="AY1655" s="19" t="s">
        <v>206</v>
      </c>
      <c r="BE1655" s="227">
        <f>IF(N1655="základní",J1655,0)</f>
        <v>0</v>
      </c>
      <c r="BF1655" s="227">
        <f>IF(N1655="snížená",J1655,0)</f>
        <v>0</v>
      </c>
      <c r="BG1655" s="227">
        <f>IF(N1655="zákl. přenesená",J1655,0)</f>
        <v>0</v>
      </c>
      <c r="BH1655" s="227">
        <f>IF(N1655="sníž. přenesená",J1655,0)</f>
        <v>0</v>
      </c>
      <c r="BI1655" s="227">
        <f>IF(N1655="nulová",J1655,0)</f>
        <v>0</v>
      </c>
      <c r="BJ1655" s="19" t="s">
        <v>34</v>
      </c>
      <c r="BK1655" s="227">
        <f>ROUND(I1655*H1655,2)</f>
        <v>0</v>
      </c>
      <c r="BL1655" s="19" t="s">
        <v>304</v>
      </c>
      <c r="BM1655" s="226" t="s">
        <v>2265</v>
      </c>
    </row>
    <row r="1656" spans="1:51" s="13" customFormat="1" ht="12">
      <c r="A1656" s="13"/>
      <c r="B1656" s="228"/>
      <c r="C1656" s="229"/>
      <c r="D1656" s="230" t="s">
        <v>218</v>
      </c>
      <c r="E1656" s="229"/>
      <c r="F1656" s="232" t="s">
        <v>2251</v>
      </c>
      <c r="G1656" s="229"/>
      <c r="H1656" s="233">
        <v>9.544</v>
      </c>
      <c r="I1656" s="234"/>
      <c r="J1656" s="229"/>
      <c r="K1656" s="229"/>
      <c r="L1656" s="235"/>
      <c r="M1656" s="236"/>
      <c r="N1656" s="237"/>
      <c r="O1656" s="237"/>
      <c r="P1656" s="237"/>
      <c r="Q1656" s="237"/>
      <c r="R1656" s="237"/>
      <c r="S1656" s="237"/>
      <c r="T1656" s="238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T1656" s="239" t="s">
        <v>218</v>
      </c>
      <c r="AU1656" s="239" t="s">
        <v>82</v>
      </c>
      <c r="AV1656" s="13" t="s">
        <v>82</v>
      </c>
      <c r="AW1656" s="13" t="s">
        <v>4</v>
      </c>
      <c r="AX1656" s="13" t="s">
        <v>34</v>
      </c>
      <c r="AY1656" s="239" t="s">
        <v>206</v>
      </c>
    </row>
    <row r="1657" spans="1:65" s="2" customFormat="1" ht="33" customHeight="1">
      <c r="A1657" s="40"/>
      <c r="B1657" s="41"/>
      <c r="C1657" s="215" t="s">
        <v>2266</v>
      </c>
      <c r="D1657" s="215" t="s">
        <v>208</v>
      </c>
      <c r="E1657" s="216" t="s">
        <v>2267</v>
      </c>
      <c r="F1657" s="217" t="s">
        <v>2268</v>
      </c>
      <c r="G1657" s="218" t="s">
        <v>270</v>
      </c>
      <c r="H1657" s="219">
        <v>3.75</v>
      </c>
      <c r="I1657" s="220"/>
      <c r="J1657" s="221">
        <f>ROUND(I1657*H1657,2)</f>
        <v>0</v>
      </c>
      <c r="K1657" s="217" t="s">
        <v>212</v>
      </c>
      <c r="L1657" s="46"/>
      <c r="M1657" s="222" t="s">
        <v>19</v>
      </c>
      <c r="N1657" s="223" t="s">
        <v>44</v>
      </c>
      <c r="O1657" s="86"/>
      <c r="P1657" s="224">
        <f>O1657*H1657</f>
        <v>0</v>
      </c>
      <c r="Q1657" s="224">
        <v>0.00162</v>
      </c>
      <c r="R1657" s="224">
        <f>Q1657*H1657</f>
        <v>0.006075</v>
      </c>
      <c r="S1657" s="224">
        <v>0</v>
      </c>
      <c r="T1657" s="225">
        <f>S1657*H1657</f>
        <v>0</v>
      </c>
      <c r="U1657" s="40"/>
      <c r="V1657" s="40"/>
      <c r="W1657" s="40"/>
      <c r="X1657" s="40"/>
      <c r="Y1657" s="40"/>
      <c r="Z1657" s="40"/>
      <c r="AA1657" s="40"/>
      <c r="AB1657" s="40"/>
      <c r="AC1657" s="40"/>
      <c r="AD1657" s="40"/>
      <c r="AE1657" s="40"/>
      <c r="AR1657" s="226" t="s">
        <v>304</v>
      </c>
      <c r="AT1657" s="226" t="s">
        <v>208</v>
      </c>
      <c r="AU1657" s="226" t="s">
        <v>82</v>
      </c>
      <c r="AY1657" s="19" t="s">
        <v>206</v>
      </c>
      <c r="BE1657" s="227">
        <f>IF(N1657="základní",J1657,0)</f>
        <v>0</v>
      </c>
      <c r="BF1657" s="227">
        <f>IF(N1657="snížená",J1657,0)</f>
        <v>0</v>
      </c>
      <c r="BG1657" s="227">
        <f>IF(N1657="zákl. přenesená",J1657,0)</f>
        <v>0</v>
      </c>
      <c r="BH1657" s="227">
        <f>IF(N1657="sníž. přenesená",J1657,0)</f>
        <v>0</v>
      </c>
      <c r="BI1657" s="227">
        <f>IF(N1657="nulová",J1657,0)</f>
        <v>0</v>
      </c>
      <c r="BJ1657" s="19" t="s">
        <v>34</v>
      </c>
      <c r="BK1657" s="227">
        <f>ROUND(I1657*H1657,2)</f>
        <v>0</v>
      </c>
      <c r="BL1657" s="19" t="s">
        <v>304</v>
      </c>
      <c r="BM1657" s="226" t="s">
        <v>2269</v>
      </c>
    </row>
    <row r="1658" spans="1:65" s="2" customFormat="1" ht="12">
      <c r="A1658" s="40"/>
      <c r="B1658" s="41"/>
      <c r="C1658" s="215" t="s">
        <v>2270</v>
      </c>
      <c r="D1658" s="215" t="s">
        <v>208</v>
      </c>
      <c r="E1658" s="216" t="s">
        <v>1995</v>
      </c>
      <c r="F1658" s="217" t="s">
        <v>1996</v>
      </c>
      <c r="G1658" s="218" t="s">
        <v>270</v>
      </c>
      <c r="H1658" s="219">
        <v>12.05</v>
      </c>
      <c r="I1658" s="220"/>
      <c r="J1658" s="221">
        <f>ROUND(I1658*H1658,2)</f>
        <v>0</v>
      </c>
      <c r="K1658" s="217" t="s">
        <v>212</v>
      </c>
      <c r="L1658" s="46"/>
      <c r="M1658" s="222" t="s">
        <v>19</v>
      </c>
      <c r="N1658" s="223" t="s">
        <v>44</v>
      </c>
      <c r="O1658" s="86"/>
      <c r="P1658" s="224">
        <f>O1658*H1658</f>
        <v>0</v>
      </c>
      <c r="Q1658" s="224">
        <v>0.00043</v>
      </c>
      <c r="R1658" s="224">
        <f>Q1658*H1658</f>
        <v>0.0051815</v>
      </c>
      <c r="S1658" s="224">
        <v>0</v>
      </c>
      <c r="T1658" s="225">
        <f>S1658*H1658</f>
        <v>0</v>
      </c>
      <c r="U1658" s="40"/>
      <c r="V1658" s="40"/>
      <c r="W1658" s="40"/>
      <c r="X1658" s="40"/>
      <c r="Y1658" s="40"/>
      <c r="Z1658" s="40"/>
      <c r="AA1658" s="40"/>
      <c r="AB1658" s="40"/>
      <c r="AC1658" s="40"/>
      <c r="AD1658" s="40"/>
      <c r="AE1658" s="40"/>
      <c r="AR1658" s="226" t="s">
        <v>304</v>
      </c>
      <c r="AT1658" s="226" t="s">
        <v>208</v>
      </c>
      <c r="AU1658" s="226" t="s">
        <v>82</v>
      </c>
      <c r="AY1658" s="19" t="s">
        <v>206</v>
      </c>
      <c r="BE1658" s="227">
        <f>IF(N1658="základní",J1658,0)</f>
        <v>0</v>
      </c>
      <c r="BF1658" s="227">
        <f>IF(N1658="snížená",J1658,0)</f>
        <v>0</v>
      </c>
      <c r="BG1658" s="227">
        <f>IF(N1658="zákl. přenesená",J1658,0)</f>
        <v>0</v>
      </c>
      <c r="BH1658" s="227">
        <f>IF(N1658="sníž. přenesená",J1658,0)</f>
        <v>0</v>
      </c>
      <c r="BI1658" s="227">
        <f>IF(N1658="nulová",J1658,0)</f>
        <v>0</v>
      </c>
      <c r="BJ1658" s="19" t="s">
        <v>34</v>
      </c>
      <c r="BK1658" s="227">
        <f>ROUND(I1658*H1658,2)</f>
        <v>0</v>
      </c>
      <c r="BL1658" s="19" t="s">
        <v>304</v>
      </c>
      <c r="BM1658" s="226" t="s">
        <v>2271</v>
      </c>
    </row>
    <row r="1659" spans="1:51" s="13" customFormat="1" ht="12">
      <c r="A1659" s="13"/>
      <c r="B1659" s="228"/>
      <c r="C1659" s="229"/>
      <c r="D1659" s="230" t="s">
        <v>218</v>
      </c>
      <c r="E1659" s="231" t="s">
        <v>19</v>
      </c>
      <c r="F1659" s="232" t="s">
        <v>2272</v>
      </c>
      <c r="G1659" s="229"/>
      <c r="H1659" s="233">
        <v>12.05</v>
      </c>
      <c r="I1659" s="234"/>
      <c r="J1659" s="229"/>
      <c r="K1659" s="229"/>
      <c r="L1659" s="235"/>
      <c r="M1659" s="236"/>
      <c r="N1659" s="237"/>
      <c r="O1659" s="237"/>
      <c r="P1659" s="237"/>
      <c r="Q1659" s="237"/>
      <c r="R1659" s="237"/>
      <c r="S1659" s="237"/>
      <c r="T1659" s="238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  <c r="AE1659" s="13"/>
      <c r="AT1659" s="239" t="s">
        <v>218</v>
      </c>
      <c r="AU1659" s="239" t="s">
        <v>82</v>
      </c>
      <c r="AV1659" s="13" t="s">
        <v>82</v>
      </c>
      <c r="AW1659" s="13" t="s">
        <v>33</v>
      </c>
      <c r="AX1659" s="13" t="s">
        <v>73</v>
      </c>
      <c r="AY1659" s="239" t="s">
        <v>206</v>
      </c>
    </row>
    <row r="1660" spans="1:51" s="14" customFormat="1" ht="12">
      <c r="A1660" s="14"/>
      <c r="B1660" s="240"/>
      <c r="C1660" s="241"/>
      <c r="D1660" s="230" t="s">
        <v>218</v>
      </c>
      <c r="E1660" s="242" t="s">
        <v>19</v>
      </c>
      <c r="F1660" s="243" t="s">
        <v>220</v>
      </c>
      <c r="G1660" s="241"/>
      <c r="H1660" s="244">
        <v>12.05</v>
      </c>
      <c r="I1660" s="245"/>
      <c r="J1660" s="241"/>
      <c r="K1660" s="241"/>
      <c r="L1660" s="246"/>
      <c r="M1660" s="247"/>
      <c r="N1660" s="248"/>
      <c r="O1660" s="248"/>
      <c r="P1660" s="248"/>
      <c r="Q1660" s="248"/>
      <c r="R1660" s="248"/>
      <c r="S1660" s="248"/>
      <c r="T1660" s="249"/>
      <c r="U1660" s="14"/>
      <c r="V1660" s="14"/>
      <c r="W1660" s="14"/>
      <c r="X1660" s="14"/>
      <c r="Y1660" s="14"/>
      <c r="Z1660" s="14"/>
      <c r="AA1660" s="14"/>
      <c r="AB1660" s="14"/>
      <c r="AC1660" s="14"/>
      <c r="AD1660" s="14"/>
      <c r="AE1660" s="14"/>
      <c r="AT1660" s="250" t="s">
        <v>218</v>
      </c>
      <c r="AU1660" s="250" t="s">
        <v>82</v>
      </c>
      <c r="AV1660" s="14" t="s">
        <v>112</v>
      </c>
      <c r="AW1660" s="14" t="s">
        <v>33</v>
      </c>
      <c r="AX1660" s="14" t="s">
        <v>34</v>
      </c>
      <c r="AY1660" s="250" t="s">
        <v>206</v>
      </c>
    </row>
    <row r="1661" spans="1:65" s="2" customFormat="1" ht="12">
      <c r="A1661" s="40"/>
      <c r="B1661" s="41"/>
      <c r="C1661" s="215" t="s">
        <v>2273</v>
      </c>
      <c r="D1661" s="215" t="s">
        <v>208</v>
      </c>
      <c r="E1661" s="216" t="s">
        <v>2274</v>
      </c>
      <c r="F1661" s="217" t="s">
        <v>2275</v>
      </c>
      <c r="G1661" s="218" t="s">
        <v>270</v>
      </c>
      <c r="H1661" s="219">
        <v>7.5</v>
      </c>
      <c r="I1661" s="220"/>
      <c r="J1661" s="221">
        <f>ROUND(I1661*H1661,2)</f>
        <v>0</v>
      </c>
      <c r="K1661" s="217" t="s">
        <v>212</v>
      </c>
      <c r="L1661" s="46"/>
      <c r="M1661" s="222" t="s">
        <v>19</v>
      </c>
      <c r="N1661" s="223" t="s">
        <v>44</v>
      </c>
      <c r="O1661" s="86"/>
      <c r="P1661" s="224">
        <f>O1661*H1661</f>
        <v>0</v>
      </c>
      <c r="Q1661" s="224">
        <v>0.01752</v>
      </c>
      <c r="R1661" s="224">
        <f>Q1661*H1661</f>
        <v>0.13140000000000002</v>
      </c>
      <c r="S1661" s="224">
        <v>0</v>
      </c>
      <c r="T1661" s="225">
        <f>S1661*H1661</f>
        <v>0</v>
      </c>
      <c r="U1661" s="40"/>
      <c r="V1661" s="40"/>
      <c r="W1661" s="40"/>
      <c r="X1661" s="40"/>
      <c r="Y1661" s="40"/>
      <c r="Z1661" s="40"/>
      <c r="AA1661" s="40"/>
      <c r="AB1661" s="40"/>
      <c r="AC1661" s="40"/>
      <c r="AD1661" s="40"/>
      <c r="AE1661" s="40"/>
      <c r="AR1661" s="226" t="s">
        <v>304</v>
      </c>
      <c r="AT1661" s="226" t="s">
        <v>208</v>
      </c>
      <c r="AU1661" s="226" t="s">
        <v>82</v>
      </c>
      <c r="AY1661" s="19" t="s">
        <v>206</v>
      </c>
      <c r="BE1661" s="227">
        <f>IF(N1661="základní",J1661,0)</f>
        <v>0</v>
      </c>
      <c r="BF1661" s="227">
        <f>IF(N1661="snížená",J1661,0)</f>
        <v>0</v>
      </c>
      <c r="BG1661" s="227">
        <f>IF(N1661="zákl. přenesená",J1661,0)</f>
        <v>0</v>
      </c>
      <c r="BH1661" s="227">
        <f>IF(N1661="sníž. přenesená",J1661,0)</f>
        <v>0</v>
      </c>
      <c r="BI1661" s="227">
        <f>IF(N1661="nulová",J1661,0)</f>
        <v>0</v>
      </c>
      <c r="BJ1661" s="19" t="s">
        <v>34</v>
      </c>
      <c r="BK1661" s="227">
        <f>ROUND(I1661*H1661,2)</f>
        <v>0</v>
      </c>
      <c r="BL1661" s="19" t="s">
        <v>304</v>
      </c>
      <c r="BM1661" s="226" t="s">
        <v>2276</v>
      </c>
    </row>
    <row r="1662" spans="1:51" s="15" customFormat="1" ht="12">
      <c r="A1662" s="15"/>
      <c r="B1662" s="251"/>
      <c r="C1662" s="252"/>
      <c r="D1662" s="230" t="s">
        <v>218</v>
      </c>
      <c r="E1662" s="253" t="s">
        <v>19</v>
      </c>
      <c r="F1662" s="254" t="s">
        <v>2277</v>
      </c>
      <c r="G1662" s="252"/>
      <c r="H1662" s="253" t="s">
        <v>19</v>
      </c>
      <c r="I1662" s="255"/>
      <c r="J1662" s="252"/>
      <c r="K1662" s="252"/>
      <c r="L1662" s="256"/>
      <c r="M1662" s="257"/>
      <c r="N1662" s="258"/>
      <c r="O1662" s="258"/>
      <c r="P1662" s="258"/>
      <c r="Q1662" s="258"/>
      <c r="R1662" s="258"/>
      <c r="S1662" s="258"/>
      <c r="T1662" s="259"/>
      <c r="U1662" s="15"/>
      <c r="V1662" s="15"/>
      <c r="W1662" s="15"/>
      <c r="X1662" s="15"/>
      <c r="Y1662" s="15"/>
      <c r="Z1662" s="15"/>
      <c r="AA1662" s="15"/>
      <c r="AB1662" s="15"/>
      <c r="AC1662" s="15"/>
      <c r="AD1662" s="15"/>
      <c r="AE1662" s="15"/>
      <c r="AT1662" s="260" t="s">
        <v>218</v>
      </c>
      <c r="AU1662" s="260" t="s">
        <v>82</v>
      </c>
      <c r="AV1662" s="15" t="s">
        <v>34</v>
      </c>
      <c r="AW1662" s="15" t="s">
        <v>33</v>
      </c>
      <c r="AX1662" s="15" t="s">
        <v>73</v>
      </c>
      <c r="AY1662" s="260" t="s">
        <v>206</v>
      </c>
    </row>
    <row r="1663" spans="1:51" s="13" customFormat="1" ht="12">
      <c r="A1663" s="13"/>
      <c r="B1663" s="228"/>
      <c r="C1663" s="229"/>
      <c r="D1663" s="230" t="s">
        <v>218</v>
      </c>
      <c r="E1663" s="231" t="s">
        <v>19</v>
      </c>
      <c r="F1663" s="232" t="s">
        <v>2278</v>
      </c>
      <c r="G1663" s="229"/>
      <c r="H1663" s="233">
        <v>7.5</v>
      </c>
      <c r="I1663" s="234"/>
      <c r="J1663" s="229"/>
      <c r="K1663" s="229"/>
      <c r="L1663" s="235"/>
      <c r="M1663" s="236"/>
      <c r="N1663" s="237"/>
      <c r="O1663" s="237"/>
      <c r="P1663" s="237"/>
      <c r="Q1663" s="237"/>
      <c r="R1663" s="237"/>
      <c r="S1663" s="237"/>
      <c r="T1663" s="238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T1663" s="239" t="s">
        <v>218</v>
      </c>
      <c r="AU1663" s="239" t="s">
        <v>82</v>
      </c>
      <c r="AV1663" s="13" t="s">
        <v>82</v>
      </c>
      <c r="AW1663" s="13" t="s">
        <v>33</v>
      </c>
      <c r="AX1663" s="13" t="s">
        <v>73</v>
      </c>
      <c r="AY1663" s="239" t="s">
        <v>206</v>
      </c>
    </row>
    <row r="1664" spans="1:51" s="14" customFormat="1" ht="12">
      <c r="A1664" s="14"/>
      <c r="B1664" s="240"/>
      <c r="C1664" s="241"/>
      <c r="D1664" s="230" t="s">
        <v>218</v>
      </c>
      <c r="E1664" s="242" t="s">
        <v>19</v>
      </c>
      <c r="F1664" s="243" t="s">
        <v>220</v>
      </c>
      <c r="G1664" s="241"/>
      <c r="H1664" s="244">
        <v>7.5</v>
      </c>
      <c r="I1664" s="245"/>
      <c r="J1664" s="241"/>
      <c r="K1664" s="241"/>
      <c r="L1664" s="246"/>
      <c r="M1664" s="247"/>
      <c r="N1664" s="248"/>
      <c r="O1664" s="248"/>
      <c r="P1664" s="248"/>
      <c r="Q1664" s="248"/>
      <c r="R1664" s="248"/>
      <c r="S1664" s="248"/>
      <c r="T1664" s="249"/>
      <c r="U1664" s="14"/>
      <c r="V1664" s="14"/>
      <c r="W1664" s="14"/>
      <c r="X1664" s="14"/>
      <c r="Y1664" s="14"/>
      <c r="Z1664" s="14"/>
      <c r="AA1664" s="14"/>
      <c r="AB1664" s="14"/>
      <c r="AC1664" s="14"/>
      <c r="AD1664" s="14"/>
      <c r="AE1664" s="14"/>
      <c r="AT1664" s="250" t="s">
        <v>218</v>
      </c>
      <c r="AU1664" s="250" t="s">
        <v>82</v>
      </c>
      <c r="AV1664" s="14" t="s">
        <v>112</v>
      </c>
      <c r="AW1664" s="14" t="s">
        <v>33</v>
      </c>
      <c r="AX1664" s="14" t="s">
        <v>34</v>
      </c>
      <c r="AY1664" s="250" t="s">
        <v>206</v>
      </c>
    </row>
    <row r="1665" spans="1:65" s="2" customFormat="1" ht="12">
      <c r="A1665" s="40"/>
      <c r="B1665" s="41"/>
      <c r="C1665" s="215" t="s">
        <v>2279</v>
      </c>
      <c r="D1665" s="215" t="s">
        <v>208</v>
      </c>
      <c r="E1665" s="216" t="s">
        <v>2000</v>
      </c>
      <c r="F1665" s="217" t="s">
        <v>2001</v>
      </c>
      <c r="G1665" s="218" t="s">
        <v>258</v>
      </c>
      <c r="H1665" s="219">
        <v>0.501</v>
      </c>
      <c r="I1665" s="220"/>
      <c r="J1665" s="221">
        <f>ROUND(I1665*H1665,2)</f>
        <v>0</v>
      </c>
      <c r="K1665" s="217" t="s">
        <v>212</v>
      </c>
      <c r="L1665" s="46"/>
      <c r="M1665" s="222" t="s">
        <v>19</v>
      </c>
      <c r="N1665" s="223" t="s">
        <v>44</v>
      </c>
      <c r="O1665" s="86"/>
      <c r="P1665" s="224">
        <f>O1665*H1665</f>
        <v>0</v>
      </c>
      <c r="Q1665" s="224">
        <v>0</v>
      </c>
      <c r="R1665" s="224">
        <f>Q1665*H1665</f>
        <v>0</v>
      </c>
      <c r="S1665" s="224">
        <v>0</v>
      </c>
      <c r="T1665" s="225">
        <f>S1665*H1665</f>
        <v>0</v>
      </c>
      <c r="U1665" s="40"/>
      <c r="V1665" s="40"/>
      <c r="W1665" s="40"/>
      <c r="X1665" s="40"/>
      <c r="Y1665" s="40"/>
      <c r="Z1665" s="40"/>
      <c r="AA1665" s="40"/>
      <c r="AB1665" s="40"/>
      <c r="AC1665" s="40"/>
      <c r="AD1665" s="40"/>
      <c r="AE1665" s="40"/>
      <c r="AR1665" s="226" t="s">
        <v>304</v>
      </c>
      <c r="AT1665" s="226" t="s">
        <v>208</v>
      </c>
      <c r="AU1665" s="226" t="s">
        <v>82</v>
      </c>
      <c r="AY1665" s="19" t="s">
        <v>206</v>
      </c>
      <c r="BE1665" s="227">
        <f>IF(N1665="základní",J1665,0)</f>
        <v>0</v>
      </c>
      <c r="BF1665" s="227">
        <f>IF(N1665="snížená",J1665,0)</f>
        <v>0</v>
      </c>
      <c r="BG1665" s="227">
        <f>IF(N1665="zákl. přenesená",J1665,0)</f>
        <v>0</v>
      </c>
      <c r="BH1665" s="227">
        <f>IF(N1665="sníž. přenesená",J1665,0)</f>
        <v>0</v>
      </c>
      <c r="BI1665" s="227">
        <f>IF(N1665="nulová",J1665,0)</f>
        <v>0</v>
      </c>
      <c r="BJ1665" s="19" t="s">
        <v>34</v>
      </c>
      <c r="BK1665" s="227">
        <f>ROUND(I1665*H1665,2)</f>
        <v>0</v>
      </c>
      <c r="BL1665" s="19" t="s">
        <v>304</v>
      </c>
      <c r="BM1665" s="226" t="s">
        <v>2280</v>
      </c>
    </row>
    <row r="1666" spans="1:63" s="12" customFormat="1" ht="22.8" customHeight="1">
      <c r="A1666" s="12"/>
      <c r="B1666" s="199"/>
      <c r="C1666" s="200"/>
      <c r="D1666" s="201" t="s">
        <v>72</v>
      </c>
      <c r="E1666" s="213" t="s">
        <v>2281</v>
      </c>
      <c r="F1666" s="213" t="s">
        <v>2282</v>
      </c>
      <c r="G1666" s="200"/>
      <c r="H1666" s="200"/>
      <c r="I1666" s="203"/>
      <c r="J1666" s="214">
        <f>BK1666</f>
        <v>0</v>
      </c>
      <c r="K1666" s="200"/>
      <c r="L1666" s="205"/>
      <c r="M1666" s="206"/>
      <c r="N1666" s="207"/>
      <c r="O1666" s="207"/>
      <c r="P1666" s="208">
        <f>SUM(P1667:P1817)</f>
        <v>0</v>
      </c>
      <c r="Q1666" s="207"/>
      <c r="R1666" s="208">
        <f>SUM(R1667:R1817)</f>
        <v>44.475760799999996</v>
      </c>
      <c r="S1666" s="207"/>
      <c r="T1666" s="209">
        <f>SUM(T1667:T1817)</f>
        <v>0</v>
      </c>
      <c r="U1666" s="12"/>
      <c r="V1666" s="12"/>
      <c r="W1666" s="12"/>
      <c r="X1666" s="12"/>
      <c r="Y1666" s="12"/>
      <c r="Z1666" s="12"/>
      <c r="AA1666" s="12"/>
      <c r="AB1666" s="12"/>
      <c r="AC1666" s="12"/>
      <c r="AD1666" s="12"/>
      <c r="AE1666" s="12"/>
      <c r="AR1666" s="210" t="s">
        <v>82</v>
      </c>
      <c r="AT1666" s="211" t="s">
        <v>72</v>
      </c>
      <c r="AU1666" s="211" t="s">
        <v>34</v>
      </c>
      <c r="AY1666" s="210" t="s">
        <v>206</v>
      </c>
      <c r="BK1666" s="212">
        <f>SUM(BK1667:BK1817)</f>
        <v>0</v>
      </c>
    </row>
    <row r="1667" spans="1:65" s="2" customFormat="1" ht="12">
      <c r="A1667" s="40"/>
      <c r="B1667" s="41"/>
      <c r="C1667" s="215" t="s">
        <v>2283</v>
      </c>
      <c r="D1667" s="215" t="s">
        <v>208</v>
      </c>
      <c r="E1667" s="216" t="s">
        <v>2284</v>
      </c>
      <c r="F1667" s="217" t="s">
        <v>2285</v>
      </c>
      <c r="G1667" s="218" t="s">
        <v>211</v>
      </c>
      <c r="H1667" s="219">
        <v>1852.418</v>
      </c>
      <c r="I1667" s="220"/>
      <c r="J1667" s="221">
        <f>ROUND(I1667*H1667,2)</f>
        <v>0</v>
      </c>
      <c r="K1667" s="217" t="s">
        <v>212</v>
      </c>
      <c r="L1667" s="46"/>
      <c r="M1667" s="222" t="s">
        <v>19</v>
      </c>
      <c r="N1667" s="223" t="s">
        <v>44</v>
      </c>
      <c r="O1667" s="86"/>
      <c r="P1667" s="224">
        <f>O1667*H1667</f>
        <v>0</v>
      </c>
      <c r="Q1667" s="224">
        <v>0</v>
      </c>
      <c r="R1667" s="224">
        <f>Q1667*H1667</f>
        <v>0</v>
      </c>
      <c r="S1667" s="224">
        <v>0</v>
      </c>
      <c r="T1667" s="225">
        <f>S1667*H1667</f>
        <v>0</v>
      </c>
      <c r="U1667" s="40"/>
      <c r="V1667" s="40"/>
      <c r="W1667" s="40"/>
      <c r="X1667" s="40"/>
      <c r="Y1667" s="40"/>
      <c r="Z1667" s="40"/>
      <c r="AA1667" s="40"/>
      <c r="AB1667" s="40"/>
      <c r="AC1667" s="40"/>
      <c r="AD1667" s="40"/>
      <c r="AE1667" s="40"/>
      <c r="AR1667" s="226" t="s">
        <v>304</v>
      </c>
      <c r="AT1667" s="226" t="s">
        <v>208</v>
      </c>
      <c r="AU1667" s="226" t="s">
        <v>82</v>
      </c>
      <c r="AY1667" s="19" t="s">
        <v>206</v>
      </c>
      <c r="BE1667" s="227">
        <f>IF(N1667="základní",J1667,0)</f>
        <v>0</v>
      </c>
      <c r="BF1667" s="227">
        <f>IF(N1667="snížená",J1667,0)</f>
        <v>0</v>
      </c>
      <c r="BG1667" s="227">
        <f>IF(N1667="zákl. přenesená",J1667,0)</f>
        <v>0</v>
      </c>
      <c r="BH1667" s="227">
        <f>IF(N1667="sníž. přenesená",J1667,0)</f>
        <v>0</v>
      </c>
      <c r="BI1667" s="227">
        <f>IF(N1667="nulová",J1667,0)</f>
        <v>0</v>
      </c>
      <c r="BJ1667" s="19" t="s">
        <v>34</v>
      </c>
      <c r="BK1667" s="227">
        <f>ROUND(I1667*H1667,2)</f>
        <v>0</v>
      </c>
      <c r="BL1667" s="19" t="s">
        <v>304</v>
      </c>
      <c r="BM1667" s="226" t="s">
        <v>2286</v>
      </c>
    </row>
    <row r="1668" spans="1:51" s="15" customFormat="1" ht="12">
      <c r="A1668" s="15"/>
      <c r="B1668" s="251"/>
      <c r="C1668" s="252"/>
      <c r="D1668" s="230" t="s">
        <v>218</v>
      </c>
      <c r="E1668" s="253" t="s">
        <v>19</v>
      </c>
      <c r="F1668" s="254" t="s">
        <v>2287</v>
      </c>
      <c r="G1668" s="252"/>
      <c r="H1668" s="253" t="s">
        <v>19</v>
      </c>
      <c r="I1668" s="255"/>
      <c r="J1668" s="252"/>
      <c r="K1668" s="252"/>
      <c r="L1668" s="256"/>
      <c r="M1668" s="257"/>
      <c r="N1668" s="258"/>
      <c r="O1668" s="258"/>
      <c r="P1668" s="258"/>
      <c r="Q1668" s="258"/>
      <c r="R1668" s="258"/>
      <c r="S1668" s="258"/>
      <c r="T1668" s="259"/>
      <c r="U1668" s="15"/>
      <c r="V1668" s="15"/>
      <c r="W1668" s="15"/>
      <c r="X1668" s="15"/>
      <c r="Y1668" s="15"/>
      <c r="Z1668" s="15"/>
      <c r="AA1668" s="15"/>
      <c r="AB1668" s="15"/>
      <c r="AC1668" s="15"/>
      <c r="AD1668" s="15"/>
      <c r="AE1668" s="15"/>
      <c r="AT1668" s="260" t="s">
        <v>218</v>
      </c>
      <c r="AU1668" s="260" t="s">
        <v>82</v>
      </c>
      <c r="AV1668" s="15" t="s">
        <v>34</v>
      </c>
      <c r="AW1668" s="15" t="s">
        <v>33</v>
      </c>
      <c r="AX1668" s="15" t="s">
        <v>73</v>
      </c>
      <c r="AY1668" s="260" t="s">
        <v>206</v>
      </c>
    </row>
    <row r="1669" spans="1:51" s="13" customFormat="1" ht="12">
      <c r="A1669" s="13"/>
      <c r="B1669" s="228"/>
      <c r="C1669" s="229"/>
      <c r="D1669" s="230" t="s">
        <v>218</v>
      </c>
      <c r="E1669" s="231" t="s">
        <v>19</v>
      </c>
      <c r="F1669" s="232" t="s">
        <v>1370</v>
      </c>
      <c r="G1669" s="229"/>
      <c r="H1669" s="233">
        <v>249.5</v>
      </c>
      <c r="I1669" s="234"/>
      <c r="J1669" s="229"/>
      <c r="K1669" s="229"/>
      <c r="L1669" s="235"/>
      <c r="M1669" s="236"/>
      <c r="N1669" s="237"/>
      <c r="O1669" s="237"/>
      <c r="P1669" s="237"/>
      <c r="Q1669" s="237"/>
      <c r="R1669" s="237"/>
      <c r="S1669" s="237"/>
      <c r="T1669" s="238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T1669" s="239" t="s">
        <v>218</v>
      </c>
      <c r="AU1669" s="239" t="s">
        <v>82</v>
      </c>
      <c r="AV1669" s="13" t="s">
        <v>82</v>
      </c>
      <c r="AW1669" s="13" t="s">
        <v>33</v>
      </c>
      <c r="AX1669" s="13" t="s">
        <v>73</v>
      </c>
      <c r="AY1669" s="239" t="s">
        <v>206</v>
      </c>
    </row>
    <row r="1670" spans="1:51" s="13" customFormat="1" ht="12">
      <c r="A1670" s="13"/>
      <c r="B1670" s="228"/>
      <c r="C1670" s="229"/>
      <c r="D1670" s="230" t="s">
        <v>218</v>
      </c>
      <c r="E1670" s="231" t="s">
        <v>19</v>
      </c>
      <c r="F1670" s="232" t="s">
        <v>1371</v>
      </c>
      <c r="G1670" s="229"/>
      <c r="H1670" s="233">
        <v>2.34</v>
      </c>
      <c r="I1670" s="234"/>
      <c r="J1670" s="229"/>
      <c r="K1670" s="229"/>
      <c r="L1670" s="235"/>
      <c r="M1670" s="236"/>
      <c r="N1670" s="237"/>
      <c r="O1670" s="237"/>
      <c r="P1670" s="237"/>
      <c r="Q1670" s="237"/>
      <c r="R1670" s="237"/>
      <c r="S1670" s="237"/>
      <c r="T1670" s="238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  <c r="AT1670" s="239" t="s">
        <v>218</v>
      </c>
      <c r="AU1670" s="239" t="s">
        <v>82</v>
      </c>
      <c r="AV1670" s="13" t="s">
        <v>82</v>
      </c>
      <c r="AW1670" s="13" t="s">
        <v>33</v>
      </c>
      <c r="AX1670" s="13" t="s">
        <v>73</v>
      </c>
      <c r="AY1670" s="239" t="s">
        <v>206</v>
      </c>
    </row>
    <row r="1671" spans="1:51" s="13" customFormat="1" ht="12">
      <c r="A1671" s="13"/>
      <c r="B1671" s="228"/>
      <c r="C1671" s="229"/>
      <c r="D1671" s="230" t="s">
        <v>218</v>
      </c>
      <c r="E1671" s="231" t="s">
        <v>19</v>
      </c>
      <c r="F1671" s="232" t="s">
        <v>2288</v>
      </c>
      <c r="G1671" s="229"/>
      <c r="H1671" s="233">
        <v>1</v>
      </c>
      <c r="I1671" s="234"/>
      <c r="J1671" s="229"/>
      <c r="K1671" s="229"/>
      <c r="L1671" s="235"/>
      <c r="M1671" s="236"/>
      <c r="N1671" s="237"/>
      <c r="O1671" s="237"/>
      <c r="P1671" s="237"/>
      <c r="Q1671" s="237"/>
      <c r="R1671" s="237"/>
      <c r="S1671" s="237"/>
      <c r="T1671" s="238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T1671" s="239" t="s">
        <v>218</v>
      </c>
      <c r="AU1671" s="239" t="s">
        <v>82</v>
      </c>
      <c r="AV1671" s="13" t="s">
        <v>82</v>
      </c>
      <c r="AW1671" s="13" t="s">
        <v>33</v>
      </c>
      <c r="AX1671" s="13" t="s">
        <v>73</v>
      </c>
      <c r="AY1671" s="239" t="s">
        <v>206</v>
      </c>
    </row>
    <row r="1672" spans="1:51" s="16" customFormat="1" ht="12">
      <c r="A1672" s="16"/>
      <c r="B1672" s="271"/>
      <c r="C1672" s="272"/>
      <c r="D1672" s="230" t="s">
        <v>218</v>
      </c>
      <c r="E1672" s="273" t="s">
        <v>19</v>
      </c>
      <c r="F1672" s="274" t="s">
        <v>1368</v>
      </c>
      <c r="G1672" s="272"/>
      <c r="H1672" s="275">
        <v>252.84</v>
      </c>
      <c r="I1672" s="276"/>
      <c r="J1672" s="272"/>
      <c r="K1672" s="272"/>
      <c r="L1672" s="277"/>
      <c r="M1672" s="278"/>
      <c r="N1672" s="279"/>
      <c r="O1672" s="279"/>
      <c r="P1672" s="279"/>
      <c r="Q1672" s="279"/>
      <c r="R1672" s="279"/>
      <c r="S1672" s="279"/>
      <c r="T1672" s="280"/>
      <c r="U1672" s="16"/>
      <c r="V1672" s="16"/>
      <c r="W1672" s="16"/>
      <c r="X1672" s="16"/>
      <c r="Y1672" s="16"/>
      <c r="Z1672" s="16"/>
      <c r="AA1672" s="16"/>
      <c r="AB1672" s="16"/>
      <c r="AC1672" s="16"/>
      <c r="AD1672" s="16"/>
      <c r="AE1672" s="16"/>
      <c r="AT1672" s="281" t="s">
        <v>218</v>
      </c>
      <c r="AU1672" s="281" t="s">
        <v>82</v>
      </c>
      <c r="AV1672" s="16" t="s">
        <v>93</v>
      </c>
      <c r="AW1672" s="16" t="s">
        <v>33</v>
      </c>
      <c r="AX1672" s="16" t="s">
        <v>73</v>
      </c>
      <c r="AY1672" s="281" t="s">
        <v>206</v>
      </c>
    </row>
    <row r="1673" spans="1:51" s="15" customFormat="1" ht="12">
      <c r="A1673" s="15"/>
      <c r="B1673" s="251"/>
      <c r="C1673" s="252"/>
      <c r="D1673" s="230" t="s">
        <v>218</v>
      </c>
      <c r="E1673" s="253" t="s">
        <v>19</v>
      </c>
      <c r="F1673" s="254" t="s">
        <v>2289</v>
      </c>
      <c r="G1673" s="252"/>
      <c r="H1673" s="253" t="s">
        <v>19</v>
      </c>
      <c r="I1673" s="255"/>
      <c r="J1673" s="252"/>
      <c r="K1673" s="252"/>
      <c r="L1673" s="256"/>
      <c r="M1673" s="257"/>
      <c r="N1673" s="258"/>
      <c r="O1673" s="258"/>
      <c r="P1673" s="258"/>
      <c r="Q1673" s="258"/>
      <c r="R1673" s="258"/>
      <c r="S1673" s="258"/>
      <c r="T1673" s="259"/>
      <c r="U1673" s="15"/>
      <c r="V1673" s="15"/>
      <c r="W1673" s="15"/>
      <c r="X1673" s="15"/>
      <c r="Y1673" s="15"/>
      <c r="Z1673" s="15"/>
      <c r="AA1673" s="15"/>
      <c r="AB1673" s="15"/>
      <c r="AC1673" s="15"/>
      <c r="AD1673" s="15"/>
      <c r="AE1673" s="15"/>
      <c r="AT1673" s="260" t="s">
        <v>218</v>
      </c>
      <c r="AU1673" s="260" t="s">
        <v>82</v>
      </c>
      <c r="AV1673" s="15" t="s">
        <v>34</v>
      </c>
      <c r="AW1673" s="15" t="s">
        <v>33</v>
      </c>
      <c r="AX1673" s="15" t="s">
        <v>73</v>
      </c>
      <c r="AY1673" s="260" t="s">
        <v>206</v>
      </c>
    </row>
    <row r="1674" spans="1:51" s="13" customFormat="1" ht="12">
      <c r="A1674" s="13"/>
      <c r="B1674" s="228"/>
      <c r="C1674" s="229"/>
      <c r="D1674" s="230" t="s">
        <v>218</v>
      </c>
      <c r="E1674" s="231" t="s">
        <v>19</v>
      </c>
      <c r="F1674" s="232" t="s">
        <v>1372</v>
      </c>
      <c r="G1674" s="229"/>
      <c r="H1674" s="233">
        <v>8</v>
      </c>
      <c r="I1674" s="234"/>
      <c r="J1674" s="229"/>
      <c r="K1674" s="229"/>
      <c r="L1674" s="235"/>
      <c r="M1674" s="236"/>
      <c r="N1674" s="237"/>
      <c r="O1674" s="237"/>
      <c r="P1674" s="237"/>
      <c r="Q1674" s="237"/>
      <c r="R1674" s="237"/>
      <c r="S1674" s="237"/>
      <c r="T1674" s="238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T1674" s="239" t="s">
        <v>218</v>
      </c>
      <c r="AU1674" s="239" t="s">
        <v>82</v>
      </c>
      <c r="AV1674" s="13" t="s">
        <v>82</v>
      </c>
      <c r="AW1674" s="13" t="s">
        <v>33</v>
      </c>
      <c r="AX1674" s="13" t="s">
        <v>73</v>
      </c>
      <c r="AY1674" s="239" t="s">
        <v>206</v>
      </c>
    </row>
    <row r="1675" spans="1:51" s="16" customFormat="1" ht="12">
      <c r="A1675" s="16"/>
      <c r="B1675" s="271"/>
      <c r="C1675" s="272"/>
      <c r="D1675" s="230" t="s">
        <v>218</v>
      </c>
      <c r="E1675" s="273" t="s">
        <v>19</v>
      </c>
      <c r="F1675" s="274" t="s">
        <v>1368</v>
      </c>
      <c r="G1675" s="272"/>
      <c r="H1675" s="275">
        <v>8</v>
      </c>
      <c r="I1675" s="276"/>
      <c r="J1675" s="272"/>
      <c r="K1675" s="272"/>
      <c r="L1675" s="277"/>
      <c r="M1675" s="278"/>
      <c r="N1675" s="279"/>
      <c r="O1675" s="279"/>
      <c r="P1675" s="279"/>
      <c r="Q1675" s="279"/>
      <c r="R1675" s="279"/>
      <c r="S1675" s="279"/>
      <c r="T1675" s="280"/>
      <c r="U1675" s="16"/>
      <c r="V1675" s="16"/>
      <c r="W1675" s="16"/>
      <c r="X1675" s="16"/>
      <c r="Y1675" s="16"/>
      <c r="Z1675" s="16"/>
      <c r="AA1675" s="16"/>
      <c r="AB1675" s="16"/>
      <c r="AC1675" s="16"/>
      <c r="AD1675" s="16"/>
      <c r="AE1675" s="16"/>
      <c r="AT1675" s="281" t="s">
        <v>218</v>
      </c>
      <c r="AU1675" s="281" t="s">
        <v>82</v>
      </c>
      <c r="AV1675" s="16" t="s">
        <v>93</v>
      </c>
      <c r="AW1675" s="16" t="s">
        <v>33</v>
      </c>
      <c r="AX1675" s="16" t="s">
        <v>73</v>
      </c>
      <c r="AY1675" s="281" t="s">
        <v>206</v>
      </c>
    </row>
    <row r="1676" spans="1:51" s="15" customFormat="1" ht="12">
      <c r="A1676" s="15"/>
      <c r="B1676" s="251"/>
      <c r="C1676" s="252"/>
      <c r="D1676" s="230" t="s">
        <v>218</v>
      </c>
      <c r="E1676" s="253" t="s">
        <v>19</v>
      </c>
      <c r="F1676" s="254" t="s">
        <v>2290</v>
      </c>
      <c r="G1676" s="252"/>
      <c r="H1676" s="253" t="s">
        <v>19</v>
      </c>
      <c r="I1676" s="255"/>
      <c r="J1676" s="252"/>
      <c r="K1676" s="252"/>
      <c r="L1676" s="256"/>
      <c r="M1676" s="257"/>
      <c r="N1676" s="258"/>
      <c r="O1676" s="258"/>
      <c r="P1676" s="258"/>
      <c r="Q1676" s="258"/>
      <c r="R1676" s="258"/>
      <c r="S1676" s="258"/>
      <c r="T1676" s="259"/>
      <c r="U1676" s="15"/>
      <c r="V1676" s="15"/>
      <c r="W1676" s="15"/>
      <c r="X1676" s="15"/>
      <c r="Y1676" s="15"/>
      <c r="Z1676" s="15"/>
      <c r="AA1676" s="15"/>
      <c r="AB1676" s="15"/>
      <c r="AC1676" s="15"/>
      <c r="AD1676" s="15"/>
      <c r="AE1676" s="15"/>
      <c r="AT1676" s="260" t="s">
        <v>218</v>
      </c>
      <c r="AU1676" s="260" t="s">
        <v>82</v>
      </c>
      <c r="AV1676" s="15" t="s">
        <v>34</v>
      </c>
      <c r="AW1676" s="15" t="s">
        <v>33</v>
      </c>
      <c r="AX1676" s="15" t="s">
        <v>73</v>
      </c>
      <c r="AY1676" s="260" t="s">
        <v>206</v>
      </c>
    </row>
    <row r="1677" spans="1:51" s="13" customFormat="1" ht="12">
      <c r="A1677" s="13"/>
      <c r="B1677" s="228"/>
      <c r="C1677" s="229"/>
      <c r="D1677" s="230" t="s">
        <v>218</v>
      </c>
      <c r="E1677" s="231" t="s">
        <v>19</v>
      </c>
      <c r="F1677" s="232" t="s">
        <v>1374</v>
      </c>
      <c r="G1677" s="229"/>
      <c r="H1677" s="233">
        <v>1190.688</v>
      </c>
      <c r="I1677" s="234"/>
      <c r="J1677" s="229"/>
      <c r="K1677" s="229"/>
      <c r="L1677" s="235"/>
      <c r="M1677" s="236"/>
      <c r="N1677" s="237"/>
      <c r="O1677" s="237"/>
      <c r="P1677" s="237"/>
      <c r="Q1677" s="237"/>
      <c r="R1677" s="237"/>
      <c r="S1677" s="237"/>
      <c r="T1677" s="238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T1677" s="239" t="s">
        <v>218</v>
      </c>
      <c r="AU1677" s="239" t="s">
        <v>82</v>
      </c>
      <c r="AV1677" s="13" t="s">
        <v>82</v>
      </c>
      <c r="AW1677" s="13" t="s">
        <v>33</v>
      </c>
      <c r="AX1677" s="13" t="s">
        <v>73</v>
      </c>
      <c r="AY1677" s="239" t="s">
        <v>206</v>
      </c>
    </row>
    <row r="1678" spans="1:51" s="16" customFormat="1" ht="12">
      <c r="A1678" s="16"/>
      <c r="B1678" s="271"/>
      <c r="C1678" s="272"/>
      <c r="D1678" s="230" t="s">
        <v>218</v>
      </c>
      <c r="E1678" s="273" t="s">
        <v>19</v>
      </c>
      <c r="F1678" s="274" t="s">
        <v>1368</v>
      </c>
      <c r="G1678" s="272"/>
      <c r="H1678" s="275">
        <v>1190.688</v>
      </c>
      <c r="I1678" s="276"/>
      <c r="J1678" s="272"/>
      <c r="K1678" s="272"/>
      <c r="L1678" s="277"/>
      <c r="M1678" s="278"/>
      <c r="N1678" s="279"/>
      <c r="O1678" s="279"/>
      <c r="P1678" s="279"/>
      <c r="Q1678" s="279"/>
      <c r="R1678" s="279"/>
      <c r="S1678" s="279"/>
      <c r="T1678" s="280"/>
      <c r="U1678" s="16"/>
      <c r="V1678" s="16"/>
      <c r="W1678" s="16"/>
      <c r="X1678" s="16"/>
      <c r="Y1678" s="16"/>
      <c r="Z1678" s="16"/>
      <c r="AA1678" s="16"/>
      <c r="AB1678" s="16"/>
      <c r="AC1678" s="16"/>
      <c r="AD1678" s="16"/>
      <c r="AE1678" s="16"/>
      <c r="AT1678" s="281" t="s">
        <v>218</v>
      </c>
      <c r="AU1678" s="281" t="s">
        <v>82</v>
      </c>
      <c r="AV1678" s="16" t="s">
        <v>93</v>
      </c>
      <c r="AW1678" s="16" t="s">
        <v>33</v>
      </c>
      <c r="AX1678" s="16" t="s">
        <v>73</v>
      </c>
      <c r="AY1678" s="281" t="s">
        <v>206</v>
      </c>
    </row>
    <row r="1679" spans="1:51" s="15" customFormat="1" ht="12">
      <c r="A1679" s="15"/>
      <c r="B1679" s="251"/>
      <c r="C1679" s="252"/>
      <c r="D1679" s="230" t="s">
        <v>218</v>
      </c>
      <c r="E1679" s="253" t="s">
        <v>19</v>
      </c>
      <c r="F1679" s="254" t="s">
        <v>2291</v>
      </c>
      <c r="G1679" s="252"/>
      <c r="H1679" s="253" t="s">
        <v>19</v>
      </c>
      <c r="I1679" s="255"/>
      <c r="J1679" s="252"/>
      <c r="K1679" s="252"/>
      <c r="L1679" s="256"/>
      <c r="M1679" s="257"/>
      <c r="N1679" s="258"/>
      <c r="O1679" s="258"/>
      <c r="P1679" s="258"/>
      <c r="Q1679" s="258"/>
      <c r="R1679" s="258"/>
      <c r="S1679" s="258"/>
      <c r="T1679" s="259"/>
      <c r="U1679" s="15"/>
      <c r="V1679" s="15"/>
      <c r="W1679" s="15"/>
      <c r="X1679" s="15"/>
      <c r="Y1679" s="15"/>
      <c r="Z1679" s="15"/>
      <c r="AA1679" s="15"/>
      <c r="AB1679" s="15"/>
      <c r="AC1679" s="15"/>
      <c r="AD1679" s="15"/>
      <c r="AE1679" s="15"/>
      <c r="AT1679" s="260" t="s">
        <v>218</v>
      </c>
      <c r="AU1679" s="260" t="s">
        <v>82</v>
      </c>
      <c r="AV1679" s="15" t="s">
        <v>34</v>
      </c>
      <c r="AW1679" s="15" t="s">
        <v>33</v>
      </c>
      <c r="AX1679" s="15" t="s">
        <v>73</v>
      </c>
      <c r="AY1679" s="260" t="s">
        <v>206</v>
      </c>
    </row>
    <row r="1680" spans="1:51" s="13" customFormat="1" ht="12">
      <c r="A1680" s="13"/>
      <c r="B1680" s="228"/>
      <c r="C1680" s="229"/>
      <c r="D1680" s="230" t="s">
        <v>218</v>
      </c>
      <c r="E1680" s="231" t="s">
        <v>19</v>
      </c>
      <c r="F1680" s="232" t="s">
        <v>1370</v>
      </c>
      <c r="G1680" s="229"/>
      <c r="H1680" s="233">
        <v>249.5</v>
      </c>
      <c r="I1680" s="234"/>
      <c r="J1680" s="229"/>
      <c r="K1680" s="229"/>
      <c r="L1680" s="235"/>
      <c r="M1680" s="236"/>
      <c r="N1680" s="237"/>
      <c r="O1680" s="237"/>
      <c r="P1680" s="237"/>
      <c r="Q1680" s="237"/>
      <c r="R1680" s="237"/>
      <c r="S1680" s="237"/>
      <c r="T1680" s="238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T1680" s="239" t="s">
        <v>218</v>
      </c>
      <c r="AU1680" s="239" t="s">
        <v>82</v>
      </c>
      <c r="AV1680" s="13" t="s">
        <v>82</v>
      </c>
      <c r="AW1680" s="13" t="s">
        <v>33</v>
      </c>
      <c r="AX1680" s="13" t="s">
        <v>73</v>
      </c>
      <c r="AY1680" s="239" t="s">
        <v>206</v>
      </c>
    </row>
    <row r="1681" spans="1:51" s="13" customFormat="1" ht="12">
      <c r="A1681" s="13"/>
      <c r="B1681" s="228"/>
      <c r="C1681" s="229"/>
      <c r="D1681" s="230" t="s">
        <v>218</v>
      </c>
      <c r="E1681" s="231" t="s">
        <v>19</v>
      </c>
      <c r="F1681" s="232" t="s">
        <v>1371</v>
      </c>
      <c r="G1681" s="229"/>
      <c r="H1681" s="233">
        <v>2.34</v>
      </c>
      <c r="I1681" s="234"/>
      <c r="J1681" s="229"/>
      <c r="K1681" s="229"/>
      <c r="L1681" s="235"/>
      <c r="M1681" s="236"/>
      <c r="N1681" s="237"/>
      <c r="O1681" s="237"/>
      <c r="P1681" s="237"/>
      <c r="Q1681" s="237"/>
      <c r="R1681" s="237"/>
      <c r="S1681" s="237"/>
      <c r="T1681" s="238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  <c r="AT1681" s="239" t="s">
        <v>218</v>
      </c>
      <c r="AU1681" s="239" t="s">
        <v>82</v>
      </c>
      <c r="AV1681" s="13" t="s">
        <v>82</v>
      </c>
      <c r="AW1681" s="13" t="s">
        <v>33</v>
      </c>
      <c r="AX1681" s="13" t="s">
        <v>73</v>
      </c>
      <c r="AY1681" s="239" t="s">
        <v>206</v>
      </c>
    </row>
    <row r="1682" spans="1:51" s="13" customFormat="1" ht="12">
      <c r="A1682" s="13"/>
      <c r="B1682" s="228"/>
      <c r="C1682" s="229"/>
      <c r="D1682" s="230" t="s">
        <v>218</v>
      </c>
      <c r="E1682" s="231" t="s">
        <v>19</v>
      </c>
      <c r="F1682" s="232" t="s">
        <v>1372</v>
      </c>
      <c r="G1682" s="229"/>
      <c r="H1682" s="233">
        <v>8</v>
      </c>
      <c r="I1682" s="234"/>
      <c r="J1682" s="229"/>
      <c r="K1682" s="229"/>
      <c r="L1682" s="235"/>
      <c r="M1682" s="236"/>
      <c r="N1682" s="237"/>
      <c r="O1682" s="237"/>
      <c r="P1682" s="237"/>
      <c r="Q1682" s="237"/>
      <c r="R1682" s="237"/>
      <c r="S1682" s="237"/>
      <c r="T1682" s="238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T1682" s="239" t="s">
        <v>218</v>
      </c>
      <c r="AU1682" s="239" t="s">
        <v>82</v>
      </c>
      <c r="AV1682" s="13" t="s">
        <v>82</v>
      </c>
      <c r="AW1682" s="13" t="s">
        <v>33</v>
      </c>
      <c r="AX1682" s="13" t="s">
        <v>73</v>
      </c>
      <c r="AY1682" s="239" t="s">
        <v>206</v>
      </c>
    </row>
    <row r="1683" spans="1:51" s="13" customFormat="1" ht="12">
      <c r="A1683" s="13"/>
      <c r="B1683" s="228"/>
      <c r="C1683" s="229"/>
      <c r="D1683" s="230" t="s">
        <v>218</v>
      </c>
      <c r="E1683" s="231" t="s">
        <v>19</v>
      </c>
      <c r="F1683" s="232" t="s">
        <v>2288</v>
      </c>
      <c r="G1683" s="229"/>
      <c r="H1683" s="233">
        <v>1</v>
      </c>
      <c r="I1683" s="234"/>
      <c r="J1683" s="229"/>
      <c r="K1683" s="229"/>
      <c r="L1683" s="235"/>
      <c r="M1683" s="236"/>
      <c r="N1683" s="237"/>
      <c r="O1683" s="237"/>
      <c r="P1683" s="237"/>
      <c r="Q1683" s="237"/>
      <c r="R1683" s="237"/>
      <c r="S1683" s="237"/>
      <c r="T1683" s="238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T1683" s="239" t="s">
        <v>218</v>
      </c>
      <c r="AU1683" s="239" t="s">
        <v>82</v>
      </c>
      <c r="AV1683" s="13" t="s">
        <v>82</v>
      </c>
      <c r="AW1683" s="13" t="s">
        <v>33</v>
      </c>
      <c r="AX1683" s="13" t="s">
        <v>73</v>
      </c>
      <c r="AY1683" s="239" t="s">
        <v>206</v>
      </c>
    </row>
    <row r="1684" spans="1:51" s="16" customFormat="1" ht="12">
      <c r="A1684" s="16"/>
      <c r="B1684" s="271"/>
      <c r="C1684" s="272"/>
      <c r="D1684" s="230" t="s">
        <v>218</v>
      </c>
      <c r="E1684" s="273" t="s">
        <v>19</v>
      </c>
      <c r="F1684" s="274" t="s">
        <v>1368</v>
      </c>
      <c r="G1684" s="272"/>
      <c r="H1684" s="275">
        <v>260.84</v>
      </c>
      <c r="I1684" s="276"/>
      <c r="J1684" s="272"/>
      <c r="K1684" s="272"/>
      <c r="L1684" s="277"/>
      <c r="M1684" s="278"/>
      <c r="N1684" s="279"/>
      <c r="O1684" s="279"/>
      <c r="P1684" s="279"/>
      <c r="Q1684" s="279"/>
      <c r="R1684" s="279"/>
      <c r="S1684" s="279"/>
      <c r="T1684" s="280"/>
      <c r="U1684" s="16"/>
      <c r="V1684" s="16"/>
      <c r="W1684" s="16"/>
      <c r="X1684" s="16"/>
      <c r="Y1684" s="16"/>
      <c r="Z1684" s="16"/>
      <c r="AA1684" s="16"/>
      <c r="AB1684" s="16"/>
      <c r="AC1684" s="16"/>
      <c r="AD1684" s="16"/>
      <c r="AE1684" s="16"/>
      <c r="AT1684" s="281" t="s">
        <v>218</v>
      </c>
      <c r="AU1684" s="281" t="s">
        <v>82</v>
      </c>
      <c r="AV1684" s="16" t="s">
        <v>93</v>
      </c>
      <c r="AW1684" s="16" t="s">
        <v>33</v>
      </c>
      <c r="AX1684" s="16" t="s">
        <v>73</v>
      </c>
      <c r="AY1684" s="281" t="s">
        <v>206</v>
      </c>
    </row>
    <row r="1685" spans="1:51" s="15" customFormat="1" ht="12">
      <c r="A1685" s="15"/>
      <c r="B1685" s="251"/>
      <c r="C1685" s="252"/>
      <c r="D1685" s="230" t="s">
        <v>218</v>
      </c>
      <c r="E1685" s="253" t="s">
        <v>19</v>
      </c>
      <c r="F1685" s="254" t="s">
        <v>2292</v>
      </c>
      <c r="G1685" s="252"/>
      <c r="H1685" s="253" t="s">
        <v>19</v>
      </c>
      <c r="I1685" s="255"/>
      <c r="J1685" s="252"/>
      <c r="K1685" s="252"/>
      <c r="L1685" s="256"/>
      <c r="M1685" s="257"/>
      <c r="N1685" s="258"/>
      <c r="O1685" s="258"/>
      <c r="P1685" s="258"/>
      <c r="Q1685" s="258"/>
      <c r="R1685" s="258"/>
      <c r="S1685" s="258"/>
      <c r="T1685" s="259"/>
      <c r="U1685" s="15"/>
      <c r="V1685" s="15"/>
      <c r="W1685" s="15"/>
      <c r="X1685" s="15"/>
      <c r="Y1685" s="15"/>
      <c r="Z1685" s="15"/>
      <c r="AA1685" s="15"/>
      <c r="AB1685" s="15"/>
      <c r="AC1685" s="15"/>
      <c r="AD1685" s="15"/>
      <c r="AE1685" s="15"/>
      <c r="AT1685" s="260" t="s">
        <v>218</v>
      </c>
      <c r="AU1685" s="260" t="s">
        <v>82</v>
      </c>
      <c r="AV1685" s="15" t="s">
        <v>34</v>
      </c>
      <c r="AW1685" s="15" t="s">
        <v>33</v>
      </c>
      <c r="AX1685" s="15" t="s">
        <v>73</v>
      </c>
      <c r="AY1685" s="260" t="s">
        <v>206</v>
      </c>
    </row>
    <row r="1686" spans="1:51" s="13" customFormat="1" ht="12">
      <c r="A1686" s="13"/>
      <c r="B1686" s="228"/>
      <c r="C1686" s="229"/>
      <c r="D1686" s="230" t="s">
        <v>218</v>
      </c>
      <c r="E1686" s="231" t="s">
        <v>19</v>
      </c>
      <c r="F1686" s="232" t="s">
        <v>1378</v>
      </c>
      <c r="G1686" s="229"/>
      <c r="H1686" s="233">
        <v>140.05</v>
      </c>
      <c r="I1686" s="234"/>
      <c r="J1686" s="229"/>
      <c r="K1686" s="229"/>
      <c r="L1686" s="235"/>
      <c r="M1686" s="236"/>
      <c r="N1686" s="237"/>
      <c r="O1686" s="237"/>
      <c r="P1686" s="237"/>
      <c r="Q1686" s="237"/>
      <c r="R1686" s="237"/>
      <c r="S1686" s="237"/>
      <c r="T1686" s="238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  <c r="AE1686" s="13"/>
      <c r="AT1686" s="239" t="s">
        <v>218</v>
      </c>
      <c r="AU1686" s="239" t="s">
        <v>82</v>
      </c>
      <c r="AV1686" s="13" t="s">
        <v>82</v>
      </c>
      <c r="AW1686" s="13" t="s">
        <v>33</v>
      </c>
      <c r="AX1686" s="13" t="s">
        <v>73</v>
      </c>
      <c r="AY1686" s="239" t="s">
        <v>206</v>
      </c>
    </row>
    <row r="1687" spans="1:51" s="16" customFormat="1" ht="12">
      <c r="A1687" s="16"/>
      <c r="B1687" s="271"/>
      <c r="C1687" s="272"/>
      <c r="D1687" s="230" t="s">
        <v>218</v>
      </c>
      <c r="E1687" s="273" t="s">
        <v>19</v>
      </c>
      <c r="F1687" s="274" t="s">
        <v>1368</v>
      </c>
      <c r="G1687" s="272"/>
      <c r="H1687" s="275">
        <v>140.05</v>
      </c>
      <c r="I1687" s="276"/>
      <c r="J1687" s="272"/>
      <c r="K1687" s="272"/>
      <c r="L1687" s="277"/>
      <c r="M1687" s="278"/>
      <c r="N1687" s="279"/>
      <c r="O1687" s="279"/>
      <c r="P1687" s="279"/>
      <c r="Q1687" s="279"/>
      <c r="R1687" s="279"/>
      <c r="S1687" s="279"/>
      <c r="T1687" s="280"/>
      <c r="U1687" s="16"/>
      <c r="V1687" s="16"/>
      <c r="W1687" s="16"/>
      <c r="X1687" s="16"/>
      <c r="Y1687" s="16"/>
      <c r="Z1687" s="16"/>
      <c r="AA1687" s="16"/>
      <c r="AB1687" s="16"/>
      <c r="AC1687" s="16"/>
      <c r="AD1687" s="16"/>
      <c r="AE1687" s="16"/>
      <c r="AT1687" s="281" t="s">
        <v>218</v>
      </c>
      <c r="AU1687" s="281" t="s">
        <v>82</v>
      </c>
      <c r="AV1687" s="16" t="s">
        <v>93</v>
      </c>
      <c r="AW1687" s="16" t="s">
        <v>33</v>
      </c>
      <c r="AX1687" s="16" t="s">
        <v>73</v>
      </c>
      <c r="AY1687" s="281" t="s">
        <v>206</v>
      </c>
    </row>
    <row r="1688" spans="1:51" s="14" customFormat="1" ht="12">
      <c r="A1688" s="14"/>
      <c r="B1688" s="240"/>
      <c r="C1688" s="241"/>
      <c r="D1688" s="230" t="s">
        <v>218</v>
      </c>
      <c r="E1688" s="242" t="s">
        <v>19</v>
      </c>
      <c r="F1688" s="243" t="s">
        <v>220</v>
      </c>
      <c r="G1688" s="241"/>
      <c r="H1688" s="244">
        <v>1852.418</v>
      </c>
      <c r="I1688" s="245"/>
      <c r="J1688" s="241"/>
      <c r="K1688" s="241"/>
      <c r="L1688" s="246"/>
      <c r="M1688" s="247"/>
      <c r="N1688" s="248"/>
      <c r="O1688" s="248"/>
      <c r="P1688" s="248"/>
      <c r="Q1688" s="248"/>
      <c r="R1688" s="248"/>
      <c r="S1688" s="248"/>
      <c r="T1688" s="249"/>
      <c r="U1688" s="14"/>
      <c r="V1688" s="14"/>
      <c r="W1688" s="14"/>
      <c r="X1688" s="14"/>
      <c r="Y1688" s="14"/>
      <c r="Z1688" s="14"/>
      <c r="AA1688" s="14"/>
      <c r="AB1688" s="14"/>
      <c r="AC1688" s="14"/>
      <c r="AD1688" s="14"/>
      <c r="AE1688" s="14"/>
      <c r="AT1688" s="250" t="s">
        <v>218</v>
      </c>
      <c r="AU1688" s="250" t="s">
        <v>82</v>
      </c>
      <c r="AV1688" s="14" t="s">
        <v>112</v>
      </c>
      <c r="AW1688" s="14" t="s">
        <v>33</v>
      </c>
      <c r="AX1688" s="14" t="s">
        <v>34</v>
      </c>
      <c r="AY1688" s="250" t="s">
        <v>206</v>
      </c>
    </row>
    <row r="1689" spans="1:65" s="2" customFormat="1" ht="12">
      <c r="A1689" s="40"/>
      <c r="B1689" s="41"/>
      <c r="C1689" s="261" t="s">
        <v>2293</v>
      </c>
      <c r="D1689" s="261" t="s">
        <v>317</v>
      </c>
      <c r="E1689" s="262" t="s">
        <v>2294</v>
      </c>
      <c r="F1689" s="263" t="s">
        <v>2295</v>
      </c>
      <c r="G1689" s="264" t="s">
        <v>211</v>
      </c>
      <c r="H1689" s="265">
        <v>257.897</v>
      </c>
      <c r="I1689" s="266"/>
      <c r="J1689" s="267">
        <f>ROUND(I1689*H1689,2)</f>
        <v>0</v>
      </c>
      <c r="K1689" s="263" t="s">
        <v>212</v>
      </c>
      <c r="L1689" s="268"/>
      <c r="M1689" s="269" t="s">
        <v>19</v>
      </c>
      <c r="N1689" s="270" t="s">
        <v>44</v>
      </c>
      <c r="O1689" s="86"/>
      <c r="P1689" s="224">
        <f>O1689*H1689</f>
        <v>0</v>
      </c>
      <c r="Q1689" s="224">
        <v>0.0014</v>
      </c>
      <c r="R1689" s="224">
        <f>Q1689*H1689</f>
        <v>0.3610558</v>
      </c>
      <c r="S1689" s="224">
        <v>0</v>
      </c>
      <c r="T1689" s="225">
        <f>S1689*H1689</f>
        <v>0</v>
      </c>
      <c r="U1689" s="40"/>
      <c r="V1689" s="40"/>
      <c r="W1689" s="40"/>
      <c r="X1689" s="40"/>
      <c r="Y1689" s="40"/>
      <c r="Z1689" s="40"/>
      <c r="AA1689" s="40"/>
      <c r="AB1689" s="40"/>
      <c r="AC1689" s="40"/>
      <c r="AD1689" s="40"/>
      <c r="AE1689" s="40"/>
      <c r="AR1689" s="226" t="s">
        <v>377</v>
      </c>
      <c r="AT1689" s="226" t="s">
        <v>317</v>
      </c>
      <c r="AU1689" s="226" t="s">
        <v>82</v>
      </c>
      <c r="AY1689" s="19" t="s">
        <v>206</v>
      </c>
      <c r="BE1689" s="227">
        <f>IF(N1689="základní",J1689,0)</f>
        <v>0</v>
      </c>
      <c r="BF1689" s="227">
        <f>IF(N1689="snížená",J1689,0)</f>
        <v>0</v>
      </c>
      <c r="BG1689" s="227">
        <f>IF(N1689="zákl. přenesená",J1689,0)</f>
        <v>0</v>
      </c>
      <c r="BH1689" s="227">
        <f>IF(N1689="sníž. přenesená",J1689,0)</f>
        <v>0</v>
      </c>
      <c r="BI1689" s="227">
        <f>IF(N1689="nulová",J1689,0)</f>
        <v>0</v>
      </c>
      <c r="BJ1689" s="19" t="s">
        <v>34</v>
      </c>
      <c r="BK1689" s="227">
        <f>ROUND(I1689*H1689,2)</f>
        <v>0</v>
      </c>
      <c r="BL1689" s="19" t="s">
        <v>304</v>
      </c>
      <c r="BM1689" s="226" t="s">
        <v>2296</v>
      </c>
    </row>
    <row r="1690" spans="1:51" s="13" customFormat="1" ht="12">
      <c r="A1690" s="13"/>
      <c r="B1690" s="228"/>
      <c r="C1690" s="229"/>
      <c r="D1690" s="230" t="s">
        <v>218</v>
      </c>
      <c r="E1690" s="229"/>
      <c r="F1690" s="232" t="s">
        <v>2297</v>
      </c>
      <c r="G1690" s="229"/>
      <c r="H1690" s="233">
        <v>257.897</v>
      </c>
      <c r="I1690" s="234"/>
      <c r="J1690" s="229"/>
      <c r="K1690" s="229"/>
      <c r="L1690" s="235"/>
      <c r="M1690" s="236"/>
      <c r="N1690" s="237"/>
      <c r="O1690" s="237"/>
      <c r="P1690" s="237"/>
      <c r="Q1690" s="237"/>
      <c r="R1690" s="237"/>
      <c r="S1690" s="237"/>
      <c r="T1690" s="238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T1690" s="239" t="s">
        <v>218</v>
      </c>
      <c r="AU1690" s="239" t="s">
        <v>82</v>
      </c>
      <c r="AV1690" s="13" t="s">
        <v>82</v>
      </c>
      <c r="AW1690" s="13" t="s">
        <v>4</v>
      </c>
      <c r="AX1690" s="13" t="s">
        <v>34</v>
      </c>
      <c r="AY1690" s="239" t="s">
        <v>206</v>
      </c>
    </row>
    <row r="1691" spans="1:65" s="2" customFormat="1" ht="12">
      <c r="A1691" s="40"/>
      <c r="B1691" s="41"/>
      <c r="C1691" s="261" t="s">
        <v>2298</v>
      </c>
      <c r="D1691" s="261" t="s">
        <v>317</v>
      </c>
      <c r="E1691" s="262" t="s">
        <v>2299</v>
      </c>
      <c r="F1691" s="263" t="s">
        <v>2300</v>
      </c>
      <c r="G1691" s="264" t="s">
        <v>211</v>
      </c>
      <c r="H1691" s="265">
        <v>8.16</v>
      </c>
      <c r="I1691" s="266"/>
      <c r="J1691" s="267">
        <f>ROUND(I1691*H1691,2)</f>
        <v>0</v>
      </c>
      <c r="K1691" s="263" t="s">
        <v>212</v>
      </c>
      <c r="L1691" s="268"/>
      <c r="M1691" s="269" t="s">
        <v>19</v>
      </c>
      <c r="N1691" s="270" t="s">
        <v>44</v>
      </c>
      <c r="O1691" s="86"/>
      <c r="P1691" s="224">
        <f>O1691*H1691</f>
        <v>0</v>
      </c>
      <c r="Q1691" s="224">
        <v>0.00315</v>
      </c>
      <c r="R1691" s="224">
        <f>Q1691*H1691</f>
        <v>0.025704</v>
      </c>
      <c r="S1691" s="224">
        <v>0</v>
      </c>
      <c r="T1691" s="225">
        <f>S1691*H1691</f>
        <v>0</v>
      </c>
      <c r="U1691" s="40"/>
      <c r="V1691" s="40"/>
      <c r="W1691" s="40"/>
      <c r="X1691" s="40"/>
      <c r="Y1691" s="40"/>
      <c r="Z1691" s="40"/>
      <c r="AA1691" s="40"/>
      <c r="AB1691" s="40"/>
      <c r="AC1691" s="40"/>
      <c r="AD1691" s="40"/>
      <c r="AE1691" s="40"/>
      <c r="AR1691" s="226" t="s">
        <v>377</v>
      </c>
      <c r="AT1691" s="226" t="s">
        <v>317</v>
      </c>
      <c r="AU1691" s="226" t="s">
        <v>82</v>
      </c>
      <c r="AY1691" s="19" t="s">
        <v>206</v>
      </c>
      <c r="BE1691" s="227">
        <f>IF(N1691="základní",J1691,0)</f>
        <v>0</v>
      </c>
      <c r="BF1691" s="227">
        <f>IF(N1691="snížená",J1691,0)</f>
        <v>0</v>
      </c>
      <c r="BG1691" s="227">
        <f>IF(N1691="zákl. přenesená",J1691,0)</f>
        <v>0</v>
      </c>
      <c r="BH1691" s="227">
        <f>IF(N1691="sníž. přenesená",J1691,0)</f>
        <v>0</v>
      </c>
      <c r="BI1691" s="227">
        <f>IF(N1691="nulová",J1691,0)</f>
        <v>0</v>
      </c>
      <c r="BJ1691" s="19" t="s">
        <v>34</v>
      </c>
      <c r="BK1691" s="227">
        <f>ROUND(I1691*H1691,2)</f>
        <v>0</v>
      </c>
      <c r="BL1691" s="19" t="s">
        <v>304</v>
      </c>
      <c r="BM1691" s="226" t="s">
        <v>2301</v>
      </c>
    </row>
    <row r="1692" spans="1:51" s="13" customFormat="1" ht="12">
      <c r="A1692" s="13"/>
      <c r="B1692" s="228"/>
      <c r="C1692" s="229"/>
      <c r="D1692" s="230" t="s">
        <v>218</v>
      </c>
      <c r="E1692" s="229"/>
      <c r="F1692" s="232" t="s">
        <v>2302</v>
      </c>
      <c r="G1692" s="229"/>
      <c r="H1692" s="233">
        <v>8.16</v>
      </c>
      <c r="I1692" s="234"/>
      <c r="J1692" s="229"/>
      <c r="K1692" s="229"/>
      <c r="L1692" s="235"/>
      <c r="M1692" s="236"/>
      <c r="N1692" s="237"/>
      <c r="O1692" s="237"/>
      <c r="P1692" s="237"/>
      <c r="Q1692" s="237"/>
      <c r="R1692" s="237"/>
      <c r="S1692" s="237"/>
      <c r="T1692" s="238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13"/>
      <c r="AT1692" s="239" t="s">
        <v>218</v>
      </c>
      <c r="AU1692" s="239" t="s">
        <v>82</v>
      </c>
      <c r="AV1692" s="13" t="s">
        <v>82</v>
      </c>
      <c r="AW1692" s="13" t="s">
        <v>4</v>
      </c>
      <c r="AX1692" s="13" t="s">
        <v>34</v>
      </c>
      <c r="AY1692" s="239" t="s">
        <v>206</v>
      </c>
    </row>
    <row r="1693" spans="1:65" s="2" customFormat="1" ht="12">
      <c r="A1693" s="40"/>
      <c r="B1693" s="41"/>
      <c r="C1693" s="261" t="s">
        <v>2303</v>
      </c>
      <c r="D1693" s="261" t="s">
        <v>317</v>
      </c>
      <c r="E1693" s="262" t="s">
        <v>2304</v>
      </c>
      <c r="F1693" s="263" t="s">
        <v>2305</v>
      </c>
      <c r="G1693" s="264" t="s">
        <v>211</v>
      </c>
      <c r="H1693" s="265">
        <v>1214.502</v>
      </c>
      <c r="I1693" s="266"/>
      <c r="J1693" s="267">
        <f>ROUND(I1693*H1693,2)</f>
        <v>0</v>
      </c>
      <c r="K1693" s="263" t="s">
        <v>212</v>
      </c>
      <c r="L1693" s="268"/>
      <c r="M1693" s="269" t="s">
        <v>19</v>
      </c>
      <c r="N1693" s="270" t="s">
        <v>44</v>
      </c>
      <c r="O1693" s="86"/>
      <c r="P1693" s="224">
        <f>O1693*H1693</f>
        <v>0</v>
      </c>
      <c r="Q1693" s="224">
        <v>0.0035</v>
      </c>
      <c r="R1693" s="224">
        <f>Q1693*H1693</f>
        <v>4.250757</v>
      </c>
      <c r="S1693" s="224">
        <v>0</v>
      </c>
      <c r="T1693" s="225">
        <f>S1693*H1693</f>
        <v>0</v>
      </c>
      <c r="U1693" s="40"/>
      <c r="V1693" s="40"/>
      <c r="W1693" s="40"/>
      <c r="X1693" s="40"/>
      <c r="Y1693" s="40"/>
      <c r="Z1693" s="40"/>
      <c r="AA1693" s="40"/>
      <c r="AB1693" s="40"/>
      <c r="AC1693" s="40"/>
      <c r="AD1693" s="40"/>
      <c r="AE1693" s="40"/>
      <c r="AR1693" s="226" t="s">
        <v>377</v>
      </c>
      <c r="AT1693" s="226" t="s">
        <v>317</v>
      </c>
      <c r="AU1693" s="226" t="s">
        <v>82</v>
      </c>
      <c r="AY1693" s="19" t="s">
        <v>206</v>
      </c>
      <c r="BE1693" s="227">
        <f>IF(N1693="základní",J1693,0)</f>
        <v>0</v>
      </c>
      <c r="BF1693" s="227">
        <f>IF(N1693="snížená",J1693,0)</f>
        <v>0</v>
      </c>
      <c r="BG1693" s="227">
        <f>IF(N1693="zákl. přenesená",J1693,0)</f>
        <v>0</v>
      </c>
      <c r="BH1693" s="227">
        <f>IF(N1693="sníž. přenesená",J1693,0)</f>
        <v>0</v>
      </c>
      <c r="BI1693" s="227">
        <f>IF(N1693="nulová",J1693,0)</f>
        <v>0</v>
      </c>
      <c r="BJ1693" s="19" t="s">
        <v>34</v>
      </c>
      <c r="BK1693" s="227">
        <f>ROUND(I1693*H1693,2)</f>
        <v>0</v>
      </c>
      <c r="BL1693" s="19" t="s">
        <v>304</v>
      </c>
      <c r="BM1693" s="226" t="s">
        <v>2306</v>
      </c>
    </row>
    <row r="1694" spans="1:51" s="13" customFormat="1" ht="12">
      <c r="A1694" s="13"/>
      <c r="B1694" s="228"/>
      <c r="C1694" s="229"/>
      <c r="D1694" s="230" t="s">
        <v>218</v>
      </c>
      <c r="E1694" s="229"/>
      <c r="F1694" s="232" t="s">
        <v>2307</v>
      </c>
      <c r="G1694" s="229"/>
      <c r="H1694" s="233">
        <v>1214.502</v>
      </c>
      <c r="I1694" s="234"/>
      <c r="J1694" s="229"/>
      <c r="K1694" s="229"/>
      <c r="L1694" s="235"/>
      <c r="M1694" s="236"/>
      <c r="N1694" s="237"/>
      <c r="O1694" s="237"/>
      <c r="P1694" s="237"/>
      <c r="Q1694" s="237"/>
      <c r="R1694" s="237"/>
      <c r="S1694" s="237"/>
      <c r="T1694" s="238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  <c r="AE1694" s="13"/>
      <c r="AT1694" s="239" t="s">
        <v>218</v>
      </c>
      <c r="AU1694" s="239" t="s">
        <v>82</v>
      </c>
      <c r="AV1694" s="13" t="s">
        <v>82</v>
      </c>
      <c r="AW1694" s="13" t="s">
        <v>4</v>
      </c>
      <c r="AX1694" s="13" t="s">
        <v>34</v>
      </c>
      <c r="AY1694" s="239" t="s">
        <v>206</v>
      </c>
    </row>
    <row r="1695" spans="1:65" s="2" customFormat="1" ht="12">
      <c r="A1695" s="40"/>
      <c r="B1695" s="41"/>
      <c r="C1695" s="261" t="s">
        <v>2308</v>
      </c>
      <c r="D1695" s="261" t="s">
        <v>317</v>
      </c>
      <c r="E1695" s="262" t="s">
        <v>2309</v>
      </c>
      <c r="F1695" s="263" t="s">
        <v>2310</v>
      </c>
      <c r="G1695" s="264" t="s">
        <v>211</v>
      </c>
      <c r="H1695" s="265">
        <v>142.851</v>
      </c>
      <c r="I1695" s="266"/>
      <c r="J1695" s="267">
        <f>ROUND(I1695*H1695,2)</f>
        <v>0</v>
      </c>
      <c r="K1695" s="263" t="s">
        <v>212</v>
      </c>
      <c r="L1695" s="268"/>
      <c r="M1695" s="269" t="s">
        <v>19</v>
      </c>
      <c r="N1695" s="270" t="s">
        <v>44</v>
      </c>
      <c r="O1695" s="86"/>
      <c r="P1695" s="224">
        <f>O1695*H1695</f>
        <v>0</v>
      </c>
      <c r="Q1695" s="224">
        <v>0.014</v>
      </c>
      <c r="R1695" s="224">
        <f>Q1695*H1695</f>
        <v>1.999914</v>
      </c>
      <c r="S1695" s="224">
        <v>0</v>
      </c>
      <c r="T1695" s="225">
        <f>S1695*H1695</f>
        <v>0</v>
      </c>
      <c r="U1695" s="40"/>
      <c r="V1695" s="40"/>
      <c r="W1695" s="40"/>
      <c r="X1695" s="40"/>
      <c r="Y1695" s="40"/>
      <c r="Z1695" s="40"/>
      <c r="AA1695" s="40"/>
      <c r="AB1695" s="40"/>
      <c r="AC1695" s="40"/>
      <c r="AD1695" s="40"/>
      <c r="AE1695" s="40"/>
      <c r="AR1695" s="226" t="s">
        <v>377</v>
      </c>
      <c r="AT1695" s="226" t="s">
        <v>317</v>
      </c>
      <c r="AU1695" s="226" t="s">
        <v>82</v>
      </c>
      <c r="AY1695" s="19" t="s">
        <v>206</v>
      </c>
      <c r="BE1695" s="227">
        <f>IF(N1695="základní",J1695,0)</f>
        <v>0</v>
      </c>
      <c r="BF1695" s="227">
        <f>IF(N1695="snížená",J1695,0)</f>
        <v>0</v>
      </c>
      <c r="BG1695" s="227">
        <f>IF(N1695="zákl. přenesená",J1695,0)</f>
        <v>0</v>
      </c>
      <c r="BH1695" s="227">
        <f>IF(N1695="sníž. přenesená",J1695,0)</f>
        <v>0</v>
      </c>
      <c r="BI1695" s="227">
        <f>IF(N1695="nulová",J1695,0)</f>
        <v>0</v>
      </c>
      <c r="BJ1695" s="19" t="s">
        <v>34</v>
      </c>
      <c r="BK1695" s="227">
        <f>ROUND(I1695*H1695,2)</f>
        <v>0</v>
      </c>
      <c r="BL1695" s="19" t="s">
        <v>304</v>
      </c>
      <c r="BM1695" s="226" t="s">
        <v>2311</v>
      </c>
    </row>
    <row r="1696" spans="1:51" s="13" customFormat="1" ht="12">
      <c r="A1696" s="13"/>
      <c r="B1696" s="228"/>
      <c r="C1696" s="229"/>
      <c r="D1696" s="230" t="s">
        <v>218</v>
      </c>
      <c r="E1696" s="229"/>
      <c r="F1696" s="232" t="s">
        <v>2312</v>
      </c>
      <c r="G1696" s="229"/>
      <c r="H1696" s="233">
        <v>142.851</v>
      </c>
      <c r="I1696" s="234"/>
      <c r="J1696" s="229"/>
      <c r="K1696" s="229"/>
      <c r="L1696" s="235"/>
      <c r="M1696" s="236"/>
      <c r="N1696" s="237"/>
      <c r="O1696" s="237"/>
      <c r="P1696" s="237"/>
      <c r="Q1696" s="237"/>
      <c r="R1696" s="237"/>
      <c r="S1696" s="237"/>
      <c r="T1696" s="238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13"/>
      <c r="AT1696" s="239" t="s">
        <v>218</v>
      </c>
      <c r="AU1696" s="239" t="s">
        <v>82</v>
      </c>
      <c r="AV1696" s="13" t="s">
        <v>82</v>
      </c>
      <c r="AW1696" s="13" t="s">
        <v>4</v>
      </c>
      <c r="AX1696" s="13" t="s">
        <v>34</v>
      </c>
      <c r="AY1696" s="239" t="s">
        <v>206</v>
      </c>
    </row>
    <row r="1697" spans="1:65" s="2" customFormat="1" ht="12">
      <c r="A1697" s="40"/>
      <c r="B1697" s="41"/>
      <c r="C1697" s="261" t="s">
        <v>2313</v>
      </c>
      <c r="D1697" s="261" t="s">
        <v>317</v>
      </c>
      <c r="E1697" s="262" t="s">
        <v>2314</v>
      </c>
      <c r="F1697" s="263" t="s">
        <v>2315</v>
      </c>
      <c r="G1697" s="264" t="s">
        <v>211</v>
      </c>
      <c r="H1697" s="265">
        <v>266.057</v>
      </c>
      <c r="I1697" s="266"/>
      <c r="J1697" s="267">
        <f>ROUND(I1697*H1697,2)</f>
        <v>0</v>
      </c>
      <c r="K1697" s="263" t="s">
        <v>212</v>
      </c>
      <c r="L1697" s="268"/>
      <c r="M1697" s="269" t="s">
        <v>19</v>
      </c>
      <c r="N1697" s="270" t="s">
        <v>44</v>
      </c>
      <c r="O1697" s="86"/>
      <c r="P1697" s="224">
        <f>O1697*H1697</f>
        <v>0</v>
      </c>
      <c r="Q1697" s="224">
        <v>0.018</v>
      </c>
      <c r="R1697" s="224">
        <f>Q1697*H1697</f>
        <v>4.789026</v>
      </c>
      <c r="S1697" s="224">
        <v>0</v>
      </c>
      <c r="T1697" s="225">
        <f>S1697*H1697</f>
        <v>0</v>
      </c>
      <c r="U1697" s="40"/>
      <c r="V1697" s="40"/>
      <c r="W1697" s="40"/>
      <c r="X1697" s="40"/>
      <c r="Y1697" s="40"/>
      <c r="Z1697" s="40"/>
      <c r="AA1697" s="40"/>
      <c r="AB1697" s="40"/>
      <c r="AC1697" s="40"/>
      <c r="AD1697" s="40"/>
      <c r="AE1697" s="40"/>
      <c r="AR1697" s="226" t="s">
        <v>377</v>
      </c>
      <c r="AT1697" s="226" t="s">
        <v>317</v>
      </c>
      <c r="AU1697" s="226" t="s">
        <v>82</v>
      </c>
      <c r="AY1697" s="19" t="s">
        <v>206</v>
      </c>
      <c r="BE1697" s="227">
        <f>IF(N1697="základní",J1697,0)</f>
        <v>0</v>
      </c>
      <c r="BF1697" s="227">
        <f>IF(N1697="snížená",J1697,0)</f>
        <v>0</v>
      </c>
      <c r="BG1697" s="227">
        <f>IF(N1697="zákl. přenesená",J1697,0)</f>
        <v>0</v>
      </c>
      <c r="BH1697" s="227">
        <f>IF(N1697="sníž. přenesená",J1697,0)</f>
        <v>0</v>
      </c>
      <c r="BI1697" s="227">
        <f>IF(N1697="nulová",J1697,0)</f>
        <v>0</v>
      </c>
      <c r="BJ1697" s="19" t="s">
        <v>34</v>
      </c>
      <c r="BK1697" s="227">
        <f>ROUND(I1697*H1697,2)</f>
        <v>0</v>
      </c>
      <c r="BL1697" s="19" t="s">
        <v>304</v>
      </c>
      <c r="BM1697" s="226" t="s">
        <v>2316</v>
      </c>
    </row>
    <row r="1698" spans="1:51" s="13" customFormat="1" ht="12">
      <c r="A1698" s="13"/>
      <c r="B1698" s="228"/>
      <c r="C1698" s="229"/>
      <c r="D1698" s="230" t="s">
        <v>218</v>
      </c>
      <c r="E1698" s="229"/>
      <c r="F1698" s="232" t="s">
        <v>2317</v>
      </c>
      <c r="G1698" s="229"/>
      <c r="H1698" s="233">
        <v>266.057</v>
      </c>
      <c r="I1698" s="234"/>
      <c r="J1698" s="229"/>
      <c r="K1698" s="229"/>
      <c r="L1698" s="235"/>
      <c r="M1698" s="236"/>
      <c r="N1698" s="237"/>
      <c r="O1698" s="237"/>
      <c r="P1698" s="237"/>
      <c r="Q1698" s="237"/>
      <c r="R1698" s="237"/>
      <c r="S1698" s="237"/>
      <c r="T1698" s="238"/>
      <c r="U1698" s="13"/>
      <c r="V1698" s="13"/>
      <c r="W1698" s="13"/>
      <c r="X1698" s="13"/>
      <c r="Y1698" s="13"/>
      <c r="Z1698" s="13"/>
      <c r="AA1698" s="13"/>
      <c r="AB1698" s="13"/>
      <c r="AC1698" s="13"/>
      <c r="AD1698" s="13"/>
      <c r="AE1698" s="13"/>
      <c r="AT1698" s="239" t="s">
        <v>218</v>
      </c>
      <c r="AU1698" s="239" t="s">
        <v>82</v>
      </c>
      <c r="AV1698" s="13" t="s">
        <v>82</v>
      </c>
      <c r="AW1698" s="13" t="s">
        <v>4</v>
      </c>
      <c r="AX1698" s="13" t="s">
        <v>34</v>
      </c>
      <c r="AY1698" s="239" t="s">
        <v>206</v>
      </c>
    </row>
    <row r="1699" spans="1:65" s="2" customFormat="1" ht="12">
      <c r="A1699" s="40"/>
      <c r="B1699" s="41"/>
      <c r="C1699" s="215" t="s">
        <v>2318</v>
      </c>
      <c r="D1699" s="215" t="s">
        <v>208</v>
      </c>
      <c r="E1699" s="216" t="s">
        <v>2319</v>
      </c>
      <c r="F1699" s="217" t="s">
        <v>2320</v>
      </c>
      <c r="G1699" s="218" t="s">
        <v>211</v>
      </c>
      <c r="H1699" s="219">
        <v>477.888</v>
      </c>
      <c r="I1699" s="220"/>
      <c r="J1699" s="221">
        <f>ROUND(I1699*H1699,2)</f>
        <v>0</v>
      </c>
      <c r="K1699" s="217" t="s">
        <v>212</v>
      </c>
      <c r="L1699" s="46"/>
      <c r="M1699" s="222" t="s">
        <v>19</v>
      </c>
      <c r="N1699" s="223" t="s">
        <v>44</v>
      </c>
      <c r="O1699" s="86"/>
      <c r="P1699" s="224">
        <f>O1699*H1699</f>
        <v>0</v>
      </c>
      <c r="Q1699" s="224">
        <v>0</v>
      </c>
      <c r="R1699" s="224">
        <f>Q1699*H1699</f>
        <v>0</v>
      </c>
      <c r="S1699" s="224">
        <v>0</v>
      </c>
      <c r="T1699" s="225">
        <f>S1699*H1699</f>
        <v>0</v>
      </c>
      <c r="U1699" s="40"/>
      <c r="V1699" s="40"/>
      <c r="W1699" s="40"/>
      <c r="X1699" s="40"/>
      <c r="Y1699" s="40"/>
      <c r="Z1699" s="40"/>
      <c r="AA1699" s="40"/>
      <c r="AB1699" s="40"/>
      <c r="AC1699" s="40"/>
      <c r="AD1699" s="40"/>
      <c r="AE1699" s="40"/>
      <c r="AR1699" s="226" t="s">
        <v>304</v>
      </c>
      <c r="AT1699" s="226" t="s">
        <v>208</v>
      </c>
      <c r="AU1699" s="226" t="s">
        <v>82</v>
      </c>
      <c r="AY1699" s="19" t="s">
        <v>206</v>
      </c>
      <c r="BE1699" s="227">
        <f>IF(N1699="základní",J1699,0)</f>
        <v>0</v>
      </c>
      <c r="BF1699" s="227">
        <f>IF(N1699="snížená",J1699,0)</f>
        <v>0</v>
      </c>
      <c r="BG1699" s="227">
        <f>IF(N1699="zákl. přenesená",J1699,0)</f>
        <v>0</v>
      </c>
      <c r="BH1699" s="227">
        <f>IF(N1699="sníž. přenesená",J1699,0)</f>
        <v>0</v>
      </c>
      <c r="BI1699" s="227">
        <f>IF(N1699="nulová",J1699,0)</f>
        <v>0</v>
      </c>
      <c r="BJ1699" s="19" t="s">
        <v>34</v>
      </c>
      <c r="BK1699" s="227">
        <f>ROUND(I1699*H1699,2)</f>
        <v>0</v>
      </c>
      <c r="BL1699" s="19" t="s">
        <v>304</v>
      </c>
      <c r="BM1699" s="226" t="s">
        <v>2321</v>
      </c>
    </row>
    <row r="1700" spans="1:51" s="15" customFormat="1" ht="12">
      <c r="A1700" s="15"/>
      <c r="B1700" s="251"/>
      <c r="C1700" s="252"/>
      <c r="D1700" s="230" t="s">
        <v>218</v>
      </c>
      <c r="E1700" s="253" t="s">
        <v>19</v>
      </c>
      <c r="F1700" s="254" t="s">
        <v>2322</v>
      </c>
      <c r="G1700" s="252"/>
      <c r="H1700" s="253" t="s">
        <v>19</v>
      </c>
      <c r="I1700" s="255"/>
      <c r="J1700" s="252"/>
      <c r="K1700" s="252"/>
      <c r="L1700" s="256"/>
      <c r="M1700" s="257"/>
      <c r="N1700" s="258"/>
      <c r="O1700" s="258"/>
      <c r="P1700" s="258"/>
      <c r="Q1700" s="258"/>
      <c r="R1700" s="258"/>
      <c r="S1700" s="258"/>
      <c r="T1700" s="259"/>
      <c r="U1700" s="15"/>
      <c r="V1700" s="15"/>
      <c r="W1700" s="15"/>
      <c r="X1700" s="15"/>
      <c r="Y1700" s="15"/>
      <c r="Z1700" s="15"/>
      <c r="AA1700" s="15"/>
      <c r="AB1700" s="15"/>
      <c r="AC1700" s="15"/>
      <c r="AD1700" s="15"/>
      <c r="AE1700" s="15"/>
      <c r="AT1700" s="260" t="s">
        <v>218</v>
      </c>
      <c r="AU1700" s="260" t="s">
        <v>82</v>
      </c>
      <c r="AV1700" s="15" t="s">
        <v>34</v>
      </c>
      <c r="AW1700" s="15" t="s">
        <v>33</v>
      </c>
      <c r="AX1700" s="15" t="s">
        <v>73</v>
      </c>
      <c r="AY1700" s="260" t="s">
        <v>206</v>
      </c>
    </row>
    <row r="1701" spans="1:51" s="13" customFormat="1" ht="12">
      <c r="A1701" s="13"/>
      <c r="B1701" s="228"/>
      <c r="C1701" s="229"/>
      <c r="D1701" s="230" t="s">
        <v>218</v>
      </c>
      <c r="E1701" s="231" t="s">
        <v>19</v>
      </c>
      <c r="F1701" s="232" t="s">
        <v>1363</v>
      </c>
      <c r="G1701" s="229"/>
      <c r="H1701" s="233">
        <v>288.912</v>
      </c>
      <c r="I1701" s="234"/>
      <c r="J1701" s="229"/>
      <c r="K1701" s="229"/>
      <c r="L1701" s="235"/>
      <c r="M1701" s="236"/>
      <c r="N1701" s="237"/>
      <c r="O1701" s="237"/>
      <c r="P1701" s="237"/>
      <c r="Q1701" s="237"/>
      <c r="R1701" s="237"/>
      <c r="S1701" s="237"/>
      <c r="T1701" s="238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T1701" s="239" t="s">
        <v>218</v>
      </c>
      <c r="AU1701" s="239" t="s">
        <v>82</v>
      </c>
      <c r="AV1701" s="13" t="s">
        <v>82</v>
      </c>
      <c r="AW1701" s="13" t="s">
        <v>33</v>
      </c>
      <c r="AX1701" s="13" t="s">
        <v>73</v>
      </c>
      <c r="AY1701" s="239" t="s">
        <v>206</v>
      </c>
    </row>
    <row r="1702" spans="1:51" s="13" customFormat="1" ht="12">
      <c r="A1702" s="13"/>
      <c r="B1702" s="228"/>
      <c r="C1702" s="229"/>
      <c r="D1702" s="230" t="s">
        <v>218</v>
      </c>
      <c r="E1702" s="231" t="s">
        <v>19</v>
      </c>
      <c r="F1702" s="232" t="s">
        <v>1364</v>
      </c>
      <c r="G1702" s="229"/>
      <c r="H1702" s="233">
        <v>20.99</v>
      </c>
      <c r="I1702" s="234"/>
      <c r="J1702" s="229"/>
      <c r="K1702" s="229"/>
      <c r="L1702" s="235"/>
      <c r="M1702" s="236"/>
      <c r="N1702" s="237"/>
      <c r="O1702" s="237"/>
      <c r="P1702" s="237"/>
      <c r="Q1702" s="237"/>
      <c r="R1702" s="237"/>
      <c r="S1702" s="237"/>
      <c r="T1702" s="238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T1702" s="239" t="s">
        <v>218</v>
      </c>
      <c r="AU1702" s="239" t="s">
        <v>82</v>
      </c>
      <c r="AV1702" s="13" t="s">
        <v>82</v>
      </c>
      <c r="AW1702" s="13" t="s">
        <v>33</v>
      </c>
      <c r="AX1702" s="13" t="s">
        <v>73</v>
      </c>
      <c r="AY1702" s="239" t="s">
        <v>206</v>
      </c>
    </row>
    <row r="1703" spans="1:51" s="13" customFormat="1" ht="12">
      <c r="A1703" s="13"/>
      <c r="B1703" s="228"/>
      <c r="C1703" s="229"/>
      <c r="D1703" s="230" t="s">
        <v>218</v>
      </c>
      <c r="E1703" s="231" t="s">
        <v>19</v>
      </c>
      <c r="F1703" s="232" t="s">
        <v>1365</v>
      </c>
      <c r="G1703" s="229"/>
      <c r="H1703" s="233">
        <v>13.23</v>
      </c>
      <c r="I1703" s="234"/>
      <c r="J1703" s="229"/>
      <c r="K1703" s="229"/>
      <c r="L1703" s="235"/>
      <c r="M1703" s="236"/>
      <c r="N1703" s="237"/>
      <c r="O1703" s="237"/>
      <c r="P1703" s="237"/>
      <c r="Q1703" s="237"/>
      <c r="R1703" s="237"/>
      <c r="S1703" s="237"/>
      <c r="T1703" s="238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  <c r="AE1703" s="13"/>
      <c r="AT1703" s="239" t="s">
        <v>218</v>
      </c>
      <c r="AU1703" s="239" t="s">
        <v>82</v>
      </c>
      <c r="AV1703" s="13" t="s">
        <v>82</v>
      </c>
      <c r="AW1703" s="13" t="s">
        <v>33</v>
      </c>
      <c r="AX1703" s="13" t="s">
        <v>73</v>
      </c>
      <c r="AY1703" s="239" t="s">
        <v>206</v>
      </c>
    </row>
    <row r="1704" spans="1:51" s="13" customFormat="1" ht="12">
      <c r="A1704" s="13"/>
      <c r="B1704" s="228"/>
      <c r="C1704" s="229"/>
      <c r="D1704" s="230" t="s">
        <v>218</v>
      </c>
      <c r="E1704" s="231" t="s">
        <v>19</v>
      </c>
      <c r="F1704" s="232" t="s">
        <v>1366</v>
      </c>
      <c r="G1704" s="229"/>
      <c r="H1704" s="233">
        <v>52.08</v>
      </c>
      <c r="I1704" s="234"/>
      <c r="J1704" s="229"/>
      <c r="K1704" s="229"/>
      <c r="L1704" s="235"/>
      <c r="M1704" s="236"/>
      <c r="N1704" s="237"/>
      <c r="O1704" s="237"/>
      <c r="P1704" s="237"/>
      <c r="Q1704" s="237"/>
      <c r="R1704" s="237"/>
      <c r="S1704" s="237"/>
      <c r="T1704" s="238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  <c r="AT1704" s="239" t="s">
        <v>218</v>
      </c>
      <c r="AU1704" s="239" t="s">
        <v>82</v>
      </c>
      <c r="AV1704" s="13" t="s">
        <v>82</v>
      </c>
      <c r="AW1704" s="13" t="s">
        <v>33</v>
      </c>
      <c r="AX1704" s="13" t="s">
        <v>73</v>
      </c>
      <c r="AY1704" s="239" t="s">
        <v>206</v>
      </c>
    </row>
    <row r="1705" spans="1:51" s="13" customFormat="1" ht="12">
      <c r="A1705" s="13"/>
      <c r="B1705" s="228"/>
      <c r="C1705" s="229"/>
      <c r="D1705" s="230" t="s">
        <v>218</v>
      </c>
      <c r="E1705" s="231" t="s">
        <v>19</v>
      </c>
      <c r="F1705" s="232" t="s">
        <v>1376</v>
      </c>
      <c r="G1705" s="229"/>
      <c r="H1705" s="233">
        <v>89.476</v>
      </c>
      <c r="I1705" s="234"/>
      <c r="J1705" s="229"/>
      <c r="K1705" s="229"/>
      <c r="L1705" s="235"/>
      <c r="M1705" s="236"/>
      <c r="N1705" s="237"/>
      <c r="O1705" s="237"/>
      <c r="P1705" s="237"/>
      <c r="Q1705" s="237"/>
      <c r="R1705" s="237"/>
      <c r="S1705" s="237"/>
      <c r="T1705" s="238"/>
      <c r="U1705" s="13"/>
      <c r="V1705" s="13"/>
      <c r="W1705" s="13"/>
      <c r="X1705" s="13"/>
      <c r="Y1705" s="13"/>
      <c r="Z1705" s="13"/>
      <c r="AA1705" s="13"/>
      <c r="AB1705" s="13"/>
      <c r="AC1705" s="13"/>
      <c r="AD1705" s="13"/>
      <c r="AE1705" s="13"/>
      <c r="AT1705" s="239" t="s">
        <v>218</v>
      </c>
      <c r="AU1705" s="239" t="s">
        <v>82</v>
      </c>
      <c r="AV1705" s="13" t="s">
        <v>82</v>
      </c>
      <c r="AW1705" s="13" t="s">
        <v>33</v>
      </c>
      <c r="AX1705" s="13" t="s">
        <v>73</v>
      </c>
      <c r="AY1705" s="239" t="s">
        <v>206</v>
      </c>
    </row>
    <row r="1706" spans="1:51" s="13" customFormat="1" ht="12">
      <c r="A1706" s="13"/>
      <c r="B1706" s="228"/>
      <c r="C1706" s="229"/>
      <c r="D1706" s="230" t="s">
        <v>218</v>
      </c>
      <c r="E1706" s="231" t="s">
        <v>19</v>
      </c>
      <c r="F1706" s="232" t="s">
        <v>1380</v>
      </c>
      <c r="G1706" s="229"/>
      <c r="H1706" s="233">
        <v>5.8</v>
      </c>
      <c r="I1706" s="234"/>
      <c r="J1706" s="229"/>
      <c r="K1706" s="229"/>
      <c r="L1706" s="235"/>
      <c r="M1706" s="236"/>
      <c r="N1706" s="237"/>
      <c r="O1706" s="237"/>
      <c r="P1706" s="237"/>
      <c r="Q1706" s="237"/>
      <c r="R1706" s="237"/>
      <c r="S1706" s="237"/>
      <c r="T1706" s="238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T1706" s="239" t="s">
        <v>218</v>
      </c>
      <c r="AU1706" s="239" t="s">
        <v>82</v>
      </c>
      <c r="AV1706" s="13" t="s">
        <v>82</v>
      </c>
      <c r="AW1706" s="13" t="s">
        <v>33</v>
      </c>
      <c r="AX1706" s="13" t="s">
        <v>73</v>
      </c>
      <c r="AY1706" s="239" t="s">
        <v>206</v>
      </c>
    </row>
    <row r="1707" spans="1:51" s="13" customFormat="1" ht="12">
      <c r="A1707" s="13"/>
      <c r="B1707" s="228"/>
      <c r="C1707" s="229"/>
      <c r="D1707" s="230" t="s">
        <v>218</v>
      </c>
      <c r="E1707" s="231" t="s">
        <v>19</v>
      </c>
      <c r="F1707" s="232" t="s">
        <v>1367</v>
      </c>
      <c r="G1707" s="229"/>
      <c r="H1707" s="233">
        <v>7.4</v>
      </c>
      <c r="I1707" s="234"/>
      <c r="J1707" s="229"/>
      <c r="K1707" s="229"/>
      <c r="L1707" s="235"/>
      <c r="M1707" s="236"/>
      <c r="N1707" s="237"/>
      <c r="O1707" s="237"/>
      <c r="P1707" s="237"/>
      <c r="Q1707" s="237"/>
      <c r="R1707" s="237"/>
      <c r="S1707" s="237"/>
      <c r="T1707" s="238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  <c r="AT1707" s="239" t="s">
        <v>218</v>
      </c>
      <c r="AU1707" s="239" t="s">
        <v>82</v>
      </c>
      <c r="AV1707" s="13" t="s">
        <v>82</v>
      </c>
      <c r="AW1707" s="13" t="s">
        <v>33</v>
      </c>
      <c r="AX1707" s="13" t="s">
        <v>73</v>
      </c>
      <c r="AY1707" s="239" t="s">
        <v>206</v>
      </c>
    </row>
    <row r="1708" spans="1:51" s="14" customFormat="1" ht="12">
      <c r="A1708" s="14"/>
      <c r="B1708" s="240"/>
      <c r="C1708" s="241"/>
      <c r="D1708" s="230" t="s">
        <v>218</v>
      </c>
      <c r="E1708" s="242" t="s">
        <v>19</v>
      </c>
      <c r="F1708" s="243" t="s">
        <v>220</v>
      </c>
      <c r="G1708" s="241"/>
      <c r="H1708" s="244">
        <v>477.888</v>
      </c>
      <c r="I1708" s="245"/>
      <c r="J1708" s="241"/>
      <c r="K1708" s="241"/>
      <c r="L1708" s="246"/>
      <c r="M1708" s="247"/>
      <c r="N1708" s="248"/>
      <c r="O1708" s="248"/>
      <c r="P1708" s="248"/>
      <c r="Q1708" s="248"/>
      <c r="R1708" s="248"/>
      <c r="S1708" s="248"/>
      <c r="T1708" s="249"/>
      <c r="U1708" s="14"/>
      <c r="V1708" s="14"/>
      <c r="W1708" s="14"/>
      <c r="X1708" s="14"/>
      <c r="Y1708" s="14"/>
      <c r="Z1708" s="14"/>
      <c r="AA1708" s="14"/>
      <c r="AB1708" s="14"/>
      <c r="AC1708" s="14"/>
      <c r="AD1708" s="14"/>
      <c r="AE1708" s="14"/>
      <c r="AT1708" s="250" t="s">
        <v>218</v>
      </c>
      <c r="AU1708" s="250" t="s">
        <v>82</v>
      </c>
      <c r="AV1708" s="14" t="s">
        <v>112</v>
      </c>
      <c r="AW1708" s="14" t="s">
        <v>33</v>
      </c>
      <c r="AX1708" s="14" t="s">
        <v>34</v>
      </c>
      <c r="AY1708" s="250" t="s">
        <v>206</v>
      </c>
    </row>
    <row r="1709" spans="1:65" s="2" customFormat="1" ht="12">
      <c r="A1709" s="40"/>
      <c r="B1709" s="41"/>
      <c r="C1709" s="261" t="s">
        <v>2323</v>
      </c>
      <c r="D1709" s="261" t="s">
        <v>317</v>
      </c>
      <c r="E1709" s="262" t="s">
        <v>2324</v>
      </c>
      <c r="F1709" s="263" t="s">
        <v>2325</v>
      </c>
      <c r="G1709" s="264" t="s">
        <v>211</v>
      </c>
      <c r="H1709" s="265">
        <v>974.892</v>
      </c>
      <c r="I1709" s="266"/>
      <c r="J1709" s="267">
        <f>ROUND(I1709*H1709,2)</f>
        <v>0</v>
      </c>
      <c r="K1709" s="263" t="s">
        <v>212</v>
      </c>
      <c r="L1709" s="268"/>
      <c r="M1709" s="269" t="s">
        <v>19</v>
      </c>
      <c r="N1709" s="270" t="s">
        <v>44</v>
      </c>
      <c r="O1709" s="86"/>
      <c r="P1709" s="224">
        <f>O1709*H1709</f>
        <v>0</v>
      </c>
      <c r="Q1709" s="224">
        <v>0.0028</v>
      </c>
      <c r="R1709" s="224">
        <f>Q1709*H1709</f>
        <v>2.7296976</v>
      </c>
      <c r="S1709" s="224">
        <v>0</v>
      </c>
      <c r="T1709" s="225">
        <f>S1709*H1709</f>
        <v>0</v>
      </c>
      <c r="U1709" s="40"/>
      <c r="V1709" s="40"/>
      <c r="W1709" s="40"/>
      <c r="X1709" s="40"/>
      <c r="Y1709" s="40"/>
      <c r="Z1709" s="40"/>
      <c r="AA1709" s="40"/>
      <c r="AB1709" s="40"/>
      <c r="AC1709" s="40"/>
      <c r="AD1709" s="40"/>
      <c r="AE1709" s="40"/>
      <c r="AR1709" s="226" t="s">
        <v>377</v>
      </c>
      <c r="AT1709" s="226" t="s">
        <v>317</v>
      </c>
      <c r="AU1709" s="226" t="s">
        <v>82</v>
      </c>
      <c r="AY1709" s="19" t="s">
        <v>206</v>
      </c>
      <c r="BE1709" s="227">
        <f>IF(N1709="základní",J1709,0)</f>
        <v>0</v>
      </c>
      <c r="BF1709" s="227">
        <f>IF(N1709="snížená",J1709,0)</f>
        <v>0</v>
      </c>
      <c r="BG1709" s="227">
        <f>IF(N1709="zákl. přenesená",J1709,0)</f>
        <v>0</v>
      </c>
      <c r="BH1709" s="227">
        <f>IF(N1709="sníž. přenesená",J1709,0)</f>
        <v>0</v>
      </c>
      <c r="BI1709" s="227">
        <f>IF(N1709="nulová",J1709,0)</f>
        <v>0</v>
      </c>
      <c r="BJ1709" s="19" t="s">
        <v>34</v>
      </c>
      <c r="BK1709" s="227">
        <f>ROUND(I1709*H1709,2)</f>
        <v>0</v>
      </c>
      <c r="BL1709" s="19" t="s">
        <v>304</v>
      </c>
      <c r="BM1709" s="226" t="s">
        <v>2326</v>
      </c>
    </row>
    <row r="1710" spans="1:51" s="13" customFormat="1" ht="12">
      <c r="A1710" s="13"/>
      <c r="B1710" s="228"/>
      <c r="C1710" s="229"/>
      <c r="D1710" s="230" t="s">
        <v>218</v>
      </c>
      <c r="E1710" s="229"/>
      <c r="F1710" s="232" t="s">
        <v>2327</v>
      </c>
      <c r="G1710" s="229"/>
      <c r="H1710" s="233">
        <v>974.892</v>
      </c>
      <c r="I1710" s="234"/>
      <c r="J1710" s="229"/>
      <c r="K1710" s="229"/>
      <c r="L1710" s="235"/>
      <c r="M1710" s="236"/>
      <c r="N1710" s="237"/>
      <c r="O1710" s="237"/>
      <c r="P1710" s="237"/>
      <c r="Q1710" s="237"/>
      <c r="R1710" s="237"/>
      <c r="S1710" s="237"/>
      <c r="T1710" s="238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T1710" s="239" t="s">
        <v>218</v>
      </c>
      <c r="AU1710" s="239" t="s">
        <v>82</v>
      </c>
      <c r="AV1710" s="13" t="s">
        <v>82</v>
      </c>
      <c r="AW1710" s="13" t="s">
        <v>4</v>
      </c>
      <c r="AX1710" s="13" t="s">
        <v>34</v>
      </c>
      <c r="AY1710" s="239" t="s">
        <v>206</v>
      </c>
    </row>
    <row r="1711" spans="1:65" s="2" customFormat="1" ht="12">
      <c r="A1711" s="40"/>
      <c r="B1711" s="41"/>
      <c r="C1711" s="215" t="s">
        <v>2328</v>
      </c>
      <c r="D1711" s="215" t="s">
        <v>208</v>
      </c>
      <c r="E1711" s="216" t="s">
        <v>2329</v>
      </c>
      <c r="F1711" s="217" t="s">
        <v>2330</v>
      </c>
      <c r="G1711" s="218" t="s">
        <v>270</v>
      </c>
      <c r="H1711" s="219">
        <v>885.46</v>
      </c>
      <c r="I1711" s="220"/>
      <c r="J1711" s="221">
        <f>ROUND(I1711*H1711,2)</f>
        <v>0</v>
      </c>
      <c r="K1711" s="217" t="s">
        <v>212</v>
      </c>
      <c r="L1711" s="46"/>
      <c r="M1711" s="222" t="s">
        <v>19</v>
      </c>
      <c r="N1711" s="223" t="s">
        <v>44</v>
      </c>
      <c r="O1711" s="86"/>
      <c r="P1711" s="224">
        <f>O1711*H1711</f>
        <v>0</v>
      </c>
      <c r="Q1711" s="224">
        <v>0</v>
      </c>
      <c r="R1711" s="224">
        <f>Q1711*H1711</f>
        <v>0</v>
      </c>
      <c r="S1711" s="224">
        <v>0</v>
      </c>
      <c r="T1711" s="225">
        <f>S1711*H1711</f>
        <v>0</v>
      </c>
      <c r="U1711" s="40"/>
      <c r="V1711" s="40"/>
      <c r="W1711" s="40"/>
      <c r="X1711" s="40"/>
      <c r="Y1711" s="40"/>
      <c r="Z1711" s="40"/>
      <c r="AA1711" s="40"/>
      <c r="AB1711" s="40"/>
      <c r="AC1711" s="40"/>
      <c r="AD1711" s="40"/>
      <c r="AE1711" s="40"/>
      <c r="AR1711" s="226" t="s">
        <v>304</v>
      </c>
      <c r="AT1711" s="226" t="s">
        <v>208</v>
      </c>
      <c r="AU1711" s="226" t="s">
        <v>82</v>
      </c>
      <c r="AY1711" s="19" t="s">
        <v>206</v>
      </c>
      <c r="BE1711" s="227">
        <f>IF(N1711="základní",J1711,0)</f>
        <v>0</v>
      </c>
      <c r="BF1711" s="227">
        <f>IF(N1711="snížená",J1711,0)</f>
        <v>0</v>
      </c>
      <c r="BG1711" s="227">
        <f>IF(N1711="zákl. přenesená",J1711,0)</f>
        <v>0</v>
      </c>
      <c r="BH1711" s="227">
        <f>IF(N1711="sníž. přenesená",J1711,0)</f>
        <v>0</v>
      </c>
      <c r="BI1711" s="227">
        <f>IF(N1711="nulová",J1711,0)</f>
        <v>0</v>
      </c>
      <c r="BJ1711" s="19" t="s">
        <v>34</v>
      </c>
      <c r="BK1711" s="227">
        <f>ROUND(I1711*H1711,2)</f>
        <v>0</v>
      </c>
      <c r="BL1711" s="19" t="s">
        <v>304</v>
      </c>
      <c r="BM1711" s="226" t="s">
        <v>2331</v>
      </c>
    </row>
    <row r="1712" spans="1:51" s="15" customFormat="1" ht="12">
      <c r="A1712" s="15"/>
      <c r="B1712" s="251"/>
      <c r="C1712" s="252"/>
      <c r="D1712" s="230" t="s">
        <v>218</v>
      </c>
      <c r="E1712" s="253" t="s">
        <v>19</v>
      </c>
      <c r="F1712" s="254" t="s">
        <v>2332</v>
      </c>
      <c r="G1712" s="252"/>
      <c r="H1712" s="253" t="s">
        <v>19</v>
      </c>
      <c r="I1712" s="255"/>
      <c r="J1712" s="252"/>
      <c r="K1712" s="252"/>
      <c r="L1712" s="256"/>
      <c r="M1712" s="257"/>
      <c r="N1712" s="258"/>
      <c r="O1712" s="258"/>
      <c r="P1712" s="258"/>
      <c r="Q1712" s="258"/>
      <c r="R1712" s="258"/>
      <c r="S1712" s="258"/>
      <c r="T1712" s="259"/>
      <c r="U1712" s="15"/>
      <c r="V1712" s="15"/>
      <c r="W1712" s="15"/>
      <c r="X1712" s="15"/>
      <c r="Y1712" s="15"/>
      <c r="Z1712" s="15"/>
      <c r="AA1712" s="15"/>
      <c r="AB1712" s="15"/>
      <c r="AC1712" s="15"/>
      <c r="AD1712" s="15"/>
      <c r="AE1712" s="15"/>
      <c r="AT1712" s="260" t="s">
        <v>218</v>
      </c>
      <c r="AU1712" s="260" t="s">
        <v>82</v>
      </c>
      <c r="AV1712" s="15" t="s">
        <v>34</v>
      </c>
      <c r="AW1712" s="15" t="s">
        <v>33</v>
      </c>
      <c r="AX1712" s="15" t="s">
        <v>73</v>
      </c>
      <c r="AY1712" s="260" t="s">
        <v>206</v>
      </c>
    </row>
    <row r="1713" spans="1:51" s="13" customFormat="1" ht="12">
      <c r="A1713" s="13"/>
      <c r="B1713" s="228"/>
      <c r="C1713" s="229"/>
      <c r="D1713" s="230" t="s">
        <v>218</v>
      </c>
      <c r="E1713" s="231" t="s">
        <v>19</v>
      </c>
      <c r="F1713" s="232" t="s">
        <v>2333</v>
      </c>
      <c r="G1713" s="229"/>
      <c r="H1713" s="233">
        <v>23.25</v>
      </c>
      <c r="I1713" s="234"/>
      <c r="J1713" s="229"/>
      <c r="K1713" s="229"/>
      <c r="L1713" s="235"/>
      <c r="M1713" s="236"/>
      <c r="N1713" s="237"/>
      <c r="O1713" s="237"/>
      <c r="P1713" s="237"/>
      <c r="Q1713" s="237"/>
      <c r="R1713" s="237"/>
      <c r="S1713" s="237"/>
      <c r="T1713" s="238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T1713" s="239" t="s">
        <v>218</v>
      </c>
      <c r="AU1713" s="239" t="s">
        <v>82</v>
      </c>
      <c r="AV1713" s="13" t="s">
        <v>82</v>
      </c>
      <c r="AW1713" s="13" t="s">
        <v>33</v>
      </c>
      <c r="AX1713" s="13" t="s">
        <v>73</v>
      </c>
      <c r="AY1713" s="239" t="s">
        <v>206</v>
      </c>
    </row>
    <row r="1714" spans="1:51" s="13" customFormat="1" ht="12">
      <c r="A1714" s="13"/>
      <c r="B1714" s="228"/>
      <c r="C1714" s="229"/>
      <c r="D1714" s="230" t="s">
        <v>218</v>
      </c>
      <c r="E1714" s="231" t="s">
        <v>19</v>
      </c>
      <c r="F1714" s="232" t="s">
        <v>2334</v>
      </c>
      <c r="G1714" s="229"/>
      <c r="H1714" s="233">
        <v>55.3</v>
      </c>
      <c r="I1714" s="234"/>
      <c r="J1714" s="229"/>
      <c r="K1714" s="229"/>
      <c r="L1714" s="235"/>
      <c r="M1714" s="236"/>
      <c r="N1714" s="237"/>
      <c r="O1714" s="237"/>
      <c r="P1714" s="237"/>
      <c r="Q1714" s="237"/>
      <c r="R1714" s="237"/>
      <c r="S1714" s="237"/>
      <c r="T1714" s="238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  <c r="AT1714" s="239" t="s">
        <v>218</v>
      </c>
      <c r="AU1714" s="239" t="s">
        <v>82</v>
      </c>
      <c r="AV1714" s="13" t="s">
        <v>82</v>
      </c>
      <c r="AW1714" s="13" t="s">
        <v>33</v>
      </c>
      <c r="AX1714" s="13" t="s">
        <v>73</v>
      </c>
      <c r="AY1714" s="239" t="s">
        <v>206</v>
      </c>
    </row>
    <row r="1715" spans="1:51" s="13" customFormat="1" ht="12">
      <c r="A1715" s="13"/>
      <c r="B1715" s="228"/>
      <c r="C1715" s="229"/>
      <c r="D1715" s="230" t="s">
        <v>218</v>
      </c>
      <c r="E1715" s="231" t="s">
        <v>19</v>
      </c>
      <c r="F1715" s="232" t="s">
        <v>2335</v>
      </c>
      <c r="G1715" s="229"/>
      <c r="H1715" s="233">
        <v>16.2</v>
      </c>
      <c r="I1715" s="234"/>
      <c r="J1715" s="229"/>
      <c r="K1715" s="229"/>
      <c r="L1715" s="235"/>
      <c r="M1715" s="236"/>
      <c r="N1715" s="237"/>
      <c r="O1715" s="237"/>
      <c r="P1715" s="237"/>
      <c r="Q1715" s="237"/>
      <c r="R1715" s="237"/>
      <c r="S1715" s="237"/>
      <c r="T1715" s="238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  <c r="AT1715" s="239" t="s">
        <v>218</v>
      </c>
      <c r="AU1715" s="239" t="s">
        <v>82</v>
      </c>
      <c r="AV1715" s="13" t="s">
        <v>82</v>
      </c>
      <c r="AW1715" s="13" t="s">
        <v>33</v>
      </c>
      <c r="AX1715" s="13" t="s">
        <v>73</v>
      </c>
      <c r="AY1715" s="239" t="s">
        <v>206</v>
      </c>
    </row>
    <row r="1716" spans="1:51" s="13" customFormat="1" ht="12">
      <c r="A1716" s="13"/>
      <c r="B1716" s="228"/>
      <c r="C1716" s="229"/>
      <c r="D1716" s="230" t="s">
        <v>218</v>
      </c>
      <c r="E1716" s="231" t="s">
        <v>19</v>
      </c>
      <c r="F1716" s="232" t="s">
        <v>2336</v>
      </c>
      <c r="G1716" s="229"/>
      <c r="H1716" s="233">
        <v>16.5</v>
      </c>
      <c r="I1716" s="234"/>
      <c r="J1716" s="229"/>
      <c r="K1716" s="229"/>
      <c r="L1716" s="235"/>
      <c r="M1716" s="236"/>
      <c r="N1716" s="237"/>
      <c r="O1716" s="237"/>
      <c r="P1716" s="237"/>
      <c r="Q1716" s="237"/>
      <c r="R1716" s="237"/>
      <c r="S1716" s="237"/>
      <c r="T1716" s="238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T1716" s="239" t="s">
        <v>218</v>
      </c>
      <c r="AU1716" s="239" t="s">
        <v>82</v>
      </c>
      <c r="AV1716" s="13" t="s">
        <v>82</v>
      </c>
      <c r="AW1716" s="13" t="s">
        <v>33</v>
      </c>
      <c r="AX1716" s="13" t="s">
        <v>73</v>
      </c>
      <c r="AY1716" s="239" t="s">
        <v>206</v>
      </c>
    </row>
    <row r="1717" spans="1:51" s="13" customFormat="1" ht="12">
      <c r="A1717" s="13"/>
      <c r="B1717" s="228"/>
      <c r="C1717" s="229"/>
      <c r="D1717" s="230" t="s">
        <v>218</v>
      </c>
      <c r="E1717" s="231" t="s">
        <v>19</v>
      </c>
      <c r="F1717" s="232" t="s">
        <v>2337</v>
      </c>
      <c r="G1717" s="229"/>
      <c r="H1717" s="233">
        <v>16.2</v>
      </c>
      <c r="I1717" s="234"/>
      <c r="J1717" s="229"/>
      <c r="K1717" s="229"/>
      <c r="L1717" s="235"/>
      <c r="M1717" s="236"/>
      <c r="N1717" s="237"/>
      <c r="O1717" s="237"/>
      <c r="P1717" s="237"/>
      <c r="Q1717" s="237"/>
      <c r="R1717" s="237"/>
      <c r="S1717" s="237"/>
      <c r="T1717" s="238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  <c r="AT1717" s="239" t="s">
        <v>218</v>
      </c>
      <c r="AU1717" s="239" t="s">
        <v>82</v>
      </c>
      <c r="AV1717" s="13" t="s">
        <v>82</v>
      </c>
      <c r="AW1717" s="13" t="s">
        <v>33</v>
      </c>
      <c r="AX1717" s="13" t="s">
        <v>73</v>
      </c>
      <c r="AY1717" s="239" t="s">
        <v>206</v>
      </c>
    </row>
    <row r="1718" spans="1:51" s="13" customFormat="1" ht="12">
      <c r="A1718" s="13"/>
      <c r="B1718" s="228"/>
      <c r="C1718" s="229"/>
      <c r="D1718" s="230" t="s">
        <v>218</v>
      </c>
      <c r="E1718" s="231" t="s">
        <v>19</v>
      </c>
      <c r="F1718" s="232" t="s">
        <v>2338</v>
      </c>
      <c r="G1718" s="229"/>
      <c r="H1718" s="233">
        <v>16.2</v>
      </c>
      <c r="I1718" s="234"/>
      <c r="J1718" s="229"/>
      <c r="K1718" s="229"/>
      <c r="L1718" s="235"/>
      <c r="M1718" s="236"/>
      <c r="N1718" s="237"/>
      <c r="O1718" s="237"/>
      <c r="P1718" s="237"/>
      <c r="Q1718" s="237"/>
      <c r="R1718" s="237"/>
      <c r="S1718" s="237"/>
      <c r="T1718" s="238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T1718" s="239" t="s">
        <v>218</v>
      </c>
      <c r="AU1718" s="239" t="s">
        <v>82</v>
      </c>
      <c r="AV1718" s="13" t="s">
        <v>82</v>
      </c>
      <c r="AW1718" s="13" t="s">
        <v>33</v>
      </c>
      <c r="AX1718" s="13" t="s">
        <v>73</v>
      </c>
      <c r="AY1718" s="239" t="s">
        <v>206</v>
      </c>
    </row>
    <row r="1719" spans="1:51" s="13" customFormat="1" ht="12">
      <c r="A1719" s="13"/>
      <c r="B1719" s="228"/>
      <c r="C1719" s="229"/>
      <c r="D1719" s="230" t="s">
        <v>218</v>
      </c>
      <c r="E1719" s="231" t="s">
        <v>19</v>
      </c>
      <c r="F1719" s="232" t="s">
        <v>2339</v>
      </c>
      <c r="G1719" s="229"/>
      <c r="H1719" s="233">
        <v>16.2</v>
      </c>
      <c r="I1719" s="234"/>
      <c r="J1719" s="229"/>
      <c r="K1719" s="229"/>
      <c r="L1719" s="235"/>
      <c r="M1719" s="236"/>
      <c r="N1719" s="237"/>
      <c r="O1719" s="237"/>
      <c r="P1719" s="237"/>
      <c r="Q1719" s="237"/>
      <c r="R1719" s="237"/>
      <c r="S1719" s="237"/>
      <c r="T1719" s="238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  <c r="AT1719" s="239" t="s">
        <v>218</v>
      </c>
      <c r="AU1719" s="239" t="s">
        <v>82</v>
      </c>
      <c r="AV1719" s="13" t="s">
        <v>82</v>
      </c>
      <c r="AW1719" s="13" t="s">
        <v>33</v>
      </c>
      <c r="AX1719" s="13" t="s">
        <v>73</v>
      </c>
      <c r="AY1719" s="239" t="s">
        <v>206</v>
      </c>
    </row>
    <row r="1720" spans="1:51" s="13" customFormat="1" ht="12">
      <c r="A1720" s="13"/>
      <c r="B1720" s="228"/>
      <c r="C1720" s="229"/>
      <c r="D1720" s="230" t="s">
        <v>218</v>
      </c>
      <c r="E1720" s="231" t="s">
        <v>19</v>
      </c>
      <c r="F1720" s="232" t="s">
        <v>2340</v>
      </c>
      <c r="G1720" s="229"/>
      <c r="H1720" s="233">
        <v>16.7</v>
      </c>
      <c r="I1720" s="234"/>
      <c r="J1720" s="229"/>
      <c r="K1720" s="229"/>
      <c r="L1720" s="235"/>
      <c r="M1720" s="236"/>
      <c r="N1720" s="237"/>
      <c r="O1720" s="237"/>
      <c r="P1720" s="237"/>
      <c r="Q1720" s="237"/>
      <c r="R1720" s="237"/>
      <c r="S1720" s="237"/>
      <c r="T1720" s="238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T1720" s="239" t="s">
        <v>218</v>
      </c>
      <c r="AU1720" s="239" t="s">
        <v>82</v>
      </c>
      <c r="AV1720" s="13" t="s">
        <v>82</v>
      </c>
      <c r="AW1720" s="13" t="s">
        <v>33</v>
      </c>
      <c r="AX1720" s="13" t="s">
        <v>73</v>
      </c>
      <c r="AY1720" s="239" t="s">
        <v>206</v>
      </c>
    </row>
    <row r="1721" spans="1:51" s="13" customFormat="1" ht="12">
      <c r="A1721" s="13"/>
      <c r="B1721" s="228"/>
      <c r="C1721" s="229"/>
      <c r="D1721" s="230" t="s">
        <v>218</v>
      </c>
      <c r="E1721" s="231" t="s">
        <v>19</v>
      </c>
      <c r="F1721" s="232" t="s">
        <v>2341</v>
      </c>
      <c r="G1721" s="229"/>
      <c r="H1721" s="233">
        <v>25.16</v>
      </c>
      <c r="I1721" s="234"/>
      <c r="J1721" s="229"/>
      <c r="K1721" s="229"/>
      <c r="L1721" s="235"/>
      <c r="M1721" s="236"/>
      <c r="N1721" s="237"/>
      <c r="O1721" s="237"/>
      <c r="P1721" s="237"/>
      <c r="Q1721" s="237"/>
      <c r="R1721" s="237"/>
      <c r="S1721" s="237"/>
      <c r="T1721" s="238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T1721" s="239" t="s">
        <v>218</v>
      </c>
      <c r="AU1721" s="239" t="s">
        <v>82</v>
      </c>
      <c r="AV1721" s="13" t="s">
        <v>82</v>
      </c>
      <c r="AW1721" s="13" t="s">
        <v>33</v>
      </c>
      <c r="AX1721" s="13" t="s">
        <v>73</v>
      </c>
      <c r="AY1721" s="239" t="s">
        <v>206</v>
      </c>
    </row>
    <row r="1722" spans="1:51" s="13" customFormat="1" ht="12">
      <c r="A1722" s="13"/>
      <c r="B1722" s="228"/>
      <c r="C1722" s="229"/>
      <c r="D1722" s="230" t="s">
        <v>218</v>
      </c>
      <c r="E1722" s="231" t="s">
        <v>19</v>
      </c>
      <c r="F1722" s="232" t="s">
        <v>2342</v>
      </c>
      <c r="G1722" s="229"/>
      <c r="H1722" s="233">
        <v>14</v>
      </c>
      <c r="I1722" s="234"/>
      <c r="J1722" s="229"/>
      <c r="K1722" s="229"/>
      <c r="L1722" s="235"/>
      <c r="M1722" s="236"/>
      <c r="N1722" s="237"/>
      <c r="O1722" s="237"/>
      <c r="P1722" s="237"/>
      <c r="Q1722" s="237"/>
      <c r="R1722" s="237"/>
      <c r="S1722" s="237"/>
      <c r="T1722" s="238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  <c r="AE1722" s="13"/>
      <c r="AT1722" s="239" t="s">
        <v>218</v>
      </c>
      <c r="AU1722" s="239" t="s">
        <v>82</v>
      </c>
      <c r="AV1722" s="13" t="s">
        <v>82</v>
      </c>
      <c r="AW1722" s="13" t="s">
        <v>33</v>
      </c>
      <c r="AX1722" s="13" t="s">
        <v>73</v>
      </c>
      <c r="AY1722" s="239" t="s">
        <v>206</v>
      </c>
    </row>
    <row r="1723" spans="1:51" s="13" customFormat="1" ht="12">
      <c r="A1723" s="13"/>
      <c r="B1723" s="228"/>
      <c r="C1723" s="229"/>
      <c r="D1723" s="230" t="s">
        <v>218</v>
      </c>
      <c r="E1723" s="231" t="s">
        <v>19</v>
      </c>
      <c r="F1723" s="232" t="s">
        <v>2343</v>
      </c>
      <c r="G1723" s="229"/>
      <c r="H1723" s="233">
        <v>16.6</v>
      </c>
      <c r="I1723" s="234"/>
      <c r="J1723" s="229"/>
      <c r="K1723" s="229"/>
      <c r="L1723" s="235"/>
      <c r="M1723" s="236"/>
      <c r="N1723" s="237"/>
      <c r="O1723" s="237"/>
      <c r="P1723" s="237"/>
      <c r="Q1723" s="237"/>
      <c r="R1723" s="237"/>
      <c r="S1723" s="237"/>
      <c r="T1723" s="238"/>
      <c r="U1723" s="13"/>
      <c r="V1723" s="13"/>
      <c r="W1723" s="13"/>
      <c r="X1723" s="13"/>
      <c r="Y1723" s="13"/>
      <c r="Z1723" s="13"/>
      <c r="AA1723" s="13"/>
      <c r="AB1723" s="13"/>
      <c r="AC1723" s="13"/>
      <c r="AD1723" s="13"/>
      <c r="AE1723" s="13"/>
      <c r="AT1723" s="239" t="s">
        <v>218</v>
      </c>
      <c r="AU1723" s="239" t="s">
        <v>82</v>
      </c>
      <c r="AV1723" s="13" t="s">
        <v>82</v>
      </c>
      <c r="AW1723" s="13" t="s">
        <v>33</v>
      </c>
      <c r="AX1723" s="13" t="s">
        <v>73</v>
      </c>
      <c r="AY1723" s="239" t="s">
        <v>206</v>
      </c>
    </row>
    <row r="1724" spans="1:51" s="13" customFormat="1" ht="12">
      <c r="A1724" s="13"/>
      <c r="B1724" s="228"/>
      <c r="C1724" s="229"/>
      <c r="D1724" s="230" t="s">
        <v>218</v>
      </c>
      <c r="E1724" s="231" t="s">
        <v>19</v>
      </c>
      <c r="F1724" s="232" t="s">
        <v>2344</v>
      </c>
      <c r="G1724" s="229"/>
      <c r="H1724" s="233">
        <v>17.33</v>
      </c>
      <c r="I1724" s="234"/>
      <c r="J1724" s="229"/>
      <c r="K1724" s="229"/>
      <c r="L1724" s="235"/>
      <c r="M1724" s="236"/>
      <c r="N1724" s="237"/>
      <c r="O1724" s="237"/>
      <c r="P1724" s="237"/>
      <c r="Q1724" s="237"/>
      <c r="R1724" s="237"/>
      <c r="S1724" s="237"/>
      <c r="T1724" s="238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  <c r="AE1724" s="13"/>
      <c r="AT1724" s="239" t="s">
        <v>218</v>
      </c>
      <c r="AU1724" s="239" t="s">
        <v>82</v>
      </c>
      <c r="AV1724" s="13" t="s">
        <v>82</v>
      </c>
      <c r="AW1724" s="13" t="s">
        <v>33</v>
      </c>
      <c r="AX1724" s="13" t="s">
        <v>73</v>
      </c>
      <c r="AY1724" s="239" t="s">
        <v>206</v>
      </c>
    </row>
    <row r="1725" spans="1:51" s="13" customFormat="1" ht="12">
      <c r="A1725" s="13"/>
      <c r="B1725" s="228"/>
      <c r="C1725" s="229"/>
      <c r="D1725" s="230" t="s">
        <v>218</v>
      </c>
      <c r="E1725" s="231" t="s">
        <v>19</v>
      </c>
      <c r="F1725" s="232" t="s">
        <v>2345</v>
      </c>
      <c r="G1725" s="229"/>
      <c r="H1725" s="233">
        <v>26.73</v>
      </c>
      <c r="I1725" s="234"/>
      <c r="J1725" s="229"/>
      <c r="K1725" s="229"/>
      <c r="L1725" s="235"/>
      <c r="M1725" s="236"/>
      <c r="N1725" s="237"/>
      <c r="O1725" s="237"/>
      <c r="P1725" s="237"/>
      <c r="Q1725" s="237"/>
      <c r="R1725" s="237"/>
      <c r="S1725" s="237"/>
      <c r="T1725" s="238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T1725" s="239" t="s">
        <v>218</v>
      </c>
      <c r="AU1725" s="239" t="s">
        <v>82</v>
      </c>
      <c r="AV1725" s="13" t="s">
        <v>82</v>
      </c>
      <c r="AW1725" s="13" t="s">
        <v>33</v>
      </c>
      <c r="AX1725" s="13" t="s">
        <v>73</v>
      </c>
      <c r="AY1725" s="239" t="s">
        <v>206</v>
      </c>
    </row>
    <row r="1726" spans="1:51" s="16" customFormat="1" ht="12">
      <c r="A1726" s="16"/>
      <c r="B1726" s="271"/>
      <c r="C1726" s="272"/>
      <c r="D1726" s="230" t="s">
        <v>218</v>
      </c>
      <c r="E1726" s="273" t="s">
        <v>19</v>
      </c>
      <c r="F1726" s="274" t="s">
        <v>1368</v>
      </c>
      <c r="G1726" s="272"/>
      <c r="H1726" s="275">
        <v>276.37</v>
      </c>
      <c r="I1726" s="276"/>
      <c r="J1726" s="272"/>
      <c r="K1726" s="272"/>
      <c r="L1726" s="277"/>
      <c r="M1726" s="278"/>
      <c r="N1726" s="279"/>
      <c r="O1726" s="279"/>
      <c r="P1726" s="279"/>
      <c r="Q1726" s="279"/>
      <c r="R1726" s="279"/>
      <c r="S1726" s="279"/>
      <c r="T1726" s="280"/>
      <c r="U1726" s="16"/>
      <c r="V1726" s="16"/>
      <c r="W1726" s="16"/>
      <c r="X1726" s="16"/>
      <c r="Y1726" s="16"/>
      <c r="Z1726" s="16"/>
      <c r="AA1726" s="16"/>
      <c r="AB1726" s="16"/>
      <c r="AC1726" s="16"/>
      <c r="AD1726" s="16"/>
      <c r="AE1726" s="16"/>
      <c r="AT1726" s="281" t="s">
        <v>218</v>
      </c>
      <c r="AU1726" s="281" t="s">
        <v>82</v>
      </c>
      <c r="AV1726" s="16" t="s">
        <v>93</v>
      </c>
      <c r="AW1726" s="16" t="s">
        <v>33</v>
      </c>
      <c r="AX1726" s="16" t="s">
        <v>73</v>
      </c>
      <c r="AY1726" s="281" t="s">
        <v>206</v>
      </c>
    </row>
    <row r="1727" spans="1:51" s="15" customFormat="1" ht="12">
      <c r="A1727" s="15"/>
      <c r="B1727" s="251"/>
      <c r="C1727" s="252"/>
      <c r="D1727" s="230" t="s">
        <v>218</v>
      </c>
      <c r="E1727" s="253" t="s">
        <v>19</v>
      </c>
      <c r="F1727" s="254" t="s">
        <v>2346</v>
      </c>
      <c r="G1727" s="252"/>
      <c r="H1727" s="253" t="s">
        <v>19</v>
      </c>
      <c r="I1727" s="255"/>
      <c r="J1727" s="252"/>
      <c r="K1727" s="252"/>
      <c r="L1727" s="256"/>
      <c r="M1727" s="257"/>
      <c r="N1727" s="258"/>
      <c r="O1727" s="258"/>
      <c r="P1727" s="258"/>
      <c r="Q1727" s="258"/>
      <c r="R1727" s="258"/>
      <c r="S1727" s="258"/>
      <c r="T1727" s="259"/>
      <c r="U1727" s="15"/>
      <c r="V1727" s="15"/>
      <c r="W1727" s="15"/>
      <c r="X1727" s="15"/>
      <c r="Y1727" s="15"/>
      <c r="Z1727" s="15"/>
      <c r="AA1727" s="15"/>
      <c r="AB1727" s="15"/>
      <c r="AC1727" s="15"/>
      <c r="AD1727" s="15"/>
      <c r="AE1727" s="15"/>
      <c r="AT1727" s="260" t="s">
        <v>218</v>
      </c>
      <c r="AU1727" s="260" t="s">
        <v>82</v>
      </c>
      <c r="AV1727" s="15" t="s">
        <v>34</v>
      </c>
      <c r="AW1727" s="15" t="s">
        <v>33</v>
      </c>
      <c r="AX1727" s="15" t="s">
        <v>73</v>
      </c>
      <c r="AY1727" s="260" t="s">
        <v>206</v>
      </c>
    </row>
    <row r="1728" spans="1:51" s="13" customFormat="1" ht="12">
      <c r="A1728" s="13"/>
      <c r="B1728" s="228"/>
      <c r="C1728" s="229"/>
      <c r="D1728" s="230" t="s">
        <v>218</v>
      </c>
      <c r="E1728" s="231" t="s">
        <v>19</v>
      </c>
      <c r="F1728" s="232" t="s">
        <v>2347</v>
      </c>
      <c r="G1728" s="229"/>
      <c r="H1728" s="233">
        <v>8.4</v>
      </c>
      <c r="I1728" s="234"/>
      <c r="J1728" s="229"/>
      <c r="K1728" s="229"/>
      <c r="L1728" s="235"/>
      <c r="M1728" s="236"/>
      <c r="N1728" s="237"/>
      <c r="O1728" s="237"/>
      <c r="P1728" s="237"/>
      <c r="Q1728" s="237"/>
      <c r="R1728" s="237"/>
      <c r="S1728" s="237"/>
      <c r="T1728" s="238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T1728" s="239" t="s">
        <v>218</v>
      </c>
      <c r="AU1728" s="239" t="s">
        <v>82</v>
      </c>
      <c r="AV1728" s="13" t="s">
        <v>82</v>
      </c>
      <c r="AW1728" s="13" t="s">
        <v>33</v>
      </c>
      <c r="AX1728" s="13" t="s">
        <v>73</v>
      </c>
      <c r="AY1728" s="239" t="s">
        <v>206</v>
      </c>
    </row>
    <row r="1729" spans="1:51" s="13" customFormat="1" ht="12">
      <c r="A1729" s="13"/>
      <c r="B1729" s="228"/>
      <c r="C1729" s="229"/>
      <c r="D1729" s="230" t="s">
        <v>218</v>
      </c>
      <c r="E1729" s="231" t="s">
        <v>19</v>
      </c>
      <c r="F1729" s="232" t="s">
        <v>2348</v>
      </c>
      <c r="G1729" s="229"/>
      <c r="H1729" s="233">
        <v>9</v>
      </c>
      <c r="I1729" s="234"/>
      <c r="J1729" s="229"/>
      <c r="K1729" s="229"/>
      <c r="L1729" s="235"/>
      <c r="M1729" s="236"/>
      <c r="N1729" s="237"/>
      <c r="O1729" s="237"/>
      <c r="P1729" s="237"/>
      <c r="Q1729" s="237"/>
      <c r="R1729" s="237"/>
      <c r="S1729" s="237"/>
      <c r="T1729" s="238"/>
      <c r="U1729" s="13"/>
      <c r="V1729" s="13"/>
      <c r="W1729" s="13"/>
      <c r="X1729" s="13"/>
      <c r="Y1729" s="13"/>
      <c r="Z1729" s="13"/>
      <c r="AA1729" s="13"/>
      <c r="AB1729" s="13"/>
      <c r="AC1729" s="13"/>
      <c r="AD1729" s="13"/>
      <c r="AE1729" s="13"/>
      <c r="AT1729" s="239" t="s">
        <v>218</v>
      </c>
      <c r="AU1729" s="239" t="s">
        <v>82</v>
      </c>
      <c r="AV1729" s="13" t="s">
        <v>82</v>
      </c>
      <c r="AW1729" s="13" t="s">
        <v>33</v>
      </c>
      <c r="AX1729" s="13" t="s">
        <v>73</v>
      </c>
      <c r="AY1729" s="239" t="s">
        <v>206</v>
      </c>
    </row>
    <row r="1730" spans="1:51" s="13" customFormat="1" ht="12">
      <c r="A1730" s="13"/>
      <c r="B1730" s="228"/>
      <c r="C1730" s="229"/>
      <c r="D1730" s="230" t="s">
        <v>218</v>
      </c>
      <c r="E1730" s="231" t="s">
        <v>19</v>
      </c>
      <c r="F1730" s="232" t="s">
        <v>2349</v>
      </c>
      <c r="G1730" s="229"/>
      <c r="H1730" s="233">
        <v>5.5</v>
      </c>
      <c r="I1730" s="234"/>
      <c r="J1730" s="229"/>
      <c r="K1730" s="229"/>
      <c r="L1730" s="235"/>
      <c r="M1730" s="236"/>
      <c r="N1730" s="237"/>
      <c r="O1730" s="237"/>
      <c r="P1730" s="237"/>
      <c r="Q1730" s="237"/>
      <c r="R1730" s="237"/>
      <c r="S1730" s="237"/>
      <c r="T1730" s="238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T1730" s="239" t="s">
        <v>218</v>
      </c>
      <c r="AU1730" s="239" t="s">
        <v>82</v>
      </c>
      <c r="AV1730" s="13" t="s">
        <v>82</v>
      </c>
      <c r="AW1730" s="13" t="s">
        <v>33</v>
      </c>
      <c r="AX1730" s="13" t="s">
        <v>73</v>
      </c>
      <c r="AY1730" s="239" t="s">
        <v>206</v>
      </c>
    </row>
    <row r="1731" spans="1:51" s="13" customFormat="1" ht="12">
      <c r="A1731" s="13"/>
      <c r="B1731" s="228"/>
      <c r="C1731" s="229"/>
      <c r="D1731" s="230" t="s">
        <v>218</v>
      </c>
      <c r="E1731" s="231" t="s">
        <v>19</v>
      </c>
      <c r="F1731" s="232" t="s">
        <v>2350</v>
      </c>
      <c r="G1731" s="229"/>
      <c r="H1731" s="233">
        <v>5.5</v>
      </c>
      <c r="I1731" s="234"/>
      <c r="J1731" s="229"/>
      <c r="K1731" s="229"/>
      <c r="L1731" s="235"/>
      <c r="M1731" s="236"/>
      <c r="N1731" s="237"/>
      <c r="O1731" s="237"/>
      <c r="P1731" s="237"/>
      <c r="Q1731" s="237"/>
      <c r="R1731" s="237"/>
      <c r="S1731" s="237"/>
      <c r="T1731" s="238"/>
      <c r="U1731" s="13"/>
      <c r="V1731" s="13"/>
      <c r="W1731" s="13"/>
      <c r="X1731" s="13"/>
      <c r="Y1731" s="13"/>
      <c r="Z1731" s="13"/>
      <c r="AA1731" s="13"/>
      <c r="AB1731" s="13"/>
      <c r="AC1731" s="13"/>
      <c r="AD1731" s="13"/>
      <c r="AE1731" s="13"/>
      <c r="AT1731" s="239" t="s">
        <v>218</v>
      </c>
      <c r="AU1731" s="239" t="s">
        <v>82</v>
      </c>
      <c r="AV1731" s="13" t="s">
        <v>82</v>
      </c>
      <c r="AW1731" s="13" t="s">
        <v>33</v>
      </c>
      <c r="AX1731" s="13" t="s">
        <v>73</v>
      </c>
      <c r="AY1731" s="239" t="s">
        <v>206</v>
      </c>
    </row>
    <row r="1732" spans="1:51" s="13" customFormat="1" ht="12">
      <c r="A1732" s="13"/>
      <c r="B1732" s="228"/>
      <c r="C1732" s="229"/>
      <c r="D1732" s="230" t="s">
        <v>218</v>
      </c>
      <c r="E1732" s="231" t="s">
        <v>19</v>
      </c>
      <c r="F1732" s="232" t="s">
        <v>2351</v>
      </c>
      <c r="G1732" s="229"/>
      <c r="H1732" s="233">
        <v>4.6</v>
      </c>
      <c r="I1732" s="234"/>
      <c r="J1732" s="229"/>
      <c r="K1732" s="229"/>
      <c r="L1732" s="235"/>
      <c r="M1732" s="236"/>
      <c r="N1732" s="237"/>
      <c r="O1732" s="237"/>
      <c r="P1732" s="237"/>
      <c r="Q1732" s="237"/>
      <c r="R1732" s="237"/>
      <c r="S1732" s="237"/>
      <c r="T1732" s="238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  <c r="AT1732" s="239" t="s">
        <v>218</v>
      </c>
      <c r="AU1732" s="239" t="s">
        <v>82</v>
      </c>
      <c r="AV1732" s="13" t="s">
        <v>82</v>
      </c>
      <c r="AW1732" s="13" t="s">
        <v>33</v>
      </c>
      <c r="AX1732" s="13" t="s">
        <v>73</v>
      </c>
      <c r="AY1732" s="239" t="s">
        <v>206</v>
      </c>
    </row>
    <row r="1733" spans="1:51" s="13" customFormat="1" ht="12">
      <c r="A1733" s="13"/>
      <c r="B1733" s="228"/>
      <c r="C1733" s="229"/>
      <c r="D1733" s="230" t="s">
        <v>218</v>
      </c>
      <c r="E1733" s="231" t="s">
        <v>19</v>
      </c>
      <c r="F1733" s="232" t="s">
        <v>2352</v>
      </c>
      <c r="G1733" s="229"/>
      <c r="H1733" s="233">
        <v>7.4</v>
      </c>
      <c r="I1733" s="234"/>
      <c r="J1733" s="229"/>
      <c r="K1733" s="229"/>
      <c r="L1733" s="235"/>
      <c r="M1733" s="236"/>
      <c r="N1733" s="237"/>
      <c r="O1733" s="237"/>
      <c r="P1733" s="237"/>
      <c r="Q1733" s="237"/>
      <c r="R1733" s="237"/>
      <c r="S1733" s="237"/>
      <c r="T1733" s="238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  <c r="AE1733" s="13"/>
      <c r="AT1733" s="239" t="s">
        <v>218</v>
      </c>
      <c r="AU1733" s="239" t="s">
        <v>82</v>
      </c>
      <c r="AV1733" s="13" t="s">
        <v>82</v>
      </c>
      <c r="AW1733" s="13" t="s">
        <v>33</v>
      </c>
      <c r="AX1733" s="13" t="s">
        <v>73</v>
      </c>
      <c r="AY1733" s="239" t="s">
        <v>206</v>
      </c>
    </row>
    <row r="1734" spans="1:51" s="13" customFormat="1" ht="12">
      <c r="A1734" s="13"/>
      <c r="B1734" s="228"/>
      <c r="C1734" s="229"/>
      <c r="D1734" s="230" t="s">
        <v>218</v>
      </c>
      <c r="E1734" s="231" t="s">
        <v>19</v>
      </c>
      <c r="F1734" s="232" t="s">
        <v>2353</v>
      </c>
      <c r="G1734" s="229"/>
      <c r="H1734" s="233">
        <v>7.4</v>
      </c>
      <c r="I1734" s="234"/>
      <c r="J1734" s="229"/>
      <c r="K1734" s="229"/>
      <c r="L1734" s="235"/>
      <c r="M1734" s="236"/>
      <c r="N1734" s="237"/>
      <c r="O1734" s="237"/>
      <c r="P1734" s="237"/>
      <c r="Q1734" s="237"/>
      <c r="R1734" s="237"/>
      <c r="S1734" s="237"/>
      <c r="T1734" s="238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T1734" s="239" t="s">
        <v>218</v>
      </c>
      <c r="AU1734" s="239" t="s">
        <v>82</v>
      </c>
      <c r="AV1734" s="13" t="s">
        <v>82</v>
      </c>
      <c r="AW1734" s="13" t="s">
        <v>33</v>
      </c>
      <c r="AX1734" s="13" t="s">
        <v>73</v>
      </c>
      <c r="AY1734" s="239" t="s">
        <v>206</v>
      </c>
    </row>
    <row r="1735" spans="1:51" s="16" customFormat="1" ht="12">
      <c r="A1735" s="16"/>
      <c r="B1735" s="271"/>
      <c r="C1735" s="272"/>
      <c r="D1735" s="230" t="s">
        <v>218</v>
      </c>
      <c r="E1735" s="273" t="s">
        <v>19</v>
      </c>
      <c r="F1735" s="274" t="s">
        <v>1368</v>
      </c>
      <c r="G1735" s="272"/>
      <c r="H1735" s="275">
        <v>47.8</v>
      </c>
      <c r="I1735" s="276"/>
      <c r="J1735" s="272"/>
      <c r="K1735" s="272"/>
      <c r="L1735" s="277"/>
      <c r="M1735" s="278"/>
      <c r="N1735" s="279"/>
      <c r="O1735" s="279"/>
      <c r="P1735" s="279"/>
      <c r="Q1735" s="279"/>
      <c r="R1735" s="279"/>
      <c r="S1735" s="279"/>
      <c r="T1735" s="280"/>
      <c r="U1735" s="16"/>
      <c r="V1735" s="16"/>
      <c r="W1735" s="16"/>
      <c r="X1735" s="16"/>
      <c r="Y1735" s="16"/>
      <c r="Z1735" s="16"/>
      <c r="AA1735" s="16"/>
      <c r="AB1735" s="16"/>
      <c r="AC1735" s="16"/>
      <c r="AD1735" s="16"/>
      <c r="AE1735" s="16"/>
      <c r="AT1735" s="281" t="s">
        <v>218</v>
      </c>
      <c r="AU1735" s="281" t="s">
        <v>82</v>
      </c>
      <c r="AV1735" s="16" t="s">
        <v>93</v>
      </c>
      <c r="AW1735" s="16" t="s">
        <v>33</v>
      </c>
      <c r="AX1735" s="16" t="s">
        <v>73</v>
      </c>
      <c r="AY1735" s="281" t="s">
        <v>206</v>
      </c>
    </row>
    <row r="1736" spans="1:51" s="15" customFormat="1" ht="12">
      <c r="A1736" s="15"/>
      <c r="B1736" s="251"/>
      <c r="C1736" s="252"/>
      <c r="D1736" s="230" t="s">
        <v>218</v>
      </c>
      <c r="E1736" s="253" t="s">
        <v>19</v>
      </c>
      <c r="F1736" s="254" t="s">
        <v>2354</v>
      </c>
      <c r="G1736" s="252"/>
      <c r="H1736" s="253" t="s">
        <v>19</v>
      </c>
      <c r="I1736" s="255"/>
      <c r="J1736" s="252"/>
      <c r="K1736" s="252"/>
      <c r="L1736" s="256"/>
      <c r="M1736" s="257"/>
      <c r="N1736" s="258"/>
      <c r="O1736" s="258"/>
      <c r="P1736" s="258"/>
      <c r="Q1736" s="258"/>
      <c r="R1736" s="258"/>
      <c r="S1736" s="258"/>
      <c r="T1736" s="259"/>
      <c r="U1736" s="15"/>
      <c r="V1736" s="15"/>
      <c r="W1736" s="15"/>
      <c r="X1736" s="15"/>
      <c r="Y1736" s="15"/>
      <c r="Z1736" s="15"/>
      <c r="AA1736" s="15"/>
      <c r="AB1736" s="15"/>
      <c r="AC1736" s="15"/>
      <c r="AD1736" s="15"/>
      <c r="AE1736" s="15"/>
      <c r="AT1736" s="260" t="s">
        <v>218</v>
      </c>
      <c r="AU1736" s="260" t="s">
        <v>82</v>
      </c>
      <c r="AV1736" s="15" t="s">
        <v>34</v>
      </c>
      <c r="AW1736" s="15" t="s">
        <v>33</v>
      </c>
      <c r="AX1736" s="15" t="s">
        <v>73</v>
      </c>
      <c r="AY1736" s="260" t="s">
        <v>206</v>
      </c>
    </row>
    <row r="1737" spans="1:51" s="13" customFormat="1" ht="12">
      <c r="A1737" s="13"/>
      <c r="B1737" s="228"/>
      <c r="C1737" s="229"/>
      <c r="D1737" s="230" t="s">
        <v>218</v>
      </c>
      <c r="E1737" s="231" t="s">
        <v>19</v>
      </c>
      <c r="F1737" s="232" t="s">
        <v>2355</v>
      </c>
      <c r="G1737" s="229"/>
      <c r="H1737" s="233">
        <v>16.7</v>
      </c>
      <c r="I1737" s="234"/>
      <c r="J1737" s="229"/>
      <c r="K1737" s="229"/>
      <c r="L1737" s="235"/>
      <c r="M1737" s="236"/>
      <c r="N1737" s="237"/>
      <c r="O1737" s="237"/>
      <c r="P1737" s="237"/>
      <c r="Q1737" s="237"/>
      <c r="R1737" s="237"/>
      <c r="S1737" s="237"/>
      <c r="T1737" s="238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  <c r="AE1737" s="13"/>
      <c r="AT1737" s="239" t="s">
        <v>218</v>
      </c>
      <c r="AU1737" s="239" t="s">
        <v>82</v>
      </c>
      <c r="AV1737" s="13" t="s">
        <v>82</v>
      </c>
      <c r="AW1737" s="13" t="s">
        <v>33</v>
      </c>
      <c r="AX1737" s="13" t="s">
        <v>73</v>
      </c>
      <c r="AY1737" s="239" t="s">
        <v>206</v>
      </c>
    </row>
    <row r="1738" spans="1:51" s="16" customFormat="1" ht="12">
      <c r="A1738" s="16"/>
      <c r="B1738" s="271"/>
      <c r="C1738" s="272"/>
      <c r="D1738" s="230" t="s">
        <v>218</v>
      </c>
      <c r="E1738" s="273" t="s">
        <v>19</v>
      </c>
      <c r="F1738" s="274" t="s">
        <v>1368</v>
      </c>
      <c r="G1738" s="272"/>
      <c r="H1738" s="275">
        <v>16.7</v>
      </c>
      <c r="I1738" s="276"/>
      <c r="J1738" s="272"/>
      <c r="K1738" s="272"/>
      <c r="L1738" s="277"/>
      <c r="M1738" s="278"/>
      <c r="N1738" s="279"/>
      <c r="O1738" s="279"/>
      <c r="P1738" s="279"/>
      <c r="Q1738" s="279"/>
      <c r="R1738" s="279"/>
      <c r="S1738" s="279"/>
      <c r="T1738" s="280"/>
      <c r="U1738" s="16"/>
      <c r="V1738" s="16"/>
      <c r="W1738" s="16"/>
      <c r="X1738" s="16"/>
      <c r="Y1738" s="16"/>
      <c r="Z1738" s="16"/>
      <c r="AA1738" s="16"/>
      <c r="AB1738" s="16"/>
      <c r="AC1738" s="16"/>
      <c r="AD1738" s="16"/>
      <c r="AE1738" s="16"/>
      <c r="AT1738" s="281" t="s">
        <v>218</v>
      </c>
      <c r="AU1738" s="281" t="s">
        <v>82</v>
      </c>
      <c r="AV1738" s="16" t="s">
        <v>93</v>
      </c>
      <c r="AW1738" s="16" t="s">
        <v>33</v>
      </c>
      <c r="AX1738" s="16" t="s">
        <v>73</v>
      </c>
      <c r="AY1738" s="281" t="s">
        <v>206</v>
      </c>
    </row>
    <row r="1739" spans="1:51" s="15" customFormat="1" ht="12">
      <c r="A1739" s="15"/>
      <c r="B1739" s="251"/>
      <c r="C1739" s="252"/>
      <c r="D1739" s="230" t="s">
        <v>218</v>
      </c>
      <c r="E1739" s="253" t="s">
        <v>19</v>
      </c>
      <c r="F1739" s="254" t="s">
        <v>2356</v>
      </c>
      <c r="G1739" s="252"/>
      <c r="H1739" s="253" t="s">
        <v>19</v>
      </c>
      <c r="I1739" s="255"/>
      <c r="J1739" s="252"/>
      <c r="K1739" s="252"/>
      <c r="L1739" s="256"/>
      <c r="M1739" s="257"/>
      <c r="N1739" s="258"/>
      <c r="O1739" s="258"/>
      <c r="P1739" s="258"/>
      <c r="Q1739" s="258"/>
      <c r="R1739" s="258"/>
      <c r="S1739" s="258"/>
      <c r="T1739" s="259"/>
      <c r="U1739" s="15"/>
      <c r="V1739" s="15"/>
      <c r="W1739" s="15"/>
      <c r="X1739" s="15"/>
      <c r="Y1739" s="15"/>
      <c r="Z1739" s="15"/>
      <c r="AA1739" s="15"/>
      <c r="AB1739" s="15"/>
      <c r="AC1739" s="15"/>
      <c r="AD1739" s="15"/>
      <c r="AE1739" s="15"/>
      <c r="AT1739" s="260" t="s">
        <v>218</v>
      </c>
      <c r="AU1739" s="260" t="s">
        <v>82</v>
      </c>
      <c r="AV1739" s="15" t="s">
        <v>34</v>
      </c>
      <c r="AW1739" s="15" t="s">
        <v>33</v>
      </c>
      <c r="AX1739" s="15" t="s">
        <v>73</v>
      </c>
      <c r="AY1739" s="260" t="s">
        <v>206</v>
      </c>
    </row>
    <row r="1740" spans="1:51" s="13" customFormat="1" ht="12">
      <c r="A1740" s="13"/>
      <c r="B1740" s="228"/>
      <c r="C1740" s="229"/>
      <c r="D1740" s="230" t="s">
        <v>218</v>
      </c>
      <c r="E1740" s="231" t="s">
        <v>19</v>
      </c>
      <c r="F1740" s="232" t="s">
        <v>2357</v>
      </c>
      <c r="G1740" s="229"/>
      <c r="H1740" s="233">
        <v>18.3</v>
      </c>
      <c r="I1740" s="234"/>
      <c r="J1740" s="229"/>
      <c r="K1740" s="229"/>
      <c r="L1740" s="235"/>
      <c r="M1740" s="236"/>
      <c r="N1740" s="237"/>
      <c r="O1740" s="237"/>
      <c r="P1740" s="237"/>
      <c r="Q1740" s="237"/>
      <c r="R1740" s="237"/>
      <c r="S1740" s="237"/>
      <c r="T1740" s="238"/>
      <c r="U1740" s="13"/>
      <c r="V1740" s="13"/>
      <c r="W1740" s="13"/>
      <c r="X1740" s="13"/>
      <c r="Y1740" s="13"/>
      <c r="Z1740" s="13"/>
      <c r="AA1740" s="13"/>
      <c r="AB1740" s="13"/>
      <c r="AC1740" s="13"/>
      <c r="AD1740" s="13"/>
      <c r="AE1740" s="13"/>
      <c r="AT1740" s="239" t="s">
        <v>218</v>
      </c>
      <c r="AU1740" s="239" t="s">
        <v>82</v>
      </c>
      <c r="AV1740" s="13" t="s">
        <v>82</v>
      </c>
      <c r="AW1740" s="13" t="s">
        <v>33</v>
      </c>
      <c r="AX1740" s="13" t="s">
        <v>73</v>
      </c>
      <c r="AY1740" s="239" t="s">
        <v>206</v>
      </c>
    </row>
    <row r="1741" spans="1:51" s="13" customFormat="1" ht="12">
      <c r="A1741" s="13"/>
      <c r="B1741" s="228"/>
      <c r="C1741" s="229"/>
      <c r="D1741" s="230" t="s">
        <v>218</v>
      </c>
      <c r="E1741" s="231" t="s">
        <v>19</v>
      </c>
      <c r="F1741" s="232" t="s">
        <v>2358</v>
      </c>
      <c r="G1741" s="229"/>
      <c r="H1741" s="233">
        <v>18.8</v>
      </c>
      <c r="I1741" s="234"/>
      <c r="J1741" s="229"/>
      <c r="K1741" s="229"/>
      <c r="L1741" s="235"/>
      <c r="M1741" s="236"/>
      <c r="N1741" s="237"/>
      <c r="O1741" s="237"/>
      <c r="P1741" s="237"/>
      <c r="Q1741" s="237"/>
      <c r="R1741" s="237"/>
      <c r="S1741" s="237"/>
      <c r="T1741" s="238"/>
      <c r="U1741" s="13"/>
      <c r="V1741" s="13"/>
      <c r="W1741" s="13"/>
      <c r="X1741" s="13"/>
      <c r="Y1741" s="13"/>
      <c r="Z1741" s="13"/>
      <c r="AA1741" s="13"/>
      <c r="AB1741" s="13"/>
      <c r="AC1741" s="13"/>
      <c r="AD1741" s="13"/>
      <c r="AE1741" s="13"/>
      <c r="AT1741" s="239" t="s">
        <v>218</v>
      </c>
      <c r="AU1741" s="239" t="s">
        <v>82</v>
      </c>
      <c r="AV1741" s="13" t="s">
        <v>82</v>
      </c>
      <c r="AW1741" s="13" t="s">
        <v>33</v>
      </c>
      <c r="AX1741" s="13" t="s">
        <v>73</v>
      </c>
      <c r="AY1741" s="239" t="s">
        <v>206</v>
      </c>
    </row>
    <row r="1742" spans="1:51" s="13" customFormat="1" ht="12">
      <c r="A1742" s="13"/>
      <c r="B1742" s="228"/>
      <c r="C1742" s="229"/>
      <c r="D1742" s="230" t="s">
        <v>218</v>
      </c>
      <c r="E1742" s="231" t="s">
        <v>19</v>
      </c>
      <c r="F1742" s="232" t="s">
        <v>2359</v>
      </c>
      <c r="G1742" s="229"/>
      <c r="H1742" s="233">
        <v>18.8</v>
      </c>
      <c r="I1742" s="234"/>
      <c r="J1742" s="229"/>
      <c r="K1742" s="229"/>
      <c r="L1742" s="235"/>
      <c r="M1742" s="236"/>
      <c r="N1742" s="237"/>
      <c r="O1742" s="237"/>
      <c r="P1742" s="237"/>
      <c r="Q1742" s="237"/>
      <c r="R1742" s="237"/>
      <c r="S1742" s="237"/>
      <c r="T1742" s="238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13"/>
      <c r="AE1742" s="13"/>
      <c r="AT1742" s="239" t="s">
        <v>218</v>
      </c>
      <c r="AU1742" s="239" t="s">
        <v>82</v>
      </c>
      <c r="AV1742" s="13" t="s">
        <v>82</v>
      </c>
      <c r="AW1742" s="13" t="s">
        <v>33</v>
      </c>
      <c r="AX1742" s="13" t="s">
        <v>73</v>
      </c>
      <c r="AY1742" s="239" t="s">
        <v>206</v>
      </c>
    </row>
    <row r="1743" spans="1:51" s="16" customFormat="1" ht="12">
      <c r="A1743" s="16"/>
      <c r="B1743" s="271"/>
      <c r="C1743" s="272"/>
      <c r="D1743" s="230" t="s">
        <v>218</v>
      </c>
      <c r="E1743" s="273" t="s">
        <v>19</v>
      </c>
      <c r="F1743" s="274" t="s">
        <v>1368</v>
      </c>
      <c r="G1743" s="272"/>
      <c r="H1743" s="275">
        <v>55.9</v>
      </c>
      <c r="I1743" s="276"/>
      <c r="J1743" s="272"/>
      <c r="K1743" s="272"/>
      <c r="L1743" s="277"/>
      <c r="M1743" s="278"/>
      <c r="N1743" s="279"/>
      <c r="O1743" s="279"/>
      <c r="P1743" s="279"/>
      <c r="Q1743" s="279"/>
      <c r="R1743" s="279"/>
      <c r="S1743" s="279"/>
      <c r="T1743" s="280"/>
      <c r="U1743" s="16"/>
      <c r="V1743" s="16"/>
      <c r="W1743" s="16"/>
      <c r="X1743" s="16"/>
      <c r="Y1743" s="16"/>
      <c r="Z1743" s="16"/>
      <c r="AA1743" s="16"/>
      <c r="AB1743" s="16"/>
      <c r="AC1743" s="16"/>
      <c r="AD1743" s="16"/>
      <c r="AE1743" s="16"/>
      <c r="AT1743" s="281" t="s">
        <v>218</v>
      </c>
      <c r="AU1743" s="281" t="s">
        <v>82</v>
      </c>
      <c r="AV1743" s="16" t="s">
        <v>93</v>
      </c>
      <c r="AW1743" s="16" t="s">
        <v>33</v>
      </c>
      <c r="AX1743" s="16" t="s">
        <v>73</v>
      </c>
      <c r="AY1743" s="281" t="s">
        <v>206</v>
      </c>
    </row>
    <row r="1744" spans="1:51" s="15" customFormat="1" ht="12">
      <c r="A1744" s="15"/>
      <c r="B1744" s="251"/>
      <c r="C1744" s="252"/>
      <c r="D1744" s="230" t="s">
        <v>218</v>
      </c>
      <c r="E1744" s="253" t="s">
        <v>19</v>
      </c>
      <c r="F1744" s="254" t="s">
        <v>2360</v>
      </c>
      <c r="G1744" s="252"/>
      <c r="H1744" s="253" t="s">
        <v>19</v>
      </c>
      <c r="I1744" s="255"/>
      <c r="J1744" s="252"/>
      <c r="K1744" s="252"/>
      <c r="L1744" s="256"/>
      <c r="M1744" s="257"/>
      <c r="N1744" s="258"/>
      <c r="O1744" s="258"/>
      <c r="P1744" s="258"/>
      <c r="Q1744" s="258"/>
      <c r="R1744" s="258"/>
      <c r="S1744" s="258"/>
      <c r="T1744" s="259"/>
      <c r="U1744" s="15"/>
      <c r="V1744" s="15"/>
      <c r="W1744" s="15"/>
      <c r="X1744" s="15"/>
      <c r="Y1744" s="15"/>
      <c r="Z1744" s="15"/>
      <c r="AA1744" s="15"/>
      <c r="AB1744" s="15"/>
      <c r="AC1744" s="15"/>
      <c r="AD1744" s="15"/>
      <c r="AE1744" s="15"/>
      <c r="AT1744" s="260" t="s">
        <v>218</v>
      </c>
      <c r="AU1744" s="260" t="s">
        <v>82</v>
      </c>
      <c r="AV1744" s="15" t="s">
        <v>34</v>
      </c>
      <c r="AW1744" s="15" t="s">
        <v>33</v>
      </c>
      <c r="AX1744" s="15" t="s">
        <v>73</v>
      </c>
      <c r="AY1744" s="260" t="s">
        <v>206</v>
      </c>
    </row>
    <row r="1745" spans="1:51" s="13" customFormat="1" ht="12">
      <c r="A1745" s="13"/>
      <c r="B1745" s="228"/>
      <c r="C1745" s="229"/>
      <c r="D1745" s="230" t="s">
        <v>218</v>
      </c>
      <c r="E1745" s="231" t="s">
        <v>19</v>
      </c>
      <c r="F1745" s="232" t="s">
        <v>2361</v>
      </c>
      <c r="G1745" s="229"/>
      <c r="H1745" s="233">
        <v>57.36</v>
      </c>
      <c r="I1745" s="234"/>
      <c r="J1745" s="229"/>
      <c r="K1745" s="229"/>
      <c r="L1745" s="235"/>
      <c r="M1745" s="236"/>
      <c r="N1745" s="237"/>
      <c r="O1745" s="237"/>
      <c r="P1745" s="237"/>
      <c r="Q1745" s="237"/>
      <c r="R1745" s="237"/>
      <c r="S1745" s="237"/>
      <c r="T1745" s="238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T1745" s="239" t="s">
        <v>218</v>
      </c>
      <c r="AU1745" s="239" t="s">
        <v>82</v>
      </c>
      <c r="AV1745" s="13" t="s">
        <v>82</v>
      </c>
      <c r="AW1745" s="13" t="s">
        <v>33</v>
      </c>
      <c r="AX1745" s="13" t="s">
        <v>73</v>
      </c>
      <c r="AY1745" s="239" t="s">
        <v>206</v>
      </c>
    </row>
    <row r="1746" spans="1:51" s="13" customFormat="1" ht="12">
      <c r="A1746" s="13"/>
      <c r="B1746" s="228"/>
      <c r="C1746" s="229"/>
      <c r="D1746" s="230" t="s">
        <v>218</v>
      </c>
      <c r="E1746" s="231" t="s">
        <v>19</v>
      </c>
      <c r="F1746" s="232" t="s">
        <v>2362</v>
      </c>
      <c r="G1746" s="229"/>
      <c r="H1746" s="233">
        <v>24.6</v>
      </c>
      <c r="I1746" s="234"/>
      <c r="J1746" s="229"/>
      <c r="K1746" s="229"/>
      <c r="L1746" s="235"/>
      <c r="M1746" s="236"/>
      <c r="N1746" s="237"/>
      <c r="O1746" s="237"/>
      <c r="P1746" s="237"/>
      <c r="Q1746" s="237"/>
      <c r="R1746" s="237"/>
      <c r="S1746" s="237"/>
      <c r="T1746" s="238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  <c r="AT1746" s="239" t="s">
        <v>218</v>
      </c>
      <c r="AU1746" s="239" t="s">
        <v>82</v>
      </c>
      <c r="AV1746" s="13" t="s">
        <v>82</v>
      </c>
      <c r="AW1746" s="13" t="s">
        <v>33</v>
      </c>
      <c r="AX1746" s="13" t="s">
        <v>73</v>
      </c>
      <c r="AY1746" s="239" t="s">
        <v>206</v>
      </c>
    </row>
    <row r="1747" spans="1:51" s="13" customFormat="1" ht="12">
      <c r="A1747" s="13"/>
      <c r="B1747" s="228"/>
      <c r="C1747" s="229"/>
      <c r="D1747" s="230" t="s">
        <v>218</v>
      </c>
      <c r="E1747" s="231" t="s">
        <v>19</v>
      </c>
      <c r="F1747" s="232" t="s">
        <v>2363</v>
      </c>
      <c r="G1747" s="229"/>
      <c r="H1747" s="233">
        <v>18.9</v>
      </c>
      <c r="I1747" s="234"/>
      <c r="J1747" s="229"/>
      <c r="K1747" s="229"/>
      <c r="L1747" s="235"/>
      <c r="M1747" s="236"/>
      <c r="N1747" s="237"/>
      <c r="O1747" s="237"/>
      <c r="P1747" s="237"/>
      <c r="Q1747" s="237"/>
      <c r="R1747" s="237"/>
      <c r="S1747" s="237"/>
      <c r="T1747" s="238"/>
      <c r="U1747" s="13"/>
      <c r="V1747" s="13"/>
      <c r="W1747" s="13"/>
      <c r="X1747" s="13"/>
      <c r="Y1747" s="13"/>
      <c r="Z1747" s="13"/>
      <c r="AA1747" s="13"/>
      <c r="AB1747" s="13"/>
      <c r="AC1747" s="13"/>
      <c r="AD1747" s="13"/>
      <c r="AE1747" s="13"/>
      <c r="AT1747" s="239" t="s">
        <v>218</v>
      </c>
      <c r="AU1747" s="239" t="s">
        <v>82</v>
      </c>
      <c r="AV1747" s="13" t="s">
        <v>82</v>
      </c>
      <c r="AW1747" s="13" t="s">
        <v>33</v>
      </c>
      <c r="AX1747" s="13" t="s">
        <v>73</v>
      </c>
      <c r="AY1747" s="239" t="s">
        <v>206</v>
      </c>
    </row>
    <row r="1748" spans="1:51" s="13" customFormat="1" ht="12">
      <c r="A1748" s="13"/>
      <c r="B1748" s="228"/>
      <c r="C1748" s="229"/>
      <c r="D1748" s="230" t="s">
        <v>218</v>
      </c>
      <c r="E1748" s="231" t="s">
        <v>19</v>
      </c>
      <c r="F1748" s="232" t="s">
        <v>2364</v>
      </c>
      <c r="G1748" s="229"/>
      <c r="H1748" s="233">
        <v>26.5</v>
      </c>
      <c r="I1748" s="234"/>
      <c r="J1748" s="229"/>
      <c r="K1748" s="229"/>
      <c r="L1748" s="235"/>
      <c r="M1748" s="236"/>
      <c r="N1748" s="237"/>
      <c r="O1748" s="237"/>
      <c r="P1748" s="237"/>
      <c r="Q1748" s="237"/>
      <c r="R1748" s="237"/>
      <c r="S1748" s="237"/>
      <c r="T1748" s="238"/>
      <c r="U1748" s="13"/>
      <c r="V1748" s="13"/>
      <c r="W1748" s="13"/>
      <c r="X1748" s="13"/>
      <c r="Y1748" s="13"/>
      <c r="Z1748" s="13"/>
      <c r="AA1748" s="13"/>
      <c r="AB1748" s="13"/>
      <c r="AC1748" s="13"/>
      <c r="AD1748" s="13"/>
      <c r="AE1748" s="13"/>
      <c r="AT1748" s="239" t="s">
        <v>218</v>
      </c>
      <c r="AU1748" s="239" t="s">
        <v>82</v>
      </c>
      <c r="AV1748" s="13" t="s">
        <v>82</v>
      </c>
      <c r="AW1748" s="13" t="s">
        <v>33</v>
      </c>
      <c r="AX1748" s="13" t="s">
        <v>73</v>
      </c>
      <c r="AY1748" s="239" t="s">
        <v>206</v>
      </c>
    </row>
    <row r="1749" spans="1:51" s="13" customFormat="1" ht="12">
      <c r="A1749" s="13"/>
      <c r="B1749" s="228"/>
      <c r="C1749" s="229"/>
      <c r="D1749" s="230" t="s">
        <v>218</v>
      </c>
      <c r="E1749" s="231" t="s">
        <v>19</v>
      </c>
      <c r="F1749" s="232" t="s">
        <v>2365</v>
      </c>
      <c r="G1749" s="229"/>
      <c r="H1749" s="233">
        <v>24.83</v>
      </c>
      <c r="I1749" s="234"/>
      <c r="J1749" s="229"/>
      <c r="K1749" s="229"/>
      <c r="L1749" s="235"/>
      <c r="M1749" s="236"/>
      <c r="N1749" s="237"/>
      <c r="O1749" s="237"/>
      <c r="P1749" s="237"/>
      <c r="Q1749" s="237"/>
      <c r="R1749" s="237"/>
      <c r="S1749" s="237"/>
      <c r="T1749" s="238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  <c r="AT1749" s="239" t="s">
        <v>218</v>
      </c>
      <c r="AU1749" s="239" t="s">
        <v>82</v>
      </c>
      <c r="AV1749" s="13" t="s">
        <v>82</v>
      </c>
      <c r="AW1749" s="13" t="s">
        <v>33</v>
      </c>
      <c r="AX1749" s="13" t="s">
        <v>73</v>
      </c>
      <c r="AY1749" s="239" t="s">
        <v>206</v>
      </c>
    </row>
    <row r="1750" spans="1:51" s="13" customFormat="1" ht="12">
      <c r="A1750" s="13"/>
      <c r="B1750" s="228"/>
      <c r="C1750" s="229"/>
      <c r="D1750" s="230" t="s">
        <v>218</v>
      </c>
      <c r="E1750" s="231" t="s">
        <v>19</v>
      </c>
      <c r="F1750" s="232" t="s">
        <v>2366</v>
      </c>
      <c r="G1750" s="229"/>
      <c r="H1750" s="233">
        <v>17.7</v>
      </c>
      <c r="I1750" s="234"/>
      <c r="J1750" s="229"/>
      <c r="K1750" s="229"/>
      <c r="L1750" s="235"/>
      <c r="M1750" s="236"/>
      <c r="N1750" s="237"/>
      <c r="O1750" s="237"/>
      <c r="P1750" s="237"/>
      <c r="Q1750" s="237"/>
      <c r="R1750" s="237"/>
      <c r="S1750" s="237"/>
      <c r="T1750" s="238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  <c r="AE1750" s="13"/>
      <c r="AT1750" s="239" t="s">
        <v>218</v>
      </c>
      <c r="AU1750" s="239" t="s">
        <v>82</v>
      </c>
      <c r="AV1750" s="13" t="s">
        <v>82</v>
      </c>
      <c r="AW1750" s="13" t="s">
        <v>33</v>
      </c>
      <c r="AX1750" s="13" t="s">
        <v>73</v>
      </c>
      <c r="AY1750" s="239" t="s">
        <v>206</v>
      </c>
    </row>
    <row r="1751" spans="1:51" s="16" customFormat="1" ht="12">
      <c r="A1751" s="16"/>
      <c r="B1751" s="271"/>
      <c r="C1751" s="272"/>
      <c r="D1751" s="230" t="s">
        <v>218</v>
      </c>
      <c r="E1751" s="273" t="s">
        <v>19</v>
      </c>
      <c r="F1751" s="274" t="s">
        <v>1368</v>
      </c>
      <c r="G1751" s="272"/>
      <c r="H1751" s="275">
        <v>169.89</v>
      </c>
      <c r="I1751" s="276"/>
      <c r="J1751" s="272"/>
      <c r="K1751" s="272"/>
      <c r="L1751" s="277"/>
      <c r="M1751" s="278"/>
      <c r="N1751" s="279"/>
      <c r="O1751" s="279"/>
      <c r="P1751" s="279"/>
      <c r="Q1751" s="279"/>
      <c r="R1751" s="279"/>
      <c r="S1751" s="279"/>
      <c r="T1751" s="280"/>
      <c r="U1751" s="16"/>
      <c r="V1751" s="16"/>
      <c r="W1751" s="16"/>
      <c r="X1751" s="16"/>
      <c r="Y1751" s="16"/>
      <c r="Z1751" s="16"/>
      <c r="AA1751" s="16"/>
      <c r="AB1751" s="16"/>
      <c r="AC1751" s="16"/>
      <c r="AD1751" s="16"/>
      <c r="AE1751" s="16"/>
      <c r="AT1751" s="281" t="s">
        <v>218</v>
      </c>
      <c r="AU1751" s="281" t="s">
        <v>82</v>
      </c>
      <c r="AV1751" s="16" t="s">
        <v>93</v>
      </c>
      <c r="AW1751" s="16" t="s">
        <v>33</v>
      </c>
      <c r="AX1751" s="16" t="s">
        <v>73</v>
      </c>
      <c r="AY1751" s="281" t="s">
        <v>206</v>
      </c>
    </row>
    <row r="1752" spans="1:51" s="15" customFormat="1" ht="12">
      <c r="A1752" s="15"/>
      <c r="B1752" s="251"/>
      <c r="C1752" s="252"/>
      <c r="D1752" s="230" t="s">
        <v>218</v>
      </c>
      <c r="E1752" s="253" t="s">
        <v>19</v>
      </c>
      <c r="F1752" s="254" t="s">
        <v>2367</v>
      </c>
      <c r="G1752" s="252"/>
      <c r="H1752" s="253" t="s">
        <v>19</v>
      </c>
      <c r="I1752" s="255"/>
      <c r="J1752" s="252"/>
      <c r="K1752" s="252"/>
      <c r="L1752" s="256"/>
      <c r="M1752" s="257"/>
      <c r="N1752" s="258"/>
      <c r="O1752" s="258"/>
      <c r="P1752" s="258"/>
      <c r="Q1752" s="258"/>
      <c r="R1752" s="258"/>
      <c r="S1752" s="258"/>
      <c r="T1752" s="259"/>
      <c r="U1752" s="15"/>
      <c r="V1752" s="15"/>
      <c r="W1752" s="15"/>
      <c r="X1752" s="15"/>
      <c r="Y1752" s="15"/>
      <c r="Z1752" s="15"/>
      <c r="AA1752" s="15"/>
      <c r="AB1752" s="15"/>
      <c r="AC1752" s="15"/>
      <c r="AD1752" s="15"/>
      <c r="AE1752" s="15"/>
      <c r="AT1752" s="260" t="s">
        <v>218</v>
      </c>
      <c r="AU1752" s="260" t="s">
        <v>82</v>
      </c>
      <c r="AV1752" s="15" t="s">
        <v>34</v>
      </c>
      <c r="AW1752" s="15" t="s">
        <v>33</v>
      </c>
      <c r="AX1752" s="15" t="s">
        <v>73</v>
      </c>
      <c r="AY1752" s="260" t="s">
        <v>206</v>
      </c>
    </row>
    <row r="1753" spans="1:51" s="13" customFormat="1" ht="12">
      <c r="A1753" s="13"/>
      <c r="B1753" s="228"/>
      <c r="C1753" s="229"/>
      <c r="D1753" s="230" t="s">
        <v>218</v>
      </c>
      <c r="E1753" s="231" t="s">
        <v>19</v>
      </c>
      <c r="F1753" s="232" t="s">
        <v>2368</v>
      </c>
      <c r="G1753" s="229"/>
      <c r="H1753" s="233">
        <v>6</v>
      </c>
      <c r="I1753" s="234"/>
      <c r="J1753" s="229"/>
      <c r="K1753" s="229"/>
      <c r="L1753" s="235"/>
      <c r="M1753" s="236"/>
      <c r="N1753" s="237"/>
      <c r="O1753" s="237"/>
      <c r="P1753" s="237"/>
      <c r="Q1753" s="237"/>
      <c r="R1753" s="237"/>
      <c r="S1753" s="237"/>
      <c r="T1753" s="238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  <c r="AE1753" s="13"/>
      <c r="AT1753" s="239" t="s">
        <v>218</v>
      </c>
      <c r="AU1753" s="239" t="s">
        <v>82</v>
      </c>
      <c r="AV1753" s="13" t="s">
        <v>82</v>
      </c>
      <c r="AW1753" s="13" t="s">
        <v>33</v>
      </c>
      <c r="AX1753" s="13" t="s">
        <v>73</v>
      </c>
      <c r="AY1753" s="239" t="s">
        <v>206</v>
      </c>
    </row>
    <row r="1754" spans="1:51" s="16" customFormat="1" ht="12">
      <c r="A1754" s="16"/>
      <c r="B1754" s="271"/>
      <c r="C1754" s="272"/>
      <c r="D1754" s="230" t="s">
        <v>218</v>
      </c>
      <c r="E1754" s="273" t="s">
        <v>19</v>
      </c>
      <c r="F1754" s="274" t="s">
        <v>1368</v>
      </c>
      <c r="G1754" s="272"/>
      <c r="H1754" s="275">
        <v>6</v>
      </c>
      <c r="I1754" s="276"/>
      <c r="J1754" s="272"/>
      <c r="K1754" s="272"/>
      <c r="L1754" s="277"/>
      <c r="M1754" s="278"/>
      <c r="N1754" s="279"/>
      <c r="O1754" s="279"/>
      <c r="P1754" s="279"/>
      <c r="Q1754" s="279"/>
      <c r="R1754" s="279"/>
      <c r="S1754" s="279"/>
      <c r="T1754" s="280"/>
      <c r="U1754" s="16"/>
      <c r="V1754" s="16"/>
      <c r="W1754" s="16"/>
      <c r="X1754" s="16"/>
      <c r="Y1754" s="16"/>
      <c r="Z1754" s="16"/>
      <c r="AA1754" s="16"/>
      <c r="AB1754" s="16"/>
      <c r="AC1754" s="16"/>
      <c r="AD1754" s="16"/>
      <c r="AE1754" s="16"/>
      <c r="AT1754" s="281" t="s">
        <v>218</v>
      </c>
      <c r="AU1754" s="281" t="s">
        <v>82</v>
      </c>
      <c r="AV1754" s="16" t="s">
        <v>93</v>
      </c>
      <c r="AW1754" s="16" t="s">
        <v>33</v>
      </c>
      <c r="AX1754" s="16" t="s">
        <v>73</v>
      </c>
      <c r="AY1754" s="281" t="s">
        <v>206</v>
      </c>
    </row>
    <row r="1755" spans="1:51" s="15" customFormat="1" ht="12">
      <c r="A1755" s="15"/>
      <c r="B1755" s="251"/>
      <c r="C1755" s="252"/>
      <c r="D1755" s="230" t="s">
        <v>218</v>
      </c>
      <c r="E1755" s="253" t="s">
        <v>19</v>
      </c>
      <c r="F1755" s="254" t="s">
        <v>2369</v>
      </c>
      <c r="G1755" s="252"/>
      <c r="H1755" s="253" t="s">
        <v>19</v>
      </c>
      <c r="I1755" s="255"/>
      <c r="J1755" s="252"/>
      <c r="K1755" s="252"/>
      <c r="L1755" s="256"/>
      <c r="M1755" s="257"/>
      <c r="N1755" s="258"/>
      <c r="O1755" s="258"/>
      <c r="P1755" s="258"/>
      <c r="Q1755" s="258"/>
      <c r="R1755" s="258"/>
      <c r="S1755" s="258"/>
      <c r="T1755" s="259"/>
      <c r="U1755" s="15"/>
      <c r="V1755" s="15"/>
      <c r="W1755" s="15"/>
      <c r="X1755" s="15"/>
      <c r="Y1755" s="15"/>
      <c r="Z1755" s="15"/>
      <c r="AA1755" s="15"/>
      <c r="AB1755" s="15"/>
      <c r="AC1755" s="15"/>
      <c r="AD1755" s="15"/>
      <c r="AE1755" s="15"/>
      <c r="AT1755" s="260" t="s">
        <v>218</v>
      </c>
      <c r="AU1755" s="260" t="s">
        <v>82</v>
      </c>
      <c r="AV1755" s="15" t="s">
        <v>34</v>
      </c>
      <c r="AW1755" s="15" t="s">
        <v>33</v>
      </c>
      <c r="AX1755" s="15" t="s">
        <v>73</v>
      </c>
      <c r="AY1755" s="260" t="s">
        <v>206</v>
      </c>
    </row>
    <row r="1756" spans="1:51" s="13" customFormat="1" ht="12">
      <c r="A1756" s="13"/>
      <c r="B1756" s="228"/>
      <c r="C1756" s="229"/>
      <c r="D1756" s="230" t="s">
        <v>218</v>
      </c>
      <c r="E1756" s="231" t="s">
        <v>19</v>
      </c>
      <c r="F1756" s="232" t="s">
        <v>2370</v>
      </c>
      <c r="G1756" s="229"/>
      <c r="H1756" s="233">
        <v>176.49</v>
      </c>
      <c r="I1756" s="234"/>
      <c r="J1756" s="229"/>
      <c r="K1756" s="229"/>
      <c r="L1756" s="235"/>
      <c r="M1756" s="236"/>
      <c r="N1756" s="237"/>
      <c r="O1756" s="237"/>
      <c r="P1756" s="237"/>
      <c r="Q1756" s="237"/>
      <c r="R1756" s="237"/>
      <c r="S1756" s="237"/>
      <c r="T1756" s="238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  <c r="AE1756" s="13"/>
      <c r="AT1756" s="239" t="s">
        <v>218</v>
      </c>
      <c r="AU1756" s="239" t="s">
        <v>82</v>
      </c>
      <c r="AV1756" s="13" t="s">
        <v>82</v>
      </c>
      <c r="AW1756" s="13" t="s">
        <v>33</v>
      </c>
      <c r="AX1756" s="13" t="s">
        <v>73</v>
      </c>
      <c r="AY1756" s="239" t="s">
        <v>206</v>
      </c>
    </row>
    <row r="1757" spans="1:51" s="16" customFormat="1" ht="12">
      <c r="A1757" s="16"/>
      <c r="B1757" s="271"/>
      <c r="C1757" s="272"/>
      <c r="D1757" s="230" t="s">
        <v>218</v>
      </c>
      <c r="E1757" s="273" t="s">
        <v>19</v>
      </c>
      <c r="F1757" s="274" t="s">
        <v>1368</v>
      </c>
      <c r="G1757" s="272"/>
      <c r="H1757" s="275">
        <v>176.49</v>
      </c>
      <c r="I1757" s="276"/>
      <c r="J1757" s="272"/>
      <c r="K1757" s="272"/>
      <c r="L1757" s="277"/>
      <c r="M1757" s="278"/>
      <c r="N1757" s="279"/>
      <c r="O1757" s="279"/>
      <c r="P1757" s="279"/>
      <c r="Q1757" s="279"/>
      <c r="R1757" s="279"/>
      <c r="S1757" s="279"/>
      <c r="T1757" s="280"/>
      <c r="U1757" s="16"/>
      <c r="V1757" s="16"/>
      <c r="W1757" s="16"/>
      <c r="X1757" s="16"/>
      <c r="Y1757" s="16"/>
      <c r="Z1757" s="16"/>
      <c r="AA1757" s="16"/>
      <c r="AB1757" s="16"/>
      <c r="AC1757" s="16"/>
      <c r="AD1757" s="16"/>
      <c r="AE1757" s="16"/>
      <c r="AT1757" s="281" t="s">
        <v>218</v>
      </c>
      <c r="AU1757" s="281" t="s">
        <v>82</v>
      </c>
      <c r="AV1757" s="16" t="s">
        <v>93</v>
      </c>
      <c r="AW1757" s="16" t="s">
        <v>33</v>
      </c>
      <c r="AX1757" s="16" t="s">
        <v>73</v>
      </c>
      <c r="AY1757" s="281" t="s">
        <v>206</v>
      </c>
    </row>
    <row r="1758" spans="1:51" s="15" customFormat="1" ht="12">
      <c r="A1758" s="15"/>
      <c r="B1758" s="251"/>
      <c r="C1758" s="252"/>
      <c r="D1758" s="230" t="s">
        <v>218</v>
      </c>
      <c r="E1758" s="253" t="s">
        <v>19</v>
      </c>
      <c r="F1758" s="254" t="s">
        <v>2371</v>
      </c>
      <c r="G1758" s="252"/>
      <c r="H1758" s="253" t="s">
        <v>19</v>
      </c>
      <c r="I1758" s="255"/>
      <c r="J1758" s="252"/>
      <c r="K1758" s="252"/>
      <c r="L1758" s="256"/>
      <c r="M1758" s="257"/>
      <c r="N1758" s="258"/>
      <c r="O1758" s="258"/>
      <c r="P1758" s="258"/>
      <c r="Q1758" s="258"/>
      <c r="R1758" s="258"/>
      <c r="S1758" s="258"/>
      <c r="T1758" s="259"/>
      <c r="U1758" s="15"/>
      <c r="V1758" s="15"/>
      <c r="W1758" s="15"/>
      <c r="X1758" s="15"/>
      <c r="Y1758" s="15"/>
      <c r="Z1758" s="15"/>
      <c r="AA1758" s="15"/>
      <c r="AB1758" s="15"/>
      <c r="AC1758" s="15"/>
      <c r="AD1758" s="15"/>
      <c r="AE1758" s="15"/>
      <c r="AT1758" s="260" t="s">
        <v>218</v>
      </c>
      <c r="AU1758" s="260" t="s">
        <v>82</v>
      </c>
      <c r="AV1758" s="15" t="s">
        <v>34</v>
      </c>
      <c r="AW1758" s="15" t="s">
        <v>33</v>
      </c>
      <c r="AX1758" s="15" t="s">
        <v>73</v>
      </c>
      <c r="AY1758" s="260" t="s">
        <v>206</v>
      </c>
    </row>
    <row r="1759" spans="1:51" s="13" customFormat="1" ht="12">
      <c r="A1759" s="13"/>
      <c r="B1759" s="228"/>
      <c r="C1759" s="229"/>
      <c r="D1759" s="230" t="s">
        <v>218</v>
      </c>
      <c r="E1759" s="231" t="s">
        <v>19</v>
      </c>
      <c r="F1759" s="232" t="s">
        <v>2372</v>
      </c>
      <c r="G1759" s="229"/>
      <c r="H1759" s="233">
        <v>30.14</v>
      </c>
      <c r="I1759" s="234"/>
      <c r="J1759" s="229"/>
      <c r="K1759" s="229"/>
      <c r="L1759" s="235"/>
      <c r="M1759" s="236"/>
      <c r="N1759" s="237"/>
      <c r="O1759" s="237"/>
      <c r="P1759" s="237"/>
      <c r="Q1759" s="237"/>
      <c r="R1759" s="237"/>
      <c r="S1759" s="237"/>
      <c r="T1759" s="238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  <c r="AE1759" s="13"/>
      <c r="AT1759" s="239" t="s">
        <v>218</v>
      </c>
      <c r="AU1759" s="239" t="s">
        <v>82</v>
      </c>
      <c r="AV1759" s="13" t="s">
        <v>82</v>
      </c>
      <c r="AW1759" s="13" t="s">
        <v>33</v>
      </c>
      <c r="AX1759" s="13" t="s">
        <v>73</v>
      </c>
      <c r="AY1759" s="239" t="s">
        <v>206</v>
      </c>
    </row>
    <row r="1760" spans="1:51" s="13" customFormat="1" ht="12">
      <c r="A1760" s="13"/>
      <c r="B1760" s="228"/>
      <c r="C1760" s="229"/>
      <c r="D1760" s="230" t="s">
        <v>218</v>
      </c>
      <c r="E1760" s="231" t="s">
        <v>19</v>
      </c>
      <c r="F1760" s="232" t="s">
        <v>2373</v>
      </c>
      <c r="G1760" s="229"/>
      <c r="H1760" s="233">
        <v>30.56</v>
      </c>
      <c r="I1760" s="234"/>
      <c r="J1760" s="229"/>
      <c r="K1760" s="229"/>
      <c r="L1760" s="235"/>
      <c r="M1760" s="236"/>
      <c r="N1760" s="237"/>
      <c r="O1760" s="237"/>
      <c r="P1760" s="237"/>
      <c r="Q1760" s="237"/>
      <c r="R1760" s="237"/>
      <c r="S1760" s="237"/>
      <c r="T1760" s="238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  <c r="AE1760" s="13"/>
      <c r="AT1760" s="239" t="s">
        <v>218</v>
      </c>
      <c r="AU1760" s="239" t="s">
        <v>82</v>
      </c>
      <c r="AV1760" s="13" t="s">
        <v>82</v>
      </c>
      <c r="AW1760" s="13" t="s">
        <v>33</v>
      </c>
      <c r="AX1760" s="13" t="s">
        <v>73</v>
      </c>
      <c r="AY1760" s="239" t="s">
        <v>206</v>
      </c>
    </row>
    <row r="1761" spans="1:51" s="16" customFormat="1" ht="12">
      <c r="A1761" s="16"/>
      <c r="B1761" s="271"/>
      <c r="C1761" s="272"/>
      <c r="D1761" s="230" t="s">
        <v>218</v>
      </c>
      <c r="E1761" s="273" t="s">
        <v>19</v>
      </c>
      <c r="F1761" s="274" t="s">
        <v>1368</v>
      </c>
      <c r="G1761" s="272"/>
      <c r="H1761" s="275">
        <v>60.7</v>
      </c>
      <c r="I1761" s="276"/>
      <c r="J1761" s="272"/>
      <c r="K1761" s="272"/>
      <c r="L1761" s="277"/>
      <c r="M1761" s="278"/>
      <c r="N1761" s="279"/>
      <c r="O1761" s="279"/>
      <c r="P1761" s="279"/>
      <c r="Q1761" s="279"/>
      <c r="R1761" s="279"/>
      <c r="S1761" s="279"/>
      <c r="T1761" s="280"/>
      <c r="U1761" s="16"/>
      <c r="V1761" s="16"/>
      <c r="W1761" s="16"/>
      <c r="X1761" s="16"/>
      <c r="Y1761" s="16"/>
      <c r="Z1761" s="16"/>
      <c r="AA1761" s="16"/>
      <c r="AB1761" s="16"/>
      <c r="AC1761" s="16"/>
      <c r="AD1761" s="16"/>
      <c r="AE1761" s="16"/>
      <c r="AT1761" s="281" t="s">
        <v>218</v>
      </c>
      <c r="AU1761" s="281" t="s">
        <v>82</v>
      </c>
      <c r="AV1761" s="16" t="s">
        <v>93</v>
      </c>
      <c r="AW1761" s="16" t="s">
        <v>33</v>
      </c>
      <c r="AX1761" s="16" t="s">
        <v>73</v>
      </c>
      <c r="AY1761" s="281" t="s">
        <v>206</v>
      </c>
    </row>
    <row r="1762" spans="1:51" s="15" customFormat="1" ht="12">
      <c r="A1762" s="15"/>
      <c r="B1762" s="251"/>
      <c r="C1762" s="252"/>
      <c r="D1762" s="230" t="s">
        <v>218</v>
      </c>
      <c r="E1762" s="253" t="s">
        <v>19</v>
      </c>
      <c r="F1762" s="254" t="s">
        <v>2374</v>
      </c>
      <c r="G1762" s="252"/>
      <c r="H1762" s="253" t="s">
        <v>19</v>
      </c>
      <c r="I1762" s="255"/>
      <c r="J1762" s="252"/>
      <c r="K1762" s="252"/>
      <c r="L1762" s="256"/>
      <c r="M1762" s="257"/>
      <c r="N1762" s="258"/>
      <c r="O1762" s="258"/>
      <c r="P1762" s="258"/>
      <c r="Q1762" s="258"/>
      <c r="R1762" s="258"/>
      <c r="S1762" s="258"/>
      <c r="T1762" s="259"/>
      <c r="U1762" s="15"/>
      <c r="V1762" s="15"/>
      <c r="W1762" s="15"/>
      <c r="X1762" s="15"/>
      <c r="Y1762" s="15"/>
      <c r="Z1762" s="15"/>
      <c r="AA1762" s="15"/>
      <c r="AB1762" s="15"/>
      <c r="AC1762" s="15"/>
      <c r="AD1762" s="15"/>
      <c r="AE1762" s="15"/>
      <c r="AT1762" s="260" t="s">
        <v>218</v>
      </c>
      <c r="AU1762" s="260" t="s">
        <v>82</v>
      </c>
      <c r="AV1762" s="15" t="s">
        <v>34</v>
      </c>
      <c r="AW1762" s="15" t="s">
        <v>33</v>
      </c>
      <c r="AX1762" s="15" t="s">
        <v>73</v>
      </c>
      <c r="AY1762" s="260" t="s">
        <v>206</v>
      </c>
    </row>
    <row r="1763" spans="1:51" s="13" customFormat="1" ht="12">
      <c r="A1763" s="13"/>
      <c r="B1763" s="228"/>
      <c r="C1763" s="229"/>
      <c r="D1763" s="230" t="s">
        <v>218</v>
      </c>
      <c r="E1763" s="231" t="s">
        <v>19</v>
      </c>
      <c r="F1763" s="232" t="s">
        <v>2375</v>
      </c>
      <c r="G1763" s="229"/>
      <c r="H1763" s="233">
        <v>35.78</v>
      </c>
      <c r="I1763" s="234"/>
      <c r="J1763" s="229"/>
      <c r="K1763" s="229"/>
      <c r="L1763" s="235"/>
      <c r="M1763" s="236"/>
      <c r="N1763" s="237"/>
      <c r="O1763" s="237"/>
      <c r="P1763" s="237"/>
      <c r="Q1763" s="237"/>
      <c r="R1763" s="237"/>
      <c r="S1763" s="237"/>
      <c r="T1763" s="238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  <c r="AE1763" s="13"/>
      <c r="AT1763" s="239" t="s">
        <v>218</v>
      </c>
      <c r="AU1763" s="239" t="s">
        <v>82</v>
      </c>
      <c r="AV1763" s="13" t="s">
        <v>82</v>
      </c>
      <c r="AW1763" s="13" t="s">
        <v>33</v>
      </c>
      <c r="AX1763" s="13" t="s">
        <v>73</v>
      </c>
      <c r="AY1763" s="239" t="s">
        <v>206</v>
      </c>
    </row>
    <row r="1764" spans="1:51" s="13" customFormat="1" ht="12">
      <c r="A1764" s="13"/>
      <c r="B1764" s="228"/>
      <c r="C1764" s="229"/>
      <c r="D1764" s="230" t="s">
        <v>218</v>
      </c>
      <c r="E1764" s="231" t="s">
        <v>19</v>
      </c>
      <c r="F1764" s="232" t="s">
        <v>2376</v>
      </c>
      <c r="G1764" s="229"/>
      <c r="H1764" s="233">
        <v>39.83</v>
      </c>
      <c r="I1764" s="234"/>
      <c r="J1764" s="229"/>
      <c r="K1764" s="229"/>
      <c r="L1764" s="235"/>
      <c r="M1764" s="236"/>
      <c r="N1764" s="237"/>
      <c r="O1764" s="237"/>
      <c r="P1764" s="237"/>
      <c r="Q1764" s="237"/>
      <c r="R1764" s="237"/>
      <c r="S1764" s="237"/>
      <c r="T1764" s="238"/>
      <c r="U1764" s="13"/>
      <c r="V1764" s="13"/>
      <c r="W1764" s="13"/>
      <c r="X1764" s="13"/>
      <c r="Y1764" s="13"/>
      <c r="Z1764" s="13"/>
      <c r="AA1764" s="13"/>
      <c r="AB1764" s="13"/>
      <c r="AC1764" s="13"/>
      <c r="AD1764" s="13"/>
      <c r="AE1764" s="13"/>
      <c r="AT1764" s="239" t="s">
        <v>218</v>
      </c>
      <c r="AU1764" s="239" t="s">
        <v>82</v>
      </c>
      <c r="AV1764" s="13" t="s">
        <v>82</v>
      </c>
      <c r="AW1764" s="13" t="s">
        <v>33</v>
      </c>
      <c r="AX1764" s="13" t="s">
        <v>73</v>
      </c>
      <c r="AY1764" s="239" t="s">
        <v>206</v>
      </c>
    </row>
    <row r="1765" spans="1:51" s="16" customFormat="1" ht="12">
      <c r="A1765" s="16"/>
      <c r="B1765" s="271"/>
      <c r="C1765" s="272"/>
      <c r="D1765" s="230" t="s">
        <v>218</v>
      </c>
      <c r="E1765" s="273" t="s">
        <v>19</v>
      </c>
      <c r="F1765" s="274" t="s">
        <v>1368</v>
      </c>
      <c r="G1765" s="272"/>
      <c r="H1765" s="275">
        <v>75.61</v>
      </c>
      <c r="I1765" s="276"/>
      <c r="J1765" s="272"/>
      <c r="K1765" s="272"/>
      <c r="L1765" s="277"/>
      <c r="M1765" s="278"/>
      <c r="N1765" s="279"/>
      <c r="O1765" s="279"/>
      <c r="P1765" s="279"/>
      <c r="Q1765" s="279"/>
      <c r="R1765" s="279"/>
      <c r="S1765" s="279"/>
      <c r="T1765" s="280"/>
      <c r="U1765" s="16"/>
      <c r="V1765" s="16"/>
      <c r="W1765" s="16"/>
      <c r="X1765" s="16"/>
      <c r="Y1765" s="16"/>
      <c r="Z1765" s="16"/>
      <c r="AA1765" s="16"/>
      <c r="AB1765" s="16"/>
      <c r="AC1765" s="16"/>
      <c r="AD1765" s="16"/>
      <c r="AE1765" s="16"/>
      <c r="AT1765" s="281" t="s">
        <v>218</v>
      </c>
      <c r="AU1765" s="281" t="s">
        <v>82</v>
      </c>
      <c r="AV1765" s="16" t="s">
        <v>93</v>
      </c>
      <c r="AW1765" s="16" t="s">
        <v>33</v>
      </c>
      <c r="AX1765" s="16" t="s">
        <v>73</v>
      </c>
      <c r="AY1765" s="281" t="s">
        <v>206</v>
      </c>
    </row>
    <row r="1766" spans="1:51" s="14" customFormat="1" ht="12">
      <c r="A1766" s="14"/>
      <c r="B1766" s="240"/>
      <c r="C1766" s="241"/>
      <c r="D1766" s="230" t="s">
        <v>218</v>
      </c>
      <c r="E1766" s="242" t="s">
        <v>19</v>
      </c>
      <c r="F1766" s="243" t="s">
        <v>220</v>
      </c>
      <c r="G1766" s="241"/>
      <c r="H1766" s="244">
        <v>885.46</v>
      </c>
      <c r="I1766" s="245"/>
      <c r="J1766" s="241"/>
      <c r="K1766" s="241"/>
      <c r="L1766" s="246"/>
      <c r="M1766" s="247"/>
      <c r="N1766" s="248"/>
      <c r="O1766" s="248"/>
      <c r="P1766" s="248"/>
      <c r="Q1766" s="248"/>
      <c r="R1766" s="248"/>
      <c r="S1766" s="248"/>
      <c r="T1766" s="249"/>
      <c r="U1766" s="14"/>
      <c r="V1766" s="14"/>
      <c r="W1766" s="14"/>
      <c r="X1766" s="14"/>
      <c r="Y1766" s="14"/>
      <c r="Z1766" s="14"/>
      <c r="AA1766" s="14"/>
      <c r="AB1766" s="14"/>
      <c r="AC1766" s="14"/>
      <c r="AD1766" s="14"/>
      <c r="AE1766" s="14"/>
      <c r="AT1766" s="250" t="s">
        <v>218</v>
      </c>
      <c r="AU1766" s="250" t="s">
        <v>82</v>
      </c>
      <c r="AV1766" s="14" t="s">
        <v>112</v>
      </c>
      <c r="AW1766" s="14" t="s">
        <v>33</v>
      </c>
      <c r="AX1766" s="14" t="s">
        <v>34</v>
      </c>
      <c r="AY1766" s="250" t="s">
        <v>206</v>
      </c>
    </row>
    <row r="1767" spans="1:65" s="2" customFormat="1" ht="12">
      <c r="A1767" s="40"/>
      <c r="B1767" s="41"/>
      <c r="C1767" s="261" t="s">
        <v>2377</v>
      </c>
      <c r="D1767" s="261" t="s">
        <v>317</v>
      </c>
      <c r="E1767" s="262" t="s">
        <v>2378</v>
      </c>
      <c r="F1767" s="263" t="s">
        <v>2379</v>
      </c>
      <c r="G1767" s="264" t="s">
        <v>270</v>
      </c>
      <c r="H1767" s="265">
        <v>912.024</v>
      </c>
      <c r="I1767" s="266"/>
      <c r="J1767" s="267">
        <f>ROUND(I1767*H1767,2)</f>
        <v>0</v>
      </c>
      <c r="K1767" s="263" t="s">
        <v>212</v>
      </c>
      <c r="L1767" s="268"/>
      <c r="M1767" s="269" t="s">
        <v>19</v>
      </c>
      <c r="N1767" s="270" t="s">
        <v>44</v>
      </c>
      <c r="O1767" s="86"/>
      <c r="P1767" s="224">
        <f>O1767*H1767</f>
        <v>0</v>
      </c>
      <c r="Q1767" s="224">
        <v>5E-05</v>
      </c>
      <c r="R1767" s="224">
        <f>Q1767*H1767</f>
        <v>0.0456012</v>
      </c>
      <c r="S1767" s="224">
        <v>0</v>
      </c>
      <c r="T1767" s="225">
        <f>S1767*H1767</f>
        <v>0</v>
      </c>
      <c r="U1767" s="40"/>
      <c r="V1767" s="40"/>
      <c r="W1767" s="40"/>
      <c r="X1767" s="40"/>
      <c r="Y1767" s="40"/>
      <c r="Z1767" s="40"/>
      <c r="AA1767" s="40"/>
      <c r="AB1767" s="40"/>
      <c r="AC1767" s="40"/>
      <c r="AD1767" s="40"/>
      <c r="AE1767" s="40"/>
      <c r="AR1767" s="226" t="s">
        <v>377</v>
      </c>
      <c r="AT1767" s="226" t="s">
        <v>317</v>
      </c>
      <c r="AU1767" s="226" t="s">
        <v>82</v>
      </c>
      <c r="AY1767" s="19" t="s">
        <v>206</v>
      </c>
      <c r="BE1767" s="227">
        <f>IF(N1767="základní",J1767,0)</f>
        <v>0</v>
      </c>
      <c r="BF1767" s="227">
        <f>IF(N1767="snížená",J1767,0)</f>
        <v>0</v>
      </c>
      <c r="BG1767" s="227">
        <f>IF(N1767="zákl. přenesená",J1767,0)</f>
        <v>0</v>
      </c>
      <c r="BH1767" s="227">
        <f>IF(N1767="sníž. přenesená",J1767,0)</f>
        <v>0</v>
      </c>
      <c r="BI1767" s="227">
        <f>IF(N1767="nulová",J1767,0)</f>
        <v>0</v>
      </c>
      <c r="BJ1767" s="19" t="s">
        <v>34</v>
      </c>
      <c r="BK1767" s="227">
        <f>ROUND(I1767*H1767,2)</f>
        <v>0</v>
      </c>
      <c r="BL1767" s="19" t="s">
        <v>304</v>
      </c>
      <c r="BM1767" s="226" t="s">
        <v>2380</v>
      </c>
    </row>
    <row r="1768" spans="1:51" s="13" customFormat="1" ht="12">
      <c r="A1768" s="13"/>
      <c r="B1768" s="228"/>
      <c r="C1768" s="229"/>
      <c r="D1768" s="230" t="s">
        <v>218</v>
      </c>
      <c r="E1768" s="229"/>
      <c r="F1768" s="232" t="s">
        <v>2381</v>
      </c>
      <c r="G1768" s="229"/>
      <c r="H1768" s="233">
        <v>912.024</v>
      </c>
      <c r="I1768" s="234"/>
      <c r="J1768" s="229"/>
      <c r="K1768" s="229"/>
      <c r="L1768" s="235"/>
      <c r="M1768" s="236"/>
      <c r="N1768" s="237"/>
      <c r="O1768" s="237"/>
      <c r="P1768" s="237"/>
      <c r="Q1768" s="237"/>
      <c r="R1768" s="237"/>
      <c r="S1768" s="237"/>
      <c r="T1768" s="238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  <c r="AE1768" s="13"/>
      <c r="AT1768" s="239" t="s">
        <v>218</v>
      </c>
      <c r="AU1768" s="239" t="s">
        <v>82</v>
      </c>
      <c r="AV1768" s="13" t="s">
        <v>82</v>
      </c>
      <c r="AW1768" s="13" t="s">
        <v>4</v>
      </c>
      <c r="AX1768" s="13" t="s">
        <v>34</v>
      </c>
      <c r="AY1768" s="239" t="s">
        <v>206</v>
      </c>
    </row>
    <row r="1769" spans="1:65" s="2" customFormat="1" ht="44.25" customHeight="1">
      <c r="A1769" s="40"/>
      <c r="B1769" s="41"/>
      <c r="C1769" s="215" t="s">
        <v>2382</v>
      </c>
      <c r="D1769" s="215" t="s">
        <v>208</v>
      </c>
      <c r="E1769" s="216" t="s">
        <v>2061</v>
      </c>
      <c r="F1769" s="217" t="s">
        <v>2062</v>
      </c>
      <c r="G1769" s="218" t="s">
        <v>211</v>
      </c>
      <c r="H1769" s="219">
        <v>210</v>
      </c>
      <c r="I1769" s="220"/>
      <c r="J1769" s="221">
        <f>ROUND(I1769*H1769,2)</f>
        <v>0</v>
      </c>
      <c r="K1769" s="217" t="s">
        <v>212</v>
      </c>
      <c r="L1769" s="46"/>
      <c r="M1769" s="222" t="s">
        <v>19</v>
      </c>
      <c r="N1769" s="223" t="s">
        <v>44</v>
      </c>
      <c r="O1769" s="86"/>
      <c r="P1769" s="224">
        <f>O1769*H1769</f>
        <v>0</v>
      </c>
      <c r="Q1769" s="224">
        <v>0.00606</v>
      </c>
      <c r="R1769" s="224">
        <f>Q1769*H1769</f>
        <v>1.2726</v>
      </c>
      <c r="S1769" s="224">
        <v>0</v>
      </c>
      <c r="T1769" s="225">
        <f>S1769*H1769</f>
        <v>0</v>
      </c>
      <c r="U1769" s="40"/>
      <c r="V1769" s="40"/>
      <c r="W1769" s="40"/>
      <c r="X1769" s="40"/>
      <c r="Y1769" s="40"/>
      <c r="Z1769" s="40"/>
      <c r="AA1769" s="40"/>
      <c r="AB1769" s="40"/>
      <c r="AC1769" s="40"/>
      <c r="AD1769" s="40"/>
      <c r="AE1769" s="40"/>
      <c r="AR1769" s="226" t="s">
        <v>304</v>
      </c>
      <c r="AT1769" s="226" t="s">
        <v>208</v>
      </c>
      <c r="AU1769" s="226" t="s">
        <v>82</v>
      </c>
      <c r="AY1769" s="19" t="s">
        <v>206</v>
      </c>
      <c r="BE1769" s="227">
        <f>IF(N1769="základní",J1769,0)</f>
        <v>0</v>
      </c>
      <c r="BF1769" s="227">
        <f>IF(N1769="snížená",J1769,0)</f>
        <v>0</v>
      </c>
      <c r="BG1769" s="227">
        <f>IF(N1769="zákl. přenesená",J1769,0)</f>
        <v>0</v>
      </c>
      <c r="BH1769" s="227">
        <f>IF(N1769="sníž. přenesená",J1769,0)</f>
        <v>0</v>
      </c>
      <c r="BI1769" s="227">
        <f>IF(N1769="nulová",J1769,0)</f>
        <v>0</v>
      </c>
      <c r="BJ1769" s="19" t="s">
        <v>34</v>
      </c>
      <c r="BK1769" s="227">
        <f>ROUND(I1769*H1769,2)</f>
        <v>0</v>
      </c>
      <c r="BL1769" s="19" t="s">
        <v>304</v>
      </c>
      <c r="BM1769" s="226" t="s">
        <v>2383</v>
      </c>
    </row>
    <row r="1770" spans="1:51" s="15" customFormat="1" ht="12">
      <c r="A1770" s="15"/>
      <c r="B1770" s="251"/>
      <c r="C1770" s="252"/>
      <c r="D1770" s="230" t="s">
        <v>218</v>
      </c>
      <c r="E1770" s="253" t="s">
        <v>19</v>
      </c>
      <c r="F1770" s="254" t="s">
        <v>2384</v>
      </c>
      <c r="G1770" s="252"/>
      <c r="H1770" s="253" t="s">
        <v>19</v>
      </c>
      <c r="I1770" s="255"/>
      <c r="J1770" s="252"/>
      <c r="K1770" s="252"/>
      <c r="L1770" s="256"/>
      <c r="M1770" s="257"/>
      <c r="N1770" s="258"/>
      <c r="O1770" s="258"/>
      <c r="P1770" s="258"/>
      <c r="Q1770" s="258"/>
      <c r="R1770" s="258"/>
      <c r="S1770" s="258"/>
      <c r="T1770" s="259"/>
      <c r="U1770" s="15"/>
      <c r="V1770" s="15"/>
      <c r="W1770" s="15"/>
      <c r="X1770" s="15"/>
      <c r="Y1770" s="15"/>
      <c r="Z1770" s="15"/>
      <c r="AA1770" s="15"/>
      <c r="AB1770" s="15"/>
      <c r="AC1770" s="15"/>
      <c r="AD1770" s="15"/>
      <c r="AE1770" s="15"/>
      <c r="AT1770" s="260" t="s">
        <v>218</v>
      </c>
      <c r="AU1770" s="260" t="s">
        <v>82</v>
      </c>
      <c r="AV1770" s="15" t="s">
        <v>34</v>
      </c>
      <c r="AW1770" s="15" t="s">
        <v>33</v>
      </c>
      <c r="AX1770" s="15" t="s">
        <v>73</v>
      </c>
      <c r="AY1770" s="260" t="s">
        <v>206</v>
      </c>
    </row>
    <row r="1771" spans="1:51" s="13" customFormat="1" ht="12">
      <c r="A1771" s="13"/>
      <c r="B1771" s="228"/>
      <c r="C1771" s="229"/>
      <c r="D1771" s="230" t="s">
        <v>218</v>
      </c>
      <c r="E1771" s="231" t="s">
        <v>19</v>
      </c>
      <c r="F1771" s="232" t="s">
        <v>2385</v>
      </c>
      <c r="G1771" s="229"/>
      <c r="H1771" s="233">
        <v>210</v>
      </c>
      <c r="I1771" s="234"/>
      <c r="J1771" s="229"/>
      <c r="K1771" s="229"/>
      <c r="L1771" s="235"/>
      <c r="M1771" s="236"/>
      <c r="N1771" s="237"/>
      <c r="O1771" s="237"/>
      <c r="P1771" s="237"/>
      <c r="Q1771" s="237"/>
      <c r="R1771" s="237"/>
      <c r="S1771" s="237"/>
      <c r="T1771" s="238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T1771" s="239" t="s">
        <v>218</v>
      </c>
      <c r="AU1771" s="239" t="s">
        <v>82</v>
      </c>
      <c r="AV1771" s="13" t="s">
        <v>82</v>
      </c>
      <c r="AW1771" s="13" t="s">
        <v>33</v>
      </c>
      <c r="AX1771" s="13" t="s">
        <v>73</v>
      </c>
      <c r="AY1771" s="239" t="s">
        <v>206</v>
      </c>
    </row>
    <row r="1772" spans="1:51" s="14" customFormat="1" ht="12">
      <c r="A1772" s="14"/>
      <c r="B1772" s="240"/>
      <c r="C1772" s="241"/>
      <c r="D1772" s="230" t="s">
        <v>218</v>
      </c>
      <c r="E1772" s="242" t="s">
        <v>19</v>
      </c>
      <c r="F1772" s="243" t="s">
        <v>220</v>
      </c>
      <c r="G1772" s="241"/>
      <c r="H1772" s="244">
        <v>210</v>
      </c>
      <c r="I1772" s="245"/>
      <c r="J1772" s="241"/>
      <c r="K1772" s="241"/>
      <c r="L1772" s="246"/>
      <c r="M1772" s="247"/>
      <c r="N1772" s="248"/>
      <c r="O1772" s="248"/>
      <c r="P1772" s="248"/>
      <c r="Q1772" s="248"/>
      <c r="R1772" s="248"/>
      <c r="S1772" s="248"/>
      <c r="T1772" s="249"/>
      <c r="U1772" s="14"/>
      <c r="V1772" s="14"/>
      <c r="W1772" s="14"/>
      <c r="X1772" s="14"/>
      <c r="Y1772" s="14"/>
      <c r="Z1772" s="14"/>
      <c r="AA1772" s="14"/>
      <c r="AB1772" s="14"/>
      <c r="AC1772" s="14"/>
      <c r="AD1772" s="14"/>
      <c r="AE1772" s="14"/>
      <c r="AT1772" s="250" t="s">
        <v>218</v>
      </c>
      <c r="AU1772" s="250" t="s">
        <v>82</v>
      </c>
      <c r="AV1772" s="14" t="s">
        <v>112</v>
      </c>
      <c r="AW1772" s="14" t="s">
        <v>33</v>
      </c>
      <c r="AX1772" s="14" t="s">
        <v>34</v>
      </c>
      <c r="AY1772" s="250" t="s">
        <v>206</v>
      </c>
    </row>
    <row r="1773" spans="1:65" s="2" customFormat="1" ht="12">
      <c r="A1773" s="40"/>
      <c r="B1773" s="41"/>
      <c r="C1773" s="261" t="s">
        <v>2386</v>
      </c>
      <c r="D1773" s="261" t="s">
        <v>317</v>
      </c>
      <c r="E1773" s="262" t="s">
        <v>2066</v>
      </c>
      <c r="F1773" s="263" t="s">
        <v>2067</v>
      </c>
      <c r="G1773" s="264" t="s">
        <v>211</v>
      </c>
      <c r="H1773" s="265">
        <v>220.5</v>
      </c>
      <c r="I1773" s="266"/>
      <c r="J1773" s="267">
        <f>ROUND(I1773*H1773,2)</f>
        <v>0</v>
      </c>
      <c r="K1773" s="263" t="s">
        <v>212</v>
      </c>
      <c r="L1773" s="268"/>
      <c r="M1773" s="269" t="s">
        <v>19</v>
      </c>
      <c r="N1773" s="270" t="s">
        <v>44</v>
      </c>
      <c r="O1773" s="86"/>
      <c r="P1773" s="224">
        <f>O1773*H1773</f>
        <v>0</v>
      </c>
      <c r="Q1773" s="224">
        <v>0.0042</v>
      </c>
      <c r="R1773" s="224">
        <f>Q1773*H1773</f>
        <v>0.9260999999999999</v>
      </c>
      <c r="S1773" s="224">
        <v>0</v>
      </c>
      <c r="T1773" s="225">
        <f>S1773*H1773</f>
        <v>0</v>
      </c>
      <c r="U1773" s="40"/>
      <c r="V1773" s="40"/>
      <c r="W1773" s="40"/>
      <c r="X1773" s="40"/>
      <c r="Y1773" s="40"/>
      <c r="Z1773" s="40"/>
      <c r="AA1773" s="40"/>
      <c r="AB1773" s="40"/>
      <c r="AC1773" s="40"/>
      <c r="AD1773" s="40"/>
      <c r="AE1773" s="40"/>
      <c r="AR1773" s="226" t="s">
        <v>377</v>
      </c>
      <c r="AT1773" s="226" t="s">
        <v>317</v>
      </c>
      <c r="AU1773" s="226" t="s">
        <v>82</v>
      </c>
      <c r="AY1773" s="19" t="s">
        <v>206</v>
      </c>
      <c r="BE1773" s="227">
        <f>IF(N1773="základní",J1773,0)</f>
        <v>0</v>
      </c>
      <c r="BF1773" s="227">
        <f>IF(N1773="snížená",J1773,0)</f>
        <v>0</v>
      </c>
      <c r="BG1773" s="227">
        <f>IF(N1773="zákl. přenesená",J1773,0)</f>
        <v>0</v>
      </c>
      <c r="BH1773" s="227">
        <f>IF(N1773="sníž. přenesená",J1773,0)</f>
        <v>0</v>
      </c>
      <c r="BI1773" s="227">
        <f>IF(N1773="nulová",J1773,0)</f>
        <v>0</v>
      </c>
      <c r="BJ1773" s="19" t="s">
        <v>34</v>
      </c>
      <c r="BK1773" s="227">
        <f>ROUND(I1773*H1773,2)</f>
        <v>0</v>
      </c>
      <c r="BL1773" s="19" t="s">
        <v>304</v>
      </c>
      <c r="BM1773" s="226" t="s">
        <v>2387</v>
      </c>
    </row>
    <row r="1774" spans="1:51" s="13" customFormat="1" ht="12">
      <c r="A1774" s="13"/>
      <c r="B1774" s="228"/>
      <c r="C1774" s="229"/>
      <c r="D1774" s="230" t="s">
        <v>218</v>
      </c>
      <c r="E1774" s="229"/>
      <c r="F1774" s="232" t="s">
        <v>2388</v>
      </c>
      <c r="G1774" s="229"/>
      <c r="H1774" s="233">
        <v>220.5</v>
      </c>
      <c r="I1774" s="234"/>
      <c r="J1774" s="229"/>
      <c r="K1774" s="229"/>
      <c r="L1774" s="235"/>
      <c r="M1774" s="236"/>
      <c r="N1774" s="237"/>
      <c r="O1774" s="237"/>
      <c r="P1774" s="237"/>
      <c r="Q1774" s="237"/>
      <c r="R1774" s="237"/>
      <c r="S1774" s="237"/>
      <c r="T1774" s="238"/>
      <c r="U1774" s="13"/>
      <c r="V1774" s="13"/>
      <c r="W1774" s="13"/>
      <c r="X1774" s="13"/>
      <c r="Y1774" s="13"/>
      <c r="Z1774" s="13"/>
      <c r="AA1774" s="13"/>
      <c r="AB1774" s="13"/>
      <c r="AC1774" s="13"/>
      <c r="AD1774" s="13"/>
      <c r="AE1774" s="13"/>
      <c r="AT1774" s="239" t="s">
        <v>218</v>
      </c>
      <c r="AU1774" s="239" t="s">
        <v>82</v>
      </c>
      <c r="AV1774" s="13" t="s">
        <v>82</v>
      </c>
      <c r="AW1774" s="13" t="s">
        <v>4</v>
      </c>
      <c r="AX1774" s="13" t="s">
        <v>34</v>
      </c>
      <c r="AY1774" s="239" t="s">
        <v>206</v>
      </c>
    </row>
    <row r="1775" spans="1:65" s="2" customFormat="1" ht="12">
      <c r="A1775" s="40"/>
      <c r="B1775" s="41"/>
      <c r="C1775" s="215" t="s">
        <v>2389</v>
      </c>
      <c r="D1775" s="215" t="s">
        <v>208</v>
      </c>
      <c r="E1775" s="216" t="s">
        <v>2390</v>
      </c>
      <c r="F1775" s="217" t="s">
        <v>2391</v>
      </c>
      <c r="G1775" s="218" t="s">
        <v>211</v>
      </c>
      <c r="H1775" s="219">
        <v>1912</v>
      </c>
      <c r="I1775" s="220"/>
      <c r="J1775" s="221">
        <f>ROUND(I1775*H1775,2)</f>
        <v>0</v>
      </c>
      <c r="K1775" s="217" t="s">
        <v>19</v>
      </c>
      <c r="L1775" s="46"/>
      <c r="M1775" s="222" t="s">
        <v>19</v>
      </c>
      <c r="N1775" s="223" t="s">
        <v>44</v>
      </c>
      <c r="O1775" s="86"/>
      <c r="P1775" s="224">
        <f>O1775*H1775</f>
        <v>0</v>
      </c>
      <c r="Q1775" s="224">
        <v>0.00606</v>
      </c>
      <c r="R1775" s="224">
        <f>Q1775*H1775</f>
        <v>11.58672</v>
      </c>
      <c r="S1775" s="224">
        <v>0</v>
      </c>
      <c r="T1775" s="225">
        <f>S1775*H1775</f>
        <v>0</v>
      </c>
      <c r="U1775" s="40"/>
      <c r="V1775" s="40"/>
      <c r="W1775" s="40"/>
      <c r="X1775" s="40"/>
      <c r="Y1775" s="40"/>
      <c r="Z1775" s="40"/>
      <c r="AA1775" s="40"/>
      <c r="AB1775" s="40"/>
      <c r="AC1775" s="40"/>
      <c r="AD1775" s="40"/>
      <c r="AE1775" s="40"/>
      <c r="AR1775" s="226" t="s">
        <v>304</v>
      </c>
      <c r="AT1775" s="226" t="s">
        <v>208</v>
      </c>
      <c r="AU1775" s="226" t="s">
        <v>82</v>
      </c>
      <c r="AY1775" s="19" t="s">
        <v>206</v>
      </c>
      <c r="BE1775" s="227">
        <f>IF(N1775="základní",J1775,0)</f>
        <v>0</v>
      </c>
      <c r="BF1775" s="227">
        <f>IF(N1775="snížená",J1775,0)</f>
        <v>0</v>
      </c>
      <c r="BG1775" s="227">
        <f>IF(N1775="zákl. přenesená",J1775,0)</f>
        <v>0</v>
      </c>
      <c r="BH1775" s="227">
        <f>IF(N1775="sníž. přenesená",J1775,0)</f>
        <v>0</v>
      </c>
      <c r="BI1775" s="227">
        <f>IF(N1775="nulová",J1775,0)</f>
        <v>0</v>
      </c>
      <c r="BJ1775" s="19" t="s">
        <v>34</v>
      </c>
      <c r="BK1775" s="227">
        <f>ROUND(I1775*H1775,2)</f>
        <v>0</v>
      </c>
      <c r="BL1775" s="19" t="s">
        <v>304</v>
      </c>
      <c r="BM1775" s="226" t="s">
        <v>2392</v>
      </c>
    </row>
    <row r="1776" spans="1:51" s="15" customFormat="1" ht="12">
      <c r="A1776" s="15"/>
      <c r="B1776" s="251"/>
      <c r="C1776" s="252"/>
      <c r="D1776" s="230" t="s">
        <v>218</v>
      </c>
      <c r="E1776" s="253" t="s">
        <v>19</v>
      </c>
      <c r="F1776" s="254" t="s">
        <v>2393</v>
      </c>
      <c r="G1776" s="252"/>
      <c r="H1776" s="253" t="s">
        <v>19</v>
      </c>
      <c r="I1776" s="255"/>
      <c r="J1776" s="252"/>
      <c r="K1776" s="252"/>
      <c r="L1776" s="256"/>
      <c r="M1776" s="257"/>
      <c r="N1776" s="258"/>
      <c r="O1776" s="258"/>
      <c r="P1776" s="258"/>
      <c r="Q1776" s="258"/>
      <c r="R1776" s="258"/>
      <c r="S1776" s="258"/>
      <c r="T1776" s="259"/>
      <c r="U1776" s="15"/>
      <c r="V1776" s="15"/>
      <c r="W1776" s="15"/>
      <c r="X1776" s="15"/>
      <c r="Y1776" s="15"/>
      <c r="Z1776" s="15"/>
      <c r="AA1776" s="15"/>
      <c r="AB1776" s="15"/>
      <c r="AC1776" s="15"/>
      <c r="AD1776" s="15"/>
      <c r="AE1776" s="15"/>
      <c r="AT1776" s="260" t="s">
        <v>218</v>
      </c>
      <c r="AU1776" s="260" t="s">
        <v>82</v>
      </c>
      <c r="AV1776" s="15" t="s">
        <v>34</v>
      </c>
      <c r="AW1776" s="15" t="s">
        <v>33</v>
      </c>
      <c r="AX1776" s="15" t="s">
        <v>73</v>
      </c>
      <c r="AY1776" s="260" t="s">
        <v>206</v>
      </c>
    </row>
    <row r="1777" spans="1:51" s="13" customFormat="1" ht="12">
      <c r="A1777" s="13"/>
      <c r="B1777" s="228"/>
      <c r="C1777" s="229"/>
      <c r="D1777" s="230" t="s">
        <v>218</v>
      </c>
      <c r="E1777" s="231" t="s">
        <v>19</v>
      </c>
      <c r="F1777" s="232" t="s">
        <v>2394</v>
      </c>
      <c r="G1777" s="229"/>
      <c r="H1777" s="233">
        <v>1912</v>
      </c>
      <c r="I1777" s="234"/>
      <c r="J1777" s="229"/>
      <c r="K1777" s="229"/>
      <c r="L1777" s="235"/>
      <c r="M1777" s="236"/>
      <c r="N1777" s="237"/>
      <c r="O1777" s="237"/>
      <c r="P1777" s="237"/>
      <c r="Q1777" s="237"/>
      <c r="R1777" s="237"/>
      <c r="S1777" s="237"/>
      <c r="T1777" s="238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T1777" s="239" t="s">
        <v>218</v>
      </c>
      <c r="AU1777" s="239" t="s">
        <v>82</v>
      </c>
      <c r="AV1777" s="13" t="s">
        <v>82</v>
      </c>
      <c r="AW1777" s="13" t="s">
        <v>33</v>
      </c>
      <c r="AX1777" s="13" t="s">
        <v>73</v>
      </c>
      <c r="AY1777" s="239" t="s">
        <v>206</v>
      </c>
    </row>
    <row r="1778" spans="1:51" s="14" customFormat="1" ht="12">
      <c r="A1778" s="14"/>
      <c r="B1778" s="240"/>
      <c r="C1778" s="241"/>
      <c r="D1778" s="230" t="s">
        <v>218</v>
      </c>
      <c r="E1778" s="242" t="s">
        <v>19</v>
      </c>
      <c r="F1778" s="243" t="s">
        <v>220</v>
      </c>
      <c r="G1778" s="241"/>
      <c r="H1778" s="244">
        <v>1912</v>
      </c>
      <c r="I1778" s="245"/>
      <c r="J1778" s="241"/>
      <c r="K1778" s="241"/>
      <c r="L1778" s="246"/>
      <c r="M1778" s="247"/>
      <c r="N1778" s="248"/>
      <c r="O1778" s="248"/>
      <c r="P1778" s="248"/>
      <c r="Q1778" s="248"/>
      <c r="R1778" s="248"/>
      <c r="S1778" s="248"/>
      <c r="T1778" s="249"/>
      <c r="U1778" s="14"/>
      <c r="V1778" s="14"/>
      <c r="W1778" s="14"/>
      <c r="X1778" s="14"/>
      <c r="Y1778" s="14"/>
      <c r="Z1778" s="14"/>
      <c r="AA1778" s="14"/>
      <c r="AB1778" s="14"/>
      <c r="AC1778" s="14"/>
      <c r="AD1778" s="14"/>
      <c r="AE1778" s="14"/>
      <c r="AT1778" s="250" t="s">
        <v>218</v>
      </c>
      <c r="AU1778" s="250" t="s">
        <v>82</v>
      </c>
      <c r="AV1778" s="14" t="s">
        <v>112</v>
      </c>
      <c r="AW1778" s="14" t="s">
        <v>33</v>
      </c>
      <c r="AX1778" s="14" t="s">
        <v>34</v>
      </c>
      <c r="AY1778" s="250" t="s">
        <v>206</v>
      </c>
    </row>
    <row r="1779" spans="1:65" s="2" customFormat="1" ht="12">
      <c r="A1779" s="40"/>
      <c r="B1779" s="41"/>
      <c r="C1779" s="261" t="s">
        <v>2395</v>
      </c>
      <c r="D1779" s="261" t="s">
        <v>317</v>
      </c>
      <c r="E1779" s="262" t="s">
        <v>2396</v>
      </c>
      <c r="F1779" s="263" t="s">
        <v>2397</v>
      </c>
      <c r="G1779" s="264" t="s">
        <v>211</v>
      </c>
      <c r="H1779" s="265">
        <v>2007.6</v>
      </c>
      <c r="I1779" s="266"/>
      <c r="J1779" s="267">
        <f>ROUND(I1779*H1779,2)</f>
        <v>0</v>
      </c>
      <c r="K1779" s="263" t="s">
        <v>212</v>
      </c>
      <c r="L1779" s="268"/>
      <c r="M1779" s="269" t="s">
        <v>19</v>
      </c>
      <c r="N1779" s="270" t="s">
        <v>44</v>
      </c>
      <c r="O1779" s="86"/>
      <c r="P1779" s="224">
        <f>O1779*H1779</f>
        <v>0</v>
      </c>
      <c r="Q1779" s="224">
        <v>0.0075</v>
      </c>
      <c r="R1779" s="224">
        <f>Q1779*H1779</f>
        <v>15.056999999999999</v>
      </c>
      <c r="S1779" s="224">
        <v>0</v>
      </c>
      <c r="T1779" s="225">
        <f>S1779*H1779</f>
        <v>0</v>
      </c>
      <c r="U1779" s="40"/>
      <c r="V1779" s="40"/>
      <c r="W1779" s="40"/>
      <c r="X1779" s="40"/>
      <c r="Y1779" s="40"/>
      <c r="Z1779" s="40"/>
      <c r="AA1779" s="40"/>
      <c r="AB1779" s="40"/>
      <c r="AC1779" s="40"/>
      <c r="AD1779" s="40"/>
      <c r="AE1779" s="40"/>
      <c r="AR1779" s="226" t="s">
        <v>377</v>
      </c>
      <c r="AT1779" s="226" t="s">
        <v>317</v>
      </c>
      <c r="AU1779" s="226" t="s">
        <v>82</v>
      </c>
      <c r="AY1779" s="19" t="s">
        <v>206</v>
      </c>
      <c r="BE1779" s="227">
        <f>IF(N1779="základní",J1779,0)</f>
        <v>0</v>
      </c>
      <c r="BF1779" s="227">
        <f>IF(N1779="snížená",J1779,0)</f>
        <v>0</v>
      </c>
      <c r="BG1779" s="227">
        <f>IF(N1779="zákl. přenesená",J1779,0)</f>
        <v>0</v>
      </c>
      <c r="BH1779" s="227">
        <f>IF(N1779="sníž. přenesená",J1779,0)</f>
        <v>0</v>
      </c>
      <c r="BI1779" s="227">
        <f>IF(N1779="nulová",J1779,0)</f>
        <v>0</v>
      </c>
      <c r="BJ1779" s="19" t="s">
        <v>34</v>
      </c>
      <c r="BK1779" s="227">
        <f>ROUND(I1779*H1779,2)</f>
        <v>0</v>
      </c>
      <c r="BL1779" s="19" t="s">
        <v>304</v>
      </c>
      <c r="BM1779" s="226" t="s">
        <v>2398</v>
      </c>
    </row>
    <row r="1780" spans="1:51" s="13" customFormat="1" ht="12">
      <c r="A1780" s="13"/>
      <c r="B1780" s="228"/>
      <c r="C1780" s="229"/>
      <c r="D1780" s="230" t="s">
        <v>218</v>
      </c>
      <c r="E1780" s="229"/>
      <c r="F1780" s="232" t="s">
        <v>2399</v>
      </c>
      <c r="G1780" s="229"/>
      <c r="H1780" s="233">
        <v>2007.6</v>
      </c>
      <c r="I1780" s="234"/>
      <c r="J1780" s="229"/>
      <c r="K1780" s="229"/>
      <c r="L1780" s="235"/>
      <c r="M1780" s="236"/>
      <c r="N1780" s="237"/>
      <c r="O1780" s="237"/>
      <c r="P1780" s="237"/>
      <c r="Q1780" s="237"/>
      <c r="R1780" s="237"/>
      <c r="S1780" s="237"/>
      <c r="T1780" s="238"/>
      <c r="U1780" s="13"/>
      <c r="V1780" s="13"/>
      <c r="W1780" s="13"/>
      <c r="X1780" s="13"/>
      <c r="Y1780" s="13"/>
      <c r="Z1780" s="13"/>
      <c r="AA1780" s="13"/>
      <c r="AB1780" s="13"/>
      <c r="AC1780" s="13"/>
      <c r="AD1780" s="13"/>
      <c r="AE1780" s="13"/>
      <c r="AT1780" s="239" t="s">
        <v>218</v>
      </c>
      <c r="AU1780" s="239" t="s">
        <v>82</v>
      </c>
      <c r="AV1780" s="13" t="s">
        <v>82</v>
      </c>
      <c r="AW1780" s="13" t="s">
        <v>4</v>
      </c>
      <c r="AX1780" s="13" t="s">
        <v>34</v>
      </c>
      <c r="AY1780" s="239" t="s">
        <v>206</v>
      </c>
    </row>
    <row r="1781" spans="1:65" s="2" customFormat="1" ht="44.25" customHeight="1">
      <c r="A1781" s="40"/>
      <c r="B1781" s="41"/>
      <c r="C1781" s="215" t="s">
        <v>2400</v>
      </c>
      <c r="D1781" s="215" t="s">
        <v>208</v>
      </c>
      <c r="E1781" s="216" t="s">
        <v>2401</v>
      </c>
      <c r="F1781" s="217" t="s">
        <v>2402</v>
      </c>
      <c r="G1781" s="218" t="s">
        <v>211</v>
      </c>
      <c r="H1781" s="219">
        <v>1912</v>
      </c>
      <c r="I1781" s="220"/>
      <c r="J1781" s="221">
        <f>ROUND(I1781*H1781,2)</f>
        <v>0</v>
      </c>
      <c r="K1781" s="217" t="s">
        <v>212</v>
      </c>
      <c r="L1781" s="46"/>
      <c r="M1781" s="222" t="s">
        <v>19</v>
      </c>
      <c r="N1781" s="223" t="s">
        <v>44</v>
      </c>
      <c r="O1781" s="86"/>
      <c r="P1781" s="224">
        <f>O1781*H1781</f>
        <v>0</v>
      </c>
      <c r="Q1781" s="224">
        <v>1E-05</v>
      </c>
      <c r="R1781" s="224">
        <f>Q1781*H1781</f>
        <v>0.01912</v>
      </c>
      <c r="S1781" s="224">
        <v>0</v>
      </c>
      <c r="T1781" s="225">
        <f>S1781*H1781</f>
        <v>0</v>
      </c>
      <c r="U1781" s="40"/>
      <c r="V1781" s="40"/>
      <c r="W1781" s="40"/>
      <c r="X1781" s="40"/>
      <c r="Y1781" s="40"/>
      <c r="Z1781" s="40"/>
      <c r="AA1781" s="40"/>
      <c r="AB1781" s="40"/>
      <c r="AC1781" s="40"/>
      <c r="AD1781" s="40"/>
      <c r="AE1781" s="40"/>
      <c r="AR1781" s="226" t="s">
        <v>304</v>
      </c>
      <c r="AT1781" s="226" t="s">
        <v>208</v>
      </c>
      <c r="AU1781" s="226" t="s">
        <v>82</v>
      </c>
      <c r="AY1781" s="19" t="s">
        <v>206</v>
      </c>
      <c r="BE1781" s="227">
        <f>IF(N1781="základní",J1781,0)</f>
        <v>0</v>
      </c>
      <c r="BF1781" s="227">
        <f>IF(N1781="snížená",J1781,0)</f>
        <v>0</v>
      </c>
      <c r="BG1781" s="227">
        <f>IF(N1781="zákl. přenesená",J1781,0)</f>
        <v>0</v>
      </c>
      <c r="BH1781" s="227">
        <f>IF(N1781="sníž. přenesená",J1781,0)</f>
        <v>0</v>
      </c>
      <c r="BI1781" s="227">
        <f>IF(N1781="nulová",J1781,0)</f>
        <v>0</v>
      </c>
      <c r="BJ1781" s="19" t="s">
        <v>34</v>
      </c>
      <c r="BK1781" s="227">
        <f>ROUND(I1781*H1781,2)</f>
        <v>0</v>
      </c>
      <c r="BL1781" s="19" t="s">
        <v>304</v>
      </c>
      <c r="BM1781" s="226" t="s">
        <v>2403</v>
      </c>
    </row>
    <row r="1782" spans="1:51" s="15" customFormat="1" ht="12">
      <c r="A1782" s="15"/>
      <c r="B1782" s="251"/>
      <c r="C1782" s="252"/>
      <c r="D1782" s="230" t="s">
        <v>218</v>
      </c>
      <c r="E1782" s="253" t="s">
        <v>19</v>
      </c>
      <c r="F1782" s="254" t="s">
        <v>2404</v>
      </c>
      <c r="G1782" s="252"/>
      <c r="H1782" s="253" t="s">
        <v>19</v>
      </c>
      <c r="I1782" s="255"/>
      <c r="J1782" s="252"/>
      <c r="K1782" s="252"/>
      <c r="L1782" s="256"/>
      <c r="M1782" s="257"/>
      <c r="N1782" s="258"/>
      <c r="O1782" s="258"/>
      <c r="P1782" s="258"/>
      <c r="Q1782" s="258"/>
      <c r="R1782" s="258"/>
      <c r="S1782" s="258"/>
      <c r="T1782" s="259"/>
      <c r="U1782" s="15"/>
      <c r="V1782" s="15"/>
      <c r="W1782" s="15"/>
      <c r="X1782" s="15"/>
      <c r="Y1782" s="15"/>
      <c r="Z1782" s="15"/>
      <c r="AA1782" s="15"/>
      <c r="AB1782" s="15"/>
      <c r="AC1782" s="15"/>
      <c r="AD1782" s="15"/>
      <c r="AE1782" s="15"/>
      <c r="AT1782" s="260" t="s">
        <v>218</v>
      </c>
      <c r="AU1782" s="260" t="s">
        <v>82</v>
      </c>
      <c r="AV1782" s="15" t="s">
        <v>34</v>
      </c>
      <c r="AW1782" s="15" t="s">
        <v>33</v>
      </c>
      <c r="AX1782" s="15" t="s">
        <v>73</v>
      </c>
      <c r="AY1782" s="260" t="s">
        <v>206</v>
      </c>
    </row>
    <row r="1783" spans="1:51" s="13" customFormat="1" ht="12">
      <c r="A1783" s="13"/>
      <c r="B1783" s="228"/>
      <c r="C1783" s="229"/>
      <c r="D1783" s="230" t="s">
        <v>218</v>
      </c>
      <c r="E1783" s="231" t="s">
        <v>19</v>
      </c>
      <c r="F1783" s="232" t="s">
        <v>2394</v>
      </c>
      <c r="G1783" s="229"/>
      <c r="H1783" s="233">
        <v>1912</v>
      </c>
      <c r="I1783" s="234"/>
      <c r="J1783" s="229"/>
      <c r="K1783" s="229"/>
      <c r="L1783" s="235"/>
      <c r="M1783" s="236"/>
      <c r="N1783" s="237"/>
      <c r="O1783" s="237"/>
      <c r="P1783" s="237"/>
      <c r="Q1783" s="237"/>
      <c r="R1783" s="237"/>
      <c r="S1783" s="237"/>
      <c r="T1783" s="238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T1783" s="239" t="s">
        <v>218</v>
      </c>
      <c r="AU1783" s="239" t="s">
        <v>82</v>
      </c>
      <c r="AV1783" s="13" t="s">
        <v>82</v>
      </c>
      <c r="AW1783" s="13" t="s">
        <v>33</v>
      </c>
      <c r="AX1783" s="13" t="s">
        <v>73</v>
      </c>
      <c r="AY1783" s="239" t="s">
        <v>206</v>
      </c>
    </row>
    <row r="1784" spans="1:51" s="14" customFormat="1" ht="12">
      <c r="A1784" s="14"/>
      <c r="B1784" s="240"/>
      <c r="C1784" s="241"/>
      <c r="D1784" s="230" t="s">
        <v>218</v>
      </c>
      <c r="E1784" s="242" t="s">
        <v>19</v>
      </c>
      <c r="F1784" s="243" t="s">
        <v>220</v>
      </c>
      <c r="G1784" s="241"/>
      <c r="H1784" s="244">
        <v>1912</v>
      </c>
      <c r="I1784" s="245"/>
      <c r="J1784" s="241"/>
      <c r="K1784" s="241"/>
      <c r="L1784" s="246"/>
      <c r="M1784" s="247"/>
      <c r="N1784" s="248"/>
      <c r="O1784" s="248"/>
      <c r="P1784" s="248"/>
      <c r="Q1784" s="248"/>
      <c r="R1784" s="248"/>
      <c r="S1784" s="248"/>
      <c r="T1784" s="249"/>
      <c r="U1784" s="14"/>
      <c r="V1784" s="14"/>
      <c r="W1784" s="14"/>
      <c r="X1784" s="14"/>
      <c r="Y1784" s="14"/>
      <c r="Z1784" s="14"/>
      <c r="AA1784" s="14"/>
      <c r="AB1784" s="14"/>
      <c r="AC1784" s="14"/>
      <c r="AD1784" s="14"/>
      <c r="AE1784" s="14"/>
      <c r="AT1784" s="250" t="s">
        <v>218</v>
      </c>
      <c r="AU1784" s="250" t="s">
        <v>82</v>
      </c>
      <c r="AV1784" s="14" t="s">
        <v>112</v>
      </c>
      <c r="AW1784" s="14" t="s">
        <v>33</v>
      </c>
      <c r="AX1784" s="14" t="s">
        <v>34</v>
      </c>
      <c r="AY1784" s="250" t="s">
        <v>206</v>
      </c>
    </row>
    <row r="1785" spans="1:65" s="2" customFormat="1" ht="12">
      <c r="A1785" s="40"/>
      <c r="B1785" s="41"/>
      <c r="C1785" s="261" t="s">
        <v>2405</v>
      </c>
      <c r="D1785" s="261" t="s">
        <v>317</v>
      </c>
      <c r="E1785" s="262" t="s">
        <v>2406</v>
      </c>
      <c r="F1785" s="263" t="s">
        <v>2407</v>
      </c>
      <c r="G1785" s="264" t="s">
        <v>211</v>
      </c>
      <c r="H1785" s="265">
        <v>2007.6</v>
      </c>
      <c r="I1785" s="266"/>
      <c r="J1785" s="267">
        <f>ROUND(I1785*H1785,2)</f>
        <v>0</v>
      </c>
      <c r="K1785" s="263" t="s">
        <v>212</v>
      </c>
      <c r="L1785" s="268"/>
      <c r="M1785" s="269" t="s">
        <v>19</v>
      </c>
      <c r="N1785" s="270" t="s">
        <v>44</v>
      </c>
      <c r="O1785" s="86"/>
      <c r="P1785" s="224">
        <f>O1785*H1785</f>
        <v>0</v>
      </c>
      <c r="Q1785" s="224">
        <v>0.00025</v>
      </c>
      <c r="R1785" s="224">
        <f>Q1785*H1785</f>
        <v>0.5019</v>
      </c>
      <c r="S1785" s="224">
        <v>0</v>
      </c>
      <c r="T1785" s="225">
        <f>S1785*H1785</f>
        <v>0</v>
      </c>
      <c r="U1785" s="40"/>
      <c r="V1785" s="40"/>
      <c r="W1785" s="40"/>
      <c r="X1785" s="40"/>
      <c r="Y1785" s="40"/>
      <c r="Z1785" s="40"/>
      <c r="AA1785" s="40"/>
      <c r="AB1785" s="40"/>
      <c r="AC1785" s="40"/>
      <c r="AD1785" s="40"/>
      <c r="AE1785" s="40"/>
      <c r="AR1785" s="226" t="s">
        <v>377</v>
      </c>
      <c r="AT1785" s="226" t="s">
        <v>317</v>
      </c>
      <c r="AU1785" s="226" t="s">
        <v>82</v>
      </c>
      <c r="AY1785" s="19" t="s">
        <v>206</v>
      </c>
      <c r="BE1785" s="227">
        <f>IF(N1785="základní",J1785,0)</f>
        <v>0</v>
      </c>
      <c r="BF1785" s="227">
        <f>IF(N1785="snížená",J1785,0)</f>
        <v>0</v>
      </c>
      <c r="BG1785" s="227">
        <f>IF(N1785="zákl. přenesená",J1785,0)</f>
        <v>0</v>
      </c>
      <c r="BH1785" s="227">
        <f>IF(N1785="sníž. přenesená",J1785,0)</f>
        <v>0</v>
      </c>
      <c r="BI1785" s="227">
        <f>IF(N1785="nulová",J1785,0)</f>
        <v>0</v>
      </c>
      <c r="BJ1785" s="19" t="s">
        <v>34</v>
      </c>
      <c r="BK1785" s="227">
        <f>ROUND(I1785*H1785,2)</f>
        <v>0</v>
      </c>
      <c r="BL1785" s="19" t="s">
        <v>304</v>
      </c>
      <c r="BM1785" s="226" t="s">
        <v>2408</v>
      </c>
    </row>
    <row r="1786" spans="1:51" s="13" customFormat="1" ht="12">
      <c r="A1786" s="13"/>
      <c r="B1786" s="228"/>
      <c r="C1786" s="229"/>
      <c r="D1786" s="230" t="s">
        <v>218</v>
      </c>
      <c r="E1786" s="229"/>
      <c r="F1786" s="232" t="s">
        <v>2399</v>
      </c>
      <c r="G1786" s="229"/>
      <c r="H1786" s="233">
        <v>2007.6</v>
      </c>
      <c r="I1786" s="234"/>
      <c r="J1786" s="229"/>
      <c r="K1786" s="229"/>
      <c r="L1786" s="235"/>
      <c r="M1786" s="236"/>
      <c r="N1786" s="237"/>
      <c r="O1786" s="237"/>
      <c r="P1786" s="237"/>
      <c r="Q1786" s="237"/>
      <c r="R1786" s="237"/>
      <c r="S1786" s="237"/>
      <c r="T1786" s="238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  <c r="AE1786" s="13"/>
      <c r="AT1786" s="239" t="s">
        <v>218</v>
      </c>
      <c r="AU1786" s="239" t="s">
        <v>82</v>
      </c>
      <c r="AV1786" s="13" t="s">
        <v>82</v>
      </c>
      <c r="AW1786" s="13" t="s">
        <v>4</v>
      </c>
      <c r="AX1786" s="13" t="s">
        <v>34</v>
      </c>
      <c r="AY1786" s="239" t="s">
        <v>206</v>
      </c>
    </row>
    <row r="1787" spans="1:65" s="2" customFormat="1" ht="44.25" customHeight="1">
      <c r="A1787" s="40"/>
      <c r="B1787" s="41"/>
      <c r="C1787" s="215" t="s">
        <v>2409</v>
      </c>
      <c r="D1787" s="215" t="s">
        <v>208</v>
      </c>
      <c r="E1787" s="216" t="s">
        <v>2410</v>
      </c>
      <c r="F1787" s="217" t="s">
        <v>2411</v>
      </c>
      <c r="G1787" s="218" t="s">
        <v>211</v>
      </c>
      <c r="H1787" s="219">
        <v>2069.466</v>
      </c>
      <c r="I1787" s="220"/>
      <c r="J1787" s="221">
        <f>ROUND(I1787*H1787,2)</f>
        <v>0</v>
      </c>
      <c r="K1787" s="217" t="s">
        <v>212</v>
      </c>
      <c r="L1787" s="46"/>
      <c r="M1787" s="222" t="s">
        <v>19</v>
      </c>
      <c r="N1787" s="223" t="s">
        <v>44</v>
      </c>
      <c r="O1787" s="86"/>
      <c r="P1787" s="224">
        <f>O1787*H1787</f>
        <v>0</v>
      </c>
      <c r="Q1787" s="224">
        <v>0</v>
      </c>
      <c r="R1787" s="224">
        <f>Q1787*H1787</f>
        <v>0</v>
      </c>
      <c r="S1787" s="224">
        <v>0</v>
      </c>
      <c r="T1787" s="225">
        <f>S1787*H1787</f>
        <v>0</v>
      </c>
      <c r="U1787" s="40"/>
      <c r="V1787" s="40"/>
      <c r="W1787" s="40"/>
      <c r="X1787" s="40"/>
      <c r="Y1787" s="40"/>
      <c r="Z1787" s="40"/>
      <c r="AA1787" s="40"/>
      <c r="AB1787" s="40"/>
      <c r="AC1787" s="40"/>
      <c r="AD1787" s="40"/>
      <c r="AE1787" s="40"/>
      <c r="AR1787" s="226" t="s">
        <v>304</v>
      </c>
      <c r="AT1787" s="226" t="s">
        <v>208</v>
      </c>
      <c r="AU1787" s="226" t="s">
        <v>82</v>
      </c>
      <c r="AY1787" s="19" t="s">
        <v>206</v>
      </c>
      <c r="BE1787" s="227">
        <f>IF(N1787="základní",J1787,0)</f>
        <v>0</v>
      </c>
      <c r="BF1787" s="227">
        <f>IF(N1787="snížená",J1787,0)</f>
        <v>0</v>
      </c>
      <c r="BG1787" s="227">
        <f>IF(N1787="zákl. přenesená",J1787,0)</f>
        <v>0</v>
      </c>
      <c r="BH1787" s="227">
        <f>IF(N1787="sníž. přenesená",J1787,0)</f>
        <v>0</v>
      </c>
      <c r="BI1787" s="227">
        <f>IF(N1787="nulová",J1787,0)</f>
        <v>0</v>
      </c>
      <c r="BJ1787" s="19" t="s">
        <v>34</v>
      </c>
      <c r="BK1787" s="227">
        <f>ROUND(I1787*H1787,2)</f>
        <v>0</v>
      </c>
      <c r="BL1787" s="19" t="s">
        <v>304</v>
      </c>
      <c r="BM1787" s="226" t="s">
        <v>2412</v>
      </c>
    </row>
    <row r="1788" spans="1:51" s="15" customFormat="1" ht="12">
      <c r="A1788" s="15"/>
      <c r="B1788" s="251"/>
      <c r="C1788" s="252"/>
      <c r="D1788" s="230" t="s">
        <v>218</v>
      </c>
      <c r="E1788" s="253" t="s">
        <v>19</v>
      </c>
      <c r="F1788" s="254" t="s">
        <v>2413</v>
      </c>
      <c r="G1788" s="252"/>
      <c r="H1788" s="253" t="s">
        <v>19</v>
      </c>
      <c r="I1788" s="255"/>
      <c r="J1788" s="252"/>
      <c r="K1788" s="252"/>
      <c r="L1788" s="256"/>
      <c r="M1788" s="257"/>
      <c r="N1788" s="258"/>
      <c r="O1788" s="258"/>
      <c r="P1788" s="258"/>
      <c r="Q1788" s="258"/>
      <c r="R1788" s="258"/>
      <c r="S1788" s="258"/>
      <c r="T1788" s="259"/>
      <c r="U1788" s="15"/>
      <c r="V1788" s="15"/>
      <c r="W1788" s="15"/>
      <c r="X1788" s="15"/>
      <c r="Y1788" s="15"/>
      <c r="Z1788" s="15"/>
      <c r="AA1788" s="15"/>
      <c r="AB1788" s="15"/>
      <c r="AC1788" s="15"/>
      <c r="AD1788" s="15"/>
      <c r="AE1788" s="15"/>
      <c r="AT1788" s="260" t="s">
        <v>218</v>
      </c>
      <c r="AU1788" s="260" t="s">
        <v>82</v>
      </c>
      <c r="AV1788" s="15" t="s">
        <v>34</v>
      </c>
      <c r="AW1788" s="15" t="s">
        <v>33</v>
      </c>
      <c r="AX1788" s="15" t="s">
        <v>73</v>
      </c>
      <c r="AY1788" s="260" t="s">
        <v>206</v>
      </c>
    </row>
    <row r="1789" spans="1:51" s="13" customFormat="1" ht="12">
      <c r="A1789" s="13"/>
      <c r="B1789" s="228"/>
      <c r="C1789" s="229"/>
      <c r="D1789" s="230" t="s">
        <v>218</v>
      </c>
      <c r="E1789" s="231" t="s">
        <v>19</v>
      </c>
      <c r="F1789" s="232" t="s">
        <v>2414</v>
      </c>
      <c r="G1789" s="229"/>
      <c r="H1789" s="233">
        <v>288.912</v>
      </c>
      <c r="I1789" s="234"/>
      <c r="J1789" s="229"/>
      <c r="K1789" s="229"/>
      <c r="L1789" s="235"/>
      <c r="M1789" s="236"/>
      <c r="N1789" s="237"/>
      <c r="O1789" s="237"/>
      <c r="P1789" s="237"/>
      <c r="Q1789" s="237"/>
      <c r="R1789" s="237"/>
      <c r="S1789" s="237"/>
      <c r="T1789" s="238"/>
      <c r="U1789" s="13"/>
      <c r="V1789" s="13"/>
      <c r="W1789" s="13"/>
      <c r="X1789" s="13"/>
      <c r="Y1789" s="13"/>
      <c r="Z1789" s="13"/>
      <c r="AA1789" s="13"/>
      <c r="AB1789" s="13"/>
      <c r="AC1789" s="13"/>
      <c r="AD1789" s="13"/>
      <c r="AE1789" s="13"/>
      <c r="AT1789" s="239" t="s">
        <v>218</v>
      </c>
      <c r="AU1789" s="239" t="s">
        <v>82</v>
      </c>
      <c r="AV1789" s="13" t="s">
        <v>82</v>
      </c>
      <c r="AW1789" s="13" t="s">
        <v>33</v>
      </c>
      <c r="AX1789" s="13" t="s">
        <v>73</v>
      </c>
      <c r="AY1789" s="239" t="s">
        <v>206</v>
      </c>
    </row>
    <row r="1790" spans="1:51" s="15" customFormat="1" ht="12">
      <c r="A1790" s="15"/>
      <c r="B1790" s="251"/>
      <c r="C1790" s="252"/>
      <c r="D1790" s="230" t="s">
        <v>218</v>
      </c>
      <c r="E1790" s="253" t="s">
        <v>19</v>
      </c>
      <c r="F1790" s="254" t="s">
        <v>2415</v>
      </c>
      <c r="G1790" s="252"/>
      <c r="H1790" s="253" t="s">
        <v>19</v>
      </c>
      <c r="I1790" s="255"/>
      <c r="J1790" s="252"/>
      <c r="K1790" s="252"/>
      <c r="L1790" s="256"/>
      <c r="M1790" s="257"/>
      <c r="N1790" s="258"/>
      <c r="O1790" s="258"/>
      <c r="P1790" s="258"/>
      <c r="Q1790" s="258"/>
      <c r="R1790" s="258"/>
      <c r="S1790" s="258"/>
      <c r="T1790" s="259"/>
      <c r="U1790" s="15"/>
      <c r="V1790" s="15"/>
      <c r="W1790" s="15"/>
      <c r="X1790" s="15"/>
      <c r="Y1790" s="15"/>
      <c r="Z1790" s="15"/>
      <c r="AA1790" s="15"/>
      <c r="AB1790" s="15"/>
      <c r="AC1790" s="15"/>
      <c r="AD1790" s="15"/>
      <c r="AE1790" s="15"/>
      <c r="AT1790" s="260" t="s">
        <v>218</v>
      </c>
      <c r="AU1790" s="260" t="s">
        <v>82</v>
      </c>
      <c r="AV1790" s="15" t="s">
        <v>34</v>
      </c>
      <c r="AW1790" s="15" t="s">
        <v>33</v>
      </c>
      <c r="AX1790" s="15" t="s">
        <v>73</v>
      </c>
      <c r="AY1790" s="260" t="s">
        <v>206</v>
      </c>
    </row>
    <row r="1791" spans="1:51" s="13" customFormat="1" ht="12">
      <c r="A1791" s="13"/>
      <c r="B1791" s="228"/>
      <c r="C1791" s="229"/>
      <c r="D1791" s="230" t="s">
        <v>218</v>
      </c>
      <c r="E1791" s="231" t="s">
        <v>19</v>
      </c>
      <c r="F1791" s="232" t="s">
        <v>2416</v>
      </c>
      <c r="G1791" s="229"/>
      <c r="H1791" s="233">
        <v>20.99</v>
      </c>
      <c r="I1791" s="234"/>
      <c r="J1791" s="229"/>
      <c r="K1791" s="229"/>
      <c r="L1791" s="235"/>
      <c r="M1791" s="236"/>
      <c r="N1791" s="237"/>
      <c r="O1791" s="237"/>
      <c r="P1791" s="237"/>
      <c r="Q1791" s="237"/>
      <c r="R1791" s="237"/>
      <c r="S1791" s="237"/>
      <c r="T1791" s="238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T1791" s="239" t="s">
        <v>218</v>
      </c>
      <c r="AU1791" s="239" t="s">
        <v>82</v>
      </c>
      <c r="AV1791" s="13" t="s">
        <v>82</v>
      </c>
      <c r="AW1791" s="13" t="s">
        <v>33</v>
      </c>
      <c r="AX1791" s="13" t="s">
        <v>73</v>
      </c>
      <c r="AY1791" s="239" t="s">
        <v>206</v>
      </c>
    </row>
    <row r="1792" spans="1:51" s="15" customFormat="1" ht="12">
      <c r="A1792" s="15"/>
      <c r="B1792" s="251"/>
      <c r="C1792" s="252"/>
      <c r="D1792" s="230" t="s">
        <v>218</v>
      </c>
      <c r="E1792" s="253" t="s">
        <v>19</v>
      </c>
      <c r="F1792" s="254" t="s">
        <v>2354</v>
      </c>
      <c r="G1792" s="252"/>
      <c r="H1792" s="253" t="s">
        <v>19</v>
      </c>
      <c r="I1792" s="255"/>
      <c r="J1792" s="252"/>
      <c r="K1792" s="252"/>
      <c r="L1792" s="256"/>
      <c r="M1792" s="257"/>
      <c r="N1792" s="258"/>
      <c r="O1792" s="258"/>
      <c r="P1792" s="258"/>
      <c r="Q1792" s="258"/>
      <c r="R1792" s="258"/>
      <c r="S1792" s="258"/>
      <c r="T1792" s="259"/>
      <c r="U1792" s="15"/>
      <c r="V1792" s="15"/>
      <c r="W1792" s="15"/>
      <c r="X1792" s="15"/>
      <c r="Y1792" s="15"/>
      <c r="Z1792" s="15"/>
      <c r="AA1792" s="15"/>
      <c r="AB1792" s="15"/>
      <c r="AC1792" s="15"/>
      <c r="AD1792" s="15"/>
      <c r="AE1792" s="15"/>
      <c r="AT1792" s="260" t="s">
        <v>218</v>
      </c>
      <c r="AU1792" s="260" t="s">
        <v>82</v>
      </c>
      <c r="AV1792" s="15" t="s">
        <v>34</v>
      </c>
      <c r="AW1792" s="15" t="s">
        <v>33</v>
      </c>
      <c r="AX1792" s="15" t="s">
        <v>73</v>
      </c>
      <c r="AY1792" s="260" t="s">
        <v>206</v>
      </c>
    </row>
    <row r="1793" spans="1:51" s="13" customFormat="1" ht="12">
      <c r="A1793" s="13"/>
      <c r="B1793" s="228"/>
      <c r="C1793" s="229"/>
      <c r="D1793" s="230" t="s">
        <v>218</v>
      </c>
      <c r="E1793" s="231" t="s">
        <v>19</v>
      </c>
      <c r="F1793" s="232" t="s">
        <v>2417</v>
      </c>
      <c r="G1793" s="229"/>
      <c r="H1793" s="233">
        <v>13.23</v>
      </c>
      <c r="I1793" s="234"/>
      <c r="J1793" s="229"/>
      <c r="K1793" s="229"/>
      <c r="L1793" s="235"/>
      <c r="M1793" s="236"/>
      <c r="N1793" s="237"/>
      <c r="O1793" s="237"/>
      <c r="P1793" s="237"/>
      <c r="Q1793" s="237"/>
      <c r="R1793" s="237"/>
      <c r="S1793" s="237"/>
      <c r="T1793" s="238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T1793" s="239" t="s">
        <v>218</v>
      </c>
      <c r="AU1793" s="239" t="s">
        <v>82</v>
      </c>
      <c r="AV1793" s="13" t="s">
        <v>82</v>
      </c>
      <c r="AW1793" s="13" t="s">
        <v>33</v>
      </c>
      <c r="AX1793" s="13" t="s">
        <v>73</v>
      </c>
      <c r="AY1793" s="239" t="s">
        <v>206</v>
      </c>
    </row>
    <row r="1794" spans="1:51" s="15" customFormat="1" ht="12">
      <c r="A1794" s="15"/>
      <c r="B1794" s="251"/>
      <c r="C1794" s="252"/>
      <c r="D1794" s="230" t="s">
        <v>218</v>
      </c>
      <c r="E1794" s="253" t="s">
        <v>19</v>
      </c>
      <c r="F1794" s="254" t="s">
        <v>2356</v>
      </c>
      <c r="G1794" s="252"/>
      <c r="H1794" s="253" t="s">
        <v>19</v>
      </c>
      <c r="I1794" s="255"/>
      <c r="J1794" s="252"/>
      <c r="K1794" s="252"/>
      <c r="L1794" s="256"/>
      <c r="M1794" s="257"/>
      <c r="N1794" s="258"/>
      <c r="O1794" s="258"/>
      <c r="P1794" s="258"/>
      <c r="Q1794" s="258"/>
      <c r="R1794" s="258"/>
      <c r="S1794" s="258"/>
      <c r="T1794" s="259"/>
      <c r="U1794" s="15"/>
      <c r="V1794" s="15"/>
      <c r="W1794" s="15"/>
      <c r="X1794" s="15"/>
      <c r="Y1794" s="15"/>
      <c r="Z1794" s="15"/>
      <c r="AA1794" s="15"/>
      <c r="AB1794" s="15"/>
      <c r="AC1794" s="15"/>
      <c r="AD1794" s="15"/>
      <c r="AE1794" s="15"/>
      <c r="AT1794" s="260" t="s">
        <v>218</v>
      </c>
      <c r="AU1794" s="260" t="s">
        <v>82</v>
      </c>
      <c r="AV1794" s="15" t="s">
        <v>34</v>
      </c>
      <c r="AW1794" s="15" t="s">
        <v>33</v>
      </c>
      <c r="AX1794" s="15" t="s">
        <v>73</v>
      </c>
      <c r="AY1794" s="260" t="s">
        <v>206</v>
      </c>
    </row>
    <row r="1795" spans="1:51" s="13" customFormat="1" ht="12">
      <c r="A1795" s="13"/>
      <c r="B1795" s="228"/>
      <c r="C1795" s="229"/>
      <c r="D1795" s="230" t="s">
        <v>218</v>
      </c>
      <c r="E1795" s="231" t="s">
        <v>19</v>
      </c>
      <c r="F1795" s="232" t="s">
        <v>2418</v>
      </c>
      <c r="G1795" s="229"/>
      <c r="H1795" s="233">
        <v>52.08</v>
      </c>
      <c r="I1795" s="234"/>
      <c r="J1795" s="229"/>
      <c r="K1795" s="229"/>
      <c r="L1795" s="235"/>
      <c r="M1795" s="236"/>
      <c r="N1795" s="237"/>
      <c r="O1795" s="237"/>
      <c r="P1795" s="237"/>
      <c r="Q1795" s="237"/>
      <c r="R1795" s="237"/>
      <c r="S1795" s="237"/>
      <c r="T1795" s="238"/>
      <c r="U1795" s="13"/>
      <c r="V1795" s="13"/>
      <c r="W1795" s="13"/>
      <c r="X1795" s="13"/>
      <c r="Y1795" s="13"/>
      <c r="Z1795" s="13"/>
      <c r="AA1795" s="13"/>
      <c r="AB1795" s="13"/>
      <c r="AC1795" s="13"/>
      <c r="AD1795" s="13"/>
      <c r="AE1795" s="13"/>
      <c r="AT1795" s="239" t="s">
        <v>218</v>
      </c>
      <c r="AU1795" s="239" t="s">
        <v>82</v>
      </c>
      <c r="AV1795" s="13" t="s">
        <v>82</v>
      </c>
      <c r="AW1795" s="13" t="s">
        <v>33</v>
      </c>
      <c r="AX1795" s="13" t="s">
        <v>73</v>
      </c>
      <c r="AY1795" s="239" t="s">
        <v>206</v>
      </c>
    </row>
    <row r="1796" spans="1:51" s="15" customFormat="1" ht="12">
      <c r="A1796" s="15"/>
      <c r="B1796" s="251"/>
      <c r="C1796" s="252"/>
      <c r="D1796" s="230" t="s">
        <v>218</v>
      </c>
      <c r="E1796" s="253" t="s">
        <v>19</v>
      </c>
      <c r="F1796" s="254" t="s">
        <v>2419</v>
      </c>
      <c r="G1796" s="252"/>
      <c r="H1796" s="253" t="s">
        <v>19</v>
      </c>
      <c r="I1796" s="255"/>
      <c r="J1796" s="252"/>
      <c r="K1796" s="252"/>
      <c r="L1796" s="256"/>
      <c r="M1796" s="257"/>
      <c r="N1796" s="258"/>
      <c r="O1796" s="258"/>
      <c r="P1796" s="258"/>
      <c r="Q1796" s="258"/>
      <c r="R1796" s="258"/>
      <c r="S1796" s="258"/>
      <c r="T1796" s="259"/>
      <c r="U1796" s="15"/>
      <c r="V1796" s="15"/>
      <c r="W1796" s="15"/>
      <c r="X1796" s="15"/>
      <c r="Y1796" s="15"/>
      <c r="Z1796" s="15"/>
      <c r="AA1796" s="15"/>
      <c r="AB1796" s="15"/>
      <c r="AC1796" s="15"/>
      <c r="AD1796" s="15"/>
      <c r="AE1796" s="15"/>
      <c r="AT1796" s="260" t="s">
        <v>218</v>
      </c>
      <c r="AU1796" s="260" t="s">
        <v>82</v>
      </c>
      <c r="AV1796" s="15" t="s">
        <v>34</v>
      </c>
      <c r="AW1796" s="15" t="s">
        <v>33</v>
      </c>
      <c r="AX1796" s="15" t="s">
        <v>73</v>
      </c>
      <c r="AY1796" s="260" t="s">
        <v>206</v>
      </c>
    </row>
    <row r="1797" spans="1:51" s="13" customFormat="1" ht="12">
      <c r="A1797" s="13"/>
      <c r="B1797" s="228"/>
      <c r="C1797" s="229"/>
      <c r="D1797" s="230" t="s">
        <v>218</v>
      </c>
      <c r="E1797" s="231" t="s">
        <v>19</v>
      </c>
      <c r="F1797" s="232" t="s">
        <v>2420</v>
      </c>
      <c r="G1797" s="229"/>
      <c r="H1797" s="233">
        <v>249.5</v>
      </c>
      <c r="I1797" s="234"/>
      <c r="J1797" s="229"/>
      <c r="K1797" s="229"/>
      <c r="L1797" s="235"/>
      <c r="M1797" s="236"/>
      <c r="N1797" s="237"/>
      <c r="O1797" s="237"/>
      <c r="P1797" s="237"/>
      <c r="Q1797" s="237"/>
      <c r="R1797" s="237"/>
      <c r="S1797" s="237"/>
      <c r="T1797" s="238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  <c r="AE1797" s="13"/>
      <c r="AT1797" s="239" t="s">
        <v>218</v>
      </c>
      <c r="AU1797" s="239" t="s">
        <v>82</v>
      </c>
      <c r="AV1797" s="13" t="s">
        <v>82</v>
      </c>
      <c r="AW1797" s="13" t="s">
        <v>33</v>
      </c>
      <c r="AX1797" s="13" t="s">
        <v>73</v>
      </c>
      <c r="AY1797" s="239" t="s">
        <v>206</v>
      </c>
    </row>
    <row r="1798" spans="1:51" s="15" customFormat="1" ht="12">
      <c r="A1798" s="15"/>
      <c r="B1798" s="251"/>
      <c r="C1798" s="252"/>
      <c r="D1798" s="230" t="s">
        <v>218</v>
      </c>
      <c r="E1798" s="253" t="s">
        <v>19</v>
      </c>
      <c r="F1798" s="254" t="s">
        <v>2367</v>
      </c>
      <c r="G1798" s="252"/>
      <c r="H1798" s="253" t="s">
        <v>19</v>
      </c>
      <c r="I1798" s="255"/>
      <c r="J1798" s="252"/>
      <c r="K1798" s="252"/>
      <c r="L1798" s="256"/>
      <c r="M1798" s="257"/>
      <c r="N1798" s="258"/>
      <c r="O1798" s="258"/>
      <c r="P1798" s="258"/>
      <c r="Q1798" s="258"/>
      <c r="R1798" s="258"/>
      <c r="S1798" s="258"/>
      <c r="T1798" s="259"/>
      <c r="U1798" s="15"/>
      <c r="V1798" s="15"/>
      <c r="W1798" s="15"/>
      <c r="X1798" s="15"/>
      <c r="Y1798" s="15"/>
      <c r="Z1798" s="15"/>
      <c r="AA1798" s="15"/>
      <c r="AB1798" s="15"/>
      <c r="AC1798" s="15"/>
      <c r="AD1798" s="15"/>
      <c r="AE1798" s="15"/>
      <c r="AT1798" s="260" t="s">
        <v>218</v>
      </c>
      <c r="AU1798" s="260" t="s">
        <v>82</v>
      </c>
      <c r="AV1798" s="15" t="s">
        <v>34</v>
      </c>
      <c r="AW1798" s="15" t="s">
        <v>33</v>
      </c>
      <c r="AX1798" s="15" t="s">
        <v>73</v>
      </c>
      <c r="AY1798" s="260" t="s">
        <v>206</v>
      </c>
    </row>
    <row r="1799" spans="1:51" s="13" customFormat="1" ht="12">
      <c r="A1799" s="13"/>
      <c r="B1799" s="228"/>
      <c r="C1799" s="229"/>
      <c r="D1799" s="230" t="s">
        <v>218</v>
      </c>
      <c r="E1799" s="231" t="s">
        <v>19</v>
      </c>
      <c r="F1799" s="232" t="s">
        <v>2421</v>
      </c>
      <c r="G1799" s="229"/>
      <c r="H1799" s="233">
        <v>2.34</v>
      </c>
      <c r="I1799" s="234"/>
      <c r="J1799" s="229"/>
      <c r="K1799" s="229"/>
      <c r="L1799" s="235"/>
      <c r="M1799" s="236"/>
      <c r="N1799" s="237"/>
      <c r="O1799" s="237"/>
      <c r="P1799" s="237"/>
      <c r="Q1799" s="237"/>
      <c r="R1799" s="237"/>
      <c r="S1799" s="237"/>
      <c r="T1799" s="238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  <c r="AE1799" s="13"/>
      <c r="AT1799" s="239" t="s">
        <v>218</v>
      </c>
      <c r="AU1799" s="239" t="s">
        <v>82</v>
      </c>
      <c r="AV1799" s="13" t="s">
        <v>82</v>
      </c>
      <c r="AW1799" s="13" t="s">
        <v>33</v>
      </c>
      <c r="AX1799" s="13" t="s">
        <v>73</v>
      </c>
      <c r="AY1799" s="239" t="s">
        <v>206</v>
      </c>
    </row>
    <row r="1800" spans="1:51" s="15" customFormat="1" ht="12">
      <c r="A1800" s="15"/>
      <c r="B1800" s="251"/>
      <c r="C1800" s="252"/>
      <c r="D1800" s="230" t="s">
        <v>218</v>
      </c>
      <c r="E1800" s="253" t="s">
        <v>19</v>
      </c>
      <c r="F1800" s="254" t="s">
        <v>2422</v>
      </c>
      <c r="G1800" s="252"/>
      <c r="H1800" s="253" t="s">
        <v>19</v>
      </c>
      <c r="I1800" s="255"/>
      <c r="J1800" s="252"/>
      <c r="K1800" s="252"/>
      <c r="L1800" s="256"/>
      <c r="M1800" s="257"/>
      <c r="N1800" s="258"/>
      <c r="O1800" s="258"/>
      <c r="P1800" s="258"/>
      <c r="Q1800" s="258"/>
      <c r="R1800" s="258"/>
      <c r="S1800" s="258"/>
      <c r="T1800" s="259"/>
      <c r="U1800" s="15"/>
      <c r="V1800" s="15"/>
      <c r="W1800" s="15"/>
      <c r="X1800" s="15"/>
      <c r="Y1800" s="15"/>
      <c r="Z1800" s="15"/>
      <c r="AA1800" s="15"/>
      <c r="AB1800" s="15"/>
      <c r="AC1800" s="15"/>
      <c r="AD1800" s="15"/>
      <c r="AE1800" s="15"/>
      <c r="AT1800" s="260" t="s">
        <v>218</v>
      </c>
      <c r="AU1800" s="260" t="s">
        <v>82</v>
      </c>
      <c r="AV1800" s="15" t="s">
        <v>34</v>
      </c>
      <c r="AW1800" s="15" t="s">
        <v>33</v>
      </c>
      <c r="AX1800" s="15" t="s">
        <v>73</v>
      </c>
      <c r="AY1800" s="260" t="s">
        <v>206</v>
      </c>
    </row>
    <row r="1801" spans="1:51" s="13" customFormat="1" ht="12">
      <c r="A1801" s="13"/>
      <c r="B1801" s="228"/>
      <c r="C1801" s="229"/>
      <c r="D1801" s="230" t="s">
        <v>218</v>
      </c>
      <c r="E1801" s="231" t="s">
        <v>19</v>
      </c>
      <c r="F1801" s="232" t="s">
        <v>2423</v>
      </c>
      <c r="G1801" s="229"/>
      <c r="H1801" s="233">
        <v>1</v>
      </c>
      <c r="I1801" s="234"/>
      <c r="J1801" s="229"/>
      <c r="K1801" s="229"/>
      <c r="L1801" s="235"/>
      <c r="M1801" s="236"/>
      <c r="N1801" s="237"/>
      <c r="O1801" s="237"/>
      <c r="P1801" s="237"/>
      <c r="Q1801" s="237"/>
      <c r="R1801" s="237"/>
      <c r="S1801" s="237"/>
      <c r="T1801" s="238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T1801" s="239" t="s">
        <v>218</v>
      </c>
      <c r="AU1801" s="239" t="s">
        <v>82</v>
      </c>
      <c r="AV1801" s="13" t="s">
        <v>82</v>
      </c>
      <c r="AW1801" s="13" t="s">
        <v>33</v>
      </c>
      <c r="AX1801" s="13" t="s">
        <v>73</v>
      </c>
      <c r="AY1801" s="239" t="s">
        <v>206</v>
      </c>
    </row>
    <row r="1802" spans="1:51" s="15" customFormat="1" ht="12">
      <c r="A1802" s="15"/>
      <c r="B1802" s="251"/>
      <c r="C1802" s="252"/>
      <c r="D1802" s="230" t="s">
        <v>218</v>
      </c>
      <c r="E1802" s="253" t="s">
        <v>19</v>
      </c>
      <c r="F1802" s="254" t="s">
        <v>2424</v>
      </c>
      <c r="G1802" s="252"/>
      <c r="H1802" s="253" t="s">
        <v>19</v>
      </c>
      <c r="I1802" s="255"/>
      <c r="J1802" s="252"/>
      <c r="K1802" s="252"/>
      <c r="L1802" s="256"/>
      <c r="M1802" s="257"/>
      <c r="N1802" s="258"/>
      <c r="O1802" s="258"/>
      <c r="P1802" s="258"/>
      <c r="Q1802" s="258"/>
      <c r="R1802" s="258"/>
      <c r="S1802" s="258"/>
      <c r="T1802" s="259"/>
      <c r="U1802" s="15"/>
      <c r="V1802" s="15"/>
      <c r="W1802" s="15"/>
      <c r="X1802" s="15"/>
      <c r="Y1802" s="15"/>
      <c r="Z1802" s="15"/>
      <c r="AA1802" s="15"/>
      <c r="AB1802" s="15"/>
      <c r="AC1802" s="15"/>
      <c r="AD1802" s="15"/>
      <c r="AE1802" s="15"/>
      <c r="AT1802" s="260" t="s">
        <v>218</v>
      </c>
      <c r="AU1802" s="260" t="s">
        <v>82</v>
      </c>
      <c r="AV1802" s="15" t="s">
        <v>34</v>
      </c>
      <c r="AW1802" s="15" t="s">
        <v>33</v>
      </c>
      <c r="AX1802" s="15" t="s">
        <v>73</v>
      </c>
      <c r="AY1802" s="260" t="s">
        <v>206</v>
      </c>
    </row>
    <row r="1803" spans="1:51" s="13" customFormat="1" ht="12">
      <c r="A1803" s="13"/>
      <c r="B1803" s="228"/>
      <c r="C1803" s="229"/>
      <c r="D1803" s="230" t="s">
        <v>218</v>
      </c>
      <c r="E1803" s="231" t="s">
        <v>19</v>
      </c>
      <c r="F1803" s="232" t="s">
        <v>2425</v>
      </c>
      <c r="G1803" s="229"/>
      <c r="H1803" s="233">
        <v>8</v>
      </c>
      <c r="I1803" s="234"/>
      <c r="J1803" s="229"/>
      <c r="K1803" s="229"/>
      <c r="L1803" s="235"/>
      <c r="M1803" s="236"/>
      <c r="N1803" s="237"/>
      <c r="O1803" s="237"/>
      <c r="P1803" s="237"/>
      <c r="Q1803" s="237"/>
      <c r="R1803" s="237"/>
      <c r="S1803" s="237"/>
      <c r="T1803" s="238"/>
      <c r="U1803" s="13"/>
      <c r="V1803" s="13"/>
      <c r="W1803" s="13"/>
      <c r="X1803" s="13"/>
      <c r="Y1803" s="13"/>
      <c r="Z1803" s="13"/>
      <c r="AA1803" s="13"/>
      <c r="AB1803" s="13"/>
      <c r="AC1803" s="13"/>
      <c r="AD1803" s="13"/>
      <c r="AE1803" s="13"/>
      <c r="AT1803" s="239" t="s">
        <v>218</v>
      </c>
      <c r="AU1803" s="239" t="s">
        <v>82</v>
      </c>
      <c r="AV1803" s="13" t="s">
        <v>82</v>
      </c>
      <c r="AW1803" s="13" t="s">
        <v>33</v>
      </c>
      <c r="AX1803" s="13" t="s">
        <v>73</v>
      </c>
      <c r="AY1803" s="239" t="s">
        <v>206</v>
      </c>
    </row>
    <row r="1804" spans="1:51" s="15" customFormat="1" ht="12">
      <c r="A1804" s="15"/>
      <c r="B1804" s="251"/>
      <c r="C1804" s="252"/>
      <c r="D1804" s="230" t="s">
        <v>218</v>
      </c>
      <c r="E1804" s="253" t="s">
        <v>19</v>
      </c>
      <c r="F1804" s="254" t="s">
        <v>2369</v>
      </c>
      <c r="G1804" s="252"/>
      <c r="H1804" s="253" t="s">
        <v>19</v>
      </c>
      <c r="I1804" s="255"/>
      <c r="J1804" s="252"/>
      <c r="K1804" s="252"/>
      <c r="L1804" s="256"/>
      <c r="M1804" s="257"/>
      <c r="N1804" s="258"/>
      <c r="O1804" s="258"/>
      <c r="P1804" s="258"/>
      <c r="Q1804" s="258"/>
      <c r="R1804" s="258"/>
      <c r="S1804" s="258"/>
      <c r="T1804" s="259"/>
      <c r="U1804" s="15"/>
      <c r="V1804" s="15"/>
      <c r="W1804" s="15"/>
      <c r="X1804" s="15"/>
      <c r="Y1804" s="15"/>
      <c r="Z1804" s="15"/>
      <c r="AA1804" s="15"/>
      <c r="AB1804" s="15"/>
      <c r="AC1804" s="15"/>
      <c r="AD1804" s="15"/>
      <c r="AE1804" s="15"/>
      <c r="AT1804" s="260" t="s">
        <v>218</v>
      </c>
      <c r="AU1804" s="260" t="s">
        <v>82</v>
      </c>
      <c r="AV1804" s="15" t="s">
        <v>34</v>
      </c>
      <c r="AW1804" s="15" t="s">
        <v>33</v>
      </c>
      <c r="AX1804" s="15" t="s">
        <v>73</v>
      </c>
      <c r="AY1804" s="260" t="s">
        <v>206</v>
      </c>
    </row>
    <row r="1805" spans="1:51" s="13" customFormat="1" ht="12">
      <c r="A1805" s="13"/>
      <c r="B1805" s="228"/>
      <c r="C1805" s="229"/>
      <c r="D1805" s="230" t="s">
        <v>218</v>
      </c>
      <c r="E1805" s="231" t="s">
        <v>19</v>
      </c>
      <c r="F1805" s="232" t="s">
        <v>2426</v>
      </c>
      <c r="G1805" s="229"/>
      <c r="H1805" s="233">
        <v>1190.688</v>
      </c>
      <c r="I1805" s="234"/>
      <c r="J1805" s="229"/>
      <c r="K1805" s="229"/>
      <c r="L1805" s="235"/>
      <c r="M1805" s="236"/>
      <c r="N1805" s="237"/>
      <c r="O1805" s="237"/>
      <c r="P1805" s="237"/>
      <c r="Q1805" s="237"/>
      <c r="R1805" s="237"/>
      <c r="S1805" s="237"/>
      <c r="T1805" s="238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  <c r="AE1805" s="13"/>
      <c r="AT1805" s="239" t="s">
        <v>218</v>
      </c>
      <c r="AU1805" s="239" t="s">
        <v>82</v>
      </c>
      <c r="AV1805" s="13" t="s">
        <v>82</v>
      </c>
      <c r="AW1805" s="13" t="s">
        <v>33</v>
      </c>
      <c r="AX1805" s="13" t="s">
        <v>73</v>
      </c>
      <c r="AY1805" s="239" t="s">
        <v>206</v>
      </c>
    </row>
    <row r="1806" spans="1:51" s="15" customFormat="1" ht="12">
      <c r="A1806" s="15"/>
      <c r="B1806" s="251"/>
      <c r="C1806" s="252"/>
      <c r="D1806" s="230" t="s">
        <v>218</v>
      </c>
      <c r="E1806" s="253" t="s">
        <v>19</v>
      </c>
      <c r="F1806" s="254" t="s">
        <v>2371</v>
      </c>
      <c r="G1806" s="252"/>
      <c r="H1806" s="253" t="s">
        <v>19</v>
      </c>
      <c r="I1806" s="255"/>
      <c r="J1806" s="252"/>
      <c r="K1806" s="252"/>
      <c r="L1806" s="256"/>
      <c r="M1806" s="257"/>
      <c r="N1806" s="258"/>
      <c r="O1806" s="258"/>
      <c r="P1806" s="258"/>
      <c r="Q1806" s="258"/>
      <c r="R1806" s="258"/>
      <c r="S1806" s="258"/>
      <c r="T1806" s="259"/>
      <c r="U1806" s="15"/>
      <c r="V1806" s="15"/>
      <c r="W1806" s="15"/>
      <c r="X1806" s="15"/>
      <c r="Y1806" s="15"/>
      <c r="Z1806" s="15"/>
      <c r="AA1806" s="15"/>
      <c r="AB1806" s="15"/>
      <c r="AC1806" s="15"/>
      <c r="AD1806" s="15"/>
      <c r="AE1806" s="15"/>
      <c r="AT1806" s="260" t="s">
        <v>218</v>
      </c>
      <c r="AU1806" s="260" t="s">
        <v>82</v>
      </c>
      <c r="AV1806" s="15" t="s">
        <v>34</v>
      </c>
      <c r="AW1806" s="15" t="s">
        <v>33</v>
      </c>
      <c r="AX1806" s="15" t="s">
        <v>73</v>
      </c>
      <c r="AY1806" s="260" t="s">
        <v>206</v>
      </c>
    </row>
    <row r="1807" spans="1:51" s="13" customFormat="1" ht="12">
      <c r="A1807" s="13"/>
      <c r="B1807" s="228"/>
      <c r="C1807" s="229"/>
      <c r="D1807" s="230" t="s">
        <v>218</v>
      </c>
      <c r="E1807" s="231" t="s">
        <v>19</v>
      </c>
      <c r="F1807" s="232" t="s">
        <v>2427</v>
      </c>
      <c r="G1807" s="229"/>
      <c r="H1807" s="233">
        <v>89.476</v>
      </c>
      <c r="I1807" s="234"/>
      <c r="J1807" s="229"/>
      <c r="K1807" s="229"/>
      <c r="L1807" s="235"/>
      <c r="M1807" s="236"/>
      <c r="N1807" s="237"/>
      <c r="O1807" s="237"/>
      <c r="P1807" s="237"/>
      <c r="Q1807" s="237"/>
      <c r="R1807" s="237"/>
      <c r="S1807" s="237"/>
      <c r="T1807" s="238"/>
      <c r="U1807" s="13"/>
      <c r="V1807" s="13"/>
      <c r="W1807" s="13"/>
      <c r="X1807" s="13"/>
      <c r="Y1807" s="13"/>
      <c r="Z1807" s="13"/>
      <c r="AA1807" s="13"/>
      <c r="AB1807" s="13"/>
      <c r="AC1807" s="13"/>
      <c r="AD1807" s="13"/>
      <c r="AE1807" s="13"/>
      <c r="AT1807" s="239" t="s">
        <v>218</v>
      </c>
      <c r="AU1807" s="239" t="s">
        <v>82</v>
      </c>
      <c r="AV1807" s="13" t="s">
        <v>82</v>
      </c>
      <c r="AW1807" s="13" t="s">
        <v>33</v>
      </c>
      <c r="AX1807" s="13" t="s">
        <v>73</v>
      </c>
      <c r="AY1807" s="239" t="s">
        <v>206</v>
      </c>
    </row>
    <row r="1808" spans="1:51" s="15" customFormat="1" ht="12">
      <c r="A1808" s="15"/>
      <c r="B1808" s="251"/>
      <c r="C1808" s="252"/>
      <c r="D1808" s="230" t="s">
        <v>218</v>
      </c>
      <c r="E1808" s="253" t="s">
        <v>19</v>
      </c>
      <c r="F1808" s="254" t="s">
        <v>2374</v>
      </c>
      <c r="G1808" s="252"/>
      <c r="H1808" s="253" t="s">
        <v>19</v>
      </c>
      <c r="I1808" s="255"/>
      <c r="J1808" s="252"/>
      <c r="K1808" s="252"/>
      <c r="L1808" s="256"/>
      <c r="M1808" s="257"/>
      <c r="N1808" s="258"/>
      <c r="O1808" s="258"/>
      <c r="P1808" s="258"/>
      <c r="Q1808" s="258"/>
      <c r="R1808" s="258"/>
      <c r="S1808" s="258"/>
      <c r="T1808" s="259"/>
      <c r="U1808" s="15"/>
      <c r="V1808" s="15"/>
      <c r="W1808" s="15"/>
      <c r="X1808" s="15"/>
      <c r="Y1808" s="15"/>
      <c r="Z1808" s="15"/>
      <c r="AA1808" s="15"/>
      <c r="AB1808" s="15"/>
      <c r="AC1808" s="15"/>
      <c r="AD1808" s="15"/>
      <c r="AE1808" s="15"/>
      <c r="AT1808" s="260" t="s">
        <v>218</v>
      </c>
      <c r="AU1808" s="260" t="s">
        <v>82</v>
      </c>
      <c r="AV1808" s="15" t="s">
        <v>34</v>
      </c>
      <c r="AW1808" s="15" t="s">
        <v>33</v>
      </c>
      <c r="AX1808" s="15" t="s">
        <v>73</v>
      </c>
      <c r="AY1808" s="260" t="s">
        <v>206</v>
      </c>
    </row>
    <row r="1809" spans="1:51" s="13" customFormat="1" ht="12">
      <c r="A1809" s="13"/>
      <c r="B1809" s="228"/>
      <c r="C1809" s="229"/>
      <c r="D1809" s="230" t="s">
        <v>218</v>
      </c>
      <c r="E1809" s="231" t="s">
        <v>19</v>
      </c>
      <c r="F1809" s="232" t="s">
        <v>2428</v>
      </c>
      <c r="G1809" s="229"/>
      <c r="H1809" s="233">
        <v>140.05</v>
      </c>
      <c r="I1809" s="234"/>
      <c r="J1809" s="229"/>
      <c r="K1809" s="229"/>
      <c r="L1809" s="235"/>
      <c r="M1809" s="236"/>
      <c r="N1809" s="237"/>
      <c r="O1809" s="237"/>
      <c r="P1809" s="237"/>
      <c r="Q1809" s="237"/>
      <c r="R1809" s="237"/>
      <c r="S1809" s="237"/>
      <c r="T1809" s="238"/>
      <c r="U1809" s="13"/>
      <c r="V1809" s="13"/>
      <c r="W1809" s="13"/>
      <c r="X1809" s="13"/>
      <c r="Y1809" s="13"/>
      <c r="Z1809" s="13"/>
      <c r="AA1809" s="13"/>
      <c r="AB1809" s="13"/>
      <c r="AC1809" s="13"/>
      <c r="AD1809" s="13"/>
      <c r="AE1809" s="13"/>
      <c r="AT1809" s="239" t="s">
        <v>218</v>
      </c>
      <c r="AU1809" s="239" t="s">
        <v>82</v>
      </c>
      <c r="AV1809" s="13" t="s">
        <v>82</v>
      </c>
      <c r="AW1809" s="13" t="s">
        <v>33</v>
      </c>
      <c r="AX1809" s="13" t="s">
        <v>73</v>
      </c>
      <c r="AY1809" s="239" t="s">
        <v>206</v>
      </c>
    </row>
    <row r="1810" spans="1:51" s="15" customFormat="1" ht="12">
      <c r="A1810" s="15"/>
      <c r="B1810" s="251"/>
      <c r="C1810" s="252"/>
      <c r="D1810" s="230" t="s">
        <v>218</v>
      </c>
      <c r="E1810" s="253" t="s">
        <v>19</v>
      </c>
      <c r="F1810" s="254" t="s">
        <v>2429</v>
      </c>
      <c r="G1810" s="252"/>
      <c r="H1810" s="253" t="s">
        <v>19</v>
      </c>
      <c r="I1810" s="255"/>
      <c r="J1810" s="252"/>
      <c r="K1810" s="252"/>
      <c r="L1810" s="256"/>
      <c r="M1810" s="257"/>
      <c r="N1810" s="258"/>
      <c r="O1810" s="258"/>
      <c r="P1810" s="258"/>
      <c r="Q1810" s="258"/>
      <c r="R1810" s="258"/>
      <c r="S1810" s="258"/>
      <c r="T1810" s="259"/>
      <c r="U1810" s="15"/>
      <c r="V1810" s="15"/>
      <c r="W1810" s="15"/>
      <c r="X1810" s="15"/>
      <c r="Y1810" s="15"/>
      <c r="Z1810" s="15"/>
      <c r="AA1810" s="15"/>
      <c r="AB1810" s="15"/>
      <c r="AC1810" s="15"/>
      <c r="AD1810" s="15"/>
      <c r="AE1810" s="15"/>
      <c r="AT1810" s="260" t="s">
        <v>218</v>
      </c>
      <c r="AU1810" s="260" t="s">
        <v>82</v>
      </c>
      <c r="AV1810" s="15" t="s">
        <v>34</v>
      </c>
      <c r="AW1810" s="15" t="s">
        <v>33</v>
      </c>
      <c r="AX1810" s="15" t="s">
        <v>73</v>
      </c>
      <c r="AY1810" s="260" t="s">
        <v>206</v>
      </c>
    </row>
    <row r="1811" spans="1:51" s="13" customFormat="1" ht="12">
      <c r="A1811" s="13"/>
      <c r="B1811" s="228"/>
      <c r="C1811" s="229"/>
      <c r="D1811" s="230" t="s">
        <v>218</v>
      </c>
      <c r="E1811" s="231" t="s">
        <v>19</v>
      </c>
      <c r="F1811" s="232" t="s">
        <v>2430</v>
      </c>
      <c r="G1811" s="229"/>
      <c r="H1811" s="233">
        <v>5.8</v>
      </c>
      <c r="I1811" s="234"/>
      <c r="J1811" s="229"/>
      <c r="K1811" s="229"/>
      <c r="L1811" s="235"/>
      <c r="M1811" s="236"/>
      <c r="N1811" s="237"/>
      <c r="O1811" s="237"/>
      <c r="P1811" s="237"/>
      <c r="Q1811" s="237"/>
      <c r="R1811" s="237"/>
      <c r="S1811" s="237"/>
      <c r="T1811" s="238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  <c r="AE1811" s="13"/>
      <c r="AT1811" s="239" t="s">
        <v>218</v>
      </c>
      <c r="AU1811" s="239" t="s">
        <v>82</v>
      </c>
      <c r="AV1811" s="13" t="s">
        <v>82</v>
      </c>
      <c r="AW1811" s="13" t="s">
        <v>33</v>
      </c>
      <c r="AX1811" s="13" t="s">
        <v>73</v>
      </c>
      <c r="AY1811" s="239" t="s">
        <v>206</v>
      </c>
    </row>
    <row r="1812" spans="1:51" s="15" customFormat="1" ht="12">
      <c r="A1812" s="15"/>
      <c r="B1812" s="251"/>
      <c r="C1812" s="252"/>
      <c r="D1812" s="230" t="s">
        <v>218</v>
      </c>
      <c r="E1812" s="253" t="s">
        <v>19</v>
      </c>
      <c r="F1812" s="254" t="s">
        <v>2431</v>
      </c>
      <c r="G1812" s="252"/>
      <c r="H1812" s="253" t="s">
        <v>19</v>
      </c>
      <c r="I1812" s="255"/>
      <c r="J1812" s="252"/>
      <c r="K1812" s="252"/>
      <c r="L1812" s="256"/>
      <c r="M1812" s="257"/>
      <c r="N1812" s="258"/>
      <c r="O1812" s="258"/>
      <c r="P1812" s="258"/>
      <c r="Q1812" s="258"/>
      <c r="R1812" s="258"/>
      <c r="S1812" s="258"/>
      <c r="T1812" s="259"/>
      <c r="U1812" s="15"/>
      <c r="V1812" s="15"/>
      <c r="W1812" s="15"/>
      <c r="X1812" s="15"/>
      <c r="Y1812" s="15"/>
      <c r="Z1812" s="15"/>
      <c r="AA1812" s="15"/>
      <c r="AB1812" s="15"/>
      <c r="AC1812" s="15"/>
      <c r="AD1812" s="15"/>
      <c r="AE1812" s="15"/>
      <c r="AT1812" s="260" t="s">
        <v>218</v>
      </c>
      <c r="AU1812" s="260" t="s">
        <v>82</v>
      </c>
      <c r="AV1812" s="15" t="s">
        <v>34</v>
      </c>
      <c r="AW1812" s="15" t="s">
        <v>33</v>
      </c>
      <c r="AX1812" s="15" t="s">
        <v>73</v>
      </c>
      <c r="AY1812" s="260" t="s">
        <v>206</v>
      </c>
    </row>
    <row r="1813" spans="1:51" s="13" customFormat="1" ht="12">
      <c r="A1813" s="13"/>
      <c r="B1813" s="228"/>
      <c r="C1813" s="229"/>
      <c r="D1813" s="230" t="s">
        <v>218</v>
      </c>
      <c r="E1813" s="231" t="s">
        <v>19</v>
      </c>
      <c r="F1813" s="232" t="s">
        <v>2432</v>
      </c>
      <c r="G1813" s="229"/>
      <c r="H1813" s="233">
        <v>7.4</v>
      </c>
      <c r="I1813" s="234"/>
      <c r="J1813" s="229"/>
      <c r="K1813" s="229"/>
      <c r="L1813" s="235"/>
      <c r="M1813" s="236"/>
      <c r="N1813" s="237"/>
      <c r="O1813" s="237"/>
      <c r="P1813" s="237"/>
      <c r="Q1813" s="237"/>
      <c r="R1813" s="237"/>
      <c r="S1813" s="237"/>
      <c r="T1813" s="238"/>
      <c r="U1813" s="13"/>
      <c r="V1813" s="13"/>
      <c r="W1813" s="13"/>
      <c r="X1813" s="13"/>
      <c r="Y1813" s="13"/>
      <c r="Z1813" s="13"/>
      <c r="AA1813" s="13"/>
      <c r="AB1813" s="13"/>
      <c r="AC1813" s="13"/>
      <c r="AD1813" s="13"/>
      <c r="AE1813" s="13"/>
      <c r="AT1813" s="239" t="s">
        <v>218</v>
      </c>
      <c r="AU1813" s="239" t="s">
        <v>82</v>
      </c>
      <c r="AV1813" s="13" t="s">
        <v>82</v>
      </c>
      <c r="AW1813" s="13" t="s">
        <v>33</v>
      </c>
      <c r="AX1813" s="13" t="s">
        <v>73</v>
      </c>
      <c r="AY1813" s="239" t="s">
        <v>206</v>
      </c>
    </row>
    <row r="1814" spans="1:51" s="14" customFormat="1" ht="12">
      <c r="A1814" s="14"/>
      <c r="B1814" s="240"/>
      <c r="C1814" s="241"/>
      <c r="D1814" s="230" t="s">
        <v>218</v>
      </c>
      <c r="E1814" s="242" t="s">
        <v>19</v>
      </c>
      <c r="F1814" s="243" t="s">
        <v>220</v>
      </c>
      <c r="G1814" s="241"/>
      <c r="H1814" s="244">
        <v>2069.466</v>
      </c>
      <c r="I1814" s="245"/>
      <c r="J1814" s="241"/>
      <c r="K1814" s="241"/>
      <c r="L1814" s="246"/>
      <c r="M1814" s="247"/>
      <c r="N1814" s="248"/>
      <c r="O1814" s="248"/>
      <c r="P1814" s="248"/>
      <c r="Q1814" s="248"/>
      <c r="R1814" s="248"/>
      <c r="S1814" s="248"/>
      <c r="T1814" s="249"/>
      <c r="U1814" s="14"/>
      <c r="V1814" s="14"/>
      <c r="W1814" s="14"/>
      <c r="X1814" s="14"/>
      <c r="Y1814" s="14"/>
      <c r="Z1814" s="14"/>
      <c r="AA1814" s="14"/>
      <c r="AB1814" s="14"/>
      <c r="AC1814" s="14"/>
      <c r="AD1814" s="14"/>
      <c r="AE1814" s="14"/>
      <c r="AT1814" s="250" t="s">
        <v>218</v>
      </c>
      <c r="AU1814" s="250" t="s">
        <v>82</v>
      </c>
      <c r="AV1814" s="14" t="s">
        <v>112</v>
      </c>
      <c r="AW1814" s="14" t="s">
        <v>33</v>
      </c>
      <c r="AX1814" s="14" t="s">
        <v>34</v>
      </c>
      <c r="AY1814" s="250" t="s">
        <v>206</v>
      </c>
    </row>
    <row r="1815" spans="1:65" s="2" customFormat="1" ht="16.5" customHeight="1">
      <c r="A1815" s="40"/>
      <c r="B1815" s="41"/>
      <c r="C1815" s="261" t="s">
        <v>2433</v>
      </c>
      <c r="D1815" s="261" t="s">
        <v>317</v>
      </c>
      <c r="E1815" s="262" t="s">
        <v>2434</v>
      </c>
      <c r="F1815" s="263" t="s">
        <v>2435</v>
      </c>
      <c r="G1815" s="264" t="s">
        <v>211</v>
      </c>
      <c r="H1815" s="265">
        <v>2276.413</v>
      </c>
      <c r="I1815" s="266"/>
      <c r="J1815" s="267">
        <f>ROUND(I1815*H1815,2)</f>
        <v>0</v>
      </c>
      <c r="K1815" s="263" t="s">
        <v>212</v>
      </c>
      <c r="L1815" s="268"/>
      <c r="M1815" s="269" t="s">
        <v>19</v>
      </c>
      <c r="N1815" s="270" t="s">
        <v>44</v>
      </c>
      <c r="O1815" s="86"/>
      <c r="P1815" s="224">
        <f>O1815*H1815</f>
        <v>0</v>
      </c>
      <c r="Q1815" s="224">
        <v>0.0004</v>
      </c>
      <c r="R1815" s="224">
        <f>Q1815*H1815</f>
        <v>0.9105652000000001</v>
      </c>
      <c r="S1815" s="224">
        <v>0</v>
      </c>
      <c r="T1815" s="225">
        <f>S1815*H1815</f>
        <v>0</v>
      </c>
      <c r="U1815" s="40"/>
      <c r="V1815" s="40"/>
      <c r="W1815" s="40"/>
      <c r="X1815" s="40"/>
      <c r="Y1815" s="40"/>
      <c r="Z1815" s="40"/>
      <c r="AA1815" s="40"/>
      <c r="AB1815" s="40"/>
      <c r="AC1815" s="40"/>
      <c r="AD1815" s="40"/>
      <c r="AE1815" s="40"/>
      <c r="AR1815" s="226" t="s">
        <v>377</v>
      </c>
      <c r="AT1815" s="226" t="s">
        <v>317</v>
      </c>
      <c r="AU1815" s="226" t="s">
        <v>82</v>
      </c>
      <c r="AY1815" s="19" t="s">
        <v>206</v>
      </c>
      <c r="BE1815" s="227">
        <f>IF(N1815="základní",J1815,0)</f>
        <v>0</v>
      </c>
      <c r="BF1815" s="227">
        <f>IF(N1815="snížená",J1815,0)</f>
        <v>0</v>
      </c>
      <c r="BG1815" s="227">
        <f>IF(N1815="zákl. přenesená",J1815,0)</f>
        <v>0</v>
      </c>
      <c r="BH1815" s="227">
        <f>IF(N1815="sníž. přenesená",J1815,0)</f>
        <v>0</v>
      </c>
      <c r="BI1815" s="227">
        <f>IF(N1815="nulová",J1815,0)</f>
        <v>0</v>
      </c>
      <c r="BJ1815" s="19" t="s">
        <v>34</v>
      </c>
      <c r="BK1815" s="227">
        <f>ROUND(I1815*H1815,2)</f>
        <v>0</v>
      </c>
      <c r="BL1815" s="19" t="s">
        <v>304</v>
      </c>
      <c r="BM1815" s="226" t="s">
        <v>2436</v>
      </c>
    </row>
    <row r="1816" spans="1:51" s="13" customFormat="1" ht="12">
      <c r="A1816" s="13"/>
      <c r="B1816" s="228"/>
      <c r="C1816" s="229"/>
      <c r="D1816" s="230" t="s">
        <v>218</v>
      </c>
      <c r="E1816" s="229"/>
      <c r="F1816" s="232" t="s">
        <v>2437</v>
      </c>
      <c r="G1816" s="229"/>
      <c r="H1816" s="233">
        <v>2276.413</v>
      </c>
      <c r="I1816" s="234"/>
      <c r="J1816" s="229"/>
      <c r="K1816" s="229"/>
      <c r="L1816" s="235"/>
      <c r="M1816" s="236"/>
      <c r="N1816" s="237"/>
      <c r="O1816" s="237"/>
      <c r="P1816" s="237"/>
      <c r="Q1816" s="237"/>
      <c r="R1816" s="237"/>
      <c r="S1816" s="237"/>
      <c r="T1816" s="238"/>
      <c r="U1816" s="13"/>
      <c r="V1816" s="13"/>
      <c r="W1816" s="13"/>
      <c r="X1816" s="13"/>
      <c r="Y1816" s="13"/>
      <c r="Z1816" s="13"/>
      <c r="AA1816" s="13"/>
      <c r="AB1816" s="13"/>
      <c r="AC1816" s="13"/>
      <c r="AD1816" s="13"/>
      <c r="AE1816" s="13"/>
      <c r="AT1816" s="239" t="s">
        <v>218</v>
      </c>
      <c r="AU1816" s="239" t="s">
        <v>82</v>
      </c>
      <c r="AV1816" s="13" t="s">
        <v>82</v>
      </c>
      <c r="AW1816" s="13" t="s">
        <v>4</v>
      </c>
      <c r="AX1816" s="13" t="s">
        <v>34</v>
      </c>
      <c r="AY1816" s="239" t="s">
        <v>206</v>
      </c>
    </row>
    <row r="1817" spans="1:65" s="2" customFormat="1" ht="44.25" customHeight="1">
      <c r="A1817" s="40"/>
      <c r="B1817" s="41"/>
      <c r="C1817" s="215" t="s">
        <v>2438</v>
      </c>
      <c r="D1817" s="215" t="s">
        <v>208</v>
      </c>
      <c r="E1817" s="216" t="s">
        <v>2439</v>
      </c>
      <c r="F1817" s="217" t="s">
        <v>2440</v>
      </c>
      <c r="G1817" s="218" t="s">
        <v>258</v>
      </c>
      <c r="H1817" s="219">
        <v>44.476</v>
      </c>
      <c r="I1817" s="220"/>
      <c r="J1817" s="221">
        <f>ROUND(I1817*H1817,2)</f>
        <v>0</v>
      </c>
      <c r="K1817" s="217" t="s">
        <v>212</v>
      </c>
      <c r="L1817" s="46"/>
      <c r="M1817" s="222" t="s">
        <v>19</v>
      </c>
      <c r="N1817" s="223" t="s">
        <v>44</v>
      </c>
      <c r="O1817" s="86"/>
      <c r="P1817" s="224">
        <f>O1817*H1817</f>
        <v>0</v>
      </c>
      <c r="Q1817" s="224">
        <v>0</v>
      </c>
      <c r="R1817" s="224">
        <f>Q1817*H1817</f>
        <v>0</v>
      </c>
      <c r="S1817" s="224">
        <v>0</v>
      </c>
      <c r="T1817" s="225">
        <f>S1817*H1817</f>
        <v>0</v>
      </c>
      <c r="U1817" s="40"/>
      <c r="V1817" s="40"/>
      <c r="W1817" s="40"/>
      <c r="X1817" s="40"/>
      <c r="Y1817" s="40"/>
      <c r="Z1817" s="40"/>
      <c r="AA1817" s="40"/>
      <c r="AB1817" s="40"/>
      <c r="AC1817" s="40"/>
      <c r="AD1817" s="40"/>
      <c r="AE1817" s="40"/>
      <c r="AR1817" s="226" t="s">
        <v>304</v>
      </c>
      <c r="AT1817" s="226" t="s">
        <v>208</v>
      </c>
      <c r="AU1817" s="226" t="s">
        <v>82</v>
      </c>
      <c r="AY1817" s="19" t="s">
        <v>206</v>
      </c>
      <c r="BE1817" s="227">
        <f>IF(N1817="základní",J1817,0)</f>
        <v>0</v>
      </c>
      <c r="BF1817" s="227">
        <f>IF(N1817="snížená",J1817,0)</f>
        <v>0</v>
      </c>
      <c r="BG1817" s="227">
        <f>IF(N1817="zákl. přenesená",J1817,0)</f>
        <v>0</v>
      </c>
      <c r="BH1817" s="227">
        <f>IF(N1817="sníž. přenesená",J1817,0)</f>
        <v>0</v>
      </c>
      <c r="BI1817" s="227">
        <f>IF(N1817="nulová",J1817,0)</f>
        <v>0</v>
      </c>
      <c r="BJ1817" s="19" t="s">
        <v>34</v>
      </c>
      <c r="BK1817" s="227">
        <f>ROUND(I1817*H1817,2)</f>
        <v>0</v>
      </c>
      <c r="BL1817" s="19" t="s">
        <v>304</v>
      </c>
      <c r="BM1817" s="226" t="s">
        <v>2441</v>
      </c>
    </row>
    <row r="1818" spans="1:63" s="12" customFormat="1" ht="22.8" customHeight="1">
      <c r="A1818" s="12"/>
      <c r="B1818" s="199"/>
      <c r="C1818" s="200"/>
      <c r="D1818" s="201" t="s">
        <v>72</v>
      </c>
      <c r="E1818" s="213" t="s">
        <v>2442</v>
      </c>
      <c r="F1818" s="213" t="s">
        <v>2443</v>
      </c>
      <c r="G1818" s="200"/>
      <c r="H1818" s="200"/>
      <c r="I1818" s="203"/>
      <c r="J1818" s="214">
        <f>BK1818</f>
        <v>0</v>
      </c>
      <c r="K1818" s="200"/>
      <c r="L1818" s="205"/>
      <c r="M1818" s="206"/>
      <c r="N1818" s="207"/>
      <c r="O1818" s="207"/>
      <c r="P1818" s="208">
        <f>SUM(P1819:P1826)</f>
        <v>0</v>
      </c>
      <c r="Q1818" s="207"/>
      <c r="R1818" s="208">
        <f>SUM(R1819:R1826)</f>
        <v>5.208747600000001</v>
      </c>
      <c r="S1818" s="207"/>
      <c r="T1818" s="209">
        <f>SUM(T1819:T1826)</f>
        <v>0</v>
      </c>
      <c r="U1818" s="12"/>
      <c r="V1818" s="12"/>
      <c r="W1818" s="12"/>
      <c r="X1818" s="12"/>
      <c r="Y1818" s="12"/>
      <c r="Z1818" s="12"/>
      <c r="AA1818" s="12"/>
      <c r="AB1818" s="12"/>
      <c r="AC1818" s="12"/>
      <c r="AD1818" s="12"/>
      <c r="AE1818" s="12"/>
      <c r="AR1818" s="210" t="s">
        <v>82</v>
      </c>
      <c r="AT1818" s="211" t="s">
        <v>72</v>
      </c>
      <c r="AU1818" s="211" t="s">
        <v>34</v>
      </c>
      <c r="AY1818" s="210" t="s">
        <v>206</v>
      </c>
      <c r="BK1818" s="212">
        <f>SUM(BK1819:BK1826)</f>
        <v>0</v>
      </c>
    </row>
    <row r="1819" spans="1:65" s="2" customFormat="1" ht="12">
      <c r="A1819" s="40"/>
      <c r="B1819" s="41"/>
      <c r="C1819" s="215" t="s">
        <v>2444</v>
      </c>
      <c r="D1819" s="215" t="s">
        <v>208</v>
      </c>
      <c r="E1819" s="216" t="s">
        <v>2445</v>
      </c>
      <c r="F1819" s="217" t="s">
        <v>2446</v>
      </c>
      <c r="G1819" s="218" t="s">
        <v>211</v>
      </c>
      <c r="H1819" s="219">
        <v>214.44</v>
      </c>
      <c r="I1819" s="220"/>
      <c r="J1819" s="221">
        <f>ROUND(I1819*H1819,2)</f>
        <v>0</v>
      </c>
      <c r="K1819" s="217" t="s">
        <v>212</v>
      </c>
      <c r="L1819" s="46"/>
      <c r="M1819" s="222" t="s">
        <v>19</v>
      </c>
      <c r="N1819" s="223" t="s">
        <v>44</v>
      </c>
      <c r="O1819" s="86"/>
      <c r="P1819" s="224">
        <f>O1819*H1819</f>
        <v>0</v>
      </c>
      <c r="Q1819" s="224">
        <v>4E-05</v>
      </c>
      <c r="R1819" s="224">
        <f>Q1819*H1819</f>
        <v>0.008577600000000001</v>
      </c>
      <c r="S1819" s="224">
        <v>0</v>
      </c>
      <c r="T1819" s="225">
        <f>S1819*H1819</f>
        <v>0</v>
      </c>
      <c r="U1819" s="40"/>
      <c r="V1819" s="40"/>
      <c r="W1819" s="40"/>
      <c r="X1819" s="40"/>
      <c r="Y1819" s="40"/>
      <c r="Z1819" s="40"/>
      <c r="AA1819" s="40"/>
      <c r="AB1819" s="40"/>
      <c r="AC1819" s="40"/>
      <c r="AD1819" s="40"/>
      <c r="AE1819" s="40"/>
      <c r="AR1819" s="226" t="s">
        <v>304</v>
      </c>
      <c r="AT1819" s="226" t="s">
        <v>208</v>
      </c>
      <c r="AU1819" s="226" t="s">
        <v>82</v>
      </c>
      <c r="AY1819" s="19" t="s">
        <v>206</v>
      </c>
      <c r="BE1819" s="227">
        <f>IF(N1819="základní",J1819,0)</f>
        <v>0</v>
      </c>
      <c r="BF1819" s="227">
        <f>IF(N1819="snížená",J1819,0)</f>
        <v>0</v>
      </c>
      <c r="BG1819" s="227">
        <f>IF(N1819="zákl. přenesená",J1819,0)</f>
        <v>0</v>
      </c>
      <c r="BH1819" s="227">
        <f>IF(N1819="sníž. přenesená",J1819,0)</f>
        <v>0</v>
      </c>
      <c r="BI1819" s="227">
        <f>IF(N1819="nulová",J1819,0)</f>
        <v>0</v>
      </c>
      <c r="BJ1819" s="19" t="s">
        <v>34</v>
      </c>
      <c r="BK1819" s="227">
        <f>ROUND(I1819*H1819,2)</f>
        <v>0</v>
      </c>
      <c r="BL1819" s="19" t="s">
        <v>304</v>
      </c>
      <c r="BM1819" s="226" t="s">
        <v>2447</v>
      </c>
    </row>
    <row r="1820" spans="1:51" s="15" customFormat="1" ht="12">
      <c r="A1820" s="15"/>
      <c r="B1820" s="251"/>
      <c r="C1820" s="252"/>
      <c r="D1820" s="230" t="s">
        <v>218</v>
      </c>
      <c r="E1820" s="253" t="s">
        <v>19</v>
      </c>
      <c r="F1820" s="254" t="s">
        <v>2448</v>
      </c>
      <c r="G1820" s="252"/>
      <c r="H1820" s="253" t="s">
        <v>19</v>
      </c>
      <c r="I1820" s="255"/>
      <c r="J1820" s="252"/>
      <c r="K1820" s="252"/>
      <c r="L1820" s="256"/>
      <c r="M1820" s="257"/>
      <c r="N1820" s="258"/>
      <c r="O1820" s="258"/>
      <c r="P1820" s="258"/>
      <c r="Q1820" s="258"/>
      <c r="R1820" s="258"/>
      <c r="S1820" s="258"/>
      <c r="T1820" s="259"/>
      <c r="U1820" s="15"/>
      <c r="V1820" s="15"/>
      <c r="W1820" s="15"/>
      <c r="X1820" s="15"/>
      <c r="Y1820" s="15"/>
      <c r="Z1820" s="15"/>
      <c r="AA1820" s="15"/>
      <c r="AB1820" s="15"/>
      <c r="AC1820" s="15"/>
      <c r="AD1820" s="15"/>
      <c r="AE1820" s="15"/>
      <c r="AT1820" s="260" t="s">
        <v>218</v>
      </c>
      <c r="AU1820" s="260" t="s">
        <v>82</v>
      </c>
      <c r="AV1820" s="15" t="s">
        <v>34</v>
      </c>
      <c r="AW1820" s="15" t="s">
        <v>33</v>
      </c>
      <c r="AX1820" s="15" t="s">
        <v>73</v>
      </c>
      <c r="AY1820" s="260" t="s">
        <v>206</v>
      </c>
    </row>
    <row r="1821" spans="1:51" s="13" customFormat="1" ht="12">
      <c r="A1821" s="13"/>
      <c r="B1821" s="228"/>
      <c r="C1821" s="229"/>
      <c r="D1821" s="230" t="s">
        <v>218</v>
      </c>
      <c r="E1821" s="231" t="s">
        <v>19</v>
      </c>
      <c r="F1821" s="232" t="s">
        <v>2449</v>
      </c>
      <c r="G1821" s="229"/>
      <c r="H1821" s="233">
        <v>214.44</v>
      </c>
      <c r="I1821" s="234"/>
      <c r="J1821" s="229"/>
      <c r="K1821" s="229"/>
      <c r="L1821" s="235"/>
      <c r="M1821" s="236"/>
      <c r="N1821" s="237"/>
      <c r="O1821" s="237"/>
      <c r="P1821" s="237"/>
      <c r="Q1821" s="237"/>
      <c r="R1821" s="237"/>
      <c r="S1821" s="237"/>
      <c r="T1821" s="238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  <c r="AE1821" s="13"/>
      <c r="AT1821" s="239" t="s">
        <v>218</v>
      </c>
      <c r="AU1821" s="239" t="s">
        <v>82</v>
      </c>
      <c r="AV1821" s="13" t="s">
        <v>82</v>
      </c>
      <c r="AW1821" s="13" t="s">
        <v>33</v>
      </c>
      <c r="AX1821" s="13" t="s">
        <v>73</v>
      </c>
      <c r="AY1821" s="239" t="s">
        <v>206</v>
      </c>
    </row>
    <row r="1822" spans="1:51" s="14" customFormat="1" ht="12">
      <c r="A1822" s="14"/>
      <c r="B1822" s="240"/>
      <c r="C1822" s="241"/>
      <c r="D1822" s="230" t="s">
        <v>218</v>
      </c>
      <c r="E1822" s="242" t="s">
        <v>19</v>
      </c>
      <c r="F1822" s="243" t="s">
        <v>220</v>
      </c>
      <c r="G1822" s="241"/>
      <c r="H1822" s="244">
        <v>214.44</v>
      </c>
      <c r="I1822" s="245"/>
      <c r="J1822" s="241"/>
      <c r="K1822" s="241"/>
      <c r="L1822" s="246"/>
      <c r="M1822" s="247"/>
      <c r="N1822" s="248"/>
      <c r="O1822" s="248"/>
      <c r="P1822" s="248"/>
      <c r="Q1822" s="248"/>
      <c r="R1822" s="248"/>
      <c r="S1822" s="248"/>
      <c r="T1822" s="249"/>
      <c r="U1822" s="14"/>
      <c r="V1822" s="14"/>
      <c r="W1822" s="14"/>
      <c r="X1822" s="14"/>
      <c r="Y1822" s="14"/>
      <c r="Z1822" s="14"/>
      <c r="AA1822" s="14"/>
      <c r="AB1822" s="14"/>
      <c r="AC1822" s="14"/>
      <c r="AD1822" s="14"/>
      <c r="AE1822" s="14"/>
      <c r="AT1822" s="250" t="s">
        <v>218</v>
      </c>
      <c r="AU1822" s="250" t="s">
        <v>82</v>
      </c>
      <c r="AV1822" s="14" t="s">
        <v>112</v>
      </c>
      <c r="AW1822" s="14" t="s">
        <v>33</v>
      </c>
      <c r="AX1822" s="14" t="s">
        <v>34</v>
      </c>
      <c r="AY1822" s="250" t="s">
        <v>206</v>
      </c>
    </row>
    <row r="1823" spans="1:65" s="2" customFormat="1" ht="16.5" customHeight="1">
      <c r="A1823" s="40"/>
      <c r="B1823" s="41"/>
      <c r="C1823" s="261" t="s">
        <v>2450</v>
      </c>
      <c r="D1823" s="261" t="s">
        <v>317</v>
      </c>
      <c r="E1823" s="262" t="s">
        <v>2451</v>
      </c>
      <c r="F1823" s="263" t="s">
        <v>2452</v>
      </c>
      <c r="G1823" s="264" t="s">
        <v>211</v>
      </c>
      <c r="H1823" s="265">
        <v>225.162</v>
      </c>
      <c r="I1823" s="266"/>
      <c r="J1823" s="267">
        <f>ROUND(I1823*H1823,2)</f>
        <v>0</v>
      </c>
      <c r="K1823" s="263" t="s">
        <v>19</v>
      </c>
      <c r="L1823" s="268"/>
      <c r="M1823" s="269" t="s">
        <v>19</v>
      </c>
      <c r="N1823" s="270" t="s">
        <v>44</v>
      </c>
      <c r="O1823" s="86"/>
      <c r="P1823" s="224">
        <f>O1823*H1823</f>
        <v>0</v>
      </c>
      <c r="Q1823" s="224">
        <v>0.0124</v>
      </c>
      <c r="R1823" s="224">
        <f>Q1823*H1823</f>
        <v>2.7920088</v>
      </c>
      <c r="S1823" s="224">
        <v>0</v>
      </c>
      <c r="T1823" s="225">
        <f>S1823*H1823</f>
        <v>0</v>
      </c>
      <c r="U1823" s="40"/>
      <c r="V1823" s="40"/>
      <c r="W1823" s="40"/>
      <c r="X1823" s="40"/>
      <c r="Y1823" s="40"/>
      <c r="Z1823" s="40"/>
      <c r="AA1823" s="40"/>
      <c r="AB1823" s="40"/>
      <c r="AC1823" s="40"/>
      <c r="AD1823" s="40"/>
      <c r="AE1823" s="40"/>
      <c r="AR1823" s="226" t="s">
        <v>377</v>
      </c>
      <c r="AT1823" s="226" t="s">
        <v>317</v>
      </c>
      <c r="AU1823" s="226" t="s">
        <v>82</v>
      </c>
      <c r="AY1823" s="19" t="s">
        <v>206</v>
      </c>
      <c r="BE1823" s="227">
        <f>IF(N1823="základní",J1823,0)</f>
        <v>0</v>
      </c>
      <c r="BF1823" s="227">
        <f>IF(N1823="snížená",J1823,0)</f>
        <v>0</v>
      </c>
      <c r="BG1823" s="227">
        <f>IF(N1823="zákl. přenesená",J1823,0)</f>
        <v>0</v>
      </c>
      <c r="BH1823" s="227">
        <f>IF(N1823="sníž. přenesená",J1823,0)</f>
        <v>0</v>
      </c>
      <c r="BI1823" s="227">
        <f>IF(N1823="nulová",J1823,0)</f>
        <v>0</v>
      </c>
      <c r="BJ1823" s="19" t="s">
        <v>34</v>
      </c>
      <c r="BK1823" s="227">
        <f>ROUND(I1823*H1823,2)</f>
        <v>0</v>
      </c>
      <c r="BL1823" s="19" t="s">
        <v>304</v>
      </c>
      <c r="BM1823" s="226" t="s">
        <v>2453</v>
      </c>
    </row>
    <row r="1824" spans="1:51" s="13" customFormat="1" ht="12">
      <c r="A1824" s="13"/>
      <c r="B1824" s="228"/>
      <c r="C1824" s="229"/>
      <c r="D1824" s="230" t="s">
        <v>218</v>
      </c>
      <c r="E1824" s="229"/>
      <c r="F1824" s="232" t="s">
        <v>2454</v>
      </c>
      <c r="G1824" s="229"/>
      <c r="H1824" s="233">
        <v>225.162</v>
      </c>
      <c r="I1824" s="234"/>
      <c r="J1824" s="229"/>
      <c r="K1824" s="229"/>
      <c r="L1824" s="235"/>
      <c r="M1824" s="236"/>
      <c r="N1824" s="237"/>
      <c r="O1824" s="237"/>
      <c r="P1824" s="237"/>
      <c r="Q1824" s="237"/>
      <c r="R1824" s="237"/>
      <c r="S1824" s="237"/>
      <c r="T1824" s="238"/>
      <c r="U1824" s="13"/>
      <c r="V1824" s="13"/>
      <c r="W1824" s="13"/>
      <c r="X1824" s="13"/>
      <c r="Y1824" s="13"/>
      <c r="Z1824" s="13"/>
      <c r="AA1824" s="13"/>
      <c r="AB1824" s="13"/>
      <c r="AC1824" s="13"/>
      <c r="AD1824" s="13"/>
      <c r="AE1824" s="13"/>
      <c r="AT1824" s="239" t="s">
        <v>218</v>
      </c>
      <c r="AU1824" s="239" t="s">
        <v>82</v>
      </c>
      <c r="AV1824" s="13" t="s">
        <v>82</v>
      </c>
      <c r="AW1824" s="13" t="s">
        <v>4</v>
      </c>
      <c r="AX1824" s="13" t="s">
        <v>34</v>
      </c>
      <c r="AY1824" s="239" t="s">
        <v>206</v>
      </c>
    </row>
    <row r="1825" spans="1:65" s="2" customFormat="1" ht="16.5" customHeight="1">
      <c r="A1825" s="40"/>
      <c r="B1825" s="41"/>
      <c r="C1825" s="215" t="s">
        <v>2455</v>
      </c>
      <c r="D1825" s="215" t="s">
        <v>208</v>
      </c>
      <c r="E1825" s="216" t="s">
        <v>2456</v>
      </c>
      <c r="F1825" s="217" t="s">
        <v>2457</v>
      </c>
      <c r="G1825" s="218" t="s">
        <v>211</v>
      </c>
      <c r="H1825" s="219">
        <v>214.44</v>
      </c>
      <c r="I1825" s="220"/>
      <c r="J1825" s="221">
        <f>ROUND(I1825*H1825,2)</f>
        <v>0</v>
      </c>
      <c r="K1825" s="217" t="s">
        <v>19</v>
      </c>
      <c r="L1825" s="46"/>
      <c r="M1825" s="222" t="s">
        <v>19</v>
      </c>
      <c r="N1825" s="223" t="s">
        <v>44</v>
      </c>
      <c r="O1825" s="86"/>
      <c r="P1825" s="224">
        <f>O1825*H1825</f>
        <v>0</v>
      </c>
      <c r="Q1825" s="224">
        <v>0.01123</v>
      </c>
      <c r="R1825" s="224">
        <f>Q1825*H1825</f>
        <v>2.4081612</v>
      </c>
      <c r="S1825" s="224">
        <v>0</v>
      </c>
      <c r="T1825" s="225">
        <f>S1825*H1825</f>
        <v>0</v>
      </c>
      <c r="U1825" s="40"/>
      <c r="V1825" s="40"/>
      <c r="W1825" s="40"/>
      <c r="X1825" s="40"/>
      <c r="Y1825" s="40"/>
      <c r="Z1825" s="40"/>
      <c r="AA1825" s="40"/>
      <c r="AB1825" s="40"/>
      <c r="AC1825" s="40"/>
      <c r="AD1825" s="40"/>
      <c r="AE1825" s="40"/>
      <c r="AR1825" s="226" t="s">
        <v>304</v>
      </c>
      <c r="AT1825" s="226" t="s">
        <v>208</v>
      </c>
      <c r="AU1825" s="226" t="s">
        <v>82</v>
      </c>
      <c r="AY1825" s="19" t="s">
        <v>206</v>
      </c>
      <c r="BE1825" s="227">
        <f>IF(N1825="základní",J1825,0)</f>
        <v>0</v>
      </c>
      <c r="BF1825" s="227">
        <f>IF(N1825="snížená",J1825,0)</f>
        <v>0</v>
      </c>
      <c r="BG1825" s="227">
        <f>IF(N1825="zákl. přenesená",J1825,0)</f>
        <v>0</v>
      </c>
      <c r="BH1825" s="227">
        <f>IF(N1825="sníž. přenesená",J1825,0)</f>
        <v>0</v>
      </c>
      <c r="BI1825" s="227">
        <f>IF(N1825="nulová",J1825,0)</f>
        <v>0</v>
      </c>
      <c r="BJ1825" s="19" t="s">
        <v>34</v>
      </c>
      <c r="BK1825" s="227">
        <f>ROUND(I1825*H1825,2)</f>
        <v>0</v>
      </c>
      <c r="BL1825" s="19" t="s">
        <v>304</v>
      </c>
      <c r="BM1825" s="226" t="s">
        <v>2458</v>
      </c>
    </row>
    <row r="1826" spans="1:65" s="2" customFormat="1" ht="12">
      <c r="A1826" s="40"/>
      <c r="B1826" s="41"/>
      <c r="C1826" s="215" t="s">
        <v>2459</v>
      </c>
      <c r="D1826" s="215" t="s">
        <v>208</v>
      </c>
      <c r="E1826" s="216" t="s">
        <v>2460</v>
      </c>
      <c r="F1826" s="217" t="s">
        <v>2461</v>
      </c>
      <c r="G1826" s="218" t="s">
        <v>258</v>
      </c>
      <c r="H1826" s="219">
        <v>5.209</v>
      </c>
      <c r="I1826" s="220"/>
      <c r="J1826" s="221">
        <f>ROUND(I1826*H1826,2)</f>
        <v>0</v>
      </c>
      <c r="K1826" s="217" t="s">
        <v>212</v>
      </c>
      <c r="L1826" s="46"/>
      <c r="M1826" s="222" t="s">
        <v>19</v>
      </c>
      <c r="N1826" s="223" t="s">
        <v>44</v>
      </c>
      <c r="O1826" s="86"/>
      <c r="P1826" s="224">
        <f>O1826*H1826</f>
        <v>0</v>
      </c>
      <c r="Q1826" s="224">
        <v>0</v>
      </c>
      <c r="R1826" s="224">
        <f>Q1826*H1826</f>
        <v>0</v>
      </c>
      <c r="S1826" s="224">
        <v>0</v>
      </c>
      <c r="T1826" s="225">
        <f>S1826*H1826</f>
        <v>0</v>
      </c>
      <c r="U1826" s="40"/>
      <c r="V1826" s="40"/>
      <c r="W1826" s="40"/>
      <c r="X1826" s="40"/>
      <c r="Y1826" s="40"/>
      <c r="Z1826" s="40"/>
      <c r="AA1826" s="40"/>
      <c r="AB1826" s="40"/>
      <c r="AC1826" s="40"/>
      <c r="AD1826" s="40"/>
      <c r="AE1826" s="40"/>
      <c r="AR1826" s="226" t="s">
        <v>304</v>
      </c>
      <c r="AT1826" s="226" t="s">
        <v>208</v>
      </c>
      <c r="AU1826" s="226" t="s">
        <v>82</v>
      </c>
      <c r="AY1826" s="19" t="s">
        <v>206</v>
      </c>
      <c r="BE1826" s="227">
        <f>IF(N1826="základní",J1826,0)</f>
        <v>0</v>
      </c>
      <c r="BF1826" s="227">
        <f>IF(N1826="snížená",J1826,0)</f>
        <v>0</v>
      </c>
      <c r="BG1826" s="227">
        <f>IF(N1826="zákl. přenesená",J1826,0)</f>
        <v>0</v>
      </c>
      <c r="BH1826" s="227">
        <f>IF(N1826="sníž. přenesená",J1826,0)</f>
        <v>0</v>
      </c>
      <c r="BI1826" s="227">
        <f>IF(N1826="nulová",J1826,0)</f>
        <v>0</v>
      </c>
      <c r="BJ1826" s="19" t="s">
        <v>34</v>
      </c>
      <c r="BK1826" s="227">
        <f>ROUND(I1826*H1826,2)</f>
        <v>0</v>
      </c>
      <c r="BL1826" s="19" t="s">
        <v>304</v>
      </c>
      <c r="BM1826" s="226" t="s">
        <v>2462</v>
      </c>
    </row>
    <row r="1827" spans="1:63" s="12" customFormat="1" ht="22.8" customHeight="1">
      <c r="A1827" s="12"/>
      <c r="B1827" s="199"/>
      <c r="C1827" s="200"/>
      <c r="D1827" s="201" t="s">
        <v>72</v>
      </c>
      <c r="E1827" s="213" t="s">
        <v>2463</v>
      </c>
      <c r="F1827" s="213" t="s">
        <v>2464</v>
      </c>
      <c r="G1827" s="200"/>
      <c r="H1827" s="200"/>
      <c r="I1827" s="203"/>
      <c r="J1827" s="214">
        <f>BK1827</f>
        <v>0</v>
      </c>
      <c r="K1827" s="200"/>
      <c r="L1827" s="205"/>
      <c r="M1827" s="206"/>
      <c r="N1827" s="207"/>
      <c r="O1827" s="207"/>
      <c r="P1827" s="208">
        <f>SUM(P1828:P1844)</f>
        <v>0</v>
      </c>
      <c r="Q1827" s="207"/>
      <c r="R1827" s="208">
        <f>SUM(R1828:R1844)</f>
        <v>0.0097</v>
      </c>
      <c r="S1827" s="207"/>
      <c r="T1827" s="209">
        <f>SUM(T1828:T1844)</f>
        <v>0</v>
      </c>
      <c r="U1827" s="12"/>
      <c r="V1827" s="12"/>
      <c r="W1827" s="12"/>
      <c r="X1827" s="12"/>
      <c r="Y1827" s="12"/>
      <c r="Z1827" s="12"/>
      <c r="AA1827" s="12"/>
      <c r="AB1827" s="12"/>
      <c r="AC1827" s="12"/>
      <c r="AD1827" s="12"/>
      <c r="AE1827" s="12"/>
      <c r="AR1827" s="210" t="s">
        <v>82</v>
      </c>
      <c r="AT1827" s="211" t="s">
        <v>72</v>
      </c>
      <c r="AU1827" s="211" t="s">
        <v>34</v>
      </c>
      <c r="AY1827" s="210" t="s">
        <v>206</v>
      </c>
      <c r="BK1827" s="212">
        <f>SUM(BK1828:BK1844)</f>
        <v>0</v>
      </c>
    </row>
    <row r="1828" spans="1:65" s="2" customFormat="1" ht="12">
      <c r="A1828" s="40"/>
      <c r="B1828" s="41"/>
      <c r="C1828" s="215" t="s">
        <v>2465</v>
      </c>
      <c r="D1828" s="215" t="s">
        <v>208</v>
      </c>
      <c r="E1828" s="216" t="s">
        <v>2466</v>
      </c>
      <c r="F1828" s="217" t="s">
        <v>2467</v>
      </c>
      <c r="G1828" s="218" t="s">
        <v>2468</v>
      </c>
      <c r="H1828" s="219">
        <v>1</v>
      </c>
      <c r="I1828" s="220"/>
      <c r="J1828" s="221">
        <f>ROUND(I1828*H1828,2)</f>
        <v>0</v>
      </c>
      <c r="K1828" s="217" t="s">
        <v>19</v>
      </c>
      <c r="L1828" s="46"/>
      <c r="M1828" s="222" t="s">
        <v>19</v>
      </c>
      <c r="N1828" s="223" t="s">
        <v>44</v>
      </c>
      <c r="O1828" s="86"/>
      <c r="P1828" s="224">
        <f>O1828*H1828</f>
        <v>0</v>
      </c>
      <c r="Q1828" s="224">
        <v>0.0011</v>
      </c>
      <c r="R1828" s="224">
        <f>Q1828*H1828</f>
        <v>0.0011</v>
      </c>
      <c r="S1828" s="224">
        <v>0</v>
      </c>
      <c r="T1828" s="225">
        <f>S1828*H1828</f>
        <v>0</v>
      </c>
      <c r="U1828" s="40"/>
      <c r="V1828" s="40"/>
      <c r="W1828" s="40"/>
      <c r="X1828" s="40"/>
      <c r="Y1828" s="40"/>
      <c r="Z1828" s="40"/>
      <c r="AA1828" s="40"/>
      <c r="AB1828" s="40"/>
      <c r="AC1828" s="40"/>
      <c r="AD1828" s="40"/>
      <c r="AE1828" s="40"/>
      <c r="AR1828" s="226" t="s">
        <v>304</v>
      </c>
      <c r="AT1828" s="226" t="s">
        <v>208</v>
      </c>
      <c r="AU1828" s="226" t="s">
        <v>82</v>
      </c>
      <c r="AY1828" s="19" t="s">
        <v>206</v>
      </c>
      <c r="BE1828" s="227">
        <f>IF(N1828="základní",J1828,0)</f>
        <v>0</v>
      </c>
      <c r="BF1828" s="227">
        <f>IF(N1828="snížená",J1828,0)</f>
        <v>0</v>
      </c>
      <c r="BG1828" s="227">
        <f>IF(N1828="zákl. přenesená",J1828,0)</f>
        <v>0</v>
      </c>
      <c r="BH1828" s="227">
        <f>IF(N1828="sníž. přenesená",J1828,0)</f>
        <v>0</v>
      </c>
      <c r="BI1828" s="227">
        <f>IF(N1828="nulová",J1828,0)</f>
        <v>0</v>
      </c>
      <c r="BJ1828" s="19" t="s">
        <v>34</v>
      </c>
      <c r="BK1828" s="227">
        <f>ROUND(I1828*H1828,2)</f>
        <v>0</v>
      </c>
      <c r="BL1828" s="19" t="s">
        <v>304</v>
      </c>
      <c r="BM1828" s="226" t="s">
        <v>2469</v>
      </c>
    </row>
    <row r="1829" spans="1:51" s="13" customFormat="1" ht="12">
      <c r="A1829" s="13"/>
      <c r="B1829" s="228"/>
      <c r="C1829" s="229"/>
      <c r="D1829" s="230" t="s">
        <v>218</v>
      </c>
      <c r="E1829" s="231" t="s">
        <v>19</v>
      </c>
      <c r="F1829" s="232" t="s">
        <v>2470</v>
      </c>
      <c r="G1829" s="229"/>
      <c r="H1829" s="233">
        <v>1</v>
      </c>
      <c r="I1829" s="234"/>
      <c r="J1829" s="229"/>
      <c r="K1829" s="229"/>
      <c r="L1829" s="235"/>
      <c r="M1829" s="236"/>
      <c r="N1829" s="237"/>
      <c r="O1829" s="237"/>
      <c r="P1829" s="237"/>
      <c r="Q1829" s="237"/>
      <c r="R1829" s="237"/>
      <c r="S1829" s="237"/>
      <c r="T1829" s="238"/>
      <c r="U1829" s="13"/>
      <c r="V1829" s="13"/>
      <c r="W1829" s="13"/>
      <c r="X1829" s="13"/>
      <c r="Y1829" s="13"/>
      <c r="Z1829" s="13"/>
      <c r="AA1829" s="13"/>
      <c r="AB1829" s="13"/>
      <c r="AC1829" s="13"/>
      <c r="AD1829" s="13"/>
      <c r="AE1829" s="13"/>
      <c r="AT1829" s="239" t="s">
        <v>218</v>
      </c>
      <c r="AU1829" s="239" t="s">
        <v>82</v>
      </c>
      <c r="AV1829" s="13" t="s">
        <v>82</v>
      </c>
      <c r="AW1829" s="13" t="s">
        <v>33</v>
      </c>
      <c r="AX1829" s="13" t="s">
        <v>73</v>
      </c>
      <c r="AY1829" s="239" t="s">
        <v>206</v>
      </c>
    </row>
    <row r="1830" spans="1:51" s="14" customFormat="1" ht="12">
      <c r="A1830" s="14"/>
      <c r="B1830" s="240"/>
      <c r="C1830" s="241"/>
      <c r="D1830" s="230" t="s">
        <v>218</v>
      </c>
      <c r="E1830" s="242" t="s">
        <v>19</v>
      </c>
      <c r="F1830" s="243" t="s">
        <v>220</v>
      </c>
      <c r="G1830" s="241"/>
      <c r="H1830" s="244">
        <v>1</v>
      </c>
      <c r="I1830" s="245"/>
      <c r="J1830" s="241"/>
      <c r="K1830" s="241"/>
      <c r="L1830" s="246"/>
      <c r="M1830" s="247"/>
      <c r="N1830" s="248"/>
      <c r="O1830" s="248"/>
      <c r="P1830" s="248"/>
      <c r="Q1830" s="248"/>
      <c r="R1830" s="248"/>
      <c r="S1830" s="248"/>
      <c r="T1830" s="249"/>
      <c r="U1830" s="14"/>
      <c r="V1830" s="14"/>
      <c r="W1830" s="14"/>
      <c r="X1830" s="14"/>
      <c r="Y1830" s="14"/>
      <c r="Z1830" s="14"/>
      <c r="AA1830" s="14"/>
      <c r="AB1830" s="14"/>
      <c r="AC1830" s="14"/>
      <c r="AD1830" s="14"/>
      <c r="AE1830" s="14"/>
      <c r="AT1830" s="250" t="s">
        <v>218</v>
      </c>
      <c r="AU1830" s="250" t="s">
        <v>82</v>
      </c>
      <c r="AV1830" s="14" t="s">
        <v>112</v>
      </c>
      <c r="AW1830" s="14" t="s">
        <v>33</v>
      </c>
      <c r="AX1830" s="14" t="s">
        <v>34</v>
      </c>
      <c r="AY1830" s="250" t="s">
        <v>206</v>
      </c>
    </row>
    <row r="1831" spans="1:65" s="2" customFormat="1" ht="12">
      <c r="A1831" s="40"/>
      <c r="B1831" s="41"/>
      <c r="C1831" s="215" t="s">
        <v>2471</v>
      </c>
      <c r="D1831" s="215" t="s">
        <v>208</v>
      </c>
      <c r="E1831" s="216" t="s">
        <v>2472</v>
      </c>
      <c r="F1831" s="217" t="s">
        <v>2473</v>
      </c>
      <c r="G1831" s="218" t="s">
        <v>2468</v>
      </c>
      <c r="H1831" s="219">
        <v>1</v>
      </c>
      <c r="I1831" s="220"/>
      <c r="J1831" s="221">
        <f>ROUND(I1831*H1831,2)</f>
        <v>0</v>
      </c>
      <c r="K1831" s="217" t="s">
        <v>212</v>
      </c>
      <c r="L1831" s="46"/>
      <c r="M1831" s="222" t="s">
        <v>19</v>
      </c>
      <c r="N1831" s="223" t="s">
        <v>44</v>
      </c>
      <c r="O1831" s="86"/>
      <c r="P1831" s="224">
        <f>O1831*H1831</f>
        <v>0</v>
      </c>
      <c r="Q1831" s="224">
        <v>0.003</v>
      </c>
      <c r="R1831" s="224">
        <f>Q1831*H1831</f>
        <v>0.003</v>
      </c>
      <c r="S1831" s="224">
        <v>0</v>
      </c>
      <c r="T1831" s="225">
        <f>S1831*H1831</f>
        <v>0</v>
      </c>
      <c r="U1831" s="40"/>
      <c r="V1831" s="40"/>
      <c r="W1831" s="40"/>
      <c r="X1831" s="40"/>
      <c r="Y1831" s="40"/>
      <c r="Z1831" s="40"/>
      <c r="AA1831" s="40"/>
      <c r="AB1831" s="40"/>
      <c r="AC1831" s="40"/>
      <c r="AD1831" s="40"/>
      <c r="AE1831" s="40"/>
      <c r="AR1831" s="226" t="s">
        <v>304</v>
      </c>
      <c r="AT1831" s="226" t="s">
        <v>208</v>
      </c>
      <c r="AU1831" s="226" t="s">
        <v>82</v>
      </c>
      <c r="AY1831" s="19" t="s">
        <v>206</v>
      </c>
      <c r="BE1831" s="227">
        <f>IF(N1831="základní",J1831,0)</f>
        <v>0</v>
      </c>
      <c r="BF1831" s="227">
        <f>IF(N1831="snížená",J1831,0)</f>
        <v>0</v>
      </c>
      <c r="BG1831" s="227">
        <f>IF(N1831="zákl. přenesená",J1831,0)</f>
        <v>0</v>
      </c>
      <c r="BH1831" s="227">
        <f>IF(N1831="sníž. přenesená",J1831,0)</f>
        <v>0</v>
      </c>
      <c r="BI1831" s="227">
        <f>IF(N1831="nulová",J1831,0)</f>
        <v>0</v>
      </c>
      <c r="BJ1831" s="19" t="s">
        <v>34</v>
      </c>
      <c r="BK1831" s="227">
        <f>ROUND(I1831*H1831,2)</f>
        <v>0</v>
      </c>
      <c r="BL1831" s="19" t="s">
        <v>304</v>
      </c>
      <c r="BM1831" s="226" t="s">
        <v>2474</v>
      </c>
    </row>
    <row r="1832" spans="1:51" s="13" customFormat="1" ht="12">
      <c r="A1832" s="13"/>
      <c r="B1832" s="228"/>
      <c r="C1832" s="229"/>
      <c r="D1832" s="230" t="s">
        <v>218</v>
      </c>
      <c r="E1832" s="231" t="s">
        <v>19</v>
      </c>
      <c r="F1832" s="232" t="s">
        <v>2470</v>
      </c>
      <c r="G1832" s="229"/>
      <c r="H1832" s="233">
        <v>1</v>
      </c>
      <c r="I1832" s="234"/>
      <c r="J1832" s="229"/>
      <c r="K1832" s="229"/>
      <c r="L1832" s="235"/>
      <c r="M1832" s="236"/>
      <c r="N1832" s="237"/>
      <c r="O1832" s="237"/>
      <c r="P1832" s="237"/>
      <c r="Q1832" s="237"/>
      <c r="R1832" s="237"/>
      <c r="S1832" s="237"/>
      <c r="T1832" s="238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  <c r="AE1832" s="13"/>
      <c r="AT1832" s="239" t="s">
        <v>218</v>
      </c>
      <c r="AU1832" s="239" t="s">
        <v>82</v>
      </c>
      <c r="AV1832" s="13" t="s">
        <v>82</v>
      </c>
      <c r="AW1832" s="13" t="s">
        <v>33</v>
      </c>
      <c r="AX1832" s="13" t="s">
        <v>73</v>
      </c>
      <c r="AY1832" s="239" t="s">
        <v>206</v>
      </c>
    </row>
    <row r="1833" spans="1:51" s="14" customFormat="1" ht="12">
      <c r="A1833" s="14"/>
      <c r="B1833" s="240"/>
      <c r="C1833" s="241"/>
      <c r="D1833" s="230" t="s">
        <v>218</v>
      </c>
      <c r="E1833" s="242" t="s">
        <v>19</v>
      </c>
      <c r="F1833" s="243" t="s">
        <v>220</v>
      </c>
      <c r="G1833" s="241"/>
      <c r="H1833" s="244">
        <v>1</v>
      </c>
      <c r="I1833" s="245"/>
      <c r="J1833" s="241"/>
      <c r="K1833" s="241"/>
      <c r="L1833" s="246"/>
      <c r="M1833" s="247"/>
      <c r="N1833" s="248"/>
      <c r="O1833" s="248"/>
      <c r="P1833" s="248"/>
      <c r="Q1833" s="248"/>
      <c r="R1833" s="248"/>
      <c r="S1833" s="248"/>
      <c r="T1833" s="249"/>
      <c r="U1833" s="14"/>
      <c r="V1833" s="14"/>
      <c r="W1833" s="14"/>
      <c r="X1833" s="14"/>
      <c r="Y1833" s="14"/>
      <c r="Z1833" s="14"/>
      <c r="AA1833" s="14"/>
      <c r="AB1833" s="14"/>
      <c r="AC1833" s="14"/>
      <c r="AD1833" s="14"/>
      <c r="AE1833" s="14"/>
      <c r="AT1833" s="250" t="s">
        <v>218</v>
      </c>
      <c r="AU1833" s="250" t="s">
        <v>82</v>
      </c>
      <c r="AV1833" s="14" t="s">
        <v>112</v>
      </c>
      <c r="AW1833" s="14" t="s">
        <v>33</v>
      </c>
      <c r="AX1833" s="14" t="s">
        <v>34</v>
      </c>
      <c r="AY1833" s="250" t="s">
        <v>206</v>
      </c>
    </row>
    <row r="1834" spans="1:65" s="2" customFormat="1" ht="12">
      <c r="A1834" s="40"/>
      <c r="B1834" s="41"/>
      <c r="C1834" s="215" t="s">
        <v>2475</v>
      </c>
      <c r="D1834" s="215" t="s">
        <v>208</v>
      </c>
      <c r="E1834" s="216" t="s">
        <v>2476</v>
      </c>
      <c r="F1834" s="217" t="s">
        <v>2477</v>
      </c>
      <c r="G1834" s="218" t="s">
        <v>2468</v>
      </c>
      <c r="H1834" s="219">
        <v>3</v>
      </c>
      <c r="I1834" s="220"/>
      <c r="J1834" s="221">
        <f>ROUND(I1834*H1834,2)</f>
        <v>0</v>
      </c>
      <c r="K1834" s="217" t="s">
        <v>19</v>
      </c>
      <c r="L1834" s="46"/>
      <c r="M1834" s="222" t="s">
        <v>19</v>
      </c>
      <c r="N1834" s="223" t="s">
        <v>44</v>
      </c>
      <c r="O1834" s="86"/>
      <c r="P1834" s="224">
        <f>O1834*H1834</f>
        <v>0</v>
      </c>
      <c r="Q1834" s="224">
        <v>0.0008</v>
      </c>
      <c r="R1834" s="224">
        <f>Q1834*H1834</f>
        <v>0.0024000000000000002</v>
      </c>
      <c r="S1834" s="224">
        <v>0</v>
      </c>
      <c r="T1834" s="225">
        <f>S1834*H1834</f>
        <v>0</v>
      </c>
      <c r="U1834" s="40"/>
      <c r="V1834" s="40"/>
      <c r="W1834" s="40"/>
      <c r="X1834" s="40"/>
      <c r="Y1834" s="40"/>
      <c r="Z1834" s="40"/>
      <c r="AA1834" s="40"/>
      <c r="AB1834" s="40"/>
      <c r="AC1834" s="40"/>
      <c r="AD1834" s="40"/>
      <c r="AE1834" s="40"/>
      <c r="AR1834" s="226" t="s">
        <v>304</v>
      </c>
      <c r="AT1834" s="226" t="s">
        <v>208</v>
      </c>
      <c r="AU1834" s="226" t="s">
        <v>82</v>
      </c>
      <c r="AY1834" s="19" t="s">
        <v>206</v>
      </c>
      <c r="BE1834" s="227">
        <f>IF(N1834="základní",J1834,0)</f>
        <v>0</v>
      </c>
      <c r="BF1834" s="227">
        <f>IF(N1834="snížená",J1834,0)</f>
        <v>0</v>
      </c>
      <c r="BG1834" s="227">
        <f>IF(N1834="zákl. přenesená",J1834,0)</f>
        <v>0</v>
      </c>
      <c r="BH1834" s="227">
        <f>IF(N1834="sníž. přenesená",J1834,0)</f>
        <v>0</v>
      </c>
      <c r="BI1834" s="227">
        <f>IF(N1834="nulová",J1834,0)</f>
        <v>0</v>
      </c>
      <c r="BJ1834" s="19" t="s">
        <v>34</v>
      </c>
      <c r="BK1834" s="227">
        <f>ROUND(I1834*H1834,2)</f>
        <v>0</v>
      </c>
      <c r="BL1834" s="19" t="s">
        <v>304</v>
      </c>
      <c r="BM1834" s="226" t="s">
        <v>2478</v>
      </c>
    </row>
    <row r="1835" spans="1:51" s="13" customFormat="1" ht="12">
      <c r="A1835" s="13"/>
      <c r="B1835" s="228"/>
      <c r="C1835" s="229"/>
      <c r="D1835" s="230" t="s">
        <v>218</v>
      </c>
      <c r="E1835" s="231" t="s">
        <v>19</v>
      </c>
      <c r="F1835" s="232" t="s">
        <v>2479</v>
      </c>
      <c r="G1835" s="229"/>
      <c r="H1835" s="233">
        <v>2</v>
      </c>
      <c r="I1835" s="234"/>
      <c r="J1835" s="229"/>
      <c r="K1835" s="229"/>
      <c r="L1835" s="235"/>
      <c r="M1835" s="236"/>
      <c r="N1835" s="237"/>
      <c r="O1835" s="237"/>
      <c r="P1835" s="237"/>
      <c r="Q1835" s="237"/>
      <c r="R1835" s="237"/>
      <c r="S1835" s="237"/>
      <c r="T1835" s="238"/>
      <c r="U1835" s="13"/>
      <c r="V1835" s="13"/>
      <c r="W1835" s="13"/>
      <c r="X1835" s="13"/>
      <c r="Y1835" s="13"/>
      <c r="Z1835" s="13"/>
      <c r="AA1835" s="13"/>
      <c r="AB1835" s="13"/>
      <c r="AC1835" s="13"/>
      <c r="AD1835" s="13"/>
      <c r="AE1835" s="13"/>
      <c r="AT1835" s="239" t="s">
        <v>218</v>
      </c>
      <c r="AU1835" s="239" t="s">
        <v>82</v>
      </c>
      <c r="AV1835" s="13" t="s">
        <v>82</v>
      </c>
      <c r="AW1835" s="13" t="s">
        <v>33</v>
      </c>
      <c r="AX1835" s="13" t="s">
        <v>73</v>
      </c>
      <c r="AY1835" s="239" t="s">
        <v>206</v>
      </c>
    </row>
    <row r="1836" spans="1:51" s="13" customFormat="1" ht="12">
      <c r="A1836" s="13"/>
      <c r="B1836" s="228"/>
      <c r="C1836" s="229"/>
      <c r="D1836" s="230" t="s">
        <v>218</v>
      </c>
      <c r="E1836" s="231" t="s">
        <v>19</v>
      </c>
      <c r="F1836" s="232" t="s">
        <v>2480</v>
      </c>
      <c r="G1836" s="229"/>
      <c r="H1836" s="233">
        <v>1</v>
      </c>
      <c r="I1836" s="234"/>
      <c r="J1836" s="229"/>
      <c r="K1836" s="229"/>
      <c r="L1836" s="235"/>
      <c r="M1836" s="236"/>
      <c r="N1836" s="237"/>
      <c r="O1836" s="237"/>
      <c r="P1836" s="237"/>
      <c r="Q1836" s="237"/>
      <c r="R1836" s="237"/>
      <c r="S1836" s="237"/>
      <c r="T1836" s="238"/>
      <c r="U1836" s="13"/>
      <c r="V1836" s="13"/>
      <c r="W1836" s="13"/>
      <c r="X1836" s="13"/>
      <c r="Y1836" s="13"/>
      <c r="Z1836" s="13"/>
      <c r="AA1836" s="13"/>
      <c r="AB1836" s="13"/>
      <c r="AC1836" s="13"/>
      <c r="AD1836" s="13"/>
      <c r="AE1836" s="13"/>
      <c r="AT1836" s="239" t="s">
        <v>218</v>
      </c>
      <c r="AU1836" s="239" t="s">
        <v>82</v>
      </c>
      <c r="AV1836" s="13" t="s">
        <v>82</v>
      </c>
      <c r="AW1836" s="13" t="s">
        <v>33</v>
      </c>
      <c r="AX1836" s="13" t="s">
        <v>73</v>
      </c>
      <c r="AY1836" s="239" t="s">
        <v>206</v>
      </c>
    </row>
    <row r="1837" spans="1:51" s="14" customFormat="1" ht="12">
      <c r="A1837" s="14"/>
      <c r="B1837" s="240"/>
      <c r="C1837" s="241"/>
      <c r="D1837" s="230" t="s">
        <v>218</v>
      </c>
      <c r="E1837" s="242" t="s">
        <v>19</v>
      </c>
      <c r="F1837" s="243" t="s">
        <v>220</v>
      </c>
      <c r="G1837" s="241"/>
      <c r="H1837" s="244">
        <v>3</v>
      </c>
      <c r="I1837" s="245"/>
      <c r="J1837" s="241"/>
      <c r="K1837" s="241"/>
      <c r="L1837" s="246"/>
      <c r="M1837" s="247"/>
      <c r="N1837" s="248"/>
      <c r="O1837" s="248"/>
      <c r="P1837" s="248"/>
      <c r="Q1837" s="248"/>
      <c r="R1837" s="248"/>
      <c r="S1837" s="248"/>
      <c r="T1837" s="249"/>
      <c r="U1837" s="14"/>
      <c r="V1837" s="14"/>
      <c r="W1837" s="14"/>
      <c r="X1837" s="14"/>
      <c r="Y1837" s="14"/>
      <c r="Z1837" s="14"/>
      <c r="AA1837" s="14"/>
      <c r="AB1837" s="14"/>
      <c r="AC1837" s="14"/>
      <c r="AD1837" s="14"/>
      <c r="AE1837" s="14"/>
      <c r="AT1837" s="250" t="s">
        <v>218</v>
      </c>
      <c r="AU1837" s="250" t="s">
        <v>82</v>
      </c>
      <c r="AV1837" s="14" t="s">
        <v>112</v>
      </c>
      <c r="AW1837" s="14" t="s">
        <v>33</v>
      </c>
      <c r="AX1837" s="14" t="s">
        <v>34</v>
      </c>
      <c r="AY1837" s="250" t="s">
        <v>206</v>
      </c>
    </row>
    <row r="1838" spans="1:65" s="2" customFormat="1" ht="12">
      <c r="A1838" s="40"/>
      <c r="B1838" s="41"/>
      <c r="C1838" s="215" t="s">
        <v>2481</v>
      </c>
      <c r="D1838" s="215" t="s">
        <v>208</v>
      </c>
      <c r="E1838" s="216" t="s">
        <v>2482</v>
      </c>
      <c r="F1838" s="217" t="s">
        <v>2483</v>
      </c>
      <c r="G1838" s="218" t="s">
        <v>2468</v>
      </c>
      <c r="H1838" s="219">
        <v>2</v>
      </c>
      <c r="I1838" s="220"/>
      <c r="J1838" s="221">
        <f>ROUND(I1838*H1838,2)</f>
        <v>0</v>
      </c>
      <c r="K1838" s="217" t="s">
        <v>19</v>
      </c>
      <c r="L1838" s="46"/>
      <c r="M1838" s="222" t="s">
        <v>19</v>
      </c>
      <c r="N1838" s="223" t="s">
        <v>44</v>
      </c>
      <c r="O1838" s="86"/>
      <c r="P1838" s="224">
        <f>O1838*H1838</f>
        <v>0</v>
      </c>
      <c r="Q1838" s="224">
        <v>0.00075</v>
      </c>
      <c r="R1838" s="224">
        <f>Q1838*H1838</f>
        <v>0.0015</v>
      </c>
      <c r="S1838" s="224">
        <v>0</v>
      </c>
      <c r="T1838" s="225">
        <f>S1838*H1838</f>
        <v>0</v>
      </c>
      <c r="U1838" s="40"/>
      <c r="V1838" s="40"/>
      <c r="W1838" s="40"/>
      <c r="X1838" s="40"/>
      <c r="Y1838" s="40"/>
      <c r="Z1838" s="40"/>
      <c r="AA1838" s="40"/>
      <c r="AB1838" s="40"/>
      <c r="AC1838" s="40"/>
      <c r="AD1838" s="40"/>
      <c r="AE1838" s="40"/>
      <c r="AR1838" s="226" t="s">
        <v>304</v>
      </c>
      <c r="AT1838" s="226" t="s">
        <v>208</v>
      </c>
      <c r="AU1838" s="226" t="s">
        <v>82</v>
      </c>
      <c r="AY1838" s="19" t="s">
        <v>206</v>
      </c>
      <c r="BE1838" s="227">
        <f>IF(N1838="základní",J1838,0)</f>
        <v>0</v>
      </c>
      <c r="BF1838" s="227">
        <f>IF(N1838="snížená",J1838,0)</f>
        <v>0</v>
      </c>
      <c r="BG1838" s="227">
        <f>IF(N1838="zákl. přenesená",J1838,0)</f>
        <v>0</v>
      </c>
      <c r="BH1838" s="227">
        <f>IF(N1838="sníž. přenesená",J1838,0)</f>
        <v>0</v>
      </c>
      <c r="BI1838" s="227">
        <f>IF(N1838="nulová",J1838,0)</f>
        <v>0</v>
      </c>
      <c r="BJ1838" s="19" t="s">
        <v>34</v>
      </c>
      <c r="BK1838" s="227">
        <f>ROUND(I1838*H1838,2)</f>
        <v>0</v>
      </c>
      <c r="BL1838" s="19" t="s">
        <v>304</v>
      </c>
      <c r="BM1838" s="226" t="s">
        <v>2484</v>
      </c>
    </row>
    <row r="1839" spans="1:51" s="13" customFormat="1" ht="12">
      <c r="A1839" s="13"/>
      <c r="B1839" s="228"/>
      <c r="C1839" s="229"/>
      <c r="D1839" s="230" t="s">
        <v>218</v>
      </c>
      <c r="E1839" s="231" t="s">
        <v>19</v>
      </c>
      <c r="F1839" s="232" t="s">
        <v>2479</v>
      </c>
      <c r="G1839" s="229"/>
      <c r="H1839" s="233">
        <v>2</v>
      </c>
      <c r="I1839" s="234"/>
      <c r="J1839" s="229"/>
      <c r="K1839" s="229"/>
      <c r="L1839" s="235"/>
      <c r="M1839" s="236"/>
      <c r="N1839" s="237"/>
      <c r="O1839" s="237"/>
      <c r="P1839" s="237"/>
      <c r="Q1839" s="237"/>
      <c r="R1839" s="237"/>
      <c r="S1839" s="237"/>
      <c r="T1839" s="238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  <c r="AE1839" s="13"/>
      <c r="AT1839" s="239" t="s">
        <v>218</v>
      </c>
      <c r="AU1839" s="239" t="s">
        <v>82</v>
      </c>
      <c r="AV1839" s="13" t="s">
        <v>82</v>
      </c>
      <c r="AW1839" s="13" t="s">
        <v>33</v>
      </c>
      <c r="AX1839" s="13" t="s">
        <v>73</v>
      </c>
      <c r="AY1839" s="239" t="s">
        <v>206</v>
      </c>
    </row>
    <row r="1840" spans="1:51" s="14" customFormat="1" ht="12">
      <c r="A1840" s="14"/>
      <c r="B1840" s="240"/>
      <c r="C1840" s="241"/>
      <c r="D1840" s="230" t="s">
        <v>218</v>
      </c>
      <c r="E1840" s="242" t="s">
        <v>19</v>
      </c>
      <c r="F1840" s="243" t="s">
        <v>220</v>
      </c>
      <c r="G1840" s="241"/>
      <c r="H1840" s="244">
        <v>2</v>
      </c>
      <c r="I1840" s="245"/>
      <c r="J1840" s="241"/>
      <c r="K1840" s="241"/>
      <c r="L1840" s="246"/>
      <c r="M1840" s="247"/>
      <c r="N1840" s="248"/>
      <c r="O1840" s="248"/>
      <c r="P1840" s="248"/>
      <c r="Q1840" s="248"/>
      <c r="R1840" s="248"/>
      <c r="S1840" s="248"/>
      <c r="T1840" s="249"/>
      <c r="U1840" s="14"/>
      <c r="V1840" s="14"/>
      <c r="W1840" s="14"/>
      <c r="X1840" s="14"/>
      <c r="Y1840" s="14"/>
      <c r="Z1840" s="14"/>
      <c r="AA1840" s="14"/>
      <c r="AB1840" s="14"/>
      <c r="AC1840" s="14"/>
      <c r="AD1840" s="14"/>
      <c r="AE1840" s="14"/>
      <c r="AT1840" s="250" t="s">
        <v>218</v>
      </c>
      <c r="AU1840" s="250" t="s">
        <v>82</v>
      </c>
      <c r="AV1840" s="14" t="s">
        <v>112</v>
      </c>
      <c r="AW1840" s="14" t="s">
        <v>33</v>
      </c>
      <c r="AX1840" s="14" t="s">
        <v>34</v>
      </c>
      <c r="AY1840" s="250" t="s">
        <v>206</v>
      </c>
    </row>
    <row r="1841" spans="1:65" s="2" customFormat="1" ht="12">
      <c r="A1841" s="40"/>
      <c r="B1841" s="41"/>
      <c r="C1841" s="215" t="s">
        <v>2485</v>
      </c>
      <c r="D1841" s="215" t="s">
        <v>208</v>
      </c>
      <c r="E1841" s="216" t="s">
        <v>2486</v>
      </c>
      <c r="F1841" s="217" t="s">
        <v>2487</v>
      </c>
      <c r="G1841" s="218" t="s">
        <v>2468</v>
      </c>
      <c r="H1841" s="219">
        <v>2</v>
      </c>
      <c r="I1841" s="220"/>
      <c r="J1841" s="221">
        <f>ROUND(I1841*H1841,2)</f>
        <v>0</v>
      </c>
      <c r="K1841" s="217" t="s">
        <v>19</v>
      </c>
      <c r="L1841" s="46"/>
      <c r="M1841" s="222" t="s">
        <v>19</v>
      </c>
      <c r="N1841" s="223" t="s">
        <v>44</v>
      </c>
      <c r="O1841" s="86"/>
      <c r="P1841" s="224">
        <f>O1841*H1841</f>
        <v>0</v>
      </c>
      <c r="Q1841" s="224">
        <v>0.00085</v>
      </c>
      <c r="R1841" s="224">
        <f>Q1841*H1841</f>
        <v>0.0017</v>
      </c>
      <c r="S1841" s="224">
        <v>0</v>
      </c>
      <c r="T1841" s="225">
        <f>S1841*H1841</f>
        <v>0</v>
      </c>
      <c r="U1841" s="40"/>
      <c r="V1841" s="40"/>
      <c r="W1841" s="40"/>
      <c r="X1841" s="40"/>
      <c r="Y1841" s="40"/>
      <c r="Z1841" s="40"/>
      <c r="AA1841" s="40"/>
      <c r="AB1841" s="40"/>
      <c r="AC1841" s="40"/>
      <c r="AD1841" s="40"/>
      <c r="AE1841" s="40"/>
      <c r="AR1841" s="226" t="s">
        <v>304</v>
      </c>
      <c r="AT1841" s="226" t="s">
        <v>208</v>
      </c>
      <c r="AU1841" s="226" t="s">
        <v>82</v>
      </c>
      <c r="AY1841" s="19" t="s">
        <v>206</v>
      </c>
      <c r="BE1841" s="227">
        <f>IF(N1841="základní",J1841,0)</f>
        <v>0</v>
      </c>
      <c r="BF1841" s="227">
        <f>IF(N1841="snížená",J1841,0)</f>
        <v>0</v>
      </c>
      <c r="BG1841" s="227">
        <f>IF(N1841="zákl. přenesená",J1841,0)</f>
        <v>0</v>
      </c>
      <c r="BH1841" s="227">
        <f>IF(N1841="sníž. přenesená",J1841,0)</f>
        <v>0</v>
      </c>
      <c r="BI1841" s="227">
        <f>IF(N1841="nulová",J1841,0)</f>
        <v>0</v>
      </c>
      <c r="BJ1841" s="19" t="s">
        <v>34</v>
      </c>
      <c r="BK1841" s="227">
        <f>ROUND(I1841*H1841,2)</f>
        <v>0</v>
      </c>
      <c r="BL1841" s="19" t="s">
        <v>304</v>
      </c>
      <c r="BM1841" s="226" t="s">
        <v>2488</v>
      </c>
    </row>
    <row r="1842" spans="1:51" s="13" customFormat="1" ht="12">
      <c r="A1842" s="13"/>
      <c r="B1842" s="228"/>
      <c r="C1842" s="229"/>
      <c r="D1842" s="230" t="s">
        <v>218</v>
      </c>
      <c r="E1842" s="231" t="s">
        <v>19</v>
      </c>
      <c r="F1842" s="232" t="s">
        <v>2479</v>
      </c>
      <c r="G1842" s="229"/>
      <c r="H1842" s="233">
        <v>2</v>
      </c>
      <c r="I1842" s="234"/>
      <c r="J1842" s="229"/>
      <c r="K1842" s="229"/>
      <c r="L1842" s="235"/>
      <c r="M1842" s="236"/>
      <c r="N1842" s="237"/>
      <c r="O1842" s="237"/>
      <c r="P1842" s="237"/>
      <c r="Q1842" s="237"/>
      <c r="R1842" s="237"/>
      <c r="S1842" s="237"/>
      <c r="T1842" s="238"/>
      <c r="U1842" s="13"/>
      <c r="V1842" s="13"/>
      <c r="W1842" s="13"/>
      <c r="X1842" s="13"/>
      <c r="Y1842" s="13"/>
      <c r="Z1842" s="13"/>
      <c r="AA1842" s="13"/>
      <c r="AB1842" s="13"/>
      <c r="AC1842" s="13"/>
      <c r="AD1842" s="13"/>
      <c r="AE1842" s="13"/>
      <c r="AT1842" s="239" t="s">
        <v>218</v>
      </c>
      <c r="AU1842" s="239" t="s">
        <v>82</v>
      </c>
      <c r="AV1842" s="13" t="s">
        <v>82</v>
      </c>
      <c r="AW1842" s="13" t="s">
        <v>33</v>
      </c>
      <c r="AX1842" s="13" t="s">
        <v>73</v>
      </c>
      <c r="AY1842" s="239" t="s">
        <v>206</v>
      </c>
    </row>
    <row r="1843" spans="1:51" s="14" customFormat="1" ht="12">
      <c r="A1843" s="14"/>
      <c r="B1843" s="240"/>
      <c r="C1843" s="241"/>
      <c r="D1843" s="230" t="s">
        <v>218</v>
      </c>
      <c r="E1843" s="242" t="s">
        <v>19</v>
      </c>
      <c r="F1843" s="243" t="s">
        <v>220</v>
      </c>
      <c r="G1843" s="241"/>
      <c r="H1843" s="244">
        <v>2</v>
      </c>
      <c r="I1843" s="245"/>
      <c r="J1843" s="241"/>
      <c r="K1843" s="241"/>
      <c r="L1843" s="246"/>
      <c r="M1843" s="247"/>
      <c r="N1843" s="248"/>
      <c r="O1843" s="248"/>
      <c r="P1843" s="248"/>
      <c r="Q1843" s="248"/>
      <c r="R1843" s="248"/>
      <c r="S1843" s="248"/>
      <c r="T1843" s="249"/>
      <c r="U1843" s="14"/>
      <c r="V1843" s="14"/>
      <c r="W1843" s="14"/>
      <c r="X1843" s="14"/>
      <c r="Y1843" s="14"/>
      <c r="Z1843" s="14"/>
      <c r="AA1843" s="14"/>
      <c r="AB1843" s="14"/>
      <c r="AC1843" s="14"/>
      <c r="AD1843" s="14"/>
      <c r="AE1843" s="14"/>
      <c r="AT1843" s="250" t="s">
        <v>218</v>
      </c>
      <c r="AU1843" s="250" t="s">
        <v>82</v>
      </c>
      <c r="AV1843" s="14" t="s">
        <v>112</v>
      </c>
      <c r="AW1843" s="14" t="s">
        <v>33</v>
      </c>
      <c r="AX1843" s="14" t="s">
        <v>34</v>
      </c>
      <c r="AY1843" s="250" t="s">
        <v>206</v>
      </c>
    </row>
    <row r="1844" spans="1:65" s="2" customFormat="1" ht="12">
      <c r="A1844" s="40"/>
      <c r="B1844" s="41"/>
      <c r="C1844" s="215" t="s">
        <v>2489</v>
      </c>
      <c r="D1844" s="215" t="s">
        <v>208</v>
      </c>
      <c r="E1844" s="216" t="s">
        <v>2490</v>
      </c>
      <c r="F1844" s="217" t="s">
        <v>2491</v>
      </c>
      <c r="G1844" s="218" t="s">
        <v>258</v>
      </c>
      <c r="H1844" s="219">
        <v>0.01</v>
      </c>
      <c r="I1844" s="220"/>
      <c r="J1844" s="221">
        <f>ROUND(I1844*H1844,2)</f>
        <v>0</v>
      </c>
      <c r="K1844" s="217" t="s">
        <v>212</v>
      </c>
      <c r="L1844" s="46"/>
      <c r="M1844" s="222" t="s">
        <v>19</v>
      </c>
      <c r="N1844" s="223" t="s">
        <v>44</v>
      </c>
      <c r="O1844" s="86"/>
      <c r="P1844" s="224">
        <f>O1844*H1844</f>
        <v>0</v>
      </c>
      <c r="Q1844" s="224">
        <v>0</v>
      </c>
      <c r="R1844" s="224">
        <f>Q1844*H1844</f>
        <v>0</v>
      </c>
      <c r="S1844" s="224">
        <v>0</v>
      </c>
      <c r="T1844" s="225">
        <f>S1844*H1844</f>
        <v>0</v>
      </c>
      <c r="U1844" s="40"/>
      <c r="V1844" s="40"/>
      <c r="W1844" s="40"/>
      <c r="X1844" s="40"/>
      <c r="Y1844" s="40"/>
      <c r="Z1844" s="40"/>
      <c r="AA1844" s="40"/>
      <c r="AB1844" s="40"/>
      <c r="AC1844" s="40"/>
      <c r="AD1844" s="40"/>
      <c r="AE1844" s="40"/>
      <c r="AR1844" s="226" t="s">
        <v>304</v>
      </c>
      <c r="AT1844" s="226" t="s">
        <v>208</v>
      </c>
      <c r="AU1844" s="226" t="s">
        <v>82</v>
      </c>
      <c r="AY1844" s="19" t="s">
        <v>206</v>
      </c>
      <c r="BE1844" s="227">
        <f>IF(N1844="základní",J1844,0)</f>
        <v>0</v>
      </c>
      <c r="BF1844" s="227">
        <f>IF(N1844="snížená",J1844,0)</f>
        <v>0</v>
      </c>
      <c r="BG1844" s="227">
        <f>IF(N1844="zákl. přenesená",J1844,0)</f>
        <v>0</v>
      </c>
      <c r="BH1844" s="227">
        <f>IF(N1844="sníž. přenesená",J1844,0)</f>
        <v>0</v>
      </c>
      <c r="BI1844" s="227">
        <f>IF(N1844="nulová",J1844,0)</f>
        <v>0</v>
      </c>
      <c r="BJ1844" s="19" t="s">
        <v>34</v>
      </c>
      <c r="BK1844" s="227">
        <f>ROUND(I1844*H1844,2)</f>
        <v>0</v>
      </c>
      <c r="BL1844" s="19" t="s">
        <v>304</v>
      </c>
      <c r="BM1844" s="226" t="s">
        <v>2492</v>
      </c>
    </row>
    <row r="1845" spans="1:63" s="12" customFormat="1" ht="22.8" customHeight="1">
      <c r="A1845" s="12"/>
      <c r="B1845" s="199"/>
      <c r="C1845" s="200"/>
      <c r="D1845" s="201" t="s">
        <v>72</v>
      </c>
      <c r="E1845" s="213" t="s">
        <v>2493</v>
      </c>
      <c r="F1845" s="213" t="s">
        <v>2494</v>
      </c>
      <c r="G1845" s="200"/>
      <c r="H1845" s="200"/>
      <c r="I1845" s="203"/>
      <c r="J1845" s="214">
        <f>BK1845</f>
        <v>0</v>
      </c>
      <c r="K1845" s="200"/>
      <c r="L1845" s="205"/>
      <c r="M1845" s="206"/>
      <c r="N1845" s="207"/>
      <c r="O1845" s="207"/>
      <c r="P1845" s="208">
        <f>SUM(P1846:P1849)</f>
        <v>0</v>
      </c>
      <c r="Q1845" s="207"/>
      <c r="R1845" s="208">
        <f>SUM(R1846:R1849)</f>
        <v>1.894047</v>
      </c>
      <c r="S1845" s="207"/>
      <c r="T1845" s="209">
        <f>SUM(T1846:T1849)</f>
        <v>0</v>
      </c>
      <c r="U1845" s="12"/>
      <c r="V1845" s="12"/>
      <c r="W1845" s="12"/>
      <c r="X1845" s="12"/>
      <c r="Y1845" s="12"/>
      <c r="Z1845" s="12"/>
      <c r="AA1845" s="12"/>
      <c r="AB1845" s="12"/>
      <c r="AC1845" s="12"/>
      <c r="AD1845" s="12"/>
      <c r="AE1845" s="12"/>
      <c r="AR1845" s="210" t="s">
        <v>82</v>
      </c>
      <c r="AT1845" s="211" t="s">
        <v>72</v>
      </c>
      <c r="AU1845" s="211" t="s">
        <v>34</v>
      </c>
      <c r="AY1845" s="210" t="s">
        <v>206</v>
      </c>
      <c r="BK1845" s="212">
        <f>SUM(BK1846:BK1849)</f>
        <v>0</v>
      </c>
    </row>
    <row r="1846" spans="1:65" s="2" customFormat="1" ht="33" customHeight="1">
      <c r="A1846" s="40"/>
      <c r="B1846" s="41"/>
      <c r="C1846" s="215" t="s">
        <v>2495</v>
      </c>
      <c r="D1846" s="215" t="s">
        <v>208</v>
      </c>
      <c r="E1846" s="216" t="s">
        <v>2496</v>
      </c>
      <c r="F1846" s="217" t="s">
        <v>2497</v>
      </c>
      <c r="G1846" s="218" t="s">
        <v>211</v>
      </c>
      <c r="H1846" s="219">
        <v>16.42</v>
      </c>
      <c r="I1846" s="220"/>
      <c r="J1846" s="221">
        <f>ROUND(I1846*H1846,2)</f>
        <v>0</v>
      </c>
      <c r="K1846" s="217" t="s">
        <v>212</v>
      </c>
      <c r="L1846" s="46"/>
      <c r="M1846" s="222" t="s">
        <v>19</v>
      </c>
      <c r="N1846" s="223" t="s">
        <v>44</v>
      </c>
      <c r="O1846" s="86"/>
      <c r="P1846" s="224">
        <f>O1846*H1846</f>
        <v>0</v>
      </c>
      <c r="Q1846" s="224">
        <v>0.11535</v>
      </c>
      <c r="R1846" s="224">
        <f>Q1846*H1846</f>
        <v>1.894047</v>
      </c>
      <c r="S1846" s="224">
        <v>0</v>
      </c>
      <c r="T1846" s="225">
        <f>S1846*H1846</f>
        <v>0</v>
      </c>
      <c r="U1846" s="40"/>
      <c r="V1846" s="40"/>
      <c r="W1846" s="40"/>
      <c r="X1846" s="40"/>
      <c r="Y1846" s="40"/>
      <c r="Z1846" s="40"/>
      <c r="AA1846" s="40"/>
      <c r="AB1846" s="40"/>
      <c r="AC1846" s="40"/>
      <c r="AD1846" s="40"/>
      <c r="AE1846" s="40"/>
      <c r="AR1846" s="226" t="s">
        <v>304</v>
      </c>
      <c r="AT1846" s="226" t="s">
        <v>208</v>
      </c>
      <c r="AU1846" s="226" t="s">
        <v>82</v>
      </c>
      <c r="AY1846" s="19" t="s">
        <v>206</v>
      </c>
      <c r="BE1846" s="227">
        <f>IF(N1846="základní",J1846,0)</f>
        <v>0</v>
      </c>
      <c r="BF1846" s="227">
        <f>IF(N1846="snížená",J1846,0)</f>
        <v>0</v>
      </c>
      <c r="BG1846" s="227">
        <f>IF(N1846="zákl. přenesená",J1846,0)</f>
        <v>0</v>
      </c>
      <c r="BH1846" s="227">
        <f>IF(N1846="sníž. přenesená",J1846,0)</f>
        <v>0</v>
      </c>
      <c r="BI1846" s="227">
        <f>IF(N1846="nulová",J1846,0)</f>
        <v>0</v>
      </c>
      <c r="BJ1846" s="19" t="s">
        <v>34</v>
      </c>
      <c r="BK1846" s="227">
        <f>ROUND(I1846*H1846,2)</f>
        <v>0</v>
      </c>
      <c r="BL1846" s="19" t="s">
        <v>304</v>
      </c>
      <c r="BM1846" s="226" t="s">
        <v>2498</v>
      </c>
    </row>
    <row r="1847" spans="1:51" s="13" customFormat="1" ht="12">
      <c r="A1847" s="13"/>
      <c r="B1847" s="228"/>
      <c r="C1847" s="229"/>
      <c r="D1847" s="230" t="s">
        <v>218</v>
      </c>
      <c r="E1847" s="231" t="s">
        <v>19</v>
      </c>
      <c r="F1847" s="232" t="s">
        <v>2499</v>
      </c>
      <c r="G1847" s="229"/>
      <c r="H1847" s="233">
        <v>16.42</v>
      </c>
      <c r="I1847" s="234"/>
      <c r="J1847" s="229"/>
      <c r="K1847" s="229"/>
      <c r="L1847" s="235"/>
      <c r="M1847" s="236"/>
      <c r="N1847" s="237"/>
      <c r="O1847" s="237"/>
      <c r="P1847" s="237"/>
      <c r="Q1847" s="237"/>
      <c r="R1847" s="237"/>
      <c r="S1847" s="237"/>
      <c r="T1847" s="238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  <c r="AE1847" s="13"/>
      <c r="AT1847" s="239" t="s">
        <v>218</v>
      </c>
      <c r="AU1847" s="239" t="s">
        <v>82</v>
      </c>
      <c r="AV1847" s="13" t="s">
        <v>82</v>
      </c>
      <c r="AW1847" s="13" t="s">
        <v>33</v>
      </c>
      <c r="AX1847" s="13" t="s">
        <v>73</v>
      </c>
      <c r="AY1847" s="239" t="s">
        <v>206</v>
      </c>
    </row>
    <row r="1848" spans="1:51" s="14" customFormat="1" ht="12">
      <c r="A1848" s="14"/>
      <c r="B1848" s="240"/>
      <c r="C1848" s="241"/>
      <c r="D1848" s="230" t="s">
        <v>218</v>
      </c>
      <c r="E1848" s="242" t="s">
        <v>19</v>
      </c>
      <c r="F1848" s="243" t="s">
        <v>220</v>
      </c>
      <c r="G1848" s="241"/>
      <c r="H1848" s="244">
        <v>16.42</v>
      </c>
      <c r="I1848" s="245"/>
      <c r="J1848" s="241"/>
      <c r="K1848" s="241"/>
      <c r="L1848" s="246"/>
      <c r="M1848" s="247"/>
      <c r="N1848" s="248"/>
      <c r="O1848" s="248"/>
      <c r="P1848" s="248"/>
      <c r="Q1848" s="248"/>
      <c r="R1848" s="248"/>
      <c r="S1848" s="248"/>
      <c r="T1848" s="249"/>
      <c r="U1848" s="14"/>
      <c r="V1848" s="14"/>
      <c r="W1848" s="14"/>
      <c r="X1848" s="14"/>
      <c r="Y1848" s="14"/>
      <c r="Z1848" s="14"/>
      <c r="AA1848" s="14"/>
      <c r="AB1848" s="14"/>
      <c r="AC1848" s="14"/>
      <c r="AD1848" s="14"/>
      <c r="AE1848" s="14"/>
      <c r="AT1848" s="250" t="s">
        <v>218</v>
      </c>
      <c r="AU1848" s="250" t="s">
        <v>82</v>
      </c>
      <c r="AV1848" s="14" t="s">
        <v>112</v>
      </c>
      <c r="AW1848" s="14" t="s">
        <v>33</v>
      </c>
      <c r="AX1848" s="14" t="s">
        <v>34</v>
      </c>
      <c r="AY1848" s="250" t="s">
        <v>206</v>
      </c>
    </row>
    <row r="1849" spans="1:65" s="2" customFormat="1" ht="12">
      <c r="A1849" s="40"/>
      <c r="B1849" s="41"/>
      <c r="C1849" s="215" t="s">
        <v>2500</v>
      </c>
      <c r="D1849" s="215" t="s">
        <v>208</v>
      </c>
      <c r="E1849" s="216" t="s">
        <v>2501</v>
      </c>
      <c r="F1849" s="217" t="s">
        <v>2502</v>
      </c>
      <c r="G1849" s="218" t="s">
        <v>258</v>
      </c>
      <c r="H1849" s="219">
        <v>1.894</v>
      </c>
      <c r="I1849" s="220"/>
      <c r="J1849" s="221">
        <f>ROUND(I1849*H1849,2)</f>
        <v>0</v>
      </c>
      <c r="K1849" s="217" t="s">
        <v>212</v>
      </c>
      <c r="L1849" s="46"/>
      <c r="M1849" s="222" t="s">
        <v>19</v>
      </c>
      <c r="N1849" s="223" t="s">
        <v>44</v>
      </c>
      <c r="O1849" s="86"/>
      <c r="P1849" s="224">
        <f>O1849*H1849</f>
        <v>0</v>
      </c>
      <c r="Q1849" s="224">
        <v>0</v>
      </c>
      <c r="R1849" s="224">
        <f>Q1849*H1849</f>
        <v>0</v>
      </c>
      <c r="S1849" s="224">
        <v>0</v>
      </c>
      <c r="T1849" s="225">
        <f>S1849*H1849</f>
        <v>0</v>
      </c>
      <c r="U1849" s="40"/>
      <c r="V1849" s="40"/>
      <c r="W1849" s="40"/>
      <c r="X1849" s="40"/>
      <c r="Y1849" s="40"/>
      <c r="Z1849" s="40"/>
      <c r="AA1849" s="40"/>
      <c r="AB1849" s="40"/>
      <c r="AC1849" s="40"/>
      <c r="AD1849" s="40"/>
      <c r="AE1849" s="40"/>
      <c r="AR1849" s="226" t="s">
        <v>304</v>
      </c>
      <c r="AT1849" s="226" t="s">
        <v>208</v>
      </c>
      <c r="AU1849" s="226" t="s">
        <v>82</v>
      </c>
      <c r="AY1849" s="19" t="s">
        <v>206</v>
      </c>
      <c r="BE1849" s="227">
        <f>IF(N1849="základní",J1849,0)</f>
        <v>0</v>
      </c>
      <c r="BF1849" s="227">
        <f>IF(N1849="snížená",J1849,0)</f>
        <v>0</v>
      </c>
      <c r="BG1849" s="227">
        <f>IF(N1849="zákl. přenesená",J1849,0)</f>
        <v>0</v>
      </c>
      <c r="BH1849" s="227">
        <f>IF(N1849="sníž. přenesená",J1849,0)</f>
        <v>0</v>
      </c>
      <c r="BI1849" s="227">
        <f>IF(N1849="nulová",J1849,0)</f>
        <v>0</v>
      </c>
      <c r="BJ1849" s="19" t="s">
        <v>34</v>
      </c>
      <c r="BK1849" s="227">
        <f>ROUND(I1849*H1849,2)</f>
        <v>0</v>
      </c>
      <c r="BL1849" s="19" t="s">
        <v>304</v>
      </c>
      <c r="BM1849" s="226" t="s">
        <v>2503</v>
      </c>
    </row>
    <row r="1850" spans="1:63" s="12" customFormat="1" ht="22.8" customHeight="1">
      <c r="A1850" s="12"/>
      <c r="B1850" s="199"/>
      <c r="C1850" s="200"/>
      <c r="D1850" s="201" t="s">
        <v>72</v>
      </c>
      <c r="E1850" s="213" t="s">
        <v>2504</v>
      </c>
      <c r="F1850" s="213" t="s">
        <v>2505</v>
      </c>
      <c r="G1850" s="200"/>
      <c r="H1850" s="200"/>
      <c r="I1850" s="203"/>
      <c r="J1850" s="214">
        <f>BK1850</f>
        <v>0</v>
      </c>
      <c r="K1850" s="200"/>
      <c r="L1850" s="205"/>
      <c r="M1850" s="206"/>
      <c r="N1850" s="207"/>
      <c r="O1850" s="207"/>
      <c r="P1850" s="208">
        <f>SUM(P1851:P1944)</f>
        <v>0</v>
      </c>
      <c r="Q1850" s="207"/>
      <c r="R1850" s="208">
        <f>SUM(R1851:R1944)</f>
        <v>104.10375304</v>
      </c>
      <c r="S1850" s="207"/>
      <c r="T1850" s="209">
        <f>SUM(T1851:T1944)</f>
        <v>0</v>
      </c>
      <c r="U1850" s="12"/>
      <c r="V1850" s="12"/>
      <c r="W1850" s="12"/>
      <c r="X1850" s="12"/>
      <c r="Y1850" s="12"/>
      <c r="Z1850" s="12"/>
      <c r="AA1850" s="12"/>
      <c r="AB1850" s="12"/>
      <c r="AC1850" s="12"/>
      <c r="AD1850" s="12"/>
      <c r="AE1850" s="12"/>
      <c r="AR1850" s="210" t="s">
        <v>82</v>
      </c>
      <c r="AT1850" s="211" t="s">
        <v>72</v>
      </c>
      <c r="AU1850" s="211" t="s">
        <v>34</v>
      </c>
      <c r="AY1850" s="210" t="s">
        <v>206</v>
      </c>
      <c r="BK1850" s="212">
        <f>SUM(BK1851:BK1944)</f>
        <v>0</v>
      </c>
    </row>
    <row r="1851" spans="1:65" s="2" customFormat="1" ht="12">
      <c r="A1851" s="40"/>
      <c r="B1851" s="41"/>
      <c r="C1851" s="215" t="s">
        <v>2506</v>
      </c>
      <c r="D1851" s="215" t="s">
        <v>208</v>
      </c>
      <c r="E1851" s="216" t="s">
        <v>2507</v>
      </c>
      <c r="F1851" s="217" t="s">
        <v>2508</v>
      </c>
      <c r="G1851" s="218" t="s">
        <v>386</v>
      </c>
      <c r="H1851" s="219">
        <v>224</v>
      </c>
      <c r="I1851" s="220"/>
      <c r="J1851" s="221">
        <f>ROUND(I1851*H1851,2)</f>
        <v>0</v>
      </c>
      <c r="K1851" s="217" t="s">
        <v>212</v>
      </c>
      <c r="L1851" s="46"/>
      <c r="M1851" s="222" t="s">
        <v>19</v>
      </c>
      <c r="N1851" s="223" t="s">
        <v>44</v>
      </c>
      <c r="O1851" s="86"/>
      <c r="P1851" s="224">
        <f>O1851*H1851</f>
        <v>0</v>
      </c>
      <c r="Q1851" s="224">
        <v>0.00267</v>
      </c>
      <c r="R1851" s="224">
        <f>Q1851*H1851</f>
        <v>0.5980800000000001</v>
      </c>
      <c r="S1851" s="224">
        <v>0</v>
      </c>
      <c r="T1851" s="225">
        <f>S1851*H1851</f>
        <v>0</v>
      </c>
      <c r="U1851" s="40"/>
      <c r="V1851" s="40"/>
      <c r="W1851" s="40"/>
      <c r="X1851" s="40"/>
      <c r="Y1851" s="40"/>
      <c r="Z1851" s="40"/>
      <c r="AA1851" s="40"/>
      <c r="AB1851" s="40"/>
      <c r="AC1851" s="40"/>
      <c r="AD1851" s="40"/>
      <c r="AE1851" s="40"/>
      <c r="AR1851" s="226" t="s">
        <v>304</v>
      </c>
      <c r="AT1851" s="226" t="s">
        <v>208</v>
      </c>
      <c r="AU1851" s="226" t="s">
        <v>82</v>
      </c>
      <c r="AY1851" s="19" t="s">
        <v>206</v>
      </c>
      <c r="BE1851" s="227">
        <f>IF(N1851="základní",J1851,0)</f>
        <v>0</v>
      </c>
      <c r="BF1851" s="227">
        <f>IF(N1851="snížená",J1851,0)</f>
        <v>0</v>
      </c>
      <c r="BG1851" s="227">
        <f>IF(N1851="zákl. přenesená",J1851,0)</f>
        <v>0</v>
      </c>
      <c r="BH1851" s="227">
        <f>IF(N1851="sníž. přenesená",J1851,0)</f>
        <v>0</v>
      </c>
      <c r="BI1851" s="227">
        <f>IF(N1851="nulová",J1851,0)</f>
        <v>0</v>
      </c>
      <c r="BJ1851" s="19" t="s">
        <v>34</v>
      </c>
      <c r="BK1851" s="227">
        <f>ROUND(I1851*H1851,2)</f>
        <v>0</v>
      </c>
      <c r="BL1851" s="19" t="s">
        <v>304</v>
      </c>
      <c r="BM1851" s="226" t="s">
        <v>2509</v>
      </c>
    </row>
    <row r="1852" spans="1:51" s="15" customFormat="1" ht="12">
      <c r="A1852" s="15"/>
      <c r="B1852" s="251"/>
      <c r="C1852" s="252"/>
      <c r="D1852" s="230" t="s">
        <v>218</v>
      </c>
      <c r="E1852" s="253" t="s">
        <v>19</v>
      </c>
      <c r="F1852" s="254" t="s">
        <v>2510</v>
      </c>
      <c r="G1852" s="252"/>
      <c r="H1852" s="253" t="s">
        <v>19</v>
      </c>
      <c r="I1852" s="255"/>
      <c r="J1852" s="252"/>
      <c r="K1852" s="252"/>
      <c r="L1852" s="256"/>
      <c r="M1852" s="257"/>
      <c r="N1852" s="258"/>
      <c r="O1852" s="258"/>
      <c r="P1852" s="258"/>
      <c r="Q1852" s="258"/>
      <c r="R1852" s="258"/>
      <c r="S1852" s="258"/>
      <c r="T1852" s="259"/>
      <c r="U1852" s="15"/>
      <c r="V1852" s="15"/>
      <c r="W1852" s="15"/>
      <c r="X1852" s="15"/>
      <c r="Y1852" s="15"/>
      <c r="Z1852" s="15"/>
      <c r="AA1852" s="15"/>
      <c r="AB1852" s="15"/>
      <c r="AC1852" s="15"/>
      <c r="AD1852" s="15"/>
      <c r="AE1852" s="15"/>
      <c r="AT1852" s="260" t="s">
        <v>218</v>
      </c>
      <c r="AU1852" s="260" t="s">
        <v>82</v>
      </c>
      <c r="AV1852" s="15" t="s">
        <v>34</v>
      </c>
      <c r="AW1852" s="15" t="s">
        <v>33</v>
      </c>
      <c r="AX1852" s="15" t="s">
        <v>73</v>
      </c>
      <c r="AY1852" s="260" t="s">
        <v>206</v>
      </c>
    </row>
    <row r="1853" spans="1:51" s="13" customFormat="1" ht="12">
      <c r="A1853" s="13"/>
      <c r="B1853" s="228"/>
      <c r="C1853" s="229"/>
      <c r="D1853" s="230" t="s">
        <v>218</v>
      </c>
      <c r="E1853" s="231" t="s">
        <v>19</v>
      </c>
      <c r="F1853" s="232" t="s">
        <v>2511</v>
      </c>
      <c r="G1853" s="229"/>
      <c r="H1853" s="233">
        <v>44</v>
      </c>
      <c r="I1853" s="234"/>
      <c r="J1853" s="229"/>
      <c r="K1853" s="229"/>
      <c r="L1853" s="235"/>
      <c r="M1853" s="236"/>
      <c r="N1853" s="237"/>
      <c r="O1853" s="237"/>
      <c r="P1853" s="237"/>
      <c r="Q1853" s="237"/>
      <c r="R1853" s="237"/>
      <c r="S1853" s="237"/>
      <c r="T1853" s="238"/>
      <c r="U1853" s="13"/>
      <c r="V1853" s="13"/>
      <c r="W1853" s="13"/>
      <c r="X1853" s="13"/>
      <c r="Y1853" s="13"/>
      <c r="Z1853" s="13"/>
      <c r="AA1853" s="13"/>
      <c r="AB1853" s="13"/>
      <c r="AC1853" s="13"/>
      <c r="AD1853" s="13"/>
      <c r="AE1853" s="13"/>
      <c r="AT1853" s="239" t="s">
        <v>218</v>
      </c>
      <c r="AU1853" s="239" t="s">
        <v>82</v>
      </c>
      <c r="AV1853" s="13" t="s">
        <v>82</v>
      </c>
      <c r="AW1853" s="13" t="s">
        <v>33</v>
      </c>
      <c r="AX1853" s="13" t="s">
        <v>73</v>
      </c>
      <c r="AY1853" s="239" t="s">
        <v>206</v>
      </c>
    </row>
    <row r="1854" spans="1:51" s="13" customFormat="1" ht="12">
      <c r="A1854" s="13"/>
      <c r="B1854" s="228"/>
      <c r="C1854" s="229"/>
      <c r="D1854" s="230" t="s">
        <v>218</v>
      </c>
      <c r="E1854" s="231" t="s">
        <v>19</v>
      </c>
      <c r="F1854" s="232" t="s">
        <v>2512</v>
      </c>
      <c r="G1854" s="229"/>
      <c r="H1854" s="233">
        <v>4</v>
      </c>
      <c r="I1854" s="234"/>
      <c r="J1854" s="229"/>
      <c r="K1854" s="229"/>
      <c r="L1854" s="235"/>
      <c r="M1854" s="236"/>
      <c r="N1854" s="237"/>
      <c r="O1854" s="237"/>
      <c r="P1854" s="237"/>
      <c r="Q1854" s="237"/>
      <c r="R1854" s="237"/>
      <c r="S1854" s="237"/>
      <c r="T1854" s="238"/>
      <c r="U1854" s="13"/>
      <c r="V1854" s="13"/>
      <c r="W1854" s="13"/>
      <c r="X1854" s="13"/>
      <c r="Y1854" s="13"/>
      <c r="Z1854" s="13"/>
      <c r="AA1854" s="13"/>
      <c r="AB1854" s="13"/>
      <c r="AC1854" s="13"/>
      <c r="AD1854" s="13"/>
      <c r="AE1854" s="13"/>
      <c r="AT1854" s="239" t="s">
        <v>218</v>
      </c>
      <c r="AU1854" s="239" t="s">
        <v>82</v>
      </c>
      <c r="AV1854" s="13" t="s">
        <v>82</v>
      </c>
      <c r="AW1854" s="13" t="s">
        <v>33</v>
      </c>
      <c r="AX1854" s="13" t="s">
        <v>73</v>
      </c>
      <c r="AY1854" s="239" t="s">
        <v>206</v>
      </c>
    </row>
    <row r="1855" spans="1:51" s="13" customFormat="1" ht="12">
      <c r="A1855" s="13"/>
      <c r="B1855" s="228"/>
      <c r="C1855" s="229"/>
      <c r="D1855" s="230" t="s">
        <v>218</v>
      </c>
      <c r="E1855" s="231" t="s">
        <v>19</v>
      </c>
      <c r="F1855" s="232" t="s">
        <v>2513</v>
      </c>
      <c r="G1855" s="229"/>
      <c r="H1855" s="233">
        <v>72</v>
      </c>
      <c r="I1855" s="234"/>
      <c r="J1855" s="229"/>
      <c r="K1855" s="229"/>
      <c r="L1855" s="235"/>
      <c r="M1855" s="236"/>
      <c r="N1855" s="237"/>
      <c r="O1855" s="237"/>
      <c r="P1855" s="237"/>
      <c r="Q1855" s="237"/>
      <c r="R1855" s="237"/>
      <c r="S1855" s="237"/>
      <c r="T1855" s="238"/>
      <c r="U1855" s="13"/>
      <c r="V1855" s="13"/>
      <c r="W1855" s="13"/>
      <c r="X1855" s="13"/>
      <c r="Y1855" s="13"/>
      <c r="Z1855" s="13"/>
      <c r="AA1855" s="13"/>
      <c r="AB1855" s="13"/>
      <c r="AC1855" s="13"/>
      <c r="AD1855" s="13"/>
      <c r="AE1855" s="13"/>
      <c r="AT1855" s="239" t="s">
        <v>218</v>
      </c>
      <c r="AU1855" s="239" t="s">
        <v>82</v>
      </c>
      <c r="AV1855" s="13" t="s">
        <v>82</v>
      </c>
      <c r="AW1855" s="13" t="s">
        <v>33</v>
      </c>
      <c r="AX1855" s="13" t="s">
        <v>73</v>
      </c>
      <c r="AY1855" s="239" t="s">
        <v>206</v>
      </c>
    </row>
    <row r="1856" spans="1:51" s="13" customFormat="1" ht="12">
      <c r="A1856" s="13"/>
      <c r="B1856" s="228"/>
      <c r="C1856" s="229"/>
      <c r="D1856" s="230" t="s">
        <v>218</v>
      </c>
      <c r="E1856" s="231" t="s">
        <v>19</v>
      </c>
      <c r="F1856" s="232" t="s">
        <v>2514</v>
      </c>
      <c r="G1856" s="229"/>
      <c r="H1856" s="233">
        <v>8</v>
      </c>
      <c r="I1856" s="234"/>
      <c r="J1856" s="229"/>
      <c r="K1856" s="229"/>
      <c r="L1856" s="235"/>
      <c r="M1856" s="236"/>
      <c r="N1856" s="237"/>
      <c r="O1856" s="237"/>
      <c r="P1856" s="237"/>
      <c r="Q1856" s="237"/>
      <c r="R1856" s="237"/>
      <c r="S1856" s="237"/>
      <c r="T1856" s="238"/>
      <c r="U1856" s="13"/>
      <c r="V1856" s="13"/>
      <c r="W1856" s="13"/>
      <c r="X1856" s="13"/>
      <c r="Y1856" s="13"/>
      <c r="Z1856" s="13"/>
      <c r="AA1856" s="13"/>
      <c r="AB1856" s="13"/>
      <c r="AC1856" s="13"/>
      <c r="AD1856" s="13"/>
      <c r="AE1856" s="13"/>
      <c r="AT1856" s="239" t="s">
        <v>218</v>
      </c>
      <c r="AU1856" s="239" t="s">
        <v>82</v>
      </c>
      <c r="AV1856" s="13" t="s">
        <v>82</v>
      </c>
      <c r="AW1856" s="13" t="s">
        <v>33</v>
      </c>
      <c r="AX1856" s="13" t="s">
        <v>73</v>
      </c>
      <c r="AY1856" s="239" t="s">
        <v>206</v>
      </c>
    </row>
    <row r="1857" spans="1:51" s="13" customFormat="1" ht="12">
      <c r="A1857" s="13"/>
      <c r="B1857" s="228"/>
      <c r="C1857" s="229"/>
      <c r="D1857" s="230" t="s">
        <v>218</v>
      </c>
      <c r="E1857" s="231" t="s">
        <v>19</v>
      </c>
      <c r="F1857" s="232" t="s">
        <v>2515</v>
      </c>
      <c r="G1857" s="229"/>
      <c r="H1857" s="233">
        <v>64</v>
      </c>
      <c r="I1857" s="234"/>
      <c r="J1857" s="229"/>
      <c r="K1857" s="229"/>
      <c r="L1857" s="235"/>
      <c r="M1857" s="236"/>
      <c r="N1857" s="237"/>
      <c r="O1857" s="237"/>
      <c r="P1857" s="237"/>
      <c r="Q1857" s="237"/>
      <c r="R1857" s="237"/>
      <c r="S1857" s="237"/>
      <c r="T1857" s="238"/>
      <c r="U1857" s="13"/>
      <c r="V1857" s="13"/>
      <c r="W1857" s="13"/>
      <c r="X1857" s="13"/>
      <c r="Y1857" s="13"/>
      <c r="Z1857" s="13"/>
      <c r="AA1857" s="13"/>
      <c r="AB1857" s="13"/>
      <c r="AC1857" s="13"/>
      <c r="AD1857" s="13"/>
      <c r="AE1857" s="13"/>
      <c r="AT1857" s="239" t="s">
        <v>218</v>
      </c>
      <c r="AU1857" s="239" t="s">
        <v>82</v>
      </c>
      <c r="AV1857" s="13" t="s">
        <v>82</v>
      </c>
      <c r="AW1857" s="13" t="s">
        <v>33</v>
      </c>
      <c r="AX1857" s="13" t="s">
        <v>73</v>
      </c>
      <c r="AY1857" s="239" t="s">
        <v>206</v>
      </c>
    </row>
    <row r="1858" spans="1:51" s="13" customFormat="1" ht="12">
      <c r="A1858" s="13"/>
      <c r="B1858" s="228"/>
      <c r="C1858" s="229"/>
      <c r="D1858" s="230" t="s">
        <v>218</v>
      </c>
      <c r="E1858" s="231" t="s">
        <v>19</v>
      </c>
      <c r="F1858" s="232" t="s">
        <v>2516</v>
      </c>
      <c r="G1858" s="229"/>
      <c r="H1858" s="233">
        <v>32</v>
      </c>
      <c r="I1858" s="234"/>
      <c r="J1858" s="229"/>
      <c r="K1858" s="229"/>
      <c r="L1858" s="235"/>
      <c r="M1858" s="236"/>
      <c r="N1858" s="237"/>
      <c r="O1858" s="237"/>
      <c r="P1858" s="237"/>
      <c r="Q1858" s="237"/>
      <c r="R1858" s="237"/>
      <c r="S1858" s="237"/>
      <c r="T1858" s="238"/>
      <c r="U1858" s="13"/>
      <c r="V1858" s="13"/>
      <c r="W1858" s="13"/>
      <c r="X1858" s="13"/>
      <c r="Y1858" s="13"/>
      <c r="Z1858" s="13"/>
      <c r="AA1858" s="13"/>
      <c r="AB1858" s="13"/>
      <c r="AC1858" s="13"/>
      <c r="AD1858" s="13"/>
      <c r="AE1858" s="13"/>
      <c r="AT1858" s="239" t="s">
        <v>218</v>
      </c>
      <c r="AU1858" s="239" t="s">
        <v>82</v>
      </c>
      <c r="AV1858" s="13" t="s">
        <v>82</v>
      </c>
      <c r="AW1858" s="13" t="s">
        <v>33</v>
      </c>
      <c r="AX1858" s="13" t="s">
        <v>73</v>
      </c>
      <c r="AY1858" s="239" t="s">
        <v>206</v>
      </c>
    </row>
    <row r="1859" spans="1:51" s="14" customFormat="1" ht="12">
      <c r="A1859" s="14"/>
      <c r="B1859" s="240"/>
      <c r="C1859" s="241"/>
      <c r="D1859" s="230" t="s">
        <v>218</v>
      </c>
      <c r="E1859" s="242" t="s">
        <v>19</v>
      </c>
      <c r="F1859" s="243" t="s">
        <v>220</v>
      </c>
      <c r="G1859" s="241"/>
      <c r="H1859" s="244">
        <v>224</v>
      </c>
      <c r="I1859" s="245"/>
      <c r="J1859" s="241"/>
      <c r="K1859" s="241"/>
      <c r="L1859" s="246"/>
      <c r="M1859" s="247"/>
      <c r="N1859" s="248"/>
      <c r="O1859" s="248"/>
      <c r="P1859" s="248"/>
      <c r="Q1859" s="248"/>
      <c r="R1859" s="248"/>
      <c r="S1859" s="248"/>
      <c r="T1859" s="249"/>
      <c r="U1859" s="14"/>
      <c r="V1859" s="14"/>
      <c r="W1859" s="14"/>
      <c r="X1859" s="14"/>
      <c r="Y1859" s="14"/>
      <c r="Z1859" s="14"/>
      <c r="AA1859" s="14"/>
      <c r="AB1859" s="14"/>
      <c r="AC1859" s="14"/>
      <c r="AD1859" s="14"/>
      <c r="AE1859" s="14"/>
      <c r="AT1859" s="250" t="s">
        <v>218</v>
      </c>
      <c r="AU1859" s="250" t="s">
        <v>82</v>
      </c>
      <c r="AV1859" s="14" t="s">
        <v>112</v>
      </c>
      <c r="AW1859" s="14" t="s">
        <v>33</v>
      </c>
      <c r="AX1859" s="14" t="s">
        <v>34</v>
      </c>
      <c r="AY1859" s="250" t="s">
        <v>206</v>
      </c>
    </row>
    <row r="1860" spans="1:65" s="2" customFormat="1" ht="12">
      <c r="A1860" s="40"/>
      <c r="B1860" s="41"/>
      <c r="C1860" s="261" t="s">
        <v>2517</v>
      </c>
      <c r="D1860" s="261" t="s">
        <v>317</v>
      </c>
      <c r="E1860" s="262" t="s">
        <v>2518</v>
      </c>
      <c r="F1860" s="263" t="s">
        <v>2519</v>
      </c>
      <c r="G1860" s="264" t="s">
        <v>386</v>
      </c>
      <c r="H1860" s="265">
        <v>4</v>
      </c>
      <c r="I1860" s="266"/>
      <c r="J1860" s="267">
        <f>ROUND(I1860*H1860,2)</f>
        <v>0</v>
      </c>
      <c r="K1860" s="263" t="s">
        <v>19</v>
      </c>
      <c r="L1860" s="268"/>
      <c r="M1860" s="269" t="s">
        <v>19</v>
      </c>
      <c r="N1860" s="270" t="s">
        <v>44</v>
      </c>
      <c r="O1860" s="86"/>
      <c r="P1860" s="224">
        <f>O1860*H1860</f>
        <v>0</v>
      </c>
      <c r="Q1860" s="224">
        <v>0.0004</v>
      </c>
      <c r="R1860" s="224">
        <f>Q1860*H1860</f>
        <v>0.0016</v>
      </c>
      <c r="S1860" s="224">
        <v>0</v>
      </c>
      <c r="T1860" s="225">
        <f>S1860*H1860</f>
        <v>0</v>
      </c>
      <c r="U1860" s="40"/>
      <c r="V1860" s="40"/>
      <c r="W1860" s="40"/>
      <c r="X1860" s="40"/>
      <c r="Y1860" s="40"/>
      <c r="Z1860" s="40"/>
      <c r="AA1860" s="40"/>
      <c r="AB1860" s="40"/>
      <c r="AC1860" s="40"/>
      <c r="AD1860" s="40"/>
      <c r="AE1860" s="40"/>
      <c r="AR1860" s="226" t="s">
        <v>377</v>
      </c>
      <c r="AT1860" s="226" t="s">
        <v>317</v>
      </c>
      <c r="AU1860" s="226" t="s">
        <v>82</v>
      </c>
      <c r="AY1860" s="19" t="s">
        <v>206</v>
      </c>
      <c r="BE1860" s="227">
        <f>IF(N1860="základní",J1860,0)</f>
        <v>0</v>
      </c>
      <c r="BF1860" s="227">
        <f>IF(N1860="snížená",J1860,0)</f>
        <v>0</v>
      </c>
      <c r="BG1860" s="227">
        <f>IF(N1860="zákl. přenesená",J1860,0)</f>
        <v>0</v>
      </c>
      <c r="BH1860" s="227">
        <f>IF(N1860="sníž. přenesená",J1860,0)</f>
        <v>0</v>
      </c>
      <c r="BI1860" s="227">
        <f>IF(N1860="nulová",J1860,0)</f>
        <v>0</v>
      </c>
      <c r="BJ1860" s="19" t="s">
        <v>34</v>
      </c>
      <c r="BK1860" s="227">
        <f>ROUND(I1860*H1860,2)</f>
        <v>0</v>
      </c>
      <c r="BL1860" s="19" t="s">
        <v>304</v>
      </c>
      <c r="BM1860" s="226" t="s">
        <v>2520</v>
      </c>
    </row>
    <row r="1861" spans="1:51" s="13" customFormat="1" ht="12">
      <c r="A1861" s="13"/>
      <c r="B1861" s="228"/>
      <c r="C1861" s="229"/>
      <c r="D1861" s="230" t="s">
        <v>218</v>
      </c>
      <c r="E1861" s="231" t="s">
        <v>19</v>
      </c>
      <c r="F1861" s="232" t="s">
        <v>2512</v>
      </c>
      <c r="G1861" s="229"/>
      <c r="H1861" s="233">
        <v>4</v>
      </c>
      <c r="I1861" s="234"/>
      <c r="J1861" s="229"/>
      <c r="K1861" s="229"/>
      <c r="L1861" s="235"/>
      <c r="M1861" s="236"/>
      <c r="N1861" s="237"/>
      <c r="O1861" s="237"/>
      <c r="P1861" s="237"/>
      <c r="Q1861" s="237"/>
      <c r="R1861" s="237"/>
      <c r="S1861" s="237"/>
      <c r="T1861" s="238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13"/>
      <c r="AE1861" s="13"/>
      <c r="AT1861" s="239" t="s">
        <v>218</v>
      </c>
      <c r="AU1861" s="239" t="s">
        <v>82</v>
      </c>
      <c r="AV1861" s="13" t="s">
        <v>82</v>
      </c>
      <c r="AW1861" s="13" t="s">
        <v>33</v>
      </c>
      <c r="AX1861" s="13" t="s">
        <v>73</v>
      </c>
      <c r="AY1861" s="239" t="s">
        <v>206</v>
      </c>
    </row>
    <row r="1862" spans="1:51" s="14" customFormat="1" ht="12">
      <c r="A1862" s="14"/>
      <c r="B1862" s="240"/>
      <c r="C1862" s="241"/>
      <c r="D1862" s="230" t="s">
        <v>218</v>
      </c>
      <c r="E1862" s="242" t="s">
        <v>19</v>
      </c>
      <c r="F1862" s="243" t="s">
        <v>220</v>
      </c>
      <c r="G1862" s="241"/>
      <c r="H1862" s="244">
        <v>4</v>
      </c>
      <c r="I1862" s="245"/>
      <c r="J1862" s="241"/>
      <c r="K1862" s="241"/>
      <c r="L1862" s="246"/>
      <c r="M1862" s="247"/>
      <c r="N1862" s="248"/>
      <c r="O1862" s="248"/>
      <c r="P1862" s="248"/>
      <c r="Q1862" s="248"/>
      <c r="R1862" s="248"/>
      <c r="S1862" s="248"/>
      <c r="T1862" s="249"/>
      <c r="U1862" s="14"/>
      <c r="V1862" s="14"/>
      <c r="W1862" s="14"/>
      <c r="X1862" s="14"/>
      <c r="Y1862" s="14"/>
      <c r="Z1862" s="14"/>
      <c r="AA1862" s="14"/>
      <c r="AB1862" s="14"/>
      <c r="AC1862" s="14"/>
      <c r="AD1862" s="14"/>
      <c r="AE1862" s="14"/>
      <c r="AT1862" s="250" t="s">
        <v>218</v>
      </c>
      <c r="AU1862" s="250" t="s">
        <v>82</v>
      </c>
      <c r="AV1862" s="14" t="s">
        <v>112</v>
      </c>
      <c r="AW1862" s="14" t="s">
        <v>33</v>
      </c>
      <c r="AX1862" s="14" t="s">
        <v>34</v>
      </c>
      <c r="AY1862" s="250" t="s">
        <v>206</v>
      </c>
    </row>
    <row r="1863" spans="1:65" s="2" customFormat="1" ht="12">
      <c r="A1863" s="40"/>
      <c r="B1863" s="41"/>
      <c r="C1863" s="261" t="s">
        <v>2521</v>
      </c>
      <c r="D1863" s="261" t="s">
        <v>317</v>
      </c>
      <c r="E1863" s="262" t="s">
        <v>2522</v>
      </c>
      <c r="F1863" s="263" t="s">
        <v>2519</v>
      </c>
      <c r="G1863" s="264" t="s">
        <v>386</v>
      </c>
      <c r="H1863" s="265">
        <v>124</v>
      </c>
      <c r="I1863" s="266"/>
      <c r="J1863" s="267">
        <f>ROUND(I1863*H1863,2)</f>
        <v>0</v>
      </c>
      <c r="K1863" s="263" t="s">
        <v>19</v>
      </c>
      <c r="L1863" s="268"/>
      <c r="M1863" s="269" t="s">
        <v>19</v>
      </c>
      <c r="N1863" s="270" t="s">
        <v>44</v>
      </c>
      <c r="O1863" s="86"/>
      <c r="P1863" s="224">
        <f>O1863*H1863</f>
        <v>0</v>
      </c>
      <c r="Q1863" s="224">
        <v>0.0004</v>
      </c>
      <c r="R1863" s="224">
        <f>Q1863*H1863</f>
        <v>0.049600000000000005</v>
      </c>
      <c r="S1863" s="224">
        <v>0</v>
      </c>
      <c r="T1863" s="225">
        <f>S1863*H1863</f>
        <v>0</v>
      </c>
      <c r="U1863" s="40"/>
      <c r="V1863" s="40"/>
      <c r="W1863" s="40"/>
      <c r="X1863" s="40"/>
      <c r="Y1863" s="40"/>
      <c r="Z1863" s="40"/>
      <c r="AA1863" s="40"/>
      <c r="AB1863" s="40"/>
      <c r="AC1863" s="40"/>
      <c r="AD1863" s="40"/>
      <c r="AE1863" s="40"/>
      <c r="AR1863" s="226" t="s">
        <v>377</v>
      </c>
      <c r="AT1863" s="226" t="s">
        <v>317</v>
      </c>
      <c r="AU1863" s="226" t="s">
        <v>82</v>
      </c>
      <c r="AY1863" s="19" t="s">
        <v>206</v>
      </c>
      <c r="BE1863" s="227">
        <f>IF(N1863="základní",J1863,0)</f>
        <v>0</v>
      </c>
      <c r="BF1863" s="227">
        <f>IF(N1863="snížená",J1863,0)</f>
        <v>0</v>
      </c>
      <c r="BG1863" s="227">
        <f>IF(N1863="zákl. přenesená",J1863,0)</f>
        <v>0</v>
      </c>
      <c r="BH1863" s="227">
        <f>IF(N1863="sníž. přenesená",J1863,0)</f>
        <v>0</v>
      </c>
      <c r="BI1863" s="227">
        <f>IF(N1863="nulová",J1863,0)</f>
        <v>0</v>
      </c>
      <c r="BJ1863" s="19" t="s">
        <v>34</v>
      </c>
      <c r="BK1863" s="227">
        <f>ROUND(I1863*H1863,2)</f>
        <v>0</v>
      </c>
      <c r="BL1863" s="19" t="s">
        <v>304</v>
      </c>
      <c r="BM1863" s="226" t="s">
        <v>2523</v>
      </c>
    </row>
    <row r="1864" spans="1:51" s="13" customFormat="1" ht="12">
      <c r="A1864" s="13"/>
      <c r="B1864" s="228"/>
      <c r="C1864" s="229"/>
      <c r="D1864" s="230" t="s">
        <v>218</v>
      </c>
      <c r="E1864" s="231" t="s">
        <v>19</v>
      </c>
      <c r="F1864" s="232" t="s">
        <v>2511</v>
      </c>
      <c r="G1864" s="229"/>
      <c r="H1864" s="233">
        <v>44</v>
      </c>
      <c r="I1864" s="234"/>
      <c r="J1864" s="229"/>
      <c r="K1864" s="229"/>
      <c r="L1864" s="235"/>
      <c r="M1864" s="236"/>
      <c r="N1864" s="237"/>
      <c r="O1864" s="237"/>
      <c r="P1864" s="237"/>
      <c r="Q1864" s="237"/>
      <c r="R1864" s="237"/>
      <c r="S1864" s="237"/>
      <c r="T1864" s="238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13"/>
      <c r="AE1864" s="13"/>
      <c r="AT1864" s="239" t="s">
        <v>218</v>
      </c>
      <c r="AU1864" s="239" t="s">
        <v>82</v>
      </c>
      <c r="AV1864" s="13" t="s">
        <v>82</v>
      </c>
      <c r="AW1864" s="13" t="s">
        <v>33</v>
      </c>
      <c r="AX1864" s="13" t="s">
        <v>73</v>
      </c>
      <c r="AY1864" s="239" t="s">
        <v>206</v>
      </c>
    </row>
    <row r="1865" spans="1:51" s="13" customFormat="1" ht="12">
      <c r="A1865" s="13"/>
      <c r="B1865" s="228"/>
      <c r="C1865" s="229"/>
      <c r="D1865" s="230" t="s">
        <v>218</v>
      </c>
      <c r="E1865" s="231" t="s">
        <v>19</v>
      </c>
      <c r="F1865" s="232" t="s">
        <v>2513</v>
      </c>
      <c r="G1865" s="229"/>
      <c r="H1865" s="233">
        <v>72</v>
      </c>
      <c r="I1865" s="234"/>
      <c r="J1865" s="229"/>
      <c r="K1865" s="229"/>
      <c r="L1865" s="235"/>
      <c r="M1865" s="236"/>
      <c r="N1865" s="237"/>
      <c r="O1865" s="237"/>
      <c r="P1865" s="237"/>
      <c r="Q1865" s="237"/>
      <c r="R1865" s="237"/>
      <c r="S1865" s="237"/>
      <c r="T1865" s="238"/>
      <c r="U1865" s="13"/>
      <c r="V1865" s="13"/>
      <c r="W1865" s="13"/>
      <c r="X1865" s="13"/>
      <c r="Y1865" s="13"/>
      <c r="Z1865" s="13"/>
      <c r="AA1865" s="13"/>
      <c r="AB1865" s="13"/>
      <c r="AC1865" s="13"/>
      <c r="AD1865" s="13"/>
      <c r="AE1865" s="13"/>
      <c r="AT1865" s="239" t="s">
        <v>218</v>
      </c>
      <c r="AU1865" s="239" t="s">
        <v>82</v>
      </c>
      <c r="AV1865" s="13" t="s">
        <v>82</v>
      </c>
      <c r="AW1865" s="13" t="s">
        <v>33</v>
      </c>
      <c r="AX1865" s="13" t="s">
        <v>73</v>
      </c>
      <c r="AY1865" s="239" t="s">
        <v>206</v>
      </c>
    </row>
    <row r="1866" spans="1:51" s="13" customFormat="1" ht="12">
      <c r="A1866" s="13"/>
      <c r="B1866" s="228"/>
      <c r="C1866" s="229"/>
      <c r="D1866" s="230" t="s">
        <v>218</v>
      </c>
      <c r="E1866" s="231" t="s">
        <v>19</v>
      </c>
      <c r="F1866" s="232" t="s">
        <v>2524</v>
      </c>
      <c r="G1866" s="229"/>
      <c r="H1866" s="233">
        <v>8</v>
      </c>
      <c r="I1866" s="234"/>
      <c r="J1866" s="229"/>
      <c r="K1866" s="229"/>
      <c r="L1866" s="235"/>
      <c r="M1866" s="236"/>
      <c r="N1866" s="237"/>
      <c r="O1866" s="237"/>
      <c r="P1866" s="237"/>
      <c r="Q1866" s="237"/>
      <c r="R1866" s="237"/>
      <c r="S1866" s="237"/>
      <c r="T1866" s="238"/>
      <c r="U1866" s="13"/>
      <c r="V1866" s="13"/>
      <c r="W1866" s="13"/>
      <c r="X1866" s="13"/>
      <c r="Y1866" s="13"/>
      <c r="Z1866" s="13"/>
      <c r="AA1866" s="13"/>
      <c r="AB1866" s="13"/>
      <c r="AC1866" s="13"/>
      <c r="AD1866" s="13"/>
      <c r="AE1866" s="13"/>
      <c r="AT1866" s="239" t="s">
        <v>218</v>
      </c>
      <c r="AU1866" s="239" t="s">
        <v>82</v>
      </c>
      <c r="AV1866" s="13" t="s">
        <v>82</v>
      </c>
      <c r="AW1866" s="13" t="s">
        <v>33</v>
      </c>
      <c r="AX1866" s="13" t="s">
        <v>73</v>
      </c>
      <c r="AY1866" s="239" t="s">
        <v>206</v>
      </c>
    </row>
    <row r="1867" spans="1:51" s="14" customFormat="1" ht="12">
      <c r="A1867" s="14"/>
      <c r="B1867" s="240"/>
      <c r="C1867" s="241"/>
      <c r="D1867" s="230" t="s">
        <v>218</v>
      </c>
      <c r="E1867" s="242" t="s">
        <v>19</v>
      </c>
      <c r="F1867" s="243" t="s">
        <v>220</v>
      </c>
      <c r="G1867" s="241"/>
      <c r="H1867" s="244">
        <v>124</v>
      </c>
      <c r="I1867" s="245"/>
      <c r="J1867" s="241"/>
      <c r="K1867" s="241"/>
      <c r="L1867" s="246"/>
      <c r="M1867" s="247"/>
      <c r="N1867" s="248"/>
      <c r="O1867" s="248"/>
      <c r="P1867" s="248"/>
      <c r="Q1867" s="248"/>
      <c r="R1867" s="248"/>
      <c r="S1867" s="248"/>
      <c r="T1867" s="249"/>
      <c r="U1867" s="14"/>
      <c r="V1867" s="14"/>
      <c r="W1867" s="14"/>
      <c r="X1867" s="14"/>
      <c r="Y1867" s="14"/>
      <c r="Z1867" s="14"/>
      <c r="AA1867" s="14"/>
      <c r="AB1867" s="14"/>
      <c r="AC1867" s="14"/>
      <c r="AD1867" s="14"/>
      <c r="AE1867" s="14"/>
      <c r="AT1867" s="250" t="s">
        <v>218</v>
      </c>
      <c r="AU1867" s="250" t="s">
        <v>82</v>
      </c>
      <c r="AV1867" s="14" t="s">
        <v>112</v>
      </c>
      <c r="AW1867" s="14" t="s">
        <v>33</v>
      </c>
      <c r="AX1867" s="14" t="s">
        <v>34</v>
      </c>
      <c r="AY1867" s="250" t="s">
        <v>206</v>
      </c>
    </row>
    <row r="1868" spans="1:65" s="2" customFormat="1" ht="12">
      <c r="A1868" s="40"/>
      <c r="B1868" s="41"/>
      <c r="C1868" s="261" t="s">
        <v>2525</v>
      </c>
      <c r="D1868" s="261" t="s">
        <v>317</v>
      </c>
      <c r="E1868" s="262" t="s">
        <v>2526</v>
      </c>
      <c r="F1868" s="263" t="s">
        <v>2527</v>
      </c>
      <c r="G1868" s="264" t="s">
        <v>386</v>
      </c>
      <c r="H1868" s="265">
        <v>64</v>
      </c>
      <c r="I1868" s="266"/>
      <c r="J1868" s="267">
        <f>ROUND(I1868*H1868,2)</f>
        <v>0</v>
      </c>
      <c r="K1868" s="263" t="s">
        <v>212</v>
      </c>
      <c r="L1868" s="268"/>
      <c r="M1868" s="269" t="s">
        <v>19</v>
      </c>
      <c r="N1868" s="270" t="s">
        <v>44</v>
      </c>
      <c r="O1868" s="86"/>
      <c r="P1868" s="224">
        <f>O1868*H1868</f>
        <v>0</v>
      </c>
      <c r="Q1868" s="224">
        <v>0.0003</v>
      </c>
      <c r="R1868" s="224">
        <f>Q1868*H1868</f>
        <v>0.0192</v>
      </c>
      <c r="S1868" s="224">
        <v>0</v>
      </c>
      <c r="T1868" s="225">
        <f>S1868*H1868</f>
        <v>0</v>
      </c>
      <c r="U1868" s="40"/>
      <c r="V1868" s="40"/>
      <c r="W1868" s="40"/>
      <c r="X1868" s="40"/>
      <c r="Y1868" s="40"/>
      <c r="Z1868" s="40"/>
      <c r="AA1868" s="40"/>
      <c r="AB1868" s="40"/>
      <c r="AC1868" s="40"/>
      <c r="AD1868" s="40"/>
      <c r="AE1868" s="40"/>
      <c r="AR1868" s="226" t="s">
        <v>377</v>
      </c>
      <c r="AT1868" s="226" t="s">
        <v>317</v>
      </c>
      <c r="AU1868" s="226" t="s">
        <v>82</v>
      </c>
      <c r="AY1868" s="19" t="s">
        <v>206</v>
      </c>
      <c r="BE1868" s="227">
        <f>IF(N1868="základní",J1868,0)</f>
        <v>0</v>
      </c>
      <c r="BF1868" s="227">
        <f>IF(N1868="snížená",J1868,0)</f>
        <v>0</v>
      </c>
      <c r="BG1868" s="227">
        <f>IF(N1868="zákl. přenesená",J1868,0)</f>
        <v>0</v>
      </c>
      <c r="BH1868" s="227">
        <f>IF(N1868="sníž. přenesená",J1868,0)</f>
        <v>0</v>
      </c>
      <c r="BI1868" s="227">
        <f>IF(N1868="nulová",J1868,0)</f>
        <v>0</v>
      </c>
      <c r="BJ1868" s="19" t="s">
        <v>34</v>
      </c>
      <c r="BK1868" s="227">
        <f>ROUND(I1868*H1868,2)</f>
        <v>0</v>
      </c>
      <c r="BL1868" s="19" t="s">
        <v>304</v>
      </c>
      <c r="BM1868" s="226" t="s">
        <v>2528</v>
      </c>
    </row>
    <row r="1869" spans="1:51" s="13" customFormat="1" ht="12">
      <c r="A1869" s="13"/>
      <c r="B1869" s="228"/>
      <c r="C1869" s="229"/>
      <c r="D1869" s="230" t="s">
        <v>218</v>
      </c>
      <c r="E1869" s="231" t="s">
        <v>19</v>
      </c>
      <c r="F1869" s="232" t="s">
        <v>2529</v>
      </c>
      <c r="G1869" s="229"/>
      <c r="H1869" s="233">
        <v>64</v>
      </c>
      <c r="I1869" s="234"/>
      <c r="J1869" s="229"/>
      <c r="K1869" s="229"/>
      <c r="L1869" s="235"/>
      <c r="M1869" s="236"/>
      <c r="N1869" s="237"/>
      <c r="O1869" s="237"/>
      <c r="P1869" s="237"/>
      <c r="Q1869" s="237"/>
      <c r="R1869" s="237"/>
      <c r="S1869" s="237"/>
      <c r="T1869" s="238"/>
      <c r="U1869" s="13"/>
      <c r="V1869" s="13"/>
      <c r="W1869" s="13"/>
      <c r="X1869" s="13"/>
      <c r="Y1869" s="13"/>
      <c r="Z1869" s="13"/>
      <c r="AA1869" s="13"/>
      <c r="AB1869" s="13"/>
      <c r="AC1869" s="13"/>
      <c r="AD1869" s="13"/>
      <c r="AE1869" s="13"/>
      <c r="AT1869" s="239" t="s">
        <v>218</v>
      </c>
      <c r="AU1869" s="239" t="s">
        <v>82</v>
      </c>
      <c r="AV1869" s="13" t="s">
        <v>82</v>
      </c>
      <c r="AW1869" s="13" t="s">
        <v>33</v>
      </c>
      <c r="AX1869" s="13" t="s">
        <v>73</v>
      </c>
      <c r="AY1869" s="239" t="s">
        <v>206</v>
      </c>
    </row>
    <row r="1870" spans="1:51" s="14" customFormat="1" ht="12">
      <c r="A1870" s="14"/>
      <c r="B1870" s="240"/>
      <c r="C1870" s="241"/>
      <c r="D1870" s="230" t="s">
        <v>218</v>
      </c>
      <c r="E1870" s="242" t="s">
        <v>19</v>
      </c>
      <c r="F1870" s="243" t="s">
        <v>220</v>
      </c>
      <c r="G1870" s="241"/>
      <c r="H1870" s="244">
        <v>64</v>
      </c>
      <c r="I1870" s="245"/>
      <c r="J1870" s="241"/>
      <c r="K1870" s="241"/>
      <c r="L1870" s="246"/>
      <c r="M1870" s="247"/>
      <c r="N1870" s="248"/>
      <c r="O1870" s="248"/>
      <c r="P1870" s="248"/>
      <c r="Q1870" s="248"/>
      <c r="R1870" s="248"/>
      <c r="S1870" s="248"/>
      <c r="T1870" s="249"/>
      <c r="U1870" s="14"/>
      <c r="V1870" s="14"/>
      <c r="W1870" s="14"/>
      <c r="X1870" s="14"/>
      <c r="Y1870" s="14"/>
      <c r="Z1870" s="14"/>
      <c r="AA1870" s="14"/>
      <c r="AB1870" s="14"/>
      <c r="AC1870" s="14"/>
      <c r="AD1870" s="14"/>
      <c r="AE1870" s="14"/>
      <c r="AT1870" s="250" t="s">
        <v>218</v>
      </c>
      <c r="AU1870" s="250" t="s">
        <v>82</v>
      </c>
      <c r="AV1870" s="14" t="s">
        <v>112</v>
      </c>
      <c r="AW1870" s="14" t="s">
        <v>33</v>
      </c>
      <c r="AX1870" s="14" t="s">
        <v>34</v>
      </c>
      <c r="AY1870" s="250" t="s">
        <v>206</v>
      </c>
    </row>
    <row r="1871" spans="1:65" s="2" customFormat="1" ht="21.75" customHeight="1">
      <c r="A1871" s="40"/>
      <c r="B1871" s="41"/>
      <c r="C1871" s="261" t="s">
        <v>2530</v>
      </c>
      <c r="D1871" s="261" t="s">
        <v>317</v>
      </c>
      <c r="E1871" s="262" t="s">
        <v>1690</v>
      </c>
      <c r="F1871" s="263" t="s">
        <v>1691</v>
      </c>
      <c r="G1871" s="264" t="s">
        <v>258</v>
      </c>
      <c r="H1871" s="265">
        <v>0.034</v>
      </c>
      <c r="I1871" s="266"/>
      <c r="J1871" s="267">
        <f>ROUND(I1871*H1871,2)</f>
        <v>0</v>
      </c>
      <c r="K1871" s="263" t="s">
        <v>212</v>
      </c>
      <c r="L1871" s="268"/>
      <c r="M1871" s="269" t="s">
        <v>19</v>
      </c>
      <c r="N1871" s="270" t="s">
        <v>44</v>
      </c>
      <c r="O1871" s="86"/>
      <c r="P1871" s="224">
        <f>O1871*H1871</f>
        <v>0</v>
      </c>
      <c r="Q1871" s="224">
        <v>1</v>
      </c>
      <c r="R1871" s="224">
        <f>Q1871*H1871</f>
        <v>0.034</v>
      </c>
      <c r="S1871" s="224">
        <v>0</v>
      </c>
      <c r="T1871" s="225">
        <f>S1871*H1871</f>
        <v>0</v>
      </c>
      <c r="U1871" s="40"/>
      <c r="V1871" s="40"/>
      <c r="W1871" s="40"/>
      <c r="X1871" s="40"/>
      <c r="Y1871" s="40"/>
      <c r="Z1871" s="40"/>
      <c r="AA1871" s="40"/>
      <c r="AB1871" s="40"/>
      <c r="AC1871" s="40"/>
      <c r="AD1871" s="40"/>
      <c r="AE1871" s="40"/>
      <c r="AR1871" s="226" t="s">
        <v>377</v>
      </c>
      <c r="AT1871" s="226" t="s">
        <v>317</v>
      </c>
      <c r="AU1871" s="226" t="s">
        <v>82</v>
      </c>
      <c r="AY1871" s="19" t="s">
        <v>206</v>
      </c>
      <c r="BE1871" s="227">
        <f>IF(N1871="základní",J1871,0)</f>
        <v>0</v>
      </c>
      <c r="BF1871" s="227">
        <f>IF(N1871="snížená",J1871,0)</f>
        <v>0</v>
      </c>
      <c r="BG1871" s="227">
        <f>IF(N1871="zákl. přenesená",J1871,0)</f>
        <v>0</v>
      </c>
      <c r="BH1871" s="227">
        <f>IF(N1871="sníž. přenesená",J1871,0)</f>
        <v>0</v>
      </c>
      <c r="BI1871" s="227">
        <f>IF(N1871="nulová",J1871,0)</f>
        <v>0</v>
      </c>
      <c r="BJ1871" s="19" t="s">
        <v>34</v>
      </c>
      <c r="BK1871" s="227">
        <f>ROUND(I1871*H1871,2)</f>
        <v>0</v>
      </c>
      <c r="BL1871" s="19" t="s">
        <v>304</v>
      </c>
      <c r="BM1871" s="226" t="s">
        <v>2531</v>
      </c>
    </row>
    <row r="1872" spans="1:51" s="15" customFormat="1" ht="12">
      <c r="A1872" s="15"/>
      <c r="B1872" s="251"/>
      <c r="C1872" s="252"/>
      <c r="D1872" s="230" t="s">
        <v>218</v>
      </c>
      <c r="E1872" s="253" t="s">
        <v>19</v>
      </c>
      <c r="F1872" s="254" t="s">
        <v>2532</v>
      </c>
      <c r="G1872" s="252"/>
      <c r="H1872" s="253" t="s">
        <v>19</v>
      </c>
      <c r="I1872" s="255"/>
      <c r="J1872" s="252"/>
      <c r="K1872" s="252"/>
      <c r="L1872" s="256"/>
      <c r="M1872" s="257"/>
      <c r="N1872" s="258"/>
      <c r="O1872" s="258"/>
      <c r="P1872" s="258"/>
      <c r="Q1872" s="258"/>
      <c r="R1872" s="258"/>
      <c r="S1872" s="258"/>
      <c r="T1872" s="259"/>
      <c r="U1872" s="15"/>
      <c r="V1872" s="15"/>
      <c r="W1872" s="15"/>
      <c r="X1872" s="15"/>
      <c r="Y1872" s="15"/>
      <c r="Z1872" s="15"/>
      <c r="AA1872" s="15"/>
      <c r="AB1872" s="15"/>
      <c r="AC1872" s="15"/>
      <c r="AD1872" s="15"/>
      <c r="AE1872" s="15"/>
      <c r="AT1872" s="260" t="s">
        <v>218</v>
      </c>
      <c r="AU1872" s="260" t="s">
        <v>82</v>
      </c>
      <c r="AV1872" s="15" t="s">
        <v>34</v>
      </c>
      <c r="AW1872" s="15" t="s">
        <v>33</v>
      </c>
      <c r="AX1872" s="15" t="s">
        <v>73</v>
      </c>
      <c r="AY1872" s="260" t="s">
        <v>206</v>
      </c>
    </row>
    <row r="1873" spans="1:51" s="13" customFormat="1" ht="12">
      <c r="A1873" s="13"/>
      <c r="B1873" s="228"/>
      <c r="C1873" s="229"/>
      <c r="D1873" s="230" t="s">
        <v>218</v>
      </c>
      <c r="E1873" s="231" t="s">
        <v>19</v>
      </c>
      <c r="F1873" s="232" t="s">
        <v>2533</v>
      </c>
      <c r="G1873" s="229"/>
      <c r="H1873" s="233">
        <v>0.034</v>
      </c>
      <c r="I1873" s="234"/>
      <c r="J1873" s="229"/>
      <c r="K1873" s="229"/>
      <c r="L1873" s="235"/>
      <c r="M1873" s="236"/>
      <c r="N1873" s="237"/>
      <c r="O1873" s="237"/>
      <c r="P1873" s="237"/>
      <c r="Q1873" s="237"/>
      <c r="R1873" s="237"/>
      <c r="S1873" s="237"/>
      <c r="T1873" s="238"/>
      <c r="U1873" s="13"/>
      <c r="V1873" s="13"/>
      <c r="W1873" s="13"/>
      <c r="X1873" s="13"/>
      <c r="Y1873" s="13"/>
      <c r="Z1873" s="13"/>
      <c r="AA1873" s="13"/>
      <c r="AB1873" s="13"/>
      <c r="AC1873" s="13"/>
      <c r="AD1873" s="13"/>
      <c r="AE1873" s="13"/>
      <c r="AT1873" s="239" t="s">
        <v>218</v>
      </c>
      <c r="AU1873" s="239" t="s">
        <v>82</v>
      </c>
      <c r="AV1873" s="13" t="s">
        <v>82</v>
      </c>
      <c r="AW1873" s="13" t="s">
        <v>33</v>
      </c>
      <c r="AX1873" s="13" t="s">
        <v>73</v>
      </c>
      <c r="AY1873" s="239" t="s">
        <v>206</v>
      </c>
    </row>
    <row r="1874" spans="1:51" s="14" customFormat="1" ht="12">
      <c r="A1874" s="14"/>
      <c r="B1874" s="240"/>
      <c r="C1874" s="241"/>
      <c r="D1874" s="230" t="s">
        <v>218</v>
      </c>
      <c r="E1874" s="242" t="s">
        <v>19</v>
      </c>
      <c r="F1874" s="243" t="s">
        <v>220</v>
      </c>
      <c r="G1874" s="241"/>
      <c r="H1874" s="244">
        <v>0.034</v>
      </c>
      <c r="I1874" s="245"/>
      <c r="J1874" s="241"/>
      <c r="K1874" s="241"/>
      <c r="L1874" s="246"/>
      <c r="M1874" s="247"/>
      <c r="N1874" s="248"/>
      <c r="O1874" s="248"/>
      <c r="P1874" s="248"/>
      <c r="Q1874" s="248"/>
      <c r="R1874" s="248"/>
      <c r="S1874" s="248"/>
      <c r="T1874" s="249"/>
      <c r="U1874" s="14"/>
      <c r="V1874" s="14"/>
      <c r="W1874" s="14"/>
      <c r="X1874" s="14"/>
      <c r="Y1874" s="14"/>
      <c r="Z1874" s="14"/>
      <c r="AA1874" s="14"/>
      <c r="AB1874" s="14"/>
      <c r="AC1874" s="14"/>
      <c r="AD1874" s="14"/>
      <c r="AE1874" s="14"/>
      <c r="AT1874" s="250" t="s">
        <v>218</v>
      </c>
      <c r="AU1874" s="250" t="s">
        <v>82</v>
      </c>
      <c r="AV1874" s="14" t="s">
        <v>112</v>
      </c>
      <c r="AW1874" s="14" t="s">
        <v>33</v>
      </c>
      <c r="AX1874" s="14" t="s">
        <v>34</v>
      </c>
      <c r="AY1874" s="250" t="s">
        <v>206</v>
      </c>
    </row>
    <row r="1875" spans="1:65" s="2" customFormat="1" ht="12">
      <c r="A1875" s="40"/>
      <c r="B1875" s="41"/>
      <c r="C1875" s="215" t="s">
        <v>2534</v>
      </c>
      <c r="D1875" s="215" t="s">
        <v>208</v>
      </c>
      <c r="E1875" s="216" t="s">
        <v>2535</v>
      </c>
      <c r="F1875" s="217" t="s">
        <v>2536</v>
      </c>
      <c r="G1875" s="218" t="s">
        <v>386</v>
      </c>
      <c r="H1875" s="219">
        <v>108</v>
      </c>
      <c r="I1875" s="220"/>
      <c r="J1875" s="221">
        <f>ROUND(I1875*H1875,2)</f>
        <v>0</v>
      </c>
      <c r="K1875" s="217" t="s">
        <v>212</v>
      </c>
      <c r="L1875" s="46"/>
      <c r="M1875" s="222" t="s">
        <v>19</v>
      </c>
      <c r="N1875" s="223" t="s">
        <v>44</v>
      </c>
      <c r="O1875" s="86"/>
      <c r="P1875" s="224">
        <f>O1875*H1875</f>
        <v>0</v>
      </c>
      <c r="Q1875" s="224">
        <v>0</v>
      </c>
      <c r="R1875" s="224">
        <f>Q1875*H1875</f>
        <v>0</v>
      </c>
      <c r="S1875" s="224">
        <v>0</v>
      </c>
      <c r="T1875" s="225">
        <f>S1875*H1875</f>
        <v>0</v>
      </c>
      <c r="U1875" s="40"/>
      <c r="V1875" s="40"/>
      <c r="W1875" s="40"/>
      <c r="X1875" s="40"/>
      <c r="Y1875" s="40"/>
      <c r="Z1875" s="40"/>
      <c r="AA1875" s="40"/>
      <c r="AB1875" s="40"/>
      <c r="AC1875" s="40"/>
      <c r="AD1875" s="40"/>
      <c r="AE1875" s="40"/>
      <c r="AR1875" s="226" t="s">
        <v>304</v>
      </c>
      <c r="AT1875" s="226" t="s">
        <v>208</v>
      </c>
      <c r="AU1875" s="226" t="s">
        <v>82</v>
      </c>
      <c r="AY1875" s="19" t="s">
        <v>206</v>
      </c>
      <c r="BE1875" s="227">
        <f>IF(N1875="základní",J1875,0)</f>
        <v>0</v>
      </c>
      <c r="BF1875" s="227">
        <f>IF(N1875="snížená",J1875,0)</f>
        <v>0</v>
      </c>
      <c r="BG1875" s="227">
        <f>IF(N1875="zákl. přenesená",J1875,0)</f>
        <v>0</v>
      </c>
      <c r="BH1875" s="227">
        <f>IF(N1875="sníž. přenesená",J1875,0)</f>
        <v>0</v>
      </c>
      <c r="BI1875" s="227">
        <f>IF(N1875="nulová",J1875,0)</f>
        <v>0</v>
      </c>
      <c r="BJ1875" s="19" t="s">
        <v>34</v>
      </c>
      <c r="BK1875" s="227">
        <f>ROUND(I1875*H1875,2)</f>
        <v>0</v>
      </c>
      <c r="BL1875" s="19" t="s">
        <v>304</v>
      </c>
      <c r="BM1875" s="226" t="s">
        <v>2537</v>
      </c>
    </row>
    <row r="1876" spans="1:65" s="2" customFormat="1" ht="33" customHeight="1">
      <c r="A1876" s="40"/>
      <c r="B1876" s="41"/>
      <c r="C1876" s="261" t="s">
        <v>2538</v>
      </c>
      <c r="D1876" s="261" t="s">
        <v>317</v>
      </c>
      <c r="E1876" s="262" t="s">
        <v>2539</v>
      </c>
      <c r="F1876" s="263" t="s">
        <v>2540</v>
      </c>
      <c r="G1876" s="264" t="s">
        <v>386</v>
      </c>
      <c r="H1876" s="265">
        <v>108</v>
      </c>
      <c r="I1876" s="266"/>
      <c r="J1876" s="267">
        <f>ROUND(I1876*H1876,2)</f>
        <v>0</v>
      </c>
      <c r="K1876" s="263" t="s">
        <v>19</v>
      </c>
      <c r="L1876" s="268"/>
      <c r="M1876" s="269" t="s">
        <v>19</v>
      </c>
      <c r="N1876" s="270" t="s">
        <v>44</v>
      </c>
      <c r="O1876" s="86"/>
      <c r="P1876" s="224">
        <f>O1876*H1876</f>
        <v>0</v>
      </c>
      <c r="Q1876" s="224">
        <v>0</v>
      </c>
      <c r="R1876" s="224">
        <f>Q1876*H1876</f>
        <v>0</v>
      </c>
      <c r="S1876" s="224">
        <v>0</v>
      </c>
      <c r="T1876" s="225">
        <f>S1876*H1876</f>
        <v>0</v>
      </c>
      <c r="U1876" s="40"/>
      <c r="V1876" s="40"/>
      <c r="W1876" s="40"/>
      <c r="X1876" s="40"/>
      <c r="Y1876" s="40"/>
      <c r="Z1876" s="40"/>
      <c r="AA1876" s="40"/>
      <c r="AB1876" s="40"/>
      <c r="AC1876" s="40"/>
      <c r="AD1876" s="40"/>
      <c r="AE1876" s="40"/>
      <c r="AR1876" s="226" t="s">
        <v>377</v>
      </c>
      <c r="AT1876" s="226" t="s">
        <v>317</v>
      </c>
      <c r="AU1876" s="226" t="s">
        <v>82</v>
      </c>
      <c r="AY1876" s="19" t="s">
        <v>206</v>
      </c>
      <c r="BE1876" s="227">
        <f>IF(N1876="základní",J1876,0)</f>
        <v>0</v>
      </c>
      <c r="BF1876" s="227">
        <f>IF(N1876="snížená",J1876,0)</f>
        <v>0</v>
      </c>
      <c r="BG1876" s="227">
        <f>IF(N1876="zákl. přenesená",J1876,0)</f>
        <v>0</v>
      </c>
      <c r="BH1876" s="227">
        <f>IF(N1876="sníž. přenesená",J1876,0)</f>
        <v>0</v>
      </c>
      <c r="BI1876" s="227">
        <f>IF(N1876="nulová",J1876,0)</f>
        <v>0</v>
      </c>
      <c r="BJ1876" s="19" t="s">
        <v>34</v>
      </c>
      <c r="BK1876" s="227">
        <f>ROUND(I1876*H1876,2)</f>
        <v>0</v>
      </c>
      <c r="BL1876" s="19" t="s">
        <v>304</v>
      </c>
      <c r="BM1876" s="226" t="s">
        <v>2541</v>
      </c>
    </row>
    <row r="1877" spans="1:65" s="2" customFormat="1" ht="12">
      <c r="A1877" s="40"/>
      <c r="B1877" s="41"/>
      <c r="C1877" s="215" t="s">
        <v>2542</v>
      </c>
      <c r="D1877" s="215" t="s">
        <v>208</v>
      </c>
      <c r="E1877" s="216" t="s">
        <v>2543</v>
      </c>
      <c r="F1877" s="217" t="s">
        <v>2544</v>
      </c>
      <c r="G1877" s="218" t="s">
        <v>211</v>
      </c>
      <c r="H1877" s="219">
        <v>1393.31</v>
      </c>
      <c r="I1877" s="220"/>
      <c r="J1877" s="221">
        <f>ROUND(I1877*H1877,2)</f>
        <v>0</v>
      </c>
      <c r="K1877" s="217" t="s">
        <v>212</v>
      </c>
      <c r="L1877" s="46"/>
      <c r="M1877" s="222" t="s">
        <v>19</v>
      </c>
      <c r="N1877" s="223" t="s">
        <v>44</v>
      </c>
      <c r="O1877" s="86"/>
      <c r="P1877" s="224">
        <f>O1877*H1877</f>
        <v>0</v>
      </c>
      <c r="Q1877" s="224">
        <v>0</v>
      </c>
      <c r="R1877" s="224">
        <f>Q1877*H1877</f>
        <v>0</v>
      </c>
      <c r="S1877" s="224">
        <v>0</v>
      </c>
      <c r="T1877" s="225">
        <f>S1877*H1877</f>
        <v>0</v>
      </c>
      <c r="U1877" s="40"/>
      <c r="V1877" s="40"/>
      <c r="W1877" s="40"/>
      <c r="X1877" s="40"/>
      <c r="Y1877" s="40"/>
      <c r="Z1877" s="40"/>
      <c r="AA1877" s="40"/>
      <c r="AB1877" s="40"/>
      <c r="AC1877" s="40"/>
      <c r="AD1877" s="40"/>
      <c r="AE1877" s="40"/>
      <c r="AR1877" s="226" t="s">
        <v>304</v>
      </c>
      <c r="AT1877" s="226" t="s">
        <v>208</v>
      </c>
      <c r="AU1877" s="226" t="s">
        <v>82</v>
      </c>
      <c r="AY1877" s="19" t="s">
        <v>206</v>
      </c>
      <c r="BE1877" s="227">
        <f>IF(N1877="základní",J1877,0)</f>
        <v>0</v>
      </c>
      <c r="BF1877" s="227">
        <f>IF(N1877="snížená",J1877,0)</f>
        <v>0</v>
      </c>
      <c r="BG1877" s="227">
        <f>IF(N1877="zákl. přenesená",J1877,0)</f>
        <v>0</v>
      </c>
      <c r="BH1877" s="227">
        <f>IF(N1877="sníž. přenesená",J1877,0)</f>
        <v>0</v>
      </c>
      <c r="BI1877" s="227">
        <f>IF(N1877="nulová",J1877,0)</f>
        <v>0</v>
      </c>
      <c r="BJ1877" s="19" t="s">
        <v>34</v>
      </c>
      <c r="BK1877" s="227">
        <f>ROUND(I1877*H1877,2)</f>
        <v>0</v>
      </c>
      <c r="BL1877" s="19" t="s">
        <v>304</v>
      </c>
      <c r="BM1877" s="226" t="s">
        <v>2545</v>
      </c>
    </row>
    <row r="1878" spans="1:65" s="2" customFormat="1" ht="16.5" customHeight="1">
      <c r="A1878" s="40"/>
      <c r="B1878" s="41"/>
      <c r="C1878" s="261" t="s">
        <v>2546</v>
      </c>
      <c r="D1878" s="261" t="s">
        <v>317</v>
      </c>
      <c r="E1878" s="262" t="s">
        <v>2547</v>
      </c>
      <c r="F1878" s="263" t="s">
        <v>2548</v>
      </c>
      <c r="G1878" s="264" t="s">
        <v>216</v>
      </c>
      <c r="H1878" s="265">
        <v>13.4</v>
      </c>
      <c r="I1878" s="266"/>
      <c r="J1878" s="267">
        <f>ROUND(I1878*H1878,2)</f>
        <v>0</v>
      </c>
      <c r="K1878" s="263" t="s">
        <v>212</v>
      </c>
      <c r="L1878" s="268"/>
      <c r="M1878" s="269" t="s">
        <v>19</v>
      </c>
      <c r="N1878" s="270" t="s">
        <v>44</v>
      </c>
      <c r="O1878" s="86"/>
      <c r="P1878" s="224">
        <f>O1878*H1878</f>
        <v>0</v>
      </c>
      <c r="Q1878" s="224">
        <v>0.55</v>
      </c>
      <c r="R1878" s="224">
        <f>Q1878*H1878</f>
        <v>7.370000000000001</v>
      </c>
      <c r="S1878" s="224">
        <v>0</v>
      </c>
      <c r="T1878" s="225">
        <f>S1878*H1878</f>
        <v>0</v>
      </c>
      <c r="U1878" s="40"/>
      <c r="V1878" s="40"/>
      <c r="W1878" s="40"/>
      <c r="X1878" s="40"/>
      <c r="Y1878" s="40"/>
      <c r="Z1878" s="40"/>
      <c r="AA1878" s="40"/>
      <c r="AB1878" s="40"/>
      <c r="AC1878" s="40"/>
      <c r="AD1878" s="40"/>
      <c r="AE1878" s="40"/>
      <c r="AR1878" s="226" t="s">
        <v>377</v>
      </c>
      <c r="AT1878" s="226" t="s">
        <v>317</v>
      </c>
      <c r="AU1878" s="226" t="s">
        <v>82</v>
      </c>
      <c r="AY1878" s="19" t="s">
        <v>206</v>
      </c>
      <c r="BE1878" s="227">
        <f>IF(N1878="základní",J1878,0)</f>
        <v>0</v>
      </c>
      <c r="BF1878" s="227">
        <f>IF(N1878="snížená",J1878,0)</f>
        <v>0</v>
      </c>
      <c r="BG1878" s="227">
        <f>IF(N1878="zákl. přenesená",J1878,0)</f>
        <v>0</v>
      </c>
      <c r="BH1878" s="227">
        <f>IF(N1878="sníž. přenesená",J1878,0)</f>
        <v>0</v>
      </c>
      <c r="BI1878" s="227">
        <f>IF(N1878="nulová",J1878,0)</f>
        <v>0</v>
      </c>
      <c r="BJ1878" s="19" t="s">
        <v>34</v>
      </c>
      <c r="BK1878" s="227">
        <f>ROUND(I1878*H1878,2)</f>
        <v>0</v>
      </c>
      <c r="BL1878" s="19" t="s">
        <v>304</v>
      </c>
      <c r="BM1878" s="226" t="s">
        <v>2549</v>
      </c>
    </row>
    <row r="1879" spans="1:65" s="2" customFormat="1" ht="12">
      <c r="A1879" s="40"/>
      <c r="B1879" s="41"/>
      <c r="C1879" s="215" t="s">
        <v>2550</v>
      </c>
      <c r="D1879" s="215" t="s">
        <v>208</v>
      </c>
      <c r="E1879" s="216" t="s">
        <v>2551</v>
      </c>
      <c r="F1879" s="217" t="s">
        <v>2552</v>
      </c>
      <c r="G1879" s="218" t="s">
        <v>270</v>
      </c>
      <c r="H1879" s="219">
        <v>234.9</v>
      </c>
      <c r="I1879" s="220"/>
      <c r="J1879" s="221">
        <f>ROUND(I1879*H1879,2)</f>
        <v>0</v>
      </c>
      <c r="K1879" s="217" t="s">
        <v>212</v>
      </c>
      <c r="L1879" s="46"/>
      <c r="M1879" s="222" t="s">
        <v>19</v>
      </c>
      <c r="N1879" s="223" t="s">
        <v>44</v>
      </c>
      <c r="O1879" s="86"/>
      <c r="P1879" s="224">
        <f>O1879*H1879</f>
        <v>0</v>
      </c>
      <c r="Q1879" s="224">
        <v>0</v>
      </c>
      <c r="R1879" s="224">
        <f>Q1879*H1879</f>
        <v>0</v>
      </c>
      <c r="S1879" s="224">
        <v>0</v>
      </c>
      <c r="T1879" s="225">
        <f>S1879*H1879</f>
        <v>0</v>
      </c>
      <c r="U1879" s="40"/>
      <c r="V1879" s="40"/>
      <c r="W1879" s="40"/>
      <c r="X1879" s="40"/>
      <c r="Y1879" s="40"/>
      <c r="Z1879" s="40"/>
      <c r="AA1879" s="40"/>
      <c r="AB1879" s="40"/>
      <c r="AC1879" s="40"/>
      <c r="AD1879" s="40"/>
      <c r="AE1879" s="40"/>
      <c r="AR1879" s="226" t="s">
        <v>304</v>
      </c>
      <c r="AT1879" s="226" t="s">
        <v>208</v>
      </c>
      <c r="AU1879" s="226" t="s">
        <v>82</v>
      </c>
      <c r="AY1879" s="19" t="s">
        <v>206</v>
      </c>
      <c r="BE1879" s="227">
        <f>IF(N1879="základní",J1879,0)</f>
        <v>0</v>
      </c>
      <c r="BF1879" s="227">
        <f>IF(N1879="snížená",J1879,0)</f>
        <v>0</v>
      </c>
      <c r="BG1879" s="227">
        <f>IF(N1879="zákl. přenesená",J1879,0)</f>
        <v>0</v>
      </c>
      <c r="BH1879" s="227">
        <f>IF(N1879="sníž. přenesená",J1879,0)</f>
        <v>0</v>
      </c>
      <c r="BI1879" s="227">
        <f>IF(N1879="nulová",J1879,0)</f>
        <v>0</v>
      </c>
      <c r="BJ1879" s="19" t="s">
        <v>34</v>
      </c>
      <c r="BK1879" s="227">
        <f>ROUND(I1879*H1879,2)</f>
        <v>0</v>
      </c>
      <c r="BL1879" s="19" t="s">
        <v>304</v>
      </c>
      <c r="BM1879" s="226" t="s">
        <v>2553</v>
      </c>
    </row>
    <row r="1880" spans="1:51" s="13" customFormat="1" ht="12">
      <c r="A1880" s="13"/>
      <c r="B1880" s="228"/>
      <c r="C1880" s="229"/>
      <c r="D1880" s="230" t="s">
        <v>218</v>
      </c>
      <c r="E1880" s="231" t="s">
        <v>19</v>
      </c>
      <c r="F1880" s="232" t="s">
        <v>2554</v>
      </c>
      <c r="G1880" s="229"/>
      <c r="H1880" s="233">
        <v>234.9</v>
      </c>
      <c r="I1880" s="234"/>
      <c r="J1880" s="229"/>
      <c r="K1880" s="229"/>
      <c r="L1880" s="235"/>
      <c r="M1880" s="236"/>
      <c r="N1880" s="237"/>
      <c r="O1880" s="237"/>
      <c r="P1880" s="237"/>
      <c r="Q1880" s="237"/>
      <c r="R1880" s="237"/>
      <c r="S1880" s="237"/>
      <c r="T1880" s="238"/>
      <c r="U1880" s="13"/>
      <c r="V1880" s="13"/>
      <c r="W1880" s="13"/>
      <c r="X1880" s="13"/>
      <c r="Y1880" s="13"/>
      <c r="Z1880" s="13"/>
      <c r="AA1880" s="13"/>
      <c r="AB1880" s="13"/>
      <c r="AC1880" s="13"/>
      <c r="AD1880" s="13"/>
      <c r="AE1880" s="13"/>
      <c r="AT1880" s="239" t="s">
        <v>218</v>
      </c>
      <c r="AU1880" s="239" t="s">
        <v>82</v>
      </c>
      <c r="AV1880" s="13" t="s">
        <v>82</v>
      </c>
      <c r="AW1880" s="13" t="s">
        <v>33</v>
      </c>
      <c r="AX1880" s="13" t="s">
        <v>73</v>
      </c>
      <c r="AY1880" s="239" t="s">
        <v>206</v>
      </c>
    </row>
    <row r="1881" spans="1:51" s="14" customFormat="1" ht="12">
      <c r="A1881" s="14"/>
      <c r="B1881" s="240"/>
      <c r="C1881" s="241"/>
      <c r="D1881" s="230" t="s">
        <v>218</v>
      </c>
      <c r="E1881" s="242" t="s">
        <v>19</v>
      </c>
      <c r="F1881" s="243" t="s">
        <v>220</v>
      </c>
      <c r="G1881" s="241"/>
      <c r="H1881" s="244">
        <v>234.9</v>
      </c>
      <c r="I1881" s="245"/>
      <c r="J1881" s="241"/>
      <c r="K1881" s="241"/>
      <c r="L1881" s="246"/>
      <c r="M1881" s="247"/>
      <c r="N1881" s="248"/>
      <c r="O1881" s="248"/>
      <c r="P1881" s="248"/>
      <c r="Q1881" s="248"/>
      <c r="R1881" s="248"/>
      <c r="S1881" s="248"/>
      <c r="T1881" s="249"/>
      <c r="U1881" s="14"/>
      <c r="V1881" s="14"/>
      <c r="W1881" s="14"/>
      <c r="X1881" s="14"/>
      <c r="Y1881" s="14"/>
      <c r="Z1881" s="14"/>
      <c r="AA1881" s="14"/>
      <c r="AB1881" s="14"/>
      <c r="AC1881" s="14"/>
      <c r="AD1881" s="14"/>
      <c r="AE1881" s="14"/>
      <c r="AT1881" s="250" t="s">
        <v>218</v>
      </c>
      <c r="AU1881" s="250" t="s">
        <v>82</v>
      </c>
      <c r="AV1881" s="14" t="s">
        <v>112</v>
      </c>
      <c r="AW1881" s="14" t="s">
        <v>33</v>
      </c>
      <c r="AX1881" s="14" t="s">
        <v>34</v>
      </c>
      <c r="AY1881" s="250" t="s">
        <v>206</v>
      </c>
    </row>
    <row r="1882" spans="1:65" s="2" customFormat="1" ht="16.5" customHeight="1">
      <c r="A1882" s="40"/>
      <c r="B1882" s="41"/>
      <c r="C1882" s="261" t="s">
        <v>2555</v>
      </c>
      <c r="D1882" s="261" t="s">
        <v>317</v>
      </c>
      <c r="E1882" s="262" t="s">
        <v>2547</v>
      </c>
      <c r="F1882" s="263" t="s">
        <v>2548</v>
      </c>
      <c r="G1882" s="264" t="s">
        <v>216</v>
      </c>
      <c r="H1882" s="265">
        <v>0.75</v>
      </c>
      <c r="I1882" s="266"/>
      <c r="J1882" s="267">
        <f>ROUND(I1882*H1882,2)</f>
        <v>0</v>
      </c>
      <c r="K1882" s="263" t="s">
        <v>212</v>
      </c>
      <c r="L1882" s="268"/>
      <c r="M1882" s="269" t="s">
        <v>19</v>
      </c>
      <c r="N1882" s="270" t="s">
        <v>44</v>
      </c>
      <c r="O1882" s="86"/>
      <c r="P1882" s="224">
        <f>O1882*H1882</f>
        <v>0</v>
      </c>
      <c r="Q1882" s="224">
        <v>0.55</v>
      </c>
      <c r="R1882" s="224">
        <f>Q1882*H1882</f>
        <v>0.41250000000000003</v>
      </c>
      <c r="S1882" s="224">
        <v>0</v>
      </c>
      <c r="T1882" s="225">
        <f>S1882*H1882</f>
        <v>0</v>
      </c>
      <c r="U1882" s="40"/>
      <c r="V1882" s="40"/>
      <c r="W1882" s="40"/>
      <c r="X1882" s="40"/>
      <c r="Y1882" s="40"/>
      <c r="Z1882" s="40"/>
      <c r="AA1882" s="40"/>
      <c r="AB1882" s="40"/>
      <c r="AC1882" s="40"/>
      <c r="AD1882" s="40"/>
      <c r="AE1882" s="40"/>
      <c r="AR1882" s="226" t="s">
        <v>377</v>
      </c>
      <c r="AT1882" s="226" t="s">
        <v>317</v>
      </c>
      <c r="AU1882" s="226" t="s">
        <v>82</v>
      </c>
      <c r="AY1882" s="19" t="s">
        <v>206</v>
      </c>
      <c r="BE1882" s="227">
        <f>IF(N1882="základní",J1882,0)</f>
        <v>0</v>
      </c>
      <c r="BF1882" s="227">
        <f>IF(N1882="snížená",J1882,0)</f>
        <v>0</v>
      </c>
      <c r="BG1882" s="227">
        <f>IF(N1882="zákl. přenesená",J1882,0)</f>
        <v>0</v>
      </c>
      <c r="BH1882" s="227">
        <f>IF(N1882="sníž. přenesená",J1882,0)</f>
        <v>0</v>
      </c>
      <c r="BI1882" s="227">
        <f>IF(N1882="nulová",J1882,0)</f>
        <v>0</v>
      </c>
      <c r="BJ1882" s="19" t="s">
        <v>34</v>
      </c>
      <c r="BK1882" s="227">
        <f>ROUND(I1882*H1882,2)</f>
        <v>0</v>
      </c>
      <c r="BL1882" s="19" t="s">
        <v>304</v>
      </c>
      <c r="BM1882" s="226" t="s">
        <v>2556</v>
      </c>
    </row>
    <row r="1883" spans="1:65" s="2" customFormat="1" ht="12">
      <c r="A1883" s="40"/>
      <c r="B1883" s="41"/>
      <c r="C1883" s="215" t="s">
        <v>2557</v>
      </c>
      <c r="D1883" s="215" t="s">
        <v>208</v>
      </c>
      <c r="E1883" s="216" t="s">
        <v>2558</v>
      </c>
      <c r="F1883" s="217" t="s">
        <v>2559</v>
      </c>
      <c r="G1883" s="218" t="s">
        <v>270</v>
      </c>
      <c r="H1883" s="219">
        <v>234.9</v>
      </c>
      <c r="I1883" s="220"/>
      <c r="J1883" s="221">
        <f>ROUND(I1883*H1883,2)</f>
        <v>0</v>
      </c>
      <c r="K1883" s="217" t="s">
        <v>19</v>
      </c>
      <c r="L1883" s="46"/>
      <c r="M1883" s="222" t="s">
        <v>19</v>
      </c>
      <c r="N1883" s="223" t="s">
        <v>44</v>
      </c>
      <c r="O1883" s="86"/>
      <c r="P1883" s="224">
        <f>O1883*H1883</f>
        <v>0</v>
      </c>
      <c r="Q1883" s="224">
        <v>0</v>
      </c>
      <c r="R1883" s="224">
        <f>Q1883*H1883</f>
        <v>0</v>
      </c>
      <c r="S1883" s="224">
        <v>0</v>
      </c>
      <c r="T1883" s="225">
        <f>S1883*H1883</f>
        <v>0</v>
      </c>
      <c r="U1883" s="40"/>
      <c r="V1883" s="40"/>
      <c r="W1883" s="40"/>
      <c r="X1883" s="40"/>
      <c r="Y1883" s="40"/>
      <c r="Z1883" s="40"/>
      <c r="AA1883" s="40"/>
      <c r="AB1883" s="40"/>
      <c r="AC1883" s="40"/>
      <c r="AD1883" s="40"/>
      <c r="AE1883" s="40"/>
      <c r="AR1883" s="226" t="s">
        <v>112</v>
      </c>
      <c r="AT1883" s="226" t="s">
        <v>208</v>
      </c>
      <c r="AU1883" s="226" t="s">
        <v>82</v>
      </c>
      <c r="AY1883" s="19" t="s">
        <v>206</v>
      </c>
      <c r="BE1883" s="227">
        <f>IF(N1883="základní",J1883,0)</f>
        <v>0</v>
      </c>
      <c r="BF1883" s="227">
        <f>IF(N1883="snížená",J1883,0)</f>
        <v>0</v>
      </c>
      <c r="BG1883" s="227">
        <f>IF(N1883="zákl. přenesená",J1883,0)</f>
        <v>0</v>
      </c>
      <c r="BH1883" s="227">
        <f>IF(N1883="sníž. přenesená",J1883,0)</f>
        <v>0</v>
      </c>
      <c r="BI1883" s="227">
        <f>IF(N1883="nulová",J1883,0)</f>
        <v>0</v>
      </c>
      <c r="BJ1883" s="19" t="s">
        <v>34</v>
      </c>
      <c r="BK1883" s="227">
        <f>ROUND(I1883*H1883,2)</f>
        <v>0</v>
      </c>
      <c r="BL1883" s="19" t="s">
        <v>112</v>
      </c>
      <c r="BM1883" s="226" t="s">
        <v>2560</v>
      </c>
    </row>
    <row r="1884" spans="1:51" s="15" customFormat="1" ht="12">
      <c r="A1884" s="15"/>
      <c r="B1884" s="251"/>
      <c r="C1884" s="252"/>
      <c r="D1884" s="230" t="s">
        <v>218</v>
      </c>
      <c r="E1884" s="253" t="s">
        <v>19</v>
      </c>
      <c r="F1884" s="254" t="s">
        <v>2561</v>
      </c>
      <c r="G1884" s="252"/>
      <c r="H1884" s="253" t="s">
        <v>19</v>
      </c>
      <c r="I1884" s="255"/>
      <c r="J1884" s="252"/>
      <c r="K1884" s="252"/>
      <c r="L1884" s="256"/>
      <c r="M1884" s="257"/>
      <c r="N1884" s="258"/>
      <c r="O1884" s="258"/>
      <c r="P1884" s="258"/>
      <c r="Q1884" s="258"/>
      <c r="R1884" s="258"/>
      <c r="S1884" s="258"/>
      <c r="T1884" s="259"/>
      <c r="U1884" s="15"/>
      <c r="V1884" s="15"/>
      <c r="W1884" s="15"/>
      <c r="X1884" s="15"/>
      <c r="Y1884" s="15"/>
      <c r="Z1884" s="15"/>
      <c r="AA1884" s="15"/>
      <c r="AB1884" s="15"/>
      <c r="AC1884" s="15"/>
      <c r="AD1884" s="15"/>
      <c r="AE1884" s="15"/>
      <c r="AT1884" s="260" t="s">
        <v>218</v>
      </c>
      <c r="AU1884" s="260" t="s">
        <v>82</v>
      </c>
      <c r="AV1884" s="15" t="s">
        <v>34</v>
      </c>
      <c r="AW1884" s="15" t="s">
        <v>33</v>
      </c>
      <c r="AX1884" s="15" t="s">
        <v>73</v>
      </c>
      <c r="AY1884" s="260" t="s">
        <v>206</v>
      </c>
    </row>
    <row r="1885" spans="1:51" s="13" customFormat="1" ht="12">
      <c r="A1885" s="13"/>
      <c r="B1885" s="228"/>
      <c r="C1885" s="229"/>
      <c r="D1885" s="230" t="s">
        <v>218</v>
      </c>
      <c r="E1885" s="231" t="s">
        <v>19</v>
      </c>
      <c r="F1885" s="232" t="s">
        <v>2554</v>
      </c>
      <c r="G1885" s="229"/>
      <c r="H1885" s="233">
        <v>234.9</v>
      </c>
      <c r="I1885" s="234"/>
      <c r="J1885" s="229"/>
      <c r="K1885" s="229"/>
      <c r="L1885" s="235"/>
      <c r="M1885" s="236"/>
      <c r="N1885" s="237"/>
      <c r="O1885" s="237"/>
      <c r="P1885" s="237"/>
      <c r="Q1885" s="237"/>
      <c r="R1885" s="237"/>
      <c r="S1885" s="237"/>
      <c r="T1885" s="238"/>
      <c r="U1885" s="13"/>
      <c r="V1885" s="13"/>
      <c r="W1885" s="13"/>
      <c r="X1885" s="13"/>
      <c r="Y1885" s="13"/>
      <c r="Z1885" s="13"/>
      <c r="AA1885" s="13"/>
      <c r="AB1885" s="13"/>
      <c r="AC1885" s="13"/>
      <c r="AD1885" s="13"/>
      <c r="AE1885" s="13"/>
      <c r="AT1885" s="239" t="s">
        <v>218</v>
      </c>
      <c r="AU1885" s="239" t="s">
        <v>82</v>
      </c>
      <c r="AV1885" s="13" t="s">
        <v>82</v>
      </c>
      <c r="AW1885" s="13" t="s">
        <v>33</v>
      </c>
      <c r="AX1885" s="13" t="s">
        <v>73</v>
      </c>
      <c r="AY1885" s="239" t="s">
        <v>206</v>
      </c>
    </row>
    <row r="1886" spans="1:51" s="14" customFormat="1" ht="12">
      <c r="A1886" s="14"/>
      <c r="B1886" s="240"/>
      <c r="C1886" s="241"/>
      <c r="D1886" s="230" t="s">
        <v>218</v>
      </c>
      <c r="E1886" s="242" t="s">
        <v>19</v>
      </c>
      <c r="F1886" s="243" t="s">
        <v>220</v>
      </c>
      <c r="G1886" s="241"/>
      <c r="H1886" s="244">
        <v>234.9</v>
      </c>
      <c r="I1886" s="245"/>
      <c r="J1886" s="241"/>
      <c r="K1886" s="241"/>
      <c r="L1886" s="246"/>
      <c r="M1886" s="247"/>
      <c r="N1886" s="248"/>
      <c r="O1886" s="248"/>
      <c r="P1886" s="248"/>
      <c r="Q1886" s="248"/>
      <c r="R1886" s="248"/>
      <c r="S1886" s="248"/>
      <c r="T1886" s="249"/>
      <c r="U1886" s="14"/>
      <c r="V1886" s="14"/>
      <c r="W1886" s="14"/>
      <c r="X1886" s="14"/>
      <c r="Y1886" s="14"/>
      <c r="Z1886" s="14"/>
      <c r="AA1886" s="14"/>
      <c r="AB1886" s="14"/>
      <c r="AC1886" s="14"/>
      <c r="AD1886" s="14"/>
      <c r="AE1886" s="14"/>
      <c r="AT1886" s="250" t="s">
        <v>218</v>
      </c>
      <c r="AU1886" s="250" t="s">
        <v>82</v>
      </c>
      <c r="AV1886" s="14" t="s">
        <v>112</v>
      </c>
      <c r="AW1886" s="14" t="s">
        <v>33</v>
      </c>
      <c r="AX1886" s="14" t="s">
        <v>34</v>
      </c>
      <c r="AY1886" s="250" t="s">
        <v>206</v>
      </c>
    </row>
    <row r="1887" spans="1:65" s="2" customFormat="1" ht="21.75" customHeight="1">
      <c r="A1887" s="40"/>
      <c r="B1887" s="41"/>
      <c r="C1887" s="261" t="s">
        <v>2562</v>
      </c>
      <c r="D1887" s="261" t="s">
        <v>317</v>
      </c>
      <c r="E1887" s="262" t="s">
        <v>2563</v>
      </c>
      <c r="F1887" s="263" t="s">
        <v>2564</v>
      </c>
      <c r="G1887" s="264" t="s">
        <v>216</v>
      </c>
      <c r="H1887" s="265">
        <v>94.43</v>
      </c>
      <c r="I1887" s="266"/>
      <c r="J1887" s="267">
        <f>ROUND(I1887*H1887,2)</f>
        <v>0</v>
      </c>
      <c r="K1887" s="263" t="s">
        <v>212</v>
      </c>
      <c r="L1887" s="268"/>
      <c r="M1887" s="269" t="s">
        <v>19</v>
      </c>
      <c r="N1887" s="270" t="s">
        <v>44</v>
      </c>
      <c r="O1887" s="86"/>
      <c r="P1887" s="224">
        <f>O1887*H1887</f>
        <v>0</v>
      </c>
      <c r="Q1887" s="224">
        <v>0.44</v>
      </c>
      <c r="R1887" s="224">
        <f>Q1887*H1887</f>
        <v>41.549200000000006</v>
      </c>
      <c r="S1887" s="224">
        <v>0</v>
      </c>
      <c r="T1887" s="225">
        <f>S1887*H1887</f>
        <v>0</v>
      </c>
      <c r="U1887" s="40"/>
      <c r="V1887" s="40"/>
      <c r="W1887" s="40"/>
      <c r="X1887" s="40"/>
      <c r="Y1887" s="40"/>
      <c r="Z1887" s="40"/>
      <c r="AA1887" s="40"/>
      <c r="AB1887" s="40"/>
      <c r="AC1887" s="40"/>
      <c r="AD1887" s="40"/>
      <c r="AE1887" s="40"/>
      <c r="AR1887" s="226" t="s">
        <v>247</v>
      </c>
      <c r="AT1887" s="226" t="s">
        <v>317</v>
      </c>
      <c r="AU1887" s="226" t="s">
        <v>82</v>
      </c>
      <c r="AY1887" s="19" t="s">
        <v>206</v>
      </c>
      <c r="BE1887" s="227">
        <f>IF(N1887="základní",J1887,0)</f>
        <v>0</v>
      </c>
      <c r="BF1887" s="227">
        <f>IF(N1887="snížená",J1887,0)</f>
        <v>0</v>
      </c>
      <c r="BG1887" s="227">
        <f>IF(N1887="zákl. přenesená",J1887,0)</f>
        <v>0</v>
      </c>
      <c r="BH1887" s="227">
        <f>IF(N1887="sníž. přenesená",J1887,0)</f>
        <v>0</v>
      </c>
      <c r="BI1887" s="227">
        <f>IF(N1887="nulová",J1887,0)</f>
        <v>0</v>
      </c>
      <c r="BJ1887" s="19" t="s">
        <v>34</v>
      </c>
      <c r="BK1887" s="227">
        <f>ROUND(I1887*H1887,2)</f>
        <v>0</v>
      </c>
      <c r="BL1887" s="19" t="s">
        <v>112</v>
      </c>
      <c r="BM1887" s="226" t="s">
        <v>2565</v>
      </c>
    </row>
    <row r="1888" spans="1:65" s="2" customFormat="1" ht="55.5" customHeight="1">
      <c r="A1888" s="40"/>
      <c r="B1888" s="41"/>
      <c r="C1888" s="215" t="s">
        <v>2566</v>
      </c>
      <c r="D1888" s="215" t="s">
        <v>208</v>
      </c>
      <c r="E1888" s="216" t="s">
        <v>2567</v>
      </c>
      <c r="F1888" s="217" t="s">
        <v>2568</v>
      </c>
      <c r="G1888" s="218" t="s">
        <v>270</v>
      </c>
      <c r="H1888" s="219">
        <v>144.84</v>
      </c>
      <c r="I1888" s="220"/>
      <c r="J1888" s="221">
        <f>ROUND(I1888*H1888,2)</f>
        <v>0</v>
      </c>
      <c r="K1888" s="217" t="s">
        <v>212</v>
      </c>
      <c r="L1888" s="46"/>
      <c r="M1888" s="222" t="s">
        <v>19</v>
      </c>
      <c r="N1888" s="223" t="s">
        <v>44</v>
      </c>
      <c r="O1888" s="86"/>
      <c r="P1888" s="224">
        <f>O1888*H1888</f>
        <v>0</v>
      </c>
      <c r="Q1888" s="224">
        <v>0</v>
      </c>
      <c r="R1888" s="224">
        <f>Q1888*H1888</f>
        <v>0</v>
      </c>
      <c r="S1888" s="224">
        <v>0</v>
      </c>
      <c r="T1888" s="225">
        <f>S1888*H1888</f>
        <v>0</v>
      </c>
      <c r="U1888" s="40"/>
      <c r="V1888" s="40"/>
      <c r="W1888" s="40"/>
      <c r="X1888" s="40"/>
      <c r="Y1888" s="40"/>
      <c r="Z1888" s="40"/>
      <c r="AA1888" s="40"/>
      <c r="AB1888" s="40"/>
      <c r="AC1888" s="40"/>
      <c r="AD1888" s="40"/>
      <c r="AE1888" s="40"/>
      <c r="AR1888" s="226" t="s">
        <v>304</v>
      </c>
      <c r="AT1888" s="226" t="s">
        <v>208</v>
      </c>
      <c r="AU1888" s="226" t="s">
        <v>82</v>
      </c>
      <c r="AY1888" s="19" t="s">
        <v>206</v>
      </c>
      <c r="BE1888" s="227">
        <f>IF(N1888="základní",J1888,0)</f>
        <v>0</v>
      </c>
      <c r="BF1888" s="227">
        <f>IF(N1888="snížená",J1888,0)</f>
        <v>0</v>
      </c>
      <c r="BG1888" s="227">
        <f>IF(N1888="zákl. přenesená",J1888,0)</f>
        <v>0</v>
      </c>
      <c r="BH1888" s="227">
        <f>IF(N1888="sníž. přenesená",J1888,0)</f>
        <v>0</v>
      </c>
      <c r="BI1888" s="227">
        <f>IF(N1888="nulová",J1888,0)</f>
        <v>0</v>
      </c>
      <c r="BJ1888" s="19" t="s">
        <v>34</v>
      </c>
      <c r="BK1888" s="227">
        <f>ROUND(I1888*H1888,2)</f>
        <v>0</v>
      </c>
      <c r="BL1888" s="19" t="s">
        <v>304</v>
      </c>
      <c r="BM1888" s="226" t="s">
        <v>2569</v>
      </c>
    </row>
    <row r="1889" spans="1:51" s="15" customFormat="1" ht="12">
      <c r="A1889" s="15"/>
      <c r="B1889" s="251"/>
      <c r="C1889" s="252"/>
      <c r="D1889" s="230" t="s">
        <v>218</v>
      </c>
      <c r="E1889" s="253" t="s">
        <v>19</v>
      </c>
      <c r="F1889" s="254" t="s">
        <v>2570</v>
      </c>
      <c r="G1889" s="252"/>
      <c r="H1889" s="253" t="s">
        <v>19</v>
      </c>
      <c r="I1889" s="255"/>
      <c r="J1889" s="252"/>
      <c r="K1889" s="252"/>
      <c r="L1889" s="256"/>
      <c r="M1889" s="257"/>
      <c r="N1889" s="258"/>
      <c r="O1889" s="258"/>
      <c r="P1889" s="258"/>
      <c r="Q1889" s="258"/>
      <c r="R1889" s="258"/>
      <c r="S1889" s="258"/>
      <c r="T1889" s="259"/>
      <c r="U1889" s="15"/>
      <c r="V1889" s="15"/>
      <c r="W1889" s="15"/>
      <c r="X1889" s="15"/>
      <c r="Y1889" s="15"/>
      <c r="Z1889" s="15"/>
      <c r="AA1889" s="15"/>
      <c r="AB1889" s="15"/>
      <c r="AC1889" s="15"/>
      <c r="AD1889" s="15"/>
      <c r="AE1889" s="15"/>
      <c r="AT1889" s="260" t="s">
        <v>218</v>
      </c>
      <c r="AU1889" s="260" t="s">
        <v>82</v>
      </c>
      <c r="AV1889" s="15" t="s">
        <v>34</v>
      </c>
      <c r="AW1889" s="15" t="s">
        <v>33</v>
      </c>
      <c r="AX1889" s="15" t="s">
        <v>73</v>
      </c>
      <c r="AY1889" s="260" t="s">
        <v>206</v>
      </c>
    </row>
    <row r="1890" spans="1:51" s="13" customFormat="1" ht="12">
      <c r="A1890" s="13"/>
      <c r="B1890" s="228"/>
      <c r="C1890" s="229"/>
      <c r="D1890" s="230" t="s">
        <v>218</v>
      </c>
      <c r="E1890" s="231" t="s">
        <v>19</v>
      </c>
      <c r="F1890" s="232" t="s">
        <v>2571</v>
      </c>
      <c r="G1890" s="229"/>
      <c r="H1890" s="233">
        <v>8.52</v>
      </c>
      <c r="I1890" s="234"/>
      <c r="J1890" s="229"/>
      <c r="K1890" s="229"/>
      <c r="L1890" s="235"/>
      <c r="M1890" s="236"/>
      <c r="N1890" s="237"/>
      <c r="O1890" s="237"/>
      <c r="P1890" s="237"/>
      <c r="Q1890" s="237"/>
      <c r="R1890" s="237"/>
      <c r="S1890" s="237"/>
      <c r="T1890" s="238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13"/>
      <c r="AE1890" s="13"/>
      <c r="AT1890" s="239" t="s">
        <v>218</v>
      </c>
      <c r="AU1890" s="239" t="s">
        <v>82</v>
      </c>
      <c r="AV1890" s="13" t="s">
        <v>82</v>
      </c>
      <c r="AW1890" s="13" t="s">
        <v>33</v>
      </c>
      <c r="AX1890" s="13" t="s">
        <v>73</v>
      </c>
      <c r="AY1890" s="239" t="s">
        <v>206</v>
      </c>
    </row>
    <row r="1891" spans="1:51" s="15" customFormat="1" ht="12">
      <c r="A1891" s="15"/>
      <c r="B1891" s="251"/>
      <c r="C1891" s="252"/>
      <c r="D1891" s="230" t="s">
        <v>218</v>
      </c>
      <c r="E1891" s="253" t="s">
        <v>19</v>
      </c>
      <c r="F1891" s="254" t="s">
        <v>2572</v>
      </c>
      <c r="G1891" s="252"/>
      <c r="H1891" s="253" t="s">
        <v>19</v>
      </c>
      <c r="I1891" s="255"/>
      <c r="J1891" s="252"/>
      <c r="K1891" s="252"/>
      <c r="L1891" s="256"/>
      <c r="M1891" s="257"/>
      <c r="N1891" s="258"/>
      <c r="O1891" s="258"/>
      <c r="P1891" s="258"/>
      <c r="Q1891" s="258"/>
      <c r="R1891" s="258"/>
      <c r="S1891" s="258"/>
      <c r="T1891" s="259"/>
      <c r="U1891" s="15"/>
      <c r="V1891" s="15"/>
      <c r="W1891" s="15"/>
      <c r="X1891" s="15"/>
      <c r="Y1891" s="15"/>
      <c r="Z1891" s="15"/>
      <c r="AA1891" s="15"/>
      <c r="AB1891" s="15"/>
      <c r="AC1891" s="15"/>
      <c r="AD1891" s="15"/>
      <c r="AE1891" s="15"/>
      <c r="AT1891" s="260" t="s">
        <v>218</v>
      </c>
      <c r="AU1891" s="260" t="s">
        <v>82</v>
      </c>
      <c r="AV1891" s="15" t="s">
        <v>34</v>
      </c>
      <c r="AW1891" s="15" t="s">
        <v>33</v>
      </c>
      <c r="AX1891" s="15" t="s">
        <v>73</v>
      </c>
      <c r="AY1891" s="260" t="s">
        <v>206</v>
      </c>
    </row>
    <row r="1892" spans="1:51" s="13" customFormat="1" ht="12">
      <c r="A1892" s="13"/>
      <c r="B1892" s="228"/>
      <c r="C1892" s="229"/>
      <c r="D1892" s="230" t="s">
        <v>218</v>
      </c>
      <c r="E1892" s="231" t="s">
        <v>19</v>
      </c>
      <c r="F1892" s="232" t="s">
        <v>2573</v>
      </c>
      <c r="G1892" s="229"/>
      <c r="H1892" s="233">
        <v>136.32</v>
      </c>
      <c r="I1892" s="234"/>
      <c r="J1892" s="229"/>
      <c r="K1892" s="229"/>
      <c r="L1892" s="235"/>
      <c r="M1892" s="236"/>
      <c r="N1892" s="237"/>
      <c r="O1892" s="237"/>
      <c r="P1892" s="237"/>
      <c r="Q1892" s="237"/>
      <c r="R1892" s="237"/>
      <c r="S1892" s="237"/>
      <c r="T1892" s="238"/>
      <c r="U1892" s="13"/>
      <c r="V1892" s="13"/>
      <c r="W1892" s="13"/>
      <c r="X1892" s="13"/>
      <c r="Y1892" s="13"/>
      <c r="Z1892" s="13"/>
      <c r="AA1892" s="13"/>
      <c r="AB1892" s="13"/>
      <c r="AC1892" s="13"/>
      <c r="AD1892" s="13"/>
      <c r="AE1892" s="13"/>
      <c r="AT1892" s="239" t="s">
        <v>218</v>
      </c>
      <c r="AU1892" s="239" t="s">
        <v>82</v>
      </c>
      <c r="AV1892" s="13" t="s">
        <v>82</v>
      </c>
      <c r="AW1892" s="13" t="s">
        <v>33</v>
      </c>
      <c r="AX1892" s="13" t="s">
        <v>73</v>
      </c>
      <c r="AY1892" s="239" t="s">
        <v>206</v>
      </c>
    </row>
    <row r="1893" spans="1:51" s="14" customFormat="1" ht="12">
      <c r="A1893" s="14"/>
      <c r="B1893" s="240"/>
      <c r="C1893" s="241"/>
      <c r="D1893" s="230" t="s">
        <v>218</v>
      </c>
      <c r="E1893" s="242" t="s">
        <v>19</v>
      </c>
      <c r="F1893" s="243" t="s">
        <v>220</v>
      </c>
      <c r="G1893" s="241"/>
      <c r="H1893" s="244">
        <v>144.84</v>
      </c>
      <c r="I1893" s="245"/>
      <c r="J1893" s="241"/>
      <c r="K1893" s="241"/>
      <c r="L1893" s="246"/>
      <c r="M1893" s="247"/>
      <c r="N1893" s="248"/>
      <c r="O1893" s="248"/>
      <c r="P1893" s="248"/>
      <c r="Q1893" s="248"/>
      <c r="R1893" s="248"/>
      <c r="S1893" s="248"/>
      <c r="T1893" s="249"/>
      <c r="U1893" s="14"/>
      <c r="V1893" s="14"/>
      <c r="W1893" s="14"/>
      <c r="X1893" s="14"/>
      <c r="Y1893" s="14"/>
      <c r="Z1893" s="14"/>
      <c r="AA1893" s="14"/>
      <c r="AB1893" s="14"/>
      <c r="AC1893" s="14"/>
      <c r="AD1893" s="14"/>
      <c r="AE1893" s="14"/>
      <c r="AT1893" s="250" t="s">
        <v>218</v>
      </c>
      <c r="AU1893" s="250" t="s">
        <v>82</v>
      </c>
      <c r="AV1893" s="14" t="s">
        <v>112</v>
      </c>
      <c r="AW1893" s="14" t="s">
        <v>33</v>
      </c>
      <c r="AX1893" s="14" t="s">
        <v>34</v>
      </c>
      <c r="AY1893" s="250" t="s">
        <v>206</v>
      </c>
    </row>
    <row r="1894" spans="1:65" s="2" customFormat="1" ht="55.5" customHeight="1">
      <c r="A1894" s="40"/>
      <c r="B1894" s="41"/>
      <c r="C1894" s="215" t="s">
        <v>2574</v>
      </c>
      <c r="D1894" s="215" t="s">
        <v>208</v>
      </c>
      <c r="E1894" s="216" t="s">
        <v>2575</v>
      </c>
      <c r="F1894" s="217" t="s">
        <v>2576</v>
      </c>
      <c r="G1894" s="218" t="s">
        <v>270</v>
      </c>
      <c r="H1894" s="219">
        <v>573.06</v>
      </c>
      <c r="I1894" s="220"/>
      <c r="J1894" s="221">
        <f>ROUND(I1894*H1894,2)</f>
        <v>0</v>
      </c>
      <c r="K1894" s="217" t="s">
        <v>212</v>
      </c>
      <c r="L1894" s="46"/>
      <c r="M1894" s="222" t="s">
        <v>19</v>
      </c>
      <c r="N1894" s="223" t="s">
        <v>44</v>
      </c>
      <c r="O1894" s="86"/>
      <c r="P1894" s="224">
        <f>O1894*H1894</f>
        <v>0</v>
      </c>
      <c r="Q1894" s="224">
        <v>0</v>
      </c>
      <c r="R1894" s="224">
        <f>Q1894*H1894</f>
        <v>0</v>
      </c>
      <c r="S1894" s="224">
        <v>0</v>
      </c>
      <c r="T1894" s="225">
        <f>S1894*H1894</f>
        <v>0</v>
      </c>
      <c r="U1894" s="40"/>
      <c r="V1894" s="40"/>
      <c r="W1894" s="40"/>
      <c r="X1894" s="40"/>
      <c r="Y1894" s="40"/>
      <c r="Z1894" s="40"/>
      <c r="AA1894" s="40"/>
      <c r="AB1894" s="40"/>
      <c r="AC1894" s="40"/>
      <c r="AD1894" s="40"/>
      <c r="AE1894" s="40"/>
      <c r="AR1894" s="226" t="s">
        <v>304</v>
      </c>
      <c r="AT1894" s="226" t="s">
        <v>208</v>
      </c>
      <c r="AU1894" s="226" t="s">
        <v>82</v>
      </c>
      <c r="AY1894" s="19" t="s">
        <v>206</v>
      </c>
      <c r="BE1894" s="227">
        <f>IF(N1894="základní",J1894,0)</f>
        <v>0</v>
      </c>
      <c r="BF1894" s="227">
        <f>IF(N1894="snížená",J1894,0)</f>
        <v>0</v>
      </c>
      <c r="BG1894" s="227">
        <f>IF(N1894="zákl. přenesená",J1894,0)</f>
        <v>0</v>
      </c>
      <c r="BH1894" s="227">
        <f>IF(N1894="sníž. přenesená",J1894,0)</f>
        <v>0</v>
      </c>
      <c r="BI1894" s="227">
        <f>IF(N1894="nulová",J1894,0)</f>
        <v>0</v>
      </c>
      <c r="BJ1894" s="19" t="s">
        <v>34</v>
      </c>
      <c r="BK1894" s="227">
        <f>ROUND(I1894*H1894,2)</f>
        <v>0</v>
      </c>
      <c r="BL1894" s="19" t="s">
        <v>304</v>
      </c>
      <c r="BM1894" s="226" t="s">
        <v>2577</v>
      </c>
    </row>
    <row r="1895" spans="1:51" s="15" customFormat="1" ht="12">
      <c r="A1895" s="15"/>
      <c r="B1895" s="251"/>
      <c r="C1895" s="252"/>
      <c r="D1895" s="230" t="s">
        <v>218</v>
      </c>
      <c r="E1895" s="253" t="s">
        <v>19</v>
      </c>
      <c r="F1895" s="254" t="s">
        <v>2578</v>
      </c>
      <c r="G1895" s="252"/>
      <c r="H1895" s="253" t="s">
        <v>19</v>
      </c>
      <c r="I1895" s="255"/>
      <c r="J1895" s="252"/>
      <c r="K1895" s="252"/>
      <c r="L1895" s="256"/>
      <c r="M1895" s="257"/>
      <c r="N1895" s="258"/>
      <c r="O1895" s="258"/>
      <c r="P1895" s="258"/>
      <c r="Q1895" s="258"/>
      <c r="R1895" s="258"/>
      <c r="S1895" s="258"/>
      <c r="T1895" s="259"/>
      <c r="U1895" s="15"/>
      <c r="V1895" s="15"/>
      <c r="W1895" s="15"/>
      <c r="X1895" s="15"/>
      <c r="Y1895" s="15"/>
      <c r="Z1895" s="15"/>
      <c r="AA1895" s="15"/>
      <c r="AB1895" s="15"/>
      <c r="AC1895" s="15"/>
      <c r="AD1895" s="15"/>
      <c r="AE1895" s="15"/>
      <c r="AT1895" s="260" t="s">
        <v>218</v>
      </c>
      <c r="AU1895" s="260" t="s">
        <v>82</v>
      </c>
      <c r="AV1895" s="15" t="s">
        <v>34</v>
      </c>
      <c r="AW1895" s="15" t="s">
        <v>33</v>
      </c>
      <c r="AX1895" s="15" t="s">
        <v>73</v>
      </c>
      <c r="AY1895" s="260" t="s">
        <v>206</v>
      </c>
    </row>
    <row r="1896" spans="1:51" s="13" customFormat="1" ht="12">
      <c r="A1896" s="13"/>
      <c r="B1896" s="228"/>
      <c r="C1896" s="229"/>
      <c r="D1896" s="230" t="s">
        <v>218</v>
      </c>
      <c r="E1896" s="231" t="s">
        <v>19</v>
      </c>
      <c r="F1896" s="232" t="s">
        <v>2579</v>
      </c>
      <c r="G1896" s="229"/>
      <c r="H1896" s="233">
        <v>312.58</v>
      </c>
      <c r="I1896" s="234"/>
      <c r="J1896" s="229"/>
      <c r="K1896" s="229"/>
      <c r="L1896" s="235"/>
      <c r="M1896" s="236"/>
      <c r="N1896" s="237"/>
      <c r="O1896" s="237"/>
      <c r="P1896" s="237"/>
      <c r="Q1896" s="237"/>
      <c r="R1896" s="237"/>
      <c r="S1896" s="237"/>
      <c r="T1896" s="238"/>
      <c r="U1896" s="13"/>
      <c r="V1896" s="13"/>
      <c r="W1896" s="13"/>
      <c r="X1896" s="13"/>
      <c r="Y1896" s="13"/>
      <c r="Z1896" s="13"/>
      <c r="AA1896" s="13"/>
      <c r="AB1896" s="13"/>
      <c r="AC1896" s="13"/>
      <c r="AD1896" s="13"/>
      <c r="AE1896" s="13"/>
      <c r="AT1896" s="239" t="s">
        <v>218</v>
      </c>
      <c r="AU1896" s="239" t="s">
        <v>82</v>
      </c>
      <c r="AV1896" s="13" t="s">
        <v>82</v>
      </c>
      <c r="AW1896" s="13" t="s">
        <v>33</v>
      </c>
      <c r="AX1896" s="13" t="s">
        <v>73</v>
      </c>
      <c r="AY1896" s="239" t="s">
        <v>206</v>
      </c>
    </row>
    <row r="1897" spans="1:51" s="15" customFormat="1" ht="12">
      <c r="A1897" s="15"/>
      <c r="B1897" s="251"/>
      <c r="C1897" s="252"/>
      <c r="D1897" s="230" t="s">
        <v>218</v>
      </c>
      <c r="E1897" s="253" t="s">
        <v>19</v>
      </c>
      <c r="F1897" s="254" t="s">
        <v>2580</v>
      </c>
      <c r="G1897" s="252"/>
      <c r="H1897" s="253" t="s">
        <v>19</v>
      </c>
      <c r="I1897" s="255"/>
      <c r="J1897" s="252"/>
      <c r="K1897" s="252"/>
      <c r="L1897" s="256"/>
      <c r="M1897" s="257"/>
      <c r="N1897" s="258"/>
      <c r="O1897" s="258"/>
      <c r="P1897" s="258"/>
      <c r="Q1897" s="258"/>
      <c r="R1897" s="258"/>
      <c r="S1897" s="258"/>
      <c r="T1897" s="259"/>
      <c r="U1897" s="15"/>
      <c r="V1897" s="15"/>
      <c r="W1897" s="15"/>
      <c r="X1897" s="15"/>
      <c r="Y1897" s="15"/>
      <c r="Z1897" s="15"/>
      <c r="AA1897" s="15"/>
      <c r="AB1897" s="15"/>
      <c r="AC1897" s="15"/>
      <c r="AD1897" s="15"/>
      <c r="AE1897" s="15"/>
      <c r="AT1897" s="260" t="s">
        <v>218</v>
      </c>
      <c r="AU1897" s="260" t="s">
        <v>82</v>
      </c>
      <c r="AV1897" s="15" t="s">
        <v>34</v>
      </c>
      <c r="AW1897" s="15" t="s">
        <v>33</v>
      </c>
      <c r="AX1897" s="15" t="s">
        <v>73</v>
      </c>
      <c r="AY1897" s="260" t="s">
        <v>206</v>
      </c>
    </row>
    <row r="1898" spans="1:51" s="13" customFormat="1" ht="12">
      <c r="A1898" s="13"/>
      <c r="B1898" s="228"/>
      <c r="C1898" s="229"/>
      <c r="D1898" s="230" t="s">
        <v>218</v>
      </c>
      <c r="E1898" s="231" t="s">
        <v>19</v>
      </c>
      <c r="F1898" s="232" t="s">
        <v>2581</v>
      </c>
      <c r="G1898" s="229"/>
      <c r="H1898" s="233">
        <v>92.68</v>
      </c>
      <c r="I1898" s="234"/>
      <c r="J1898" s="229"/>
      <c r="K1898" s="229"/>
      <c r="L1898" s="235"/>
      <c r="M1898" s="236"/>
      <c r="N1898" s="237"/>
      <c r="O1898" s="237"/>
      <c r="P1898" s="237"/>
      <c r="Q1898" s="237"/>
      <c r="R1898" s="237"/>
      <c r="S1898" s="237"/>
      <c r="T1898" s="238"/>
      <c r="U1898" s="13"/>
      <c r="V1898" s="13"/>
      <c r="W1898" s="13"/>
      <c r="X1898" s="13"/>
      <c r="Y1898" s="13"/>
      <c r="Z1898" s="13"/>
      <c r="AA1898" s="13"/>
      <c r="AB1898" s="13"/>
      <c r="AC1898" s="13"/>
      <c r="AD1898" s="13"/>
      <c r="AE1898" s="13"/>
      <c r="AT1898" s="239" t="s">
        <v>218</v>
      </c>
      <c r="AU1898" s="239" t="s">
        <v>82</v>
      </c>
      <c r="AV1898" s="13" t="s">
        <v>82</v>
      </c>
      <c r="AW1898" s="13" t="s">
        <v>33</v>
      </c>
      <c r="AX1898" s="13" t="s">
        <v>73</v>
      </c>
      <c r="AY1898" s="239" t="s">
        <v>206</v>
      </c>
    </row>
    <row r="1899" spans="1:51" s="15" customFormat="1" ht="12">
      <c r="A1899" s="15"/>
      <c r="B1899" s="251"/>
      <c r="C1899" s="252"/>
      <c r="D1899" s="230" t="s">
        <v>218</v>
      </c>
      <c r="E1899" s="253" t="s">
        <v>19</v>
      </c>
      <c r="F1899" s="254" t="s">
        <v>2582</v>
      </c>
      <c r="G1899" s="252"/>
      <c r="H1899" s="253" t="s">
        <v>19</v>
      </c>
      <c r="I1899" s="255"/>
      <c r="J1899" s="252"/>
      <c r="K1899" s="252"/>
      <c r="L1899" s="256"/>
      <c r="M1899" s="257"/>
      <c r="N1899" s="258"/>
      <c r="O1899" s="258"/>
      <c r="P1899" s="258"/>
      <c r="Q1899" s="258"/>
      <c r="R1899" s="258"/>
      <c r="S1899" s="258"/>
      <c r="T1899" s="259"/>
      <c r="U1899" s="15"/>
      <c r="V1899" s="15"/>
      <c r="W1899" s="15"/>
      <c r="X1899" s="15"/>
      <c r="Y1899" s="15"/>
      <c r="Z1899" s="15"/>
      <c r="AA1899" s="15"/>
      <c r="AB1899" s="15"/>
      <c r="AC1899" s="15"/>
      <c r="AD1899" s="15"/>
      <c r="AE1899" s="15"/>
      <c r="AT1899" s="260" t="s">
        <v>218</v>
      </c>
      <c r="AU1899" s="260" t="s">
        <v>82</v>
      </c>
      <c r="AV1899" s="15" t="s">
        <v>34</v>
      </c>
      <c r="AW1899" s="15" t="s">
        <v>33</v>
      </c>
      <c r="AX1899" s="15" t="s">
        <v>73</v>
      </c>
      <c r="AY1899" s="260" t="s">
        <v>206</v>
      </c>
    </row>
    <row r="1900" spans="1:51" s="13" customFormat="1" ht="12">
      <c r="A1900" s="13"/>
      <c r="B1900" s="228"/>
      <c r="C1900" s="229"/>
      <c r="D1900" s="230" t="s">
        <v>218</v>
      </c>
      <c r="E1900" s="231" t="s">
        <v>19</v>
      </c>
      <c r="F1900" s="232" t="s">
        <v>2583</v>
      </c>
      <c r="G1900" s="229"/>
      <c r="H1900" s="233">
        <v>167.8</v>
      </c>
      <c r="I1900" s="234"/>
      <c r="J1900" s="229"/>
      <c r="K1900" s="229"/>
      <c r="L1900" s="235"/>
      <c r="M1900" s="236"/>
      <c r="N1900" s="237"/>
      <c r="O1900" s="237"/>
      <c r="P1900" s="237"/>
      <c r="Q1900" s="237"/>
      <c r="R1900" s="237"/>
      <c r="S1900" s="237"/>
      <c r="T1900" s="238"/>
      <c r="U1900" s="13"/>
      <c r="V1900" s="13"/>
      <c r="W1900" s="13"/>
      <c r="X1900" s="13"/>
      <c r="Y1900" s="13"/>
      <c r="Z1900" s="13"/>
      <c r="AA1900" s="13"/>
      <c r="AB1900" s="13"/>
      <c r="AC1900" s="13"/>
      <c r="AD1900" s="13"/>
      <c r="AE1900" s="13"/>
      <c r="AT1900" s="239" t="s">
        <v>218</v>
      </c>
      <c r="AU1900" s="239" t="s">
        <v>82</v>
      </c>
      <c r="AV1900" s="13" t="s">
        <v>82</v>
      </c>
      <c r="AW1900" s="13" t="s">
        <v>33</v>
      </c>
      <c r="AX1900" s="13" t="s">
        <v>73</v>
      </c>
      <c r="AY1900" s="239" t="s">
        <v>206</v>
      </c>
    </row>
    <row r="1901" spans="1:51" s="14" customFormat="1" ht="12">
      <c r="A1901" s="14"/>
      <c r="B1901" s="240"/>
      <c r="C1901" s="241"/>
      <c r="D1901" s="230" t="s">
        <v>218</v>
      </c>
      <c r="E1901" s="242" t="s">
        <v>19</v>
      </c>
      <c r="F1901" s="243" t="s">
        <v>220</v>
      </c>
      <c r="G1901" s="241"/>
      <c r="H1901" s="244">
        <v>573.06</v>
      </c>
      <c r="I1901" s="245"/>
      <c r="J1901" s="241"/>
      <c r="K1901" s="241"/>
      <c r="L1901" s="246"/>
      <c r="M1901" s="247"/>
      <c r="N1901" s="248"/>
      <c r="O1901" s="248"/>
      <c r="P1901" s="248"/>
      <c r="Q1901" s="248"/>
      <c r="R1901" s="248"/>
      <c r="S1901" s="248"/>
      <c r="T1901" s="249"/>
      <c r="U1901" s="14"/>
      <c r="V1901" s="14"/>
      <c r="W1901" s="14"/>
      <c r="X1901" s="14"/>
      <c r="Y1901" s="14"/>
      <c r="Z1901" s="14"/>
      <c r="AA1901" s="14"/>
      <c r="AB1901" s="14"/>
      <c r="AC1901" s="14"/>
      <c r="AD1901" s="14"/>
      <c r="AE1901" s="14"/>
      <c r="AT1901" s="250" t="s">
        <v>218</v>
      </c>
      <c r="AU1901" s="250" t="s">
        <v>82</v>
      </c>
      <c r="AV1901" s="14" t="s">
        <v>112</v>
      </c>
      <c r="AW1901" s="14" t="s">
        <v>33</v>
      </c>
      <c r="AX1901" s="14" t="s">
        <v>34</v>
      </c>
      <c r="AY1901" s="250" t="s">
        <v>206</v>
      </c>
    </row>
    <row r="1902" spans="1:65" s="2" customFormat="1" ht="55.5" customHeight="1">
      <c r="A1902" s="40"/>
      <c r="B1902" s="41"/>
      <c r="C1902" s="215" t="s">
        <v>2584</v>
      </c>
      <c r="D1902" s="215" t="s">
        <v>208</v>
      </c>
      <c r="E1902" s="216" t="s">
        <v>2585</v>
      </c>
      <c r="F1902" s="217" t="s">
        <v>2586</v>
      </c>
      <c r="G1902" s="218" t="s">
        <v>270</v>
      </c>
      <c r="H1902" s="219">
        <v>135.28</v>
      </c>
      <c r="I1902" s="220"/>
      <c r="J1902" s="221">
        <f>ROUND(I1902*H1902,2)</f>
        <v>0</v>
      </c>
      <c r="K1902" s="217" t="s">
        <v>212</v>
      </c>
      <c r="L1902" s="46"/>
      <c r="M1902" s="222" t="s">
        <v>19</v>
      </c>
      <c r="N1902" s="223" t="s">
        <v>44</v>
      </c>
      <c r="O1902" s="86"/>
      <c r="P1902" s="224">
        <f>O1902*H1902</f>
        <v>0</v>
      </c>
      <c r="Q1902" s="224">
        <v>0</v>
      </c>
      <c r="R1902" s="224">
        <f>Q1902*H1902</f>
        <v>0</v>
      </c>
      <c r="S1902" s="224">
        <v>0</v>
      </c>
      <c r="T1902" s="225">
        <f>S1902*H1902</f>
        <v>0</v>
      </c>
      <c r="U1902" s="40"/>
      <c r="V1902" s="40"/>
      <c r="W1902" s="40"/>
      <c r="X1902" s="40"/>
      <c r="Y1902" s="40"/>
      <c r="Z1902" s="40"/>
      <c r="AA1902" s="40"/>
      <c r="AB1902" s="40"/>
      <c r="AC1902" s="40"/>
      <c r="AD1902" s="40"/>
      <c r="AE1902" s="40"/>
      <c r="AR1902" s="226" t="s">
        <v>304</v>
      </c>
      <c r="AT1902" s="226" t="s">
        <v>208</v>
      </c>
      <c r="AU1902" s="226" t="s">
        <v>82</v>
      </c>
      <c r="AY1902" s="19" t="s">
        <v>206</v>
      </c>
      <c r="BE1902" s="227">
        <f>IF(N1902="základní",J1902,0)</f>
        <v>0</v>
      </c>
      <c r="BF1902" s="227">
        <f>IF(N1902="snížená",J1902,0)</f>
        <v>0</v>
      </c>
      <c r="BG1902" s="227">
        <f>IF(N1902="zákl. přenesená",J1902,0)</f>
        <v>0</v>
      </c>
      <c r="BH1902" s="227">
        <f>IF(N1902="sníž. přenesená",J1902,0)</f>
        <v>0</v>
      </c>
      <c r="BI1902" s="227">
        <f>IF(N1902="nulová",J1902,0)</f>
        <v>0</v>
      </c>
      <c r="BJ1902" s="19" t="s">
        <v>34</v>
      </c>
      <c r="BK1902" s="227">
        <f>ROUND(I1902*H1902,2)</f>
        <v>0</v>
      </c>
      <c r="BL1902" s="19" t="s">
        <v>304</v>
      </c>
      <c r="BM1902" s="226" t="s">
        <v>2587</v>
      </c>
    </row>
    <row r="1903" spans="1:51" s="15" customFormat="1" ht="12">
      <c r="A1903" s="15"/>
      <c r="B1903" s="251"/>
      <c r="C1903" s="252"/>
      <c r="D1903" s="230" t="s">
        <v>218</v>
      </c>
      <c r="E1903" s="253" t="s">
        <v>19</v>
      </c>
      <c r="F1903" s="254" t="s">
        <v>2588</v>
      </c>
      <c r="G1903" s="252"/>
      <c r="H1903" s="253" t="s">
        <v>19</v>
      </c>
      <c r="I1903" s="255"/>
      <c r="J1903" s="252"/>
      <c r="K1903" s="252"/>
      <c r="L1903" s="256"/>
      <c r="M1903" s="257"/>
      <c r="N1903" s="258"/>
      <c r="O1903" s="258"/>
      <c r="P1903" s="258"/>
      <c r="Q1903" s="258"/>
      <c r="R1903" s="258"/>
      <c r="S1903" s="258"/>
      <c r="T1903" s="259"/>
      <c r="U1903" s="15"/>
      <c r="V1903" s="15"/>
      <c r="W1903" s="15"/>
      <c r="X1903" s="15"/>
      <c r="Y1903" s="15"/>
      <c r="Z1903" s="15"/>
      <c r="AA1903" s="15"/>
      <c r="AB1903" s="15"/>
      <c r="AC1903" s="15"/>
      <c r="AD1903" s="15"/>
      <c r="AE1903" s="15"/>
      <c r="AT1903" s="260" t="s">
        <v>218</v>
      </c>
      <c r="AU1903" s="260" t="s">
        <v>82</v>
      </c>
      <c r="AV1903" s="15" t="s">
        <v>34</v>
      </c>
      <c r="AW1903" s="15" t="s">
        <v>33</v>
      </c>
      <c r="AX1903" s="15" t="s">
        <v>73</v>
      </c>
      <c r="AY1903" s="260" t="s">
        <v>206</v>
      </c>
    </row>
    <row r="1904" spans="1:51" s="13" customFormat="1" ht="12">
      <c r="A1904" s="13"/>
      <c r="B1904" s="228"/>
      <c r="C1904" s="229"/>
      <c r="D1904" s="230" t="s">
        <v>218</v>
      </c>
      <c r="E1904" s="231" t="s">
        <v>19</v>
      </c>
      <c r="F1904" s="232" t="s">
        <v>2589</v>
      </c>
      <c r="G1904" s="229"/>
      <c r="H1904" s="233">
        <v>62.8</v>
      </c>
      <c r="I1904" s="234"/>
      <c r="J1904" s="229"/>
      <c r="K1904" s="229"/>
      <c r="L1904" s="235"/>
      <c r="M1904" s="236"/>
      <c r="N1904" s="237"/>
      <c r="O1904" s="237"/>
      <c r="P1904" s="237"/>
      <c r="Q1904" s="237"/>
      <c r="R1904" s="237"/>
      <c r="S1904" s="237"/>
      <c r="T1904" s="238"/>
      <c r="U1904" s="13"/>
      <c r="V1904" s="13"/>
      <c r="W1904" s="13"/>
      <c r="X1904" s="13"/>
      <c r="Y1904" s="13"/>
      <c r="Z1904" s="13"/>
      <c r="AA1904" s="13"/>
      <c r="AB1904" s="13"/>
      <c r="AC1904" s="13"/>
      <c r="AD1904" s="13"/>
      <c r="AE1904" s="13"/>
      <c r="AT1904" s="239" t="s">
        <v>218</v>
      </c>
      <c r="AU1904" s="239" t="s">
        <v>82</v>
      </c>
      <c r="AV1904" s="13" t="s">
        <v>82</v>
      </c>
      <c r="AW1904" s="13" t="s">
        <v>33</v>
      </c>
      <c r="AX1904" s="13" t="s">
        <v>73</v>
      </c>
      <c r="AY1904" s="239" t="s">
        <v>206</v>
      </c>
    </row>
    <row r="1905" spans="1:51" s="15" customFormat="1" ht="12">
      <c r="A1905" s="15"/>
      <c r="B1905" s="251"/>
      <c r="C1905" s="252"/>
      <c r="D1905" s="230" t="s">
        <v>218</v>
      </c>
      <c r="E1905" s="253" t="s">
        <v>19</v>
      </c>
      <c r="F1905" s="254" t="s">
        <v>2590</v>
      </c>
      <c r="G1905" s="252"/>
      <c r="H1905" s="253" t="s">
        <v>19</v>
      </c>
      <c r="I1905" s="255"/>
      <c r="J1905" s="252"/>
      <c r="K1905" s="252"/>
      <c r="L1905" s="256"/>
      <c r="M1905" s="257"/>
      <c r="N1905" s="258"/>
      <c r="O1905" s="258"/>
      <c r="P1905" s="258"/>
      <c r="Q1905" s="258"/>
      <c r="R1905" s="258"/>
      <c r="S1905" s="258"/>
      <c r="T1905" s="259"/>
      <c r="U1905" s="15"/>
      <c r="V1905" s="15"/>
      <c r="W1905" s="15"/>
      <c r="X1905" s="15"/>
      <c r="Y1905" s="15"/>
      <c r="Z1905" s="15"/>
      <c r="AA1905" s="15"/>
      <c r="AB1905" s="15"/>
      <c r="AC1905" s="15"/>
      <c r="AD1905" s="15"/>
      <c r="AE1905" s="15"/>
      <c r="AT1905" s="260" t="s">
        <v>218</v>
      </c>
      <c r="AU1905" s="260" t="s">
        <v>82</v>
      </c>
      <c r="AV1905" s="15" t="s">
        <v>34</v>
      </c>
      <c r="AW1905" s="15" t="s">
        <v>33</v>
      </c>
      <c r="AX1905" s="15" t="s">
        <v>73</v>
      </c>
      <c r="AY1905" s="260" t="s">
        <v>206</v>
      </c>
    </row>
    <row r="1906" spans="1:51" s="13" customFormat="1" ht="12">
      <c r="A1906" s="13"/>
      <c r="B1906" s="228"/>
      <c r="C1906" s="229"/>
      <c r="D1906" s="230" t="s">
        <v>218</v>
      </c>
      <c r="E1906" s="231" t="s">
        <v>19</v>
      </c>
      <c r="F1906" s="232" t="s">
        <v>2591</v>
      </c>
      <c r="G1906" s="229"/>
      <c r="H1906" s="233">
        <v>10.6</v>
      </c>
      <c r="I1906" s="234"/>
      <c r="J1906" s="229"/>
      <c r="K1906" s="229"/>
      <c r="L1906" s="235"/>
      <c r="M1906" s="236"/>
      <c r="N1906" s="237"/>
      <c r="O1906" s="237"/>
      <c r="P1906" s="237"/>
      <c r="Q1906" s="237"/>
      <c r="R1906" s="237"/>
      <c r="S1906" s="237"/>
      <c r="T1906" s="238"/>
      <c r="U1906" s="13"/>
      <c r="V1906" s="13"/>
      <c r="W1906" s="13"/>
      <c r="X1906" s="13"/>
      <c r="Y1906" s="13"/>
      <c r="Z1906" s="13"/>
      <c r="AA1906" s="13"/>
      <c r="AB1906" s="13"/>
      <c r="AC1906" s="13"/>
      <c r="AD1906" s="13"/>
      <c r="AE1906" s="13"/>
      <c r="AT1906" s="239" t="s">
        <v>218</v>
      </c>
      <c r="AU1906" s="239" t="s">
        <v>82</v>
      </c>
      <c r="AV1906" s="13" t="s">
        <v>82</v>
      </c>
      <c r="AW1906" s="13" t="s">
        <v>33</v>
      </c>
      <c r="AX1906" s="13" t="s">
        <v>73</v>
      </c>
      <c r="AY1906" s="239" t="s">
        <v>206</v>
      </c>
    </row>
    <row r="1907" spans="1:51" s="15" customFormat="1" ht="12">
      <c r="A1907" s="15"/>
      <c r="B1907" s="251"/>
      <c r="C1907" s="252"/>
      <c r="D1907" s="230" t="s">
        <v>218</v>
      </c>
      <c r="E1907" s="253" t="s">
        <v>19</v>
      </c>
      <c r="F1907" s="254" t="s">
        <v>2592</v>
      </c>
      <c r="G1907" s="252"/>
      <c r="H1907" s="253" t="s">
        <v>19</v>
      </c>
      <c r="I1907" s="255"/>
      <c r="J1907" s="252"/>
      <c r="K1907" s="252"/>
      <c r="L1907" s="256"/>
      <c r="M1907" s="257"/>
      <c r="N1907" s="258"/>
      <c r="O1907" s="258"/>
      <c r="P1907" s="258"/>
      <c r="Q1907" s="258"/>
      <c r="R1907" s="258"/>
      <c r="S1907" s="258"/>
      <c r="T1907" s="259"/>
      <c r="U1907" s="15"/>
      <c r="V1907" s="15"/>
      <c r="W1907" s="15"/>
      <c r="X1907" s="15"/>
      <c r="Y1907" s="15"/>
      <c r="Z1907" s="15"/>
      <c r="AA1907" s="15"/>
      <c r="AB1907" s="15"/>
      <c r="AC1907" s="15"/>
      <c r="AD1907" s="15"/>
      <c r="AE1907" s="15"/>
      <c r="AT1907" s="260" t="s">
        <v>218</v>
      </c>
      <c r="AU1907" s="260" t="s">
        <v>82</v>
      </c>
      <c r="AV1907" s="15" t="s">
        <v>34</v>
      </c>
      <c r="AW1907" s="15" t="s">
        <v>33</v>
      </c>
      <c r="AX1907" s="15" t="s">
        <v>73</v>
      </c>
      <c r="AY1907" s="260" t="s">
        <v>206</v>
      </c>
    </row>
    <row r="1908" spans="1:51" s="13" customFormat="1" ht="12">
      <c r="A1908" s="13"/>
      <c r="B1908" s="228"/>
      <c r="C1908" s="229"/>
      <c r="D1908" s="230" t="s">
        <v>218</v>
      </c>
      <c r="E1908" s="231" t="s">
        <v>19</v>
      </c>
      <c r="F1908" s="232" t="s">
        <v>2593</v>
      </c>
      <c r="G1908" s="229"/>
      <c r="H1908" s="233">
        <v>50.6</v>
      </c>
      <c r="I1908" s="234"/>
      <c r="J1908" s="229"/>
      <c r="K1908" s="229"/>
      <c r="L1908" s="235"/>
      <c r="M1908" s="236"/>
      <c r="N1908" s="237"/>
      <c r="O1908" s="237"/>
      <c r="P1908" s="237"/>
      <c r="Q1908" s="237"/>
      <c r="R1908" s="237"/>
      <c r="S1908" s="237"/>
      <c r="T1908" s="238"/>
      <c r="U1908" s="13"/>
      <c r="V1908" s="13"/>
      <c r="W1908" s="13"/>
      <c r="X1908" s="13"/>
      <c r="Y1908" s="13"/>
      <c r="Z1908" s="13"/>
      <c r="AA1908" s="13"/>
      <c r="AB1908" s="13"/>
      <c r="AC1908" s="13"/>
      <c r="AD1908" s="13"/>
      <c r="AE1908" s="13"/>
      <c r="AT1908" s="239" t="s">
        <v>218</v>
      </c>
      <c r="AU1908" s="239" t="s">
        <v>82</v>
      </c>
      <c r="AV1908" s="13" t="s">
        <v>82</v>
      </c>
      <c r="AW1908" s="13" t="s">
        <v>33</v>
      </c>
      <c r="AX1908" s="13" t="s">
        <v>73</v>
      </c>
      <c r="AY1908" s="239" t="s">
        <v>206</v>
      </c>
    </row>
    <row r="1909" spans="1:51" s="15" customFormat="1" ht="12">
      <c r="A1909" s="15"/>
      <c r="B1909" s="251"/>
      <c r="C1909" s="252"/>
      <c r="D1909" s="230" t="s">
        <v>218</v>
      </c>
      <c r="E1909" s="253" t="s">
        <v>19</v>
      </c>
      <c r="F1909" s="254" t="s">
        <v>2594</v>
      </c>
      <c r="G1909" s="252"/>
      <c r="H1909" s="253" t="s">
        <v>19</v>
      </c>
      <c r="I1909" s="255"/>
      <c r="J1909" s="252"/>
      <c r="K1909" s="252"/>
      <c r="L1909" s="256"/>
      <c r="M1909" s="257"/>
      <c r="N1909" s="258"/>
      <c r="O1909" s="258"/>
      <c r="P1909" s="258"/>
      <c r="Q1909" s="258"/>
      <c r="R1909" s="258"/>
      <c r="S1909" s="258"/>
      <c r="T1909" s="259"/>
      <c r="U1909" s="15"/>
      <c r="V1909" s="15"/>
      <c r="W1909" s="15"/>
      <c r="X1909" s="15"/>
      <c r="Y1909" s="15"/>
      <c r="Z1909" s="15"/>
      <c r="AA1909" s="15"/>
      <c r="AB1909" s="15"/>
      <c r="AC1909" s="15"/>
      <c r="AD1909" s="15"/>
      <c r="AE1909" s="15"/>
      <c r="AT1909" s="260" t="s">
        <v>218</v>
      </c>
      <c r="AU1909" s="260" t="s">
        <v>82</v>
      </c>
      <c r="AV1909" s="15" t="s">
        <v>34</v>
      </c>
      <c r="AW1909" s="15" t="s">
        <v>33</v>
      </c>
      <c r="AX1909" s="15" t="s">
        <v>73</v>
      </c>
      <c r="AY1909" s="260" t="s">
        <v>206</v>
      </c>
    </row>
    <row r="1910" spans="1:51" s="13" customFormat="1" ht="12">
      <c r="A1910" s="13"/>
      <c r="B1910" s="228"/>
      <c r="C1910" s="229"/>
      <c r="D1910" s="230" t="s">
        <v>218</v>
      </c>
      <c r="E1910" s="231" t="s">
        <v>19</v>
      </c>
      <c r="F1910" s="232" t="s">
        <v>2595</v>
      </c>
      <c r="G1910" s="229"/>
      <c r="H1910" s="233">
        <v>11.28</v>
      </c>
      <c r="I1910" s="234"/>
      <c r="J1910" s="229"/>
      <c r="K1910" s="229"/>
      <c r="L1910" s="235"/>
      <c r="M1910" s="236"/>
      <c r="N1910" s="237"/>
      <c r="O1910" s="237"/>
      <c r="P1910" s="237"/>
      <c r="Q1910" s="237"/>
      <c r="R1910" s="237"/>
      <c r="S1910" s="237"/>
      <c r="T1910" s="238"/>
      <c r="U1910" s="13"/>
      <c r="V1910" s="13"/>
      <c r="W1910" s="13"/>
      <c r="X1910" s="13"/>
      <c r="Y1910" s="13"/>
      <c r="Z1910" s="13"/>
      <c r="AA1910" s="13"/>
      <c r="AB1910" s="13"/>
      <c r="AC1910" s="13"/>
      <c r="AD1910" s="13"/>
      <c r="AE1910" s="13"/>
      <c r="AT1910" s="239" t="s">
        <v>218</v>
      </c>
      <c r="AU1910" s="239" t="s">
        <v>82</v>
      </c>
      <c r="AV1910" s="13" t="s">
        <v>82</v>
      </c>
      <c r="AW1910" s="13" t="s">
        <v>33</v>
      </c>
      <c r="AX1910" s="13" t="s">
        <v>73</v>
      </c>
      <c r="AY1910" s="239" t="s">
        <v>206</v>
      </c>
    </row>
    <row r="1911" spans="1:51" s="14" customFormat="1" ht="12">
      <c r="A1911" s="14"/>
      <c r="B1911" s="240"/>
      <c r="C1911" s="241"/>
      <c r="D1911" s="230" t="s">
        <v>218</v>
      </c>
      <c r="E1911" s="242" t="s">
        <v>19</v>
      </c>
      <c r="F1911" s="243" t="s">
        <v>220</v>
      </c>
      <c r="G1911" s="241"/>
      <c r="H1911" s="244">
        <v>135.28</v>
      </c>
      <c r="I1911" s="245"/>
      <c r="J1911" s="241"/>
      <c r="K1911" s="241"/>
      <c r="L1911" s="246"/>
      <c r="M1911" s="247"/>
      <c r="N1911" s="248"/>
      <c r="O1911" s="248"/>
      <c r="P1911" s="248"/>
      <c r="Q1911" s="248"/>
      <c r="R1911" s="248"/>
      <c r="S1911" s="248"/>
      <c r="T1911" s="249"/>
      <c r="U1911" s="14"/>
      <c r="V1911" s="14"/>
      <c r="W1911" s="14"/>
      <c r="X1911" s="14"/>
      <c r="Y1911" s="14"/>
      <c r="Z1911" s="14"/>
      <c r="AA1911" s="14"/>
      <c r="AB1911" s="14"/>
      <c r="AC1911" s="14"/>
      <c r="AD1911" s="14"/>
      <c r="AE1911" s="14"/>
      <c r="AT1911" s="250" t="s">
        <v>218</v>
      </c>
      <c r="AU1911" s="250" t="s">
        <v>82</v>
      </c>
      <c r="AV1911" s="14" t="s">
        <v>112</v>
      </c>
      <c r="AW1911" s="14" t="s">
        <v>33</v>
      </c>
      <c r="AX1911" s="14" t="s">
        <v>34</v>
      </c>
      <c r="AY1911" s="250" t="s">
        <v>206</v>
      </c>
    </row>
    <row r="1912" spans="1:65" s="2" customFormat="1" ht="12">
      <c r="A1912" s="40"/>
      <c r="B1912" s="41"/>
      <c r="C1912" s="215" t="s">
        <v>2596</v>
      </c>
      <c r="D1912" s="215" t="s">
        <v>208</v>
      </c>
      <c r="E1912" s="216" t="s">
        <v>2597</v>
      </c>
      <c r="F1912" s="217" t="s">
        <v>2598</v>
      </c>
      <c r="G1912" s="218" t="s">
        <v>216</v>
      </c>
      <c r="H1912" s="219">
        <v>146.279</v>
      </c>
      <c r="I1912" s="220"/>
      <c r="J1912" s="221">
        <f>ROUND(I1912*H1912,2)</f>
        <v>0</v>
      </c>
      <c r="K1912" s="217" t="s">
        <v>212</v>
      </c>
      <c r="L1912" s="46"/>
      <c r="M1912" s="222" t="s">
        <v>19</v>
      </c>
      <c r="N1912" s="223" t="s">
        <v>44</v>
      </c>
      <c r="O1912" s="86"/>
      <c r="P1912" s="224">
        <f>O1912*H1912</f>
        <v>0</v>
      </c>
      <c r="Q1912" s="224">
        <v>0.02337</v>
      </c>
      <c r="R1912" s="224">
        <f>Q1912*H1912</f>
        <v>3.4185402299999996</v>
      </c>
      <c r="S1912" s="224">
        <v>0</v>
      </c>
      <c r="T1912" s="225">
        <f>S1912*H1912</f>
        <v>0</v>
      </c>
      <c r="U1912" s="40"/>
      <c r="V1912" s="40"/>
      <c r="W1912" s="40"/>
      <c r="X1912" s="40"/>
      <c r="Y1912" s="40"/>
      <c r="Z1912" s="40"/>
      <c r="AA1912" s="40"/>
      <c r="AB1912" s="40"/>
      <c r="AC1912" s="40"/>
      <c r="AD1912" s="40"/>
      <c r="AE1912" s="40"/>
      <c r="AR1912" s="226" t="s">
        <v>304</v>
      </c>
      <c r="AT1912" s="226" t="s">
        <v>208</v>
      </c>
      <c r="AU1912" s="226" t="s">
        <v>82</v>
      </c>
      <c r="AY1912" s="19" t="s">
        <v>206</v>
      </c>
      <c r="BE1912" s="227">
        <f>IF(N1912="základní",J1912,0)</f>
        <v>0</v>
      </c>
      <c r="BF1912" s="227">
        <f>IF(N1912="snížená",J1912,0)</f>
        <v>0</v>
      </c>
      <c r="BG1912" s="227">
        <f>IF(N1912="zákl. přenesená",J1912,0)</f>
        <v>0</v>
      </c>
      <c r="BH1912" s="227">
        <f>IF(N1912="sníž. přenesená",J1912,0)</f>
        <v>0</v>
      </c>
      <c r="BI1912" s="227">
        <f>IF(N1912="nulová",J1912,0)</f>
        <v>0</v>
      </c>
      <c r="BJ1912" s="19" t="s">
        <v>34</v>
      </c>
      <c r="BK1912" s="227">
        <f>ROUND(I1912*H1912,2)</f>
        <v>0</v>
      </c>
      <c r="BL1912" s="19" t="s">
        <v>304</v>
      </c>
      <c r="BM1912" s="226" t="s">
        <v>2599</v>
      </c>
    </row>
    <row r="1913" spans="1:51" s="13" customFormat="1" ht="12">
      <c r="A1913" s="13"/>
      <c r="B1913" s="228"/>
      <c r="C1913" s="229"/>
      <c r="D1913" s="230" t="s">
        <v>218</v>
      </c>
      <c r="E1913" s="231" t="s">
        <v>19</v>
      </c>
      <c r="F1913" s="232" t="s">
        <v>2600</v>
      </c>
      <c r="G1913" s="229"/>
      <c r="H1913" s="233">
        <v>146.279</v>
      </c>
      <c r="I1913" s="234"/>
      <c r="J1913" s="229"/>
      <c r="K1913" s="229"/>
      <c r="L1913" s="235"/>
      <c r="M1913" s="236"/>
      <c r="N1913" s="237"/>
      <c r="O1913" s="237"/>
      <c r="P1913" s="237"/>
      <c r="Q1913" s="237"/>
      <c r="R1913" s="237"/>
      <c r="S1913" s="237"/>
      <c r="T1913" s="238"/>
      <c r="U1913" s="13"/>
      <c r="V1913" s="13"/>
      <c r="W1913" s="13"/>
      <c r="X1913" s="13"/>
      <c r="Y1913" s="13"/>
      <c r="Z1913" s="13"/>
      <c r="AA1913" s="13"/>
      <c r="AB1913" s="13"/>
      <c r="AC1913" s="13"/>
      <c r="AD1913" s="13"/>
      <c r="AE1913" s="13"/>
      <c r="AT1913" s="239" t="s">
        <v>218</v>
      </c>
      <c r="AU1913" s="239" t="s">
        <v>82</v>
      </c>
      <c r="AV1913" s="13" t="s">
        <v>82</v>
      </c>
      <c r="AW1913" s="13" t="s">
        <v>33</v>
      </c>
      <c r="AX1913" s="13" t="s">
        <v>73</v>
      </c>
      <c r="AY1913" s="239" t="s">
        <v>206</v>
      </c>
    </row>
    <row r="1914" spans="1:51" s="14" customFormat="1" ht="12">
      <c r="A1914" s="14"/>
      <c r="B1914" s="240"/>
      <c r="C1914" s="241"/>
      <c r="D1914" s="230" t="s">
        <v>218</v>
      </c>
      <c r="E1914" s="242" t="s">
        <v>19</v>
      </c>
      <c r="F1914" s="243" t="s">
        <v>220</v>
      </c>
      <c r="G1914" s="241"/>
      <c r="H1914" s="244">
        <v>146.279</v>
      </c>
      <c r="I1914" s="245"/>
      <c r="J1914" s="241"/>
      <c r="K1914" s="241"/>
      <c r="L1914" s="246"/>
      <c r="M1914" s="247"/>
      <c r="N1914" s="248"/>
      <c r="O1914" s="248"/>
      <c r="P1914" s="248"/>
      <c r="Q1914" s="248"/>
      <c r="R1914" s="248"/>
      <c r="S1914" s="248"/>
      <c r="T1914" s="249"/>
      <c r="U1914" s="14"/>
      <c r="V1914" s="14"/>
      <c r="W1914" s="14"/>
      <c r="X1914" s="14"/>
      <c r="Y1914" s="14"/>
      <c r="Z1914" s="14"/>
      <c r="AA1914" s="14"/>
      <c r="AB1914" s="14"/>
      <c r="AC1914" s="14"/>
      <c r="AD1914" s="14"/>
      <c r="AE1914" s="14"/>
      <c r="AT1914" s="250" t="s">
        <v>218</v>
      </c>
      <c r="AU1914" s="250" t="s">
        <v>82</v>
      </c>
      <c r="AV1914" s="14" t="s">
        <v>112</v>
      </c>
      <c r="AW1914" s="14" t="s">
        <v>33</v>
      </c>
      <c r="AX1914" s="14" t="s">
        <v>34</v>
      </c>
      <c r="AY1914" s="250" t="s">
        <v>206</v>
      </c>
    </row>
    <row r="1915" spans="1:65" s="2" customFormat="1" ht="21.75" customHeight="1">
      <c r="A1915" s="40"/>
      <c r="B1915" s="41"/>
      <c r="C1915" s="261" t="s">
        <v>2601</v>
      </c>
      <c r="D1915" s="261" t="s">
        <v>317</v>
      </c>
      <c r="E1915" s="262" t="s">
        <v>2563</v>
      </c>
      <c r="F1915" s="263" t="s">
        <v>2564</v>
      </c>
      <c r="G1915" s="264" t="s">
        <v>216</v>
      </c>
      <c r="H1915" s="265">
        <v>37.519</v>
      </c>
      <c r="I1915" s="266"/>
      <c r="J1915" s="267">
        <f>ROUND(I1915*H1915,2)</f>
        <v>0</v>
      </c>
      <c r="K1915" s="263" t="s">
        <v>212</v>
      </c>
      <c r="L1915" s="268"/>
      <c r="M1915" s="269" t="s">
        <v>19</v>
      </c>
      <c r="N1915" s="270" t="s">
        <v>44</v>
      </c>
      <c r="O1915" s="86"/>
      <c r="P1915" s="224">
        <f>O1915*H1915</f>
        <v>0</v>
      </c>
      <c r="Q1915" s="224">
        <v>0.44</v>
      </c>
      <c r="R1915" s="224">
        <f>Q1915*H1915</f>
        <v>16.50836</v>
      </c>
      <c r="S1915" s="224">
        <v>0</v>
      </c>
      <c r="T1915" s="225">
        <f>S1915*H1915</f>
        <v>0</v>
      </c>
      <c r="U1915" s="40"/>
      <c r="V1915" s="40"/>
      <c r="W1915" s="40"/>
      <c r="X1915" s="40"/>
      <c r="Y1915" s="40"/>
      <c r="Z1915" s="40"/>
      <c r="AA1915" s="40"/>
      <c r="AB1915" s="40"/>
      <c r="AC1915" s="40"/>
      <c r="AD1915" s="40"/>
      <c r="AE1915" s="40"/>
      <c r="AR1915" s="226" t="s">
        <v>377</v>
      </c>
      <c r="AT1915" s="226" t="s">
        <v>317</v>
      </c>
      <c r="AU1915" s="226" t="s">
        <v>82</v>
      </c>
      <c r="AY1915" s="19" t="s">
        <v>206</v>
      </c>
      <c r="BE1915" s="227">
        <f>IF(N1915="základní",J1915,0)</f>
        <v>0</v>
      </c>
      <c r="BF1915" s="227">
        <f>IF(N1915="snížená",J1915,0)</f>
        <v>0</v>
      </c>
      <c r="BG1915" s="227">
        <f>IF(N1915="zákl. přenesená",J1915,0)</f>
        <v>0</v>
      </c>
      <c r="BH1915" s="227">
        <f>IF(N1915="sníž. přenesená",J1915,0)</f>
        <v>0</v>
      </c>
      <c r="BI1915" s="227">
        <f>IF(N1915="nulová",J1915,0)</f>
        <v>0</v>
      </c>
      <c r="BJ1915" s="19" t="s">
        <v>34</v>
      </c>
      <c r="BK1915" s="227">
        <f>ROUND(I1915*H1915,2)</f>
        <v>0</v>
      </c>
      <c r="BL1915" s="19" t="s">
        <v>304</v>
      </c>
      <c r="BM1915" s="226" t="s">
        <v>2602</v>
      </c>
    </row>
    <row r="1916" spans="1:51" s="15" customFormat="1" ht="12">
      <c r="A1916" s="15"/>
      <c r="B1916" s="251"/>
      <c r="C1916" s="252"/>
      <c r="D1916" s="230" t="s">
        <v>218</v>
      </c>
      <c r="E1916" s="253" t="s">
        <v>19</v>
      </c>
      <c r="F1916" s="254" t="s">
        <v>2603</v>
      </c>
      <c r="G1916" s="252"/>
      <c r="H1916" s="253" t="s">
        <v>19</v>
      </c>
      <c r="I1916" s="255"/>
      <c r="J1916" s="252"/>
      <c r="K1916" s="252"/>
      <c r="L1916" s="256"/>
      <c r="M1916" s="257"/>
      <c r="N1916" s="258"/>
      <c r="O1916" s="258"/>
      <c r="P1916" s="258"/>
      <c r="Q1916" s="258"/>
      <c r="R1916" s="258"/>
      <c r="S1916" s="258"/>
      <c r="T1916" s="259"/>
      <c r="U1916" s="15"/>
      <c r="V1916" s="15"/>
      <c r="W1916" s="15"/>
      <c r="X1916" s="15"/>
      <c r="Y1916" s="15"/>
      <c r="Z1916" s="15"/>
      <c r="AA1916" s="15"/>
      <c r="AB1916" s="15"/>
      <c r="AC1916" s="15"/>
      <c r="AD1916" s="15"/>
      <c r="AE1916" s="15"/>
      <c r="AT1916" s="260" t="s">
        <v>218</v>
      </c>
      <c r="AU1916" s="260" t="s">
        <v>82</v>
      </c>
      <c r="AV1916" s="15" t="s">
        <v>34</v>
      </c>
      <c r="AW1916" s="15" t="s">
        <v>33</v>
      </c>
      <c r="AX1916" s="15" t="s">
        <v>73</v>
      </c>
      <c r="AY1916" s="260" t="s">
        <v>206</v>
      </c>
    </row>
    <row r="1917" spans="1:51" s="13" customFormat="1" ht="12">
      <c r="A1917" s="13"/>
      <c r="B1917" s="228"/>
      <c r="C1917" s="229"/>
      <c r="D1917" s="230" t="s">
        <v>218</v>
      </c>
      <c r="E1917" s="231" t="s">
        <v>19</v>
      </c>
      <c r="F1917" s="232" t="s">
        <v>2604</v>
      </c>
      <c r="G1917" s="229"/>
      <c r="H1917" s="233">
        <v>37.519</v>
      </c>
      <c r="I1917" s="234"/>
      <c r="J1917" s="229"/>
      <c r="K1917" s="229"/>
      <c r="L1917" s="235"/>
      <c r="M1917" s="236"/>
      <c r="N1917" s="237"/>
      <c r="O1917" s="237"/>
      <c r="P1917" s="237"/>
      <c r="Q1917" s="237"/>
      <c r="R1917" s="237"/>
      <c r="S1917" s="237"/>
      <c r="T1917" s="238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  <c r="AE1917" s="13"/>
      <c r="AT1917" s="239" t="s">
        <v>218</v>
      </c>
      <c r="AU1917" s="239" t="s">
        <v>82</v>
      </c>
      <c r="AV1917" s="13" t="s">
        <v>82</v>
      </c>
      <c r="AW1917" s="13" t="s">
        <v>33</v>
      </c>
      <c r="AX1917" s="13" t="s">
        <v>73</v>
      </c>
      <c r="AY1917" s="239" t="s">
        <v>206</v>
      </c>
    </row>
    <row r="1918" spans="1:51" s="14" customFormat="1" ht="12">
      <c r="A1918" s="14"/>
      <c r="B1918" s="240"/>
      <c r="C1918" s="241"/>
      <c r="D1918" s="230" t="s">
        <v>218</v>
      </c>
      <c r="E1918" s="242" t="s">
        <v>19</v>
      </c>
      <c r="F1918" s="243" t="s">
        <v>220</v>
      </c>
      <c r="G1918" s="241"/>
      <c r="H1918" s="244">
        <v>37.519</v>
      </c>
      <c r="I1918" s="245"/>
      <c r="J1918" s="241"/>
      <c r="K1918" s="241"/>
      <c r="L1918" s="246"/>
      <c r="M1918" s="247"/>
      <c r="N1918" s="248"/>
      <c r="O1918" s="248"/>
      <c r="P1918" s="248"/>
      <c r="Q1918" s="248"/>
      <c r="R1918" s="248"/>
      <c r="S1918" s="248"/>
      <c r="T1918" s="249"/>
      <c r="U1918" s="14"/>
      <c r="V1918" s="14"/>
      <c r="W1918" s="14"/>
      <c r="X1918" s="14"/>
      <c r="Y1918" s="14"/>
      <c r="Z1918" s="14"/>
      <c r="AA1918" s="14"/>
      <c r="AB1918" s="14"/>
      <c r="AC1918" s="14"/>
      <c r="AD1918" s="14"/>
      <c r="AE1918" s="14"/>
      <c r="AT1918" s="250" t="s">
        <v>218</v>
      </c>
      <c r="AU1918" s="250" t="s">
        <v>82</v>
      </c>
      <c r="AV1918" s="14" t="s">
        <v>112</v>
      </c>
      <c r="AW1918" s="14" t="s">
        <v>33</v>
      </c>
      <c r="AX1918" s="14" t="s">
        <v>34</v>
      </c>
      <c r="AY1918" s="250" t="s">
        <v>206</v>
      </c>
    </row>
    <row r="1919" spans="1:65" s="2" customFormat="1" ht="44.25" customHeight="1">
      <c r="A1919" s="40"/>
      <c r="B1919" s="41"/>
      <c r="C1919" s="215" t="s">
        <v>2605</v>
      </c>
      <c r="D1919" s="215" t="s">
        <v>208</v>
      </c>
      <c r="E1919" s="216" t="s">
        <v>2606</v>
      </c>
      <c r="F1919" s="217" t="s">
        <v>2607</v>
      </c>
      <c r="G1919" s="218" t="s">
        <v>211</v>
      </c>
      <c r="H1919" s="219">
        <v>1330.738</v>
      </c>
      <c r="I1919" s="220"/>
      <c r="J1919" s="221">
        <f>ROUND(I1919*H1919,2)</f>
        <v>0</v>
      </c>
      <c r="K1919" s="217" t="s">
        <v>212</v>
      </c>
      <c r="L1919" s="46"/>
      <c r="M1919" s="222" t="s">
        <v>19</v>
      </c>
      <c r="N1919" s="223" t="s">
        <v>44</v>
      </c>
      <c r="O1919" s="86"/>
      <c r="P1919" s="224">
        <f>O1919*H1919</f>
        <v>0</v>
      </c>
      <c r="Q1919" s="224">
        <v>0</v>
      </c>
      <c r="R1919" s="224">
        <f>Q1919*H1919</f>
        <v>0</v>
      </c>
      <c r="S1919" s="224">
        <v>0</v>
      </c>
      <c r="T1919" s="225">
        <f>S1919*H1919</f>
        <v>0</v>
      </c>
      <c r="U1919" s="40"/>
      <c r="V1919" s="40"/>
      <c r="W1919" s="40"/>
      <c r="X1919" s="40"/>
      <c r="Y1919" s="40"/>
      <c r="Z1919" s="40"/>
      <c r="AA1919" s="40"/>
      <c r="AB1919" s="40"/>
      <c r="AC1919" s="40"/>
      <c r="AD1919" s="40"/>
      <c r="AE1919" s="40"/>
      <c r="AR1919" s="226" t="s">
        <v>304</v>
      </c>
      <c r="AT1919" s="226" t="s">
        <v>208</v>
      </c>
      <c r="AU1919" s="226" t="s">
        <v>82</v>
      </c>
      <c r="AY1919" s="19" t="s">
        <v>206</v>
      </c>
      <c r="BE1919" s="227">
        <f>IF(N1919="základní",J1919,0)</f>
        <v>0</v>
      </c>
      <c r="BF1919" s="227">
        <f>IF(N1919="snížená",J1919,0)</f>
        <v>0</v>
      </c>
      <c r="BG1919" s="227">
        <f>IF(N1919="zákl. přenesená",J1919,0)</f>
        <v>0</v>
      </c>
      <c r="BH1919" s="227">
        <f>IF(N1919="sníž. přenesená",J1919,0)</f>
        <v>0</v>
      </c>
      <c r="BI1919" s="227">
        <f>IF(N1919="nulová",J1919,0)</f>
        <v>0</v>
      </c>
      <c r="BJ1919" s="19" t="s">
        <v>34</v>
      </c>
      <c r="BK1919" s="227">
        <f>ROUND(I1919*H1919,2)</f>
        <v>0</v>
      </c>
      <c r="BL1919" s="19" t="s">
        <v>304</v>
      </c>
      <c r="BM1919" s="226" t="s">
        <v>2608</v>
      </c>
    </row>
    <row r="1920" spans="1:51" s="15" customFormat="1" ht="12">
      <c r="A1920" s="15"/>
      <c r="B1920" s="251"/>
      <c r="C1920" s="252"/>
      <c r="D1920" s="230" t="s">
        <v>218</v>
      </c>
      <c r="E1920" s="253" t="s">
        <v>19</v>
      </c>
      <c r="F1920" s="254" t="s">
        <v>2369</v>
      </c>
      <c r="G1920" s="252"/>
      <c r="H1920" s="253" t="s">
        <v>19</v>
      </c>
      <c r="I1920" s="255"/>
      <c r="J1920" s="252"/>
      <c r="K1920" s="252"/>
      <c r="L1920" s="256"/>
      <c r="M1920" s="257"/>
      <c r="N1920" s="258"/>
      <c r="O1920" s="258"/>
      <c r="P1920" s="258"/>
      <c r="Q1920" s="258"/>
      <c r="R1920" s="258"/>
      <c r="S1920" s="258"/>
      <c r="T1920" s="259"/>
      <c r="U1920" s="15"/>
      <c r="V1920" s="15"/>
      <c r="W1920" s="15"/>
      <c r="X1920" s="15"/>
      <c r="Y1920" s="15"/>
      <c r="Z1920" s="15"/>
      <c r="AA1920" s="15"/>
      <c r="AB1920" s="15"/>
      <c r="AC1920" s="15"/>
      <c r="AD1920" s="15"/>
      <c r="AE1920" s="15"/>
      <c r="AT1920" s="260" t="s">
        <v>218</v>
      </c>
      <c r="AU1920" s="260" t="s">
        <v>82</v>
      </c>
      <c r="AV1920" s="15" t="s">
        <v>34</v>
      </c>
      <c r="AW1920" s="15" t="s">
        <v>33</v>
      </c>
      <c r="AX1920" s="15" t="s">
        <v>73</v>
      </c>
      <c r="AY1920" s="260" t="s">
        <v>206</v>
      </c>
    </row>
    <row r="1921" spans="1:51" s="13" customFormat="1" ht="12">
      <c r="A1921" s="13"/>
      <c r="B1921" s="228"/>
      <c r="C1921" s="229"/>
      <c r="D1921" s="230" t="s">
        <v>218</v>
      </c>
      <c r="E1921" s="231" t="s">
        <v>19</v>
      </c>
      <c r="F1921" s="232" t="s">
        <v>2426</v>
      </c>
      <c r="G1921" s="229"/>
      <c r="H1921" s="233">
        <v>1190.688</v>
      </c>
      <c r="I1921" s="234"/>
      <c r="J1921" s="229"/>
      <c r="K1921" s="229"/>
      <c r="L1921" s="235"/>
      <c r="M1921" s="236"/>
      <c r="N1921" s="237"/>
      <c r="O1921" s="237"/>
      <c r="P1921" s="237"/>
      <c r="Q1921" s="237"/>
      <c r="R1921" s="237"/>
      <c r="S1921" s="237"/>
      <c r="T1921" s="238"/>
      <c r="U1921" s="13"/>
      <c r="V1921" s="13"/>
      <c r="W1921" s="13"/>
      <c r="X1921" s="13"/>
      <c r="Y1921" s="13"/>
      <c r="Z1921" s="13"/>
      <c r="AA1921" s="13"/>
      <c r="AB1921" s="13"/>
      <c r="AC1921" s="13"/>
      <c r="AD1921" s="13"/>
      <c r="AE1921" s="13"/>
      <c r="AT1921" s="239" t="s">
        <v>218</v>
      </c>
      <c r="AU1921" s="239" t="s">
        <v>82</v>
      </c>
      <c r="AV1921" s="13" t="s">
        <v>82</v>
      </c>
      <c r="AW1921" s="13" t="s">
        <v>33</v>
      </c>
      <c r="AX1921" s="13" t="s">
        <v>73</v>
      </c>
      <c r="AY1921" s="239" t="s">
        <v>206</v>
      </c>
    </row>
    <row r="1922" spans="1:51" s="15" customFormat="1" ht="12">
      <c r="A1922" s="15"/>
      <c r="B1922" s="251"/>
      <c r="C1922" s="252"/>
      <c r="D1922" s="230" t="s">
        <v>218</v>
      </c>
      <c r="E1922" s="253" t="s">
        <v>19</v>
      </c>
      <c r="F1922" s="254" t="s">
        <v>2374</v>
      </c>
      <c r="G1922" s="252"/>
      <c r="H1922" s="253" t="s">
        <v>19</v>
      </c>
      <c r="I1922" s="255"/>
      <c r="J1922" s="252"/>
      <c r="K1922" s="252"/>
      <c r="L1922" s="256"/>
      <c r="M1922" s="257"/>
      <c r="N1922" s="258"/>
      <c r="O1922" s="258"/>
      <c r="P1922" s="258"/>
      <c r="Q1922" s="258"/>
      <c r="R1922" s="258"/>
      <c r="S1922" s="258"/>
      <c r="T1922" s="259"/>
      <c r="U1922" s="15"/>
      <c r="V1922" s="15"/>
      <c r="W1922" s="15"/>
      <c r="X1922" s="15"/>
      <c r="Y1922" s="15"/>
      <c r="Z1922" s="15"/>
      <c r="AA1922" s="15"/>
      <c r="AB1922" s="15"/>
      <c r="AC1922" s="15"/>
      <c r="AD1922" s="15"/>
      <c r="AE1922" s="15"/>
      <c r="AT1922" s="260" t="s">
        <v>218</v>
      </c>
      <c r="AU1922" s="260" t="s">
        <v>82</v>
      </c>
      <c r="AV1922" s="15" t="s">
        <v>34</v>
      </c>
      <c r="AW1922" s="15" t="s">
        <v>33</v>
      </c>
      <c r="AX1922" s="15" t="s">
        <v>73</v>
      </c>
      <c r="AY1922" s="260" t="s">
        <v>206</v>
      </c>
    </row>
    <row r="1923" spans="1:51" s="13" customFormat="1" ht="12">
      <c r="A1923" s="13"/>
      <c r="B1923" s="228"/>
      <c r="C1923" s="229"/>
      <c r="D1923" s="230" t="s">
        <v>218</v>
      </c>
      <c r="E1923" s="231" t="s">
        <v>19</v>
      </c>
      <c r="F1923" s="232" t="s">
        <v>2428</v>
      </c>
      <c r="G1923" s="229"/>
      <c r="H1923" s="233">
        <v>140.05</v>
      </c>
      <c r="I1923" s="234"/>
      <c r="J1923" s="229"/>
      <c r="K1923" s="229"/>
      <c r="L1923" s="235"/>
      <c r="M1923" s="236"/>
      <c r="N1923" s="237"/>
      <c r="O1923" s="237"/>
      <c r="P1923" s="237"/>
      <c r="Q1923" s="237"/>
      <c r="R1923" s="237"/>
      <c r="S1923" s="237"/>
      <c r="T1923" s="238"/>
      <c r="U1923" s="13"/>
      <c r="V1923" s="13"/>
      <c r="W1923" s="13"/>
      <c r="X1923" s="13"/>
      <c r="Y1923" s="13"/>
      <c r="Z1923" s="13"/>
      <c r="AA1923" s="13"/>
      <c r="AB1923" s="13"/>
      <c r="AC1923" s="13"/>
      <c r="AD1923" s="13"/>
      <c r="AE1923" s="13"/>
      <c r="AT1923" s="239" t="s">
        <v>218</v>
      </c>
      <c r="AU1923" s="239" t="s">
        <v>82</v>
      </c>
      <c r="AV1923" s="13" t="s">
        <v>82</v>
      </c>
      <c r="AW1923" s="13" t="s">
        <v>33</v>
      </c>
      <c r="AX1923" s="13" t="s">
        <v>73</v>
      </c>
      <c r="AY1923" s="239" t="s">
        <v>206</v>
      </c>
    </row>
    <row r="1924" spans="1:51" s="14" customFormat="1" ht="12">
      <c r="A1924" s="14"/>
      <c r="B1924" s="240"/>
      <c r="C1924" s="241"/>
      <c r="D1924" s="230" t="s">
        <v>218</v>
      </c>
      <c r="E1924" s="242" t="s">
        <v>19</v>
      </c>
      <c r="F1924" s="243" t="s">
        <v>220</v>
      </c>
      <c r="G1924" s="241"/>
      <c r="H1924" s="244">
        <v>1330.738</v>
      </c>
      <c r="I1924" s="245"/>
      <c r="J1924" s="241"/>
      <c r="K1924" s="241"/>
      <c r="L1924" s="246"/>
      <c r="M1924" s="247"/>
      <c r="N1924" s="248"/>
      <c r="O1924" s="248"/>
      <c r="P1924" s="248"/>
      <c r="Q1924" s="248"/>
      <c r="R1924" s="248"/>
      <c r="S1924" s="248"/>
      <c r="T1924" s="249"/>
      <c r="U1924" s="14"/>
      <c r="V1924" s="14"/>
      <c r="W1924" s="14"/>
      <c r="X1924" s="14"/>
      <c r="Y1924" s="14"/>
      <c r="Z1924" s="14"/>
      <c r="AA1924" s="14"/>
      <c r="AB1924" s="14"/>
      <c r="AC1924" s="14"/>
      <c r="AD1924" s="14"/>
      <c r="AE1924" s="14"/>
      <c r="AT1924" s="250" t="s">
        <v>218</v>
      </c>
      <c r="AU1924" s="250" t="s">
        <v>82</v>
      </c>
      <c r="AV1924" s="14" t="s">
        <v>112</v>
      </c>
      <c r="AW1924" s="14" t="s">
        <v>33</v>
      </c>
      <c r="AX1924" s="14" t="s">
        <v>34</v>
      </c>
      <c r="AY1924" s="250" t="s">
        <v>206</v>
      </c>
    </row>
    <row r="1925" spans="1:65" s="2" customFormat="1" ht="21.75" customHeight="1">
      <c r="A1925" s="40"/>
      <c r="B1925" s="41"/>
      <c r="C1925" s="261" t="s">
        <v>2609</v>
      </c>
      <c r="D1925" s="261" t="s">
        <v>317</v>
      </c>
      <c r="E1925" s="262" t="s">
        <v>2610</v>
      </c>
      <c r="F1925" s="263" t="s">
        <v>2611</v>
      </c>
      <c r="G1925" s="264" t="s">
        <v>211</v>
      </c>
      <c r="H1925" s="265">
        <v>1437.197</v>
      </c>
      <c r="I1925" s="266"/>
      <c r="J1925" s="267">
        <f>ROUND(I1925*H1925,2)</f>
        <v>0</v>
      </c>
      <c r="K1925" s="263" t="s">
        <v>212</v>
      </c>
      <c r="L1925" s="268"/>
      <c r="M1925" s="269" t="s">
        <v>19</v>
      </c>
      <c r="N1925" s="270" t="s">
        <v>44</v>
      </c>
      <c r="O1925" s="86"/>
      <c r="P1925" s="224">
        <f>O1925*H1925</f>
        <v>0</v>
      </c>
      <c r="Q1925" s="224">
        <v>0.0131</v>
      </c>
      <c r="R1925" s="224">
        <f>Q1925*H1925</f>
        <v>18.8272807</v>
      </c>
      <c r="S1925" s="224">
        <v>0</v>
      </c>
      <c r="T1925" s="225">
        <f>S1925*H1925</f>
        <v>0</v>
      </c>
      <c r="U1925" s="40"/>
      <c r="V1925" s="40"/>
      <c r="W1925" s="40"/>
      <c r="X1925" s="40"/>
      <c r="Y1925" s="40"/>
      <c r="Z1925" s="40"/>
      <c r="AA1925" s="40"/>
      <c r="AB1925" s="40"/>
      <c r="AC1925" s="40"/>
      <c r="AD1925" s="40"/>
      <c r="AE1925" s="40"/>
      <c r="AR1925" s="226" t="s">
        <v>377</v>
      </c>
      <c r="AT1925" s="226" t="s">
        <v>317</v>
      </c>
      <c r="AU1925" s="226" t="s">
        <v>82</v>
      </c>
      <c r="AY1925" s="19" t="s">
        <v>206</v>
      </c>
      <c r="BE1925" s="227">
        <f>IF(N1925="základní",J1925,0)</f>
        <v>0</v>
      </c>
      <c r="BF1925" s="227">
        <f>IF(N1925="snížená",J1925,0)</f>
        <v>0</v>
      </c>
      <c r="BG1925" s="227">
        <f>IF(N1925="zákl. přenesená",J1925,0)</f>
        <v>0</v>
      </c>
      <c r="BH1925" s="227">
        <f>IF(N1925="sníž. přenesená",J1925,0)</f>
        <v>0</v>
      </c>
      <c r="BI1925" s="227">
        <f>IF(N1925="nulová",J1925,0)</f>
        <v>0</v>
      </c>
      <c r="BJ1925" s="19" t="s">
        <v>34</v>
      </c>
      <c r="BK1925" s="227">
        <f>ROUND(I1925*H1925,2)</f>
        <v>0</v>
      </c>
      <c r="BL1925" s="19" t="s">
        <v>304</v>
      </c>
      <c r="BM1925" s="226" t="s">
        <v>2612</v>
      </c>
    </row>
    <row r="1926" spans="1:51" s="13" customFormat="1" ht="12">
      <c r="A1926" s="13"/>
      <c r="B1926" s="228"/>
      <c r="C1926" s="229"/>
      <c r="D1926" s="230" t="s">
        <v>218</v>
      </c>
      <c r="E1926" s="229"/>
      <c r="F1926" s="232" t="s">
        <v>2613</v>
      </c>
      <c r="G1926" s="229"/>
      <c r="H1926" s="233">
        <v>1437.197</v>
      </c>
      <c r="I1926" s="234"/>
      <c r="J1926" s="229"/>
      <c r="K1926" s="229"/>
      <c r="L1926" s="235"/>
      <c r="M1926" s="236"/>
      <c r="N1926" s="237"/>
      <c r="O1926" s="237"/>
      <c r="P1926" s="237"/>
      <c r="Q1926" s="237"/>
      <c r="R1926" s="237"/>
      <c r="S1926" s="237"/>
      <c r="T1926" s="238"/>
      <c r="U1926" s="13"/>
      <c r="V1926" s="13"/>
      <c r="W1926" s="13"/>
      <c r="X1926" s="13"/>
      <c r="Y1926" s="13"/>
      <c r="Z1926" s="13"/>
      <c r="AA1926" s="13"/>
      <c r="AB1926" s="13"/>
      <c r="AC1926" s="13"/>
      <c r="AD1926" s="13"/>
      <c r="AE1926" s="13"/>
      <c r="AT1926" s="239" t="s">
        <v>218</v>
      </c>
      <c r="AU1926" s="239" t="s">
        <v>82</v>
      </c>
      <c r="AV1926" s="13" t="s">
        <v>82</v>
      </c>
      <c r="AW1926" s="13" t="s">
        <v>4</v>
      </c>
      <c r="AX1926" s="13" t="s">
        <v>34</v>
      </c>
      <c r="AY1926" s="239" t="s">
        <v>206</v>
      </c>
    </row>
    <row r="1927" spans="1:65" s="2" customFormat="1" ht="12">
      <c r="A1927" s="40"/>
      <c r="B1927" s="41"/>
      <c r="C1927" s="215" t="s">
        <v>2614</v>
      </c>
      <c r="D1927" s="215" t="s">
        <v>208</v>
      </c>
      <c r="E1927" s="216" t="s">
        <v>2615</v>
      </c>
      <c r="F1927" s="217" t="s">
        <v>2616</v>
      </c>
      <c r="G1927" s="218" t="s">
        <v>270</v>
      </c>
      <c r="H1927" s="219">
        <v>7052.911</v>
      </c>
      <c r="I1927" s="220"/>
      <c r="J1927" s="221">
        <f>ROUND(I1927*H1927,2)</f>
        <v>0</v>
      </c>
      <c r="K1927" s="217" t="s">
        <v>212</v>
      </c>
      <c r="L1927" s="46"/>
      <c r="M1927" s="222" t="s">
        <v>19</v>
      </c>
      <c r="N1927" s="223" t="s">
        <v>44</v>
      </c>
      <c r="O1927" s="86"/>
      <c r="P1927" s="224">
        <f>O1927*H1927</f>
        <v>0</v>
      </c>
      <c r="Q1927" s="224">
        <v>1E-05</v>
      </c>
      <c r="R1927" s="224">
        <f>Q1927*H1927</f>
        <v>0.07052911</v>
      </c>
      <c r="S1927" s="224">
        <v>0</v>
      </c>
      <c r="T1927" s="225">
        <f>S1927*H1927</f>
        <v>0</v>
      </c>
      <c r="U1927" s="40"/>
      <c r="V1927" s="40"/>
      <c r="W1927" s="40"/>
      <c r="X1927" s="40"/>
      <c r="Y1927" s="40"/>
      <c r="Z1927" s="40"/>
      <c r="AA1927" s="40"/>
      <c r="AB1927" s="40"/>
      <c r="AC1927" s="40"/>
      <c r="AD1927" s="40"/>
      <c r="AE1927" s="40"/>
      <c r="AR1927" s="226" t="s">
        <v>304</v>
      </c>
      <c r="AT1927" s="226" t="s">
        <v>208</v>
      </c>
      <c r="AU1927" s="226" t="s">
        <v>82</v>
      </c>
      <c r="AY1927" s="19" t="s">
        <v>206</v>
      </c>
      <c r="BE1927" s="227">
        <f>IF(N1927="základní",J1927,0)</f>
        <v>0</v>
      </c>
      <c r="BF1927" s="227">
        <f>IF(N1927="snížená",J1927,0)</f>
        <v>0</v>
      </c>
      <c r="BG1927" s="227">
        <f>IF(N1927="zákl. přenesená",J1927,0)</f>
        <v>0</v>
      </c>
      <c r="BH1927" s="227">
        <f>IF(N1927="sníž. přenesená",J1927,0)</f>
        <v>0</v>
      </c>
      <c r="BI1927" s="227">
        <f>IF(N1927="nulová",J1927,0)</f>
        <v>0</v>
      </c>
      <c r="BJ1927" s="19" t="s">
        <v>34</v>
      </c>
      <c r="BK1927" s="227">
        <f>ROUND(I1927*H1927,2)</f>
        <v>0</v>
      </c>
      <c r="BL1927" s="19" t="s">
        <v>304</v>
      </c>
      <c r="BM1927" s="226" t="s">
        <v>2617</v>
      </c>
    </row>
    <row r="1928" spans="1:51" s="15" customFormat="1" ht="12">
      <c r="A1928" s="15"/>
      <c r="B1928" s="251"/>
      <c r="C1928" s="252"/>
      <c r="D1928" s="230" t="s">
        <v>218</v>
      </c>
      <c r="E1928" s="253" t="s">
        <v>19</v>
      </c>
      <c r="F1928" s="254" t="s">
        <v>2369</v>
      </c>
      <c r="G1928" s="252"/>
      <c r="H1928" s="253" t="s">
        <v>19</v>
      </c>
      <c r="I1928" s="255"/>
      <c r="J1928" s="252"/>
      <c r="K1928" s="252"/>
      <c r="L1928" s="256"/>
      <c r="M1928" s="257"/>
      <c r="N1928" s="258"/>
      <c r="O1928" s="258"/>
      <c r="P1928" s="258"/>
      <c r="Q1928" s="258"/>
      <c r="R1928" s="258"/>
      <c r="S1928" s="258"/>
      <c r="T1928" s="259"/>
      <c r="U1928" s="15"/>
      <c r="V1928" s="15"/>
      <c r="W1928" s="15"/>
      <c r="X1928" s="15"/>
      <c r="Y1928" s="15"/>
      <c r="Z1928" s="15"/>
      <c r="AA1928" s="15"/>
      <c r="AB1928" s="15"/>
      <c r="AC1928" s="15"/>
      <c r="AD1928" s="15"/>
      <c r="AE1928" s="15"/>
      <c r="AT1928" s="260" t="s">
        <v>218</v>
      </c>
      <c r="AU1928" s="260" t="s">
        <v>82</v>
      </c>
      <c r="AV1928" s="15" t="s">
        <v>34</v>
      </c>
      <c r="AW1928" s="15" t="s">
        <v>33</v>
      </c>
      <c r="AX1928" s="15" t="s">
        <v>73</v>
      </c>
      <c r="AY1928" s="260" t="s">
        <v>206</v>
      </c>
    </row>
    <row r="1929" spans="1:51" s="13" customFormat="1" ht="12">
      <c r="A1929" s="13"/>
      <c r="B1929" s="228"/>
      <c r="C1929" s="229"/>
      <c r="D1929" s="230" t="s">
        <v>218</v>
      </c>
      <c r="E1929" s="231" t="s">
        <v>19</v>
      </c>
      <c r="F1929" s="232" t="s">
        <v>2618</v>
      </c>
      <c r="G1929" s="229"/>
      <c r="H1929" s="233">
        <v>6310.646</v>
      </c>
      <c r="I1929" s="234"/>
      <c r="J1929" s="229"/>
      <c r="K1929" s="229"/>
      <c r="L1929" s="235"/>
      <c r="M1929" s="236"/>
      <c r="N1929" s="237"/>
      <c r="O1929" s="237"/>
      <c r="P1929" s="237"/>
      <c r="Q1929" s="237"/>
      <c r="R1929" s="237"/>
      <c r="S1929" s="237"/>
      <c r="T1929" s="238"/>
      <c r="U1929" s="13"/>
      <c r="V1929" s="13"/>
      <c r="W1929" s="13"/>
      <c r="X1929" s="13"/>
      <c r="Y1929" s="13"/>
      <c r="Z1929" s="13"/>
      <c r="AA1929" s="13"/>
      <c r="AB1929" s="13"/>
      <c r="AC1929" s="13"/>
      <c r="AD1929" s="13"/>
      <c r="AE1929" s="13"/>
      <c r="AT1929" s="239" t="s">
        <v>218</v>
      </c>
      <c r="AU1929" s="239" t="s">
        <v>82</v>
      </c>
      <c r="AV1929" s="13" t="s">
        <v>82</v>
      </c>
      <c r="AW1929" s="13" t="s">
        <v>33</v>
      </c>
      <c r="AX1929" s="13" t="s">
        <v>73</v>
      </c>
      <c r="AY1929" s="239" t="s">
        <v>206</v>
      </c>
    </row>
    <row r="1930" spans="1:51" s="15" customFormat="1" ht="12">
      <c r="A1930" s="15"/>
      <c r="B1930" s="251"/>
      <c r="C1930" s="252"/>
      <c r="D1930" s="230" t="s">
        <v>218</v>
      </c>
      <c r="E1930" s="253" t="s">
        <v>19</v>
      </c>
      <c r="F1930" s="254" t="s">
        <v>2374</v>
      </c>
      <c r="G1930" s="252"/>
      <c r="H1930" s="253" t="s">
        <v>19</v>
      </c>
      <c r="I1930" s="255"/>
      <c r="J1930" s="252"/>
      <c r="K1930" s="252"/>
      <c r="L1930" s="256"/>
      <c r="M1930" s="257"/>
      <c r="N1930" s="258"/>
      <c r="O1930" s="258"/>
      <c r="P1930" s="258"/>
      <c r="Q1930" s="258"/>
      <c r="R1930" s="258"/>
      <c r="S1930" s="258"/>
      <c r="T1930" s="259"/>
      <c r="U1930" s="15"/>
      <c r="V1930" s="15"/>
      <c r="W1930" s="15"/>
      <c r="X1930" s="15"/>
      <c r="Y1930" s="15"/>
      <c r="Z1930" s="15"/>
      <c r="AA1930" s="15"/>
      <c r="AB1930" s="15"/>
      <c r="AC1930" s="15"/>
      <c r="AD1930" s="15"/>
      <c r="AE1930" s="15"/>
      <c r="AT1930" s="260" t="s">
        <v>218</v>
      </c>
      <c r="AU1930" s="260" t="s">
        <v>82</v>
      </c>
      <c r="AV1930" s="15" t="s">
        <v>34</v>
      </c>
      <c r="AW1930" s="15" t="s">
        <v>33</v>
      </c>
      <c r="AX1930" s="15" t="s">
        <v>73</v>
      </c>
      <c r="AY1930" s="260" t="s">
        <v>206</v>
      </c>
    </row>
    <row r="1931" spans="1:51" s="13" customFormat="1" ht="12">
      <c r="A1931" s="13"/>
      <c r="B1931" s="228"/>
      <c r="C1931" s="229"/>
      <c r="D1931" s="230" t="s">
        <v>218</v>
      </c>
      <c r="E1931" s="231" t="s">
        <v>19</v>
      </c>
      <c r="F1931" s="232" t="s">
        <v>2619</v>
      </c>
      <c r="G1931" s="229"/>
      <c r="H1931" s="233">
        <v>742.265</v>
      </c>
      <c r="I1931" s="234"/>
      <c r="J1931" s="229"/>
      <c r="K1931" s="229"/>
      <c r="L1931" s="235"/>
      <c r="M1931" s="236"/>
      <c r="N1931" s="237"/>
      <c r="O1931" s="237"/>
      <c r="P1931" s="237"/>
      <c r="Q1931" s="237"/>
      <c r="R1931" s="237"/>
      <c r="S1931" s="237"/>
      <c r="T1931" s="238"/>
      <c r="U1931" s="13"/>
      <c r="V1931" s="13"/>
      <c r="W1931" s="13"/>
      <c r="X1931" s="13"/>
      <c r="Y1931" s="13"/>
      <c r="Z1931" s="13"/>
      <c r="AA1931" s="13"/>
      <c r="AB1931" s="13"/>
      <c r="AC1931" s="13"/>
      <c r="AD1931" s="13"/>
      <c r="AE1931" s="13"/>
      <c r="AT1931" s="239" t="s">
        <v>218</v>
      </c>
      <c r="AU1931" s="239" t="s">
        <v>82</v>
      </c>
      <c r="AV1931" s="13" t="s">
        <v>82</v>
      </c>
      <c r="AW1931" s="13" t="s">
        <v>33</v>
      </c>
      <c r="AX1931" s="13" t="s">
        <v>73</v>
      </c>
      <c r="AY1931" s="239" t="s">
        <v>206</v>
      </c>
    </row>
    <row r="1932" spans="1:51" s="14" customFormat="1" ht="12">
      <c r="A1932" s="14"/>
      <c r="B1932" s="240"/>
      <c r="C1932" s="241"/>
      <c r="D1932" s="230" t="s">
        <v>218</v>
      </c>
      <c r="E1932" s="242" t="s">
        <v>19</v>
      </c>
      <c r="F1932" s="243" t="s">
        <v>220</v>
      </c>
      <c r="G1932" s="241"/>
      <c r="H1932" s="244">
        <v>7052.911</v>
      </c>
      <c r="I1932" s="245"/>
      <c r="J1932" s="241"/>
      <c r="K1932" s="241"/>
      <c r="L1932" s="246"/>
      <c r="M1932" s="247"/>
      <c r="N1932" s="248"/>
      <c r="O1932" s="248"/>
      <c r="P1932" s="248"/>
      <c r="Q1932" s="248"/>
      <c r="R1932" s="248"/>
      <c r="S1932" s="248"/>
      <c r="T1932" s="249"/>
      <c r="U1932" s="14"/>
      <c r="V1932" s="14"/>
      <c r="W1932" s="14"/>
      <c r="X1932" s="14"/>
      <c r="Y1932" s="14"/>
      <c r="Z1932" s="14"/>
      <c r="AA1932" s="14"/>
      <c r="AB1932" s="14"/>
      <c r="AC1932" s="14"/>
      <c r="AD1932" s="14"/>
      <c r="AE1932" s="14"/>
      <c r="AT1932" s="250" t="s">
        <v>218</v>
      </c>
      <c r="AU1932" s="250" t="s">
        <v>82</v>
      </c>
      <c r="AV1932" s="14" t="s">
        <v>112</v>
      </c>
      <c r="AW1932" s="14" t="s">
        <v>33</v>
      </c>
      <c r="AX1932" s="14" t="s">
        <v>34</v>
      </c>
      <c r="AY1932" s="250" t="s">
        <v>206</v>
      </c>
    </row>
    <row r="1933" spans="1:65" s="2" customFormat="1" ht="21.75" customHeight="1">
      <c r="A1933" s="40"/>
      <c r="B1933" s="41"/>
      <c r="C1933" s="261" t="s">
        <v>2620</v>
      </c>
      <c r="D1933" s="261" t="s">
        <v>317</v>
      </c>
      <c r="E1933" s="262" t="s">
        <v>2610</v>
      </c>
      <c r="F1933" s="263" t="s">
        <v>2611</v>
      </c>
      <c r="G1933" s="264" t="s">
        <v>211</v>
      </c>
      <c r="H1933" s="265">
        <v>1163.73</v>
      </c>
      <c r="I1933" s="266"/>
      <c r="J1933" s="267">
        <f>ROUND(I1933*H1933,2)</f>
        <v>0</v>
      </c>
      <c r="K1933" s="263" t="s">
        <v>212</v>
      </c>
      <c r="L1933" s="268"/>
      <c r="M1933" s="269" t="s">
        <v>19</v>
      </c>
      <c r="N1933" s="270" t="s">
        <v>44</v>
      </c>
      <c r="O1933" s="86"/>
      <c r="P1933" s="224">
        <f>O1933*H1933</f>
        <v>0</v>
      </c>
      <c r="Q1933" s="224">
        <v>0.0131</v>
      </c>
      <c r="R1933" s="224">
        <f>Q1933*H1933</f>
        <v>15.244863</v>
      </c>
      <c r="S1933" s="224">
        <v>0</v>
      </c>
      <c r="T1933" s="225">
        <f>S1933*H1933</f>
        <v>0</v>
      </c>
      <c r="U1933" s="40"/>
      <c r="V1933" s="40"/>
      <c r="W1933" s="40"/>
      <c r="X1933" s="40"/>
      <c r="Y1933" s="40"/>
      <c r="Z1933" s="40"/>
      <c r="AA1933" s="40"/>
      <c r="AB1933" s="40"/>
      <c r="AC1933" s="40"/>
      <c r="AD1933" s="40"/>
      <c r="AE1933" s="40"/>
      <c r="AR1933" s="226" t="s">
        <v>377</v>
      </c>
      <c r="AT1933" s="226" t="s">
        <v>317</v>
      </c>
      <c r="AU1933" s="226" t="s">
        <v>82</v>
      </c>
      <c r="AY1933" s="19" t="s">
        <v>206</v>
      </c>
      <c r="BE1933" s="227">
        <f>IF(N1933="základní",J1933,0)</f>
        <v>0</v>
      </c>
      <c r="BF1933" s="227">
        <f>IF(N1933="snížená",J1933,0)</f>
        <v>0</v>
      </c>
      <c r="BG1933" s="227">
        <f>IF(N1933="zákl. přenesená",J1933,0)</f>
        <v>0</v>
      </c>
      <c r="BH1933" s="227">
        <f>IF(N1933="sníž. přenesená",J1933,0)</f>
        <v>0</v>
      </c>
      <c r="BI1933" s="227">
        <f>IF(N1933="nulová",J1933,0)</f>
        <v>0</v>
      </c>
      <c r="BJ1933" s="19" t="s">
        <v>34</v>
      </c>
      <c r="BK1933" s="227">
        <f>ROUND(I1933*H1933,2)</f>
        <v>0</v>
      </c>
      <c r="BL1933" s="19" t="s">
        <v>304</v>
      </c>
      <c r="BM1933" s="226" t="s">
        <v>2621</v>
      </c>
    </row>
    <row r="1934" spans="1:51" s="13" customFormat="1" ht="12">
      <c r="A1934" s="13"/>
      <c r="B1934" s="228"/>
      <c r="C1934" s="229"/>
      <c r="D1934" s="230" t="s">
        <v>218</v>
      </c>
      <c r="E1934" s="231" t="s">
        <v>19</v>
      </c>
      <c r="F1934" s="232" t="s">
        <v>2622</v>
      </c>
      <c r="G1934" s="229"/>
      <c r="H1934" s="233">
        <v>1163.73</v>
      </c>
      <c r="I1934" s="234"/>
      <c r="J1934" s="229"/>
      <c r="K1934" s="229"/>
      <c r="L1934" s="235"/>
      <c r="M1934" s="236"/>
      <c r="N1934" s="237"/>
      <c r="O1934" s="237"/>
      <c r="P1934" s="237"/>
      <c r="Q1934" s="237"/>
      <c r="R1934" s="237"/>
      <c r="S1934" s="237"/>
      <c r="T1934" s="238"/>
      <c r="U1934" s="13"/>
      <c r="V1934" s="13"/>
      <c r="W1934" s="13"/>
      <c r="X1934" s="13"/>
      <c r="Y1934" s="13"/>
      <c r="Z1934" s="13"/>
      <c r="AA1934" s="13"/>
      <c r="AB1934" s="13"/>
      <c r="AC1934" s="13"/>
      <c r="AD1934" s="13"/>
      <c r="AE1934" s="13"/>
      <c r="AT1934" s="239" t="s">
        <v>218</v>
      </c>
      <c r="AU1934" s="239" t="s">
        <v>82</v>
      </c>
      <c r="AV1934" s="13" t="s">
        <v>82</v>
      </c>
      <c r="AW1934" s="13" t="s">
        <v>33</v>
      </c>
      <c r="AX1934" s="13" t="s">
        <v>73</v>
      </c>
      <c r="AY1934" s="239" t="s">
        <v>206</v>
      </c>
    </row>
    <row r="1935" spans="1:51" s="14" customFormat="1" ht="12">
      <c r="A1935" s="14"/>
      <c r="B1935" s="240"/>
      <c r="C1935" s="241"/>
      <c r="D1935" s="230" t="s">
        <v>218</v>
      </c>
      <c r="E1935" s="242" t="s">
        <v>19</v>
      </c>
      <c r="F1935" s="243" t="s">
        <v>220</v>
      </c>
      <c r="G1935" s="241"/>
      <c r="H1935" s="244">
        <v>1163.73</v>
      </c>
      <c r="I1935" s="245"/>
      <c r="J1935" s="241"/>
      <c r="K1935" s="241"/>
      <c r="L1935" s="246"/>
      <c r="M1935" s="247"/>
      <c r="N1935" s="248"/>
      <c r="O1935" s="248"/>
      <c r="P1935" s="248"/>
      <c r="Q1935" s="248"/>
      <c r="R1935" s="248"/>
      <c r="S1935" s="248"/>
      <c r="T1935" s="249"/>
      <c r="U1935" s="14"/>
      <c r="V1935" s="14"/>
      <c r="W1935" s="14"/>
      <c r="X1935" s="14"/>
      <c r="Y1935" s="14"/>
      <c r="Z1935" s="14"/>
      <c r="AA1935" s="14"/>
      <c r="AB1935" s="14"/>
      <c r="AC1935" s="14"/>
      <c r="AD1935" s="14"/>
      <c r="AE1935" s="14"/>
      <c r="AT1935" s="250" t="s">
        <v>218</v>
      </c>
      <c r="AU1935" s="250" t="s">
        <v>82</v>
      </c>
      <c r="AV1935" s="14" t="s">
        <v>112</v>
      </c>
      <c r="AW1935" s="14" t="s">
        <v>33</v>
      </c>
      <c r="AX1935" s="14" t="s">
        <v>34</v>
      </c>
      <c r="AY1935" s="250" t="s">
        <v>206</v>
      </c>
    </row>
    <row r="1936" spans="1:65" s="2" customFormat="1" ht="12">
      <c r="A1936" s="40"/>
      <c r="B1936" s="41"/>
      <c r="C1936" s="215" t="s">
        <v>2623</v>
      </c>
      <c r="D1936" s="215" t="s">
        <v>208</v>
      </c>
      <c r="E1936" s="216" t="s">
        <v>2624</v>
      </c>
      <c r="F1936" s="217" t="s">
        <v>2625</v>
      </c>
      <c r="G1936" s="218" t="s">
        <v>211</v>
      </c>
      <c r="H1936" s="219">
        <v>665.369</v>
      </c>
      <c r="I1936" s="220"/>
      <c r="J1936" s="221">
        <f>ROUND(I1936*H1936,2)</f>
        <v>0</v>
      </c>
      <c r="K1936" s="217" t="s">
        <v>212</v>
      </c>
      <c r="L1936" s="46"/>
      <c r="M1936" s="222" t="s">
        <v>19</v>
      </c>
      <c r="N1936" s="223" t="s">
        <v>44</v>
      </c>
      <c r="O1936" s="86"/>
      <c r="P1936" s="224">
        <f>O1936*H1936</f>
        <v>0</v>
      </c>
      <c r="Q1936" s="224">
        <v>0</v>
      </c>
      <c r="R1936" s="224">
        <f>Q1936*H1936</f>
        <v>0</v>
      </c>
      <c r="S1936" s="224">
        <v>0</v>
      </c>
      <c r="T1936" s="225">
        <f>S1936*H1936</f>
        <v>0</v>
      </c>
      <c r="U1936" s="40"/>
      <c r="V1936" s="40"/>
      <c r="W1936" s="40"/>
      <c r="X1936" s="40"/>
      <c r="Y1936" s="40"/>
      <c r="Z1936" s="40"/>
      <c r="AA1936" s="40"/>
      <c r="AB1936" s="40"/>
      <c r="AC1936" s="40"/>
      <c r="AD1936" s="40"/>
      <c r="AE1936" s="40"/>
      <c r="AR1936" s="226" t="s">
        <v>304</v>
      </c>
      <c r="AT1936" s="226" t="s">
        <v>208</v>
      </c>
      <c r="AU1936" s="226" t="s">
        <v>82</v>
      </c>
      <c r="AY1936" s="19" t="s">
        <v>206</v>
      </c>
      <c r="BE1936" s="227">
        <f>IF(N1936="základní",J1936,0)</f>
        <v>0</v>
      </c>
      <c r="BF1936" s="227">
        <f>IF(N1936="snížená",J1936,0)</f>
        <v>0</v>
      </c>
      <c r="BG1936" s="227">
        <f>IF(N1936="zákl. přenesená",J1936,0)</f>
        <v>0</v>
      </c>
      <c r="BH1936" s="227">
        <f>IF(N1936="sníž. přenesená",J1936,0)</f>
        <v>0</v>
      </c>
      <c r="BI1936" s="227">
        <f>IF(N1936="nulová",J1936,0)</f>
        <v>0</v>
      </c>
      <c r="BJ1936" s="19" t="s">
        <v>34</v>
      </c>
      <c r="BK1936" s="227">
        <f>ROUND(I1936*H1936,2)</f>
        <v>0</v>
      </c>
      <c r="BL1936" s="19" t="s">
        <v>304</v>
      </c>
      <c r="BM1936" s="226" t="s">
        <v>2626</v>
      </c>
    </row>
    <row r="1937" spans="1:51" s="15" customFormat="1" ht="12">
      <c r="A1937" s="15"/>
      <c r="B1937" s="251"/>
      <c r="C1937" s="252"/>
      <c r="D1937" s="230" t="s">
        <v>218</v>
      </c>
      <c r="E1937" s="253" t="s">
        <v>19</v>
      </c>
      <c r="F1937" s="254" t="s">
        <v>2627</v>
      </c>
      <c r="G1937" s="252"/>
      <c r="H1937" s="253" t="s">
        <v>19</v>
      </c>
      <c r="I1937" s="255"/>
      <c r="J1937" s="252"/>
      <c r="K1937" s="252"/>
      <c r="L1937" s="256"/>
      <c r="M1937" s="257"/>
      <c r="N1937" s="258"/>
      <c r="O1937" s="258"/>
      <c r="P1937" s="258"/>
      <c r="Q1937" s="258"/>
      <c r="R1937" s="258"/>
      <c r="S1937" s="258"/>
      <c r="T1937" s="259"/>
      <c r="U1937" s="15"/>
      <c r="V1937" s="15"/>
      <c r="W1937" s="15"/>
      <c r="X1937" s="15"/>
      <c r="Y1937" s="15"/>
      <c r="Z1937" s="15"/>
      <c r="AA1937" s="15"/>
      <c r="AB1937" s="15"/>
      <c r="AC1937" s="15"/>
      <c r="AD1937" s="15"/>
      <c r="AE1937" s="15"/>
      <c r="AT1937" s="260" t="s">
        <v>218</v>
      </c>
      <c r="AU1937" s="260" t="s">
        <v>82</v>
      </c>
      <c r="AV1937" s="15" t="s">
        <v>34</v>
      </c>
      <c r="AW1937" s="15" t="s">
        <v>33</v>
      </c>
      <c r="AX1937" s="15" t="s">
        <v>73</v>
      </c>
      <c r="AY1937" s="260" t="s">
        <v>206</v>
      </c>
    </row>
    <row r="1938" spans="1:51" s="15" customFormat="1" ht="12">
      <c r="A1938" s="15"/>
      <c r="B1938" s="251"/>
      <c r="C1938" s="252"/>
      <c r="D1938" s="230" t="s">
        <v>218</v>
      </c>
      <c r="E1938" s="253" t="s">
        <v>19</v>
      </c>
      <c r="F1938" s="254" t="s">
        <v>2369</v>
      </c>
      <c r="G1938" s="252"/>
      <c r="H1938" s="253" t="s">
        <v>19</v>
      </c>
      <c r="I1938" s="255"/>
      <c r="J1938" s="252"/>
      <c r="K1938" s="252"/>
      <c r="L1938" s="256"/>
      <c r="M1938" s="257"/>
      <c r="N1938" s="258"/>
      <c r="O1938" s="258"/>
      <c r="P1938" s="258"/>
      <c r="Q1938" s="258"/>
      <c r="R1938" s="258"/>
      <c r="S1938" s="258"/>
      <c r="T1938" s="259"/>
      <c r="U1938" s="15"/>
      <c r="V1938" s="15"/>
      <c r="W1938" s="15"/>
      <c r="X1938" s="15"/>
      <c r="Y1938" s="15"/>
      <c r="Z1938" s="15"/>
      <c r="AA1938" s="15"/>
      <c r="AB1938" s="15"/>
      <c r="AC1938" s="15"/>
      <c r="AD1938" s="15"/>
      <c r="AE1938" s="15"/>
      <c r="AT1938" s="260" t="s">
        <v>218</v>
      </c>
      <c r="AU1938" s="260" t="s">
        <v>82</v>
      </c>
      <c r="AV1938" s="15" t="s">
        <v>34</v>
      </c>
      <c r="AW1938" s="15" t="s">
        <v>33</v>
      </c>
      <c r="AX1938" s="15" t="s">
        <v>73</v>
      </c>
      <c r="AY1938" s="260" t="s">
        <v>206</v>
      </c>
    </row>
    <row r="1939" spans="1:51" s="13" customFormat="1" ht="12">
      <c r="A1939" s="13"/>
      <c r="B1939" s="228"/>
      <c r="C1939" s="229"/>
      <c r="D1939" s="230" t="s">
        <v>218</v>
      </c>
      <c r="E1939" s="231" t="s">
        <v>19</v>
      </c>
      <c r="F1939" s="232" t="s">
        <v>2628</v>
      </c>
      <c r="G1939" s="229"/>
      <c r="H1939" s="233">
        <v>595.344</v>
      </c>
      <c r="I1939" s="234"/>
      <c r="J1939" s="229"/>
      <c r="K1939" s="229"/>
      <c r="L1939" s="235"/>
      <c r="M1939" s="236"/>
      <c r="N1939" s="237"/>
      <c r="O1939" s="237"/>
      <c r="P1939" s="237"/>
      <c r="Q1939" s="237"/>
      <c r="R1939" s="237"/>
      <c r="S1939" s="237"/>
      <c r="T1939" s="238"/>
      <c r="U1939" s="13"/>
      <c r="V1939" s="13"/>
      <c r="W1939" s="13"/>
      <c r="X1939" s="13"/>
      <c r="Y1939" s="13"/>
      <c r="Z1939" s="13"/>
      <c r="AA1939" s="13"/>
      <c r="AB1939" s="13"/>
      <c r="AC1939" s="13"/>
      <c r="AD1939" s="13"/>
      <c r="AE1939" s="13"/>
      <c r="AT1939" s="239" t="s">
        <v>218</v>
      </c>
      <c r="AU1939" s="239" t="s">
        <v>82</v>
      </c>
      <c r="AV1939" s="13" t="s">
        <v>82</v>
      </c>
      <c r="AW1939" s="13" t="s">
        <v>33</v>
      </c>
      <c r="AX1939" s="13" t="s">
        <v>73</v>
      </c>
      <c r="AY1939" s="239" t="s">
        <v>206</v>
      </c>
    </row>
    <row r="1940" spans="1:51" s="15" customFormat="1" ht="12">
      <c r="A1940" s="15"/>
      <c r="B1940" s="251"/>
      <c r="C1940" s="252"/>
      <c r="D1940" s="230" t="s">
        <v>218</v>
      </c>
      <c r="E1940" s="253" t="s">
        <v>19</v>
      </c>
      <c r="F1940" s="254" t="s">
        <v>2374</v>
      </c>
      <c r="G1940" s="252"/>
      <c r="H1940" s="253" t="s">
        <v>19</v>
      </c>
      <c r="I1940" s="255"/>
      <c r="J1940" s="252"/>
      <c r="K1940" s="252"/>
      <c r="L1940" s="256"/>
      <c r="M1940" s="257"/>
      <c r="N1940" s="258"/>
      <c r="O1940" s="258"/>
      <c r="P1940" s="258"/>
      <c r="Q1940" s="258"/>
      <c r="R1940" s="258"/>
      <c r="S1940" s="258"/>
      <c r="T1940" s="259"/>
      <c r="U1940" s="15"/>
      <c r="V1940" s="15"/>
      <c r="W1940" s="15"/>
      <c r="X1940" s="15"/>
      <c r="Y1940" s="15"/>
      <c r="Z1940" s="15"/>
      <c r="AA1940" s="15"/>
      <c r="AB1940" s="15"/>
      <c r="AC1940" s="15"/>
      <c r="AD1940" s="15"/>
      <c r="AE1940" s="15"/>
      <c r="AT1940" s="260" t="s">
        <v>218</v>
      </c>
      <c r="AU1940" s="260" t="s">
        <v>82</v>
      </c>
      <c r="AV1940" s="15" t="s">
        <v>34</v>
      </c>
      <c r="AW1940" s="15" t="s">
        <v>33</v>
      </c>
      <c r="AX1940" s="15" t="s">
        <v>73</v>
      </c>
      <c r="AY1940" s="260" t="s">
        <v>206</v>
      </c>
    </row>
    <row r="1941" spans="1:51" s="13" customFormat="1" ht="12">
      <c r="A1941" s="13"/>
      <c r="B1941" s="228"/>
      <c r="C1941" s="229"/>
      <c r="D1941" s="230" t="s">
        <v>218</v>
      </c>
      <c r="E1941" s="231" t="s">
        <v>19</v>
      </c>
      <c r="F1941" s="232" t="s">
        <v>2629</v>
      </c>
      <c r="G1941" s="229"/>
      <c r="H1941" s="233">
        <v>70.025</v>
      </c>
      <c r="I1941" s="234"/>
      <c r="J1941" s="229"/>
      <c r="K1941" s="229"/>
      <c r="L1941" s="235"/>
      <c r="M1941" s="236"/>
      <c r="N1941" s="237"/>
      <c r="O1941" s="237"/>
      <c r="P1941" s="237"/>
      <c r="Q1941" s="237"/>
      <c r="R1941" s="237"/>
      <c r="S1941" s="237"/>
      <c r="T1941" s="238"/>
      <c r="U1941" s="13"/>
      <c r="V1941" s="13"/>
      <c r="W1941" s="13"/>
      <c r="X1941" s="13"/>
      <c r="Y1941" s="13"/>
      <c r="Z1941" s="13"/>
      <c r="AA1941" s="13"/>
      <c r="AB1941" s="13"/>
      <c r="AC1941" s="13"/>
      <c r="AD1941" s="13"/>
      <c r="AE1941" s="13"/>
      <c r="AT1941" s="239" t="s">
        <v>218</v>
      </c>
      <c r="AU1941" s="239" t="s">
        <v>82</v>
      </c>
      <c r="AV1941" s="13" t="s">
        <v>82</v>
      </c>
      <c r="AW1941" s="13" t="s">
        <v>33</v>
      </c>
      <c r="AX1941" s="13" t="s">
        <v>73</v>
      </c>
      <c r="AY1941" s="239" t="s">
        <v>206</v>
      </c>
    </row>
    <row r="1942" spans="1:51" s="14" customFormat="1" ht="12">
      <c r="A1942" s="14"/>
      <c r="B1942" s="240"/>
      <c r="C1942" s="241"/>
      <c r="D1942" s="230" t="s">
        <v>218</v>
      </c>
      <c r="E1942" s="242" t="s">
        <v>19</v>
      </c>
      <c r="F1942" s="243" t="s">
        <v>220</v>
      </c>
      <c r="G1942" s="241"/>
      <c r="H1942" s="244">
        <v>665.369</v>
      </c>
      <c r="I1942" s="245"/>
      <c r="J1942" s="241"/>
      <c r="K1942" s="241"/>
      <c r="L1942" s="246"/>
      <c r="M1942" s="247"/>
      <c r="N1942" s="248"/>
      <c r="O1942" s="248"/>
      <c r="P1942" s="248"/>
      <c r="Q1942" s="248"/>
      <c r="R1942" s="248"/>
      <c r="S1942" s="248"/>
      <c r="T1942" s="249"/>
      <c r="U1942" s="14"/>
      <c r="V1942" s="14"/>
      <c r="W1942" s="14"/>
      <c r="X1942" s="14"/>
      <c r="Y1942" s="14"/>
      <c r="Z1942" s="14"/>
      <c r="AA1942" s="14"/>
      <c r="AB1942" s="14"/>
      <c r="AC1942" s="14"/>
      <c r="AD1942" s="14"/>
      <c r="AE1942" s="14"/>
      <c r="AT1942" s="250" t="s">
        <v>218</v>
      </c>
      <c r="AU1942" s="250" t="s">
        <v>82</v>
      </c>
      <c r="AV1942" s="14" t="s">
        <v>112</v>
      </c>
      <c r="AW1942" s="14" t="s">
        <v>33</v>
      </c>
      <c r="AX1942" s="14" t="s">
        <v>34</v>
      </c>
      <c r="AY1942" s="250" t="s">
        <v>206</v>
      </c>
    </row>
    <row r="1943" spans="1:65" s="2" customFormat="1" ht="16.5" customHeight="1">
      <c r="A1943" s="40"/>
      <c r="B1943" s="41"/>
      <c r="C1943" s="261" t="s">
        <v>2630</v>
      </c>
      <c r="D1943" s="261" t="s">
        <v>317</v>
      </c>
      <c r="E1943" s="262" t="s">
        <v>2631</v>
      </c>
      <c r="F1943" s="263" t="s">
        <v>2632</v>
      </c>
      <c r="G1943" s="264" t="s">
        <v>211</v>
      </c>
      <c r="H1943" s="265">
        <v>665.369</v>
      </c>
      <c r="I1943" s="266"/>
      <c r="J1943" s="267">
        <f>ROUND(I1943*H1943,2)</f>
        <v>0</v>
      </c>
      <c r="K1943" s="263" t="s">
        <v>19</v>
      </c>
      <c r="L1943" s="268"/>
      <c r="M1943" s="269" t="s">
        <v>19</v>
      </c>
      <c r="N1943" s="270" t="s">
        <v>44</v>
      </c>
      <c r="O1943" s="86"/>
      <c r="P1943" s="224">
        <f>O1943*H1943</f>
        <v>0</v>
      </c>
      <c r="Q1943" s="224">
        <v>0</v>
      </c>
      <c r="R1943" s="224">
        <f>Q1943*H1943</f>
        <v>0</v>
      </c>
      <c r="S1943" s="224">
        <v>0</v>
      </c>
      <c r="T1943" s="225">
        <f>S1943*H1943</f>
        <v>0</v>
      </c>
      <c r="U1943" s="40"/>
      <c r="V1943" s="40"/>
      <c r="W1943" s="40"/>
      <c r="X1943" s="40"/>
      <c r="Y1943" s="40"/>
      <c r="Z1943" s="40"/>
      <c r="AA1943" s="40"/>
      <c r="AB1943" s="40"/>
      <c r="AC1943" s="40"/>
      <c r="AD1943" s="40"/>
      <c r="AE1943" s="40"/>
      <c r="AR1943" s="226" t="s">
        <v>377</v>
      </c>
      <c r="AT1943" s="226" t="s">
        <v>317</v>
      </c>
      <c r="AU1943" s="226" t="s">
        <v>82</v>
      </c>
      <c r="AY1943" s="19" t="s">
        <v>206</v>
      </c>
      <c r="BE1943" s="227">
        <f>IF(N1943="základní",J1943,0)</f>
        <v>0</v>
      </c>
      <c r="BF1943" s="227">
        <f>IF(N1943="snížená",J1943,0)</f>
        <v>0</v>
      </c>
      <c r="BG1943" s="227">
        <f>IF(N1943="zákl. přenesená",J1943,0)</f>
        <v>0</v>
      </c>
      <c r="BH1943" s="227">
        <f>IF(N1943="sníž. přenesená",J1943,0)</f>
        <v>0</v>
      </c>
      <c r="BI1943" s="227">
        <f>IF(N1943="nulová",J1943,0)</f>
        <v>0</v>
      </c>
      <c r="BJ1943" s="19" t="s">
        <v>34</v>
      </c>
      <c r="BK1943" s="227">
        <f>ROUND(I1943*H1943,2)</f>
        <v>0</v>
      </c>
      <c r="BL1943" s="19" t="s">
        <v>304</v>
      </c>
      <c r="BM1943" s="226" t="s">
        <v>2633</v>
      </c>
    </row>
    <row r="1944" spans="1:65" s="2" customFormat="1" ht="12">
      <c r="A1944" s="40"/>
      <c r="B1944" s="41"/>
      <c r="C1944" s="215" t="s">
        <v>2634</v>
      </c>
      <c r="D1944" s="215" t="s">
        <v>208</v>
      </c>
      <c r="E1944" s="216" t="s">
        <v>2635</v>
      </c>
      <c r="F1944" s="217" t="s">
        <v>2636</v>
      </c>
      <c r="G1944" s="218" t="s">
        <v>258</v>
      </c>
      <c r="H1944" s="219">
        <v>62.555</v>
      </c>
      <c r="I1944" s="220"/>
      <c r="J1944" s="221">
        <f>ROUND(I1944*H1944,2)</f>
        <v>0</v>
      </c>
      <c r="K1944" s="217" t="s">
        <v>212</v>
      </c>
      <c r="L1944" s="46"/>
      <c r="M1944" s="222" t="s">
        <v>19</v>
      </c>
      <c r="N1944" s="223" t="s">
        <v>44</v>
      </c>
      <c r="O1944" s="86"/>
      <c r="P1944" s="224">
        <f>O1944*H1944</f>
        <v>0</v>
      </c>
      <c r="Q1944" s="224">
        <v>0</v>
      </c>
      <c r="R1944" s="224">
        <f>Q1944*H1944</f>
        <v>0</v>
      </c>
      <c r="S1944" s="224">
        <v>0</v>
      </c>
      <c r="T1944" s="225">
        <f>S1944*H1944</f>
        <v>0</v>
      </c>
      <c r="U1944" s="40"/>
      <c r="V1944" s="40"/>
      <c r="W1944" s="40"/>
      <c r="X1944" s="40"/>
      <c r="Y1944" s="40"/>
      <c r="Z1944" s="40"/>
      <c r="AA1944" s="40"/>
      <c r="AB1944" s="40"/>
      <c r="AC1944" s="40"/>
      <c r="AD1944" s="40"/>
      <c r="AE1944" s="40"/>
      <c r="AR1944" s="226" t="s">
        <v>304</v>
      </c>
      <c r="AT1944" s="226" t="s">
        <v>208</v>
      </c>
      <c r="AU1944" s="226" t="s">
        <v>82</v>
      </c>
      <c r="AY1944" s="19" t="s">
        <v>206</v>
      </c>
      <c r="BE1944" s="227">
        <f>IF(N1944="základní",J1944,0)</f>
        <v>0</v>
      </c>
      <c r="BF1944" s="227">
        <f>IF(N1944="snížená",J1944,0)</f>
        <v>0</v>
      </c>
      <c r="BG1944" s="227">
        <f>IF(N1944="zákl. přenesená",J1944,0)</f>
        <v>0</v>
      </c>
      <c r="BH1944" s="227">
        <f>IF(N1944="sníž. přenesená",J1944,0)</f>
        <v>0</v>
      </c>
      <c r="BI1944" s="227">
        <f>IF(N1944="nulová",J1944,0)</f>
        <v>0</v>
      </c>
      <c r="BJ1944" s="19" t="s">
        <v>34</v>
      </c>
      <c r="BK1944" s="227">
        <f>ROUND(I1944*H1944,2)</f>
        <v>0</v>
      </c>
      <c r="BL1944" s="19" t="s">
        <v>304</v>
      </c>
      <c r="BM1944" s="226" t="s">
        <v>2637</v>
      </c>
    </row>
    <row r="1945" spans="1:63" s="12" customFormat="1" ht="22.8" customHeight="1">
      <c r="A1945" s="12"/>
      <c r="B1945" s="199"/>
      <c r="C1945" s="200"/>
      <c r="D1945" s="201" t="s">
        <v>72</v>
      </c>
      <c r="E1945" s="213" t="s">
        <v>2638</v>
      </c>
      <c r="F1945" s="213" t="s">
        <v>2639</v>
      </c>
      <c r="G1945" s="200"/>
      <c r="H1945" s="200"/>
      <c r="I1945" s="203"/>
      <c r="J1945" s="214">
        <f>BK1945</f>
        <v>0</v>
      </c>
      <c r="K1945" s="200"/>
      <c r="L1945" s="205"/>
      <c r="M1945" s="206"/>
      <c r="N1945" s="207"/>
      <c r="O1945" s="207"/>
      <c r="P1945" s="208">
        <f>SUM(P1946:P2018)</f>
        <v>0</v>
      </c>
      <c r="Q1945" s="207"/>
      <c r="R1945" s="208">
        <f>SUM(R1946:R2018)</f>
        <v>27.822366450000004</v>
      </c>
      <c r="S1945" s="207"/>
      <c r="T1945" s="209">
        <f>SUM(T1946:T2018)</f>
        <v>0</v>
      </c>
      <c r="U1945" s="12"/>
      <c r="V1945" s="12"/>
      <c r="W1945" s="12"/>
      <c r="X1945" s="12"/>
      <c r="Y1945" s="12"/>
      <c r="Z1945" s="12"/>
      <c r="AA1945" s="12"/>
      <c r="AB1945" s="12"/>
      <c r="AC1945" s="12"/>
      <c r="AD1945" s="12"/>
      <c r="AE1945" s="12"/>
      <c r="AR1945" s="210" t="s">
        <v>82</v>
      </c>
      <c r="AT1945" s="211" t="s">
        <v>72</v>
      </c>
      <c r="AU1945" s="211" t="s">
        <v>34</v>
      </c>
      <c r="AY1945" s="210" t="s">
        <v>206</v>
      </c>
      <c r="BK1945" s="212">
        <f>SUM(BK1946:BK2018)</f>
        <v>0</v>
      </c>
    </row>
    <row r="1946" spans="1:65" s="2" customFormat="1" ht="12">
      <c r="A1946" s="40"/>
      <c r="B1946" s="41"/>
      <c r="C1946" s="215" t="s">
        <v>2640</v>
      </c>
      <c r="D1946" s="215" t="s">
        <v>208</v>
      </c>
      <c r="E1946" s="216" t="s">
        <v>2641</v>
      </c>
      <c r="F1946" s="217" t="s">
        <v>2642</v>
      </c>
      <c r="G1946" s="218" t="s">
        <v>211</v>
      </c>
      <c r="H1946" s="219">
        <v>139.13</v>
      </c>
      <c r="I1946" s="220"/>
      <c r="J1946" s="221">
        <f>ROUND(I1946*H1946,2)</f>
        <v>0</v>
      </c>
      <c r="K1946" s="217" t="s">
        <v>212</v>
      </c>
      <c r="L1946" s="46"/>
      <c r="M1946" s="222" t="s">
        <v>19</v>
      </c>
      <c r="N1946" s="223" t="s">
        <v>44</v>
      </c>
      <c r="O1946" s="86"/>
      <c r="P1946" s="224">
        <f>O1946*H1946</f>
        <v>0</v>
      </c>
      <c r="Q1946" s="224">
        <v>0.0122</v>
      </c>
      <c r="R1946" s="224">
        <f>Q1946*H1946</f>
        <v>1.697386</v>
      </c>
      <c r="S1946" s="224">
        <v>0</v>
      </c>
      <c r="T1946" s="225">
        <f>S1946*H1946</f>
        <v>0</v>
      </c>
      <c r="U1946" s="40"/>
      <c r="V1946" s="40"/>
      <c r="W1946" s="40"/>
      <c r="X1946" s="40"/>
      <c r="Y1946" s="40"/>
      <c r="Z1946" s="40"/>
      <c r="AA1946" s="40"/>
      <c r="AB1946" s="40"/>
      <c r="AC1946" s="40"/>
      <c r="AD1946" s="40"/>
      <c r="AE1946" s="40"/>
      <c r="AR1946" s="226" t="s">
        <v>304</v>
      </c>
      <c r="AT1946" s="226" t="s">
        <v>208</v>
      </c>
      <c r="AU1946" s="226" t="s">
        <v>82</v>
      </c>
      <c r="AY1946" s="19" t="s">
        <v>206</v>
      </c>
      <c r="BE1946" s="227">
        <f>IF(N1946="základní",J1946,0)</f>
        <v>0</v>
      </c>
      <c r="BF1946" s="227">
        <f>IF(N1946="snížená",J1946,0)</f>
        <v>0</v>
      </c>
      <c r="BG1946" s="227">
        <f>IF(N1946="zákl. přenesená",J1946,0)</f>
        <v>0</v>
      </c>
      <c r="BH1946" s="227">
        <f>IF(N1946="sníž. přenesená",J1946,0)</f>
        <v>0</v>
      </c>
      <c r="BI1946" s="227">
        <f>IF(N1946="nulová",J1946,0)</f>
        <v>0</v>
      </c>
      <c r="BJ1946" s="19" t="s">
        <v>34</v>
      </c>
      <c r="BK1946" s="227">
        <f>ROUND(I1946*H1946,2)</f>
        <v>0</v>
      </c>
      <c r="BL1946" s="19" t="s">
        <v>304</v>
      </c>
      <c r="BM1946" s="226" t="s">
        <v>2643</v>
      </c>
    </row>
    <row r="1947" spans="1:51" s="15" customFormat="1" ht="12">
      <c r="A1947" s="15"/>
      <c r="B1947" s="251"/>
      <c r="C1947" s="252"/>
      <c r="D1947" s="230" t="s">
        <v>218</v>
      </c>
      <c r="E1947" s="253" t="s">
        <v>19</v>
      </c>
      <c r="F1947" s="254" t="s">
        <v>2644</v>
      </c>
      <c r="G1947" s="252"/>
      <c r="H1947" s="253" t="s">
        <v>19</v>
      </c>
      <c r="I1947" s="255"/>
      <c r="J1947" s="252"/>
      <c r="K1947" s="252"/>
      <c r="L1947" s="256"/>
      <c r="M1947" s="257"/>
      <c r="N1947" s="258"/>
      <c r="O1947" s="258"/>
      <c r="P1947" s="258"/>
      <c r="Q1947" s="258"/>
      <c r="R1947" s="258"/>
      <c r="S1947" s="258"/>
      <c r="T1947" s="259"/>
      <c r="U1947" s="15"/>
      <c r="V1947" s="15"/>
      <c r="W1947" s="15"/>
      <c r="X1947" s="15"/>
      <c r="Y1947" s="15"/>
      <c r="Z1947" s="15"/>
      <c r="AA1947" s="15"/>
      <c r="AB1947" s="15"/>
      <c r="AC1947" s="15"/>
      <c r="AD1947" s="15"/>
      <c r="AE1947" s="15"/>
      <c r="AT1947" s="260" t="s">
        <v>218</v>
      </c>
      <c r="AU1947" s="260" t="s">
        <v>82</v>
      </c>
      <c r="AV1947" s="15" t="s">
        <v>34</v>
      </c>
      <c r="AW1947" s="15" t="s">
        <v>33</v>
      </c>
      <c r="AX1947" s="15" t="s">
        <v>73</v>
      </c>
      <c r="AY1947" s="260" t="s">
        <v>206</v>
      </c>
    </row>
    <row r="1948" spans="1:51" s="13" customFormat="1" ht="12">
      <c r="A1948" s="13"/>
      <c r="B1948" s="228"/>
      <c r="C1948" s="229"/>
      <c r="D1948" s="230" t="s">
        <v>218</v>
      </c>
      <c r="E1948" s="231" t="s">
        <v>19</v>
      </c>
      <c r="F1948" s="232" t="s">
        <v>2645</v>
      </c>
      <c r="G1948" s="229"/>
      <c r="H1948" s="233">
        <v>16.46</v>
      </c>
      <c r="I1948" s="234"/>
      <c r="J1948" s="229"/>
      <c r="K1948" s="229"/>
      <c r="L1948" s="235"/>
      <c r="M1948" s="236"/>
      <c r="N1948" s="237"/>
      <c r="O1948" s="237"/>
      <c r="P1948" s="237"/>
      <c r="Q1948" s="237"/>
      <c r="R1948" s="237"/>
      <c r="S1948" s="237"/>
      <c r="T1948" s="238"/>
      <c r="U1948" s="13"/>
      <c r="V1948" s="13"/>
      <c r="W1948" s="13"/>
      <c r="X1948" s="13"/>
      <c r="Y1948" s="13"/>
      <c r="Z1948" s="13"/>
      <c r="AA1948" s="13"/>
      <c r="AB1948" s="13"/>
      <c r="AC1948" s="13"/>
      <c r="AD1948" s="13"/>
      <c r="AE1948" s="13"/>
      <c r="AT1948" s="239" t="s">
        <v>218</v>
      </c>
      <c r="AU1948" s="239" t="s">
        <v>82</v>
      </c>
      <c r="AV1948" s="13" t="s">
        <v>82</v>
      </c>
      <c r="AW1948" s="13" t="s">
        <v>33</v>
      </c>
      <c r="AX1948" s="13" t="s">
        <v>73</v>
      </c>
      <c r="AY1948" s="239" t="s">
        <v>206</v>
      </c>
    </row>
    <row r="1949" spans="1:51" s="13" customFormat="1" ht="12">
      <c r="A1949" s="13"/>
      <c r="B1949" s="228"/>
      <c r="C1949" s="229"/>
      <c r="D1949" s="230" t="s">
        <v>218</v>
      </c>
      <c r="E1949" s="231" t="s">
        <v>19</v>
      </c>
      <c r="F1949" s="232" t="s">
        <v>2646</v>
      </c>
      <c r="G1949" s="229"/>
      <c r="H1949" s="233">
        <v>10.4</v>
      </c>
      <c r="I1949" s="234"/>
      <c r="J1949" s="229"/>
      <c r="K1949" s="229"/>
      <c r="L1949" s="235"/>
      <c r="M1949" s="236"/>
      <c r="N1949" s="237"/>
      <c r="O1949" s="237"/>
      <c r="P1949" s="237"/>
      <c r="Q1949" s="237"/>
      <c r="R1949" s="237"/>
      <c r="S1949" s="237"/>
      <c r="T1949" s="238"/>
      <c r="U1949" s="13"/>
      <c r="V1949" s="13"/>
      <c r="W1949" s="13"/>
      <c r="X1949" s="13"/>
      <c r="Y1949" s="13"/>
      <c r="Z1949" s="13"/>
      <c r="AA1949" s="13"/>
      <c r="AB1949" s="13"/>
      <c r="AC1949" s="13"/>
      <c r="AD1949" s="13"/>
      <c r="AE1949" s="13"/>
      <c r="AT1949" s="239" t="s">
        <v>218</v>
      </c>
      <c r="AU1949" s="239" t="s">
        <v>82</v>
      </c>
      <c r="AV1949" s="13" t="s">
        <v>82</v>
      </c>
      <c r="AW1949" s="13" t="s">
        <v>33</v>
      </c>
      <c r="AX1949" s="13" t="s">
        <v>73</v>
      </c>
      <c r="AY1949" s="239" t="s">
        <v>206</v>
      </c>
    </row>
    <row r="1950" spans="1:51" s="13" customFormat="1" ht="12">
      <c r="A1950" s="13"/>
      <c r="B1950" s="228"/>
      <c r="C1950" s="229"/>
      <c r="D1950" s="230" t="s">
        <v>218</v>
      </c>
      <c r="E1950" s="231" t="s">
        <v>19</v>
      </c>
      <c r="F1950" s="232" t="s">
        <v>2647</v>
      </c>
      <c r="G1950" s="229"/>
      <c r="H1950" s="233">
        <v>32.1</v>
      </c>
      <c r="I1950" s="234"/>
      <c r="J1950" s="229"/>
      <c r="K1950" s="229"/>
      <c r="L1950" s="235"/>
      <c r="M1950" s="236"/>
      <c r="N1950" s="237"/>
      <c r="O1950" s="237"/>
      <c r="P1950" s="237"/>
      <c r="Q1950" s="237"/>
      <c r="R1950" s="237"/>
      <c r="S1950" s="237"/>
      <c r="T1950" s="238"/>
      <c r="U1950" s="13"/>
      <c r="V1950" s="13"/>
      <c r="W1950" s="13"/>
      <c r="X1950" s="13"/>
      <c r="Y1950" s="13"/>
      <c r="Z1950" s="13"/>
      <c r="AA1950" s="13"/>
      <c r="AB1950" s="13"/>
      <c r="AC1950" s="13"/>
      <c r="AD1950" s="13"/>
      <c r="AE1950" s="13"/>
      <c r="AT1950" s="239" t="s">
        <v>218</v>
      </c>
      <c r="AU1950" s="239" t="s">
        <v>82</v>
      </c>
      <c r="AV1950" s="13" t="s">
        <v>82</v>
      </c>
      <c r="AW1950" s="13" t="s">
        <v>33</v>
      </c>
      <c r="AX1950" s="13" t="s">
        <v>73</v>
      </c>
      <c r="AY1950" s="239" t="s">
        <v>206</v>
      </c>
    </row>
    <row r="1951" spans="1:51" s="13" customFormat="1" ht="12">
      <c r="A1951" s="13"/>
      <c r="B1951" s="228"/>
      <c r="C1951" s="229"/>
      <c r="D1951" s="230" t="s">
        <v>218</v>
      </c>
      <c r="E1951" s="231" t="s">
        <v>19</v>
      </c>
      <c r="F1951" s="232" t="s">
        <v>2648</v>
      </c>
      <c r="G1951" s="229"/>
      <c r="H1951" s="233">
        <v>10.2</v>
      </c>
      <c r="I1951" s="234"/>
      <c r="J1951" s="229"/>
      <c r="K1951" s="229"/>
      <c r="L1951" s="235"/>
      <c r="M1951" s="236"/>
      <c r="N1951" s="237"/>
      <c r="O1951" s="237"/>
      <c r="P1951" s="237"/>
      <c r="Q1951" s="237"/>
      <c r="R1951" s="237"/>
      <c r="S1951" s="237"/>
      <c r="T1951" s="238"/>
      <c r="U1951" s="13"/>
      <c r="V1951" s="13"/>
      <c r="W1951" s="13"/>
      <c r="X1951" s="13"/>
      <c r="Y1951" s="13"/>
      <c r="Z1951" s="13"/>
      <c r="AA1951" s="13"/>
      <c r="AB1951" s="13"/>
      <c r="AC1951" s="13"/>
      <c r="AD1951" s="13"/>
      <c r="AE1951" s="13"/>
      <c r="AT1951" s="239" t="s">
        <v>218</v>
      </c>
      <c r="AU1951" s="239" t="s">
        <v>82</v>
      </c>
      <c r="AV1951" s="13" t="s">
        <v>82</v>
      </c>
      <c r="AW1951" s="13" t="s">
        <v>33</v>
      </c>
      <c r="AX1951" s="13" t="s">
        <v>73</v>
      </c>
      <c r="AY1951" s="239" t="s">
        <v>206</v>
      </c>
    </row>
    <row r="1952" spans="1:51" s="13" customFormat="1" ht="12">
      <c r="A1952" s="13"/>
      <c r="B1952" s="228"/>
      <c r="C1952" s="229"/>
      <c r="D1952" s="230" t="s">
        <v>218</v>
      </c>
      <c r="E1952" s="231" t="s">
        <v>19</v>
      </c>
      <c r="F1952" s="232" t="s">
        <v>2649</v>
      </c>
      <c r="G1952" s="229"/>
      <c r="H1952" s="233">
        <v>6.25</v>
      </c>
      <c r="I1952" s="234"/>
      <c r="J1952" s="229"/>
      <c r="K1952" s="229"/>
      <c r="L1952" s="235"/>
      <c r="M1952" s="236"/>
      <c r="N1952" s="237"/>
      <c r="O1952" s="237"/>
      <c r="P1952" s="237"/>
      <c r="Q1952" s="237"/>
      <c r="R1952" s="237"/>
      <c r="S1952" s="237"/>
      <c r="T1952" s="238"/>
      <c r="U1952" s="13"/>
      <c r="V1952" s="13"/>
      <c r="W1952" s="13"/>
      <c r="X1952" s="13"/>
      <c r="Y1952" s="13"/>
      <c r="Z1952" s="13"/>
      <c r="AA1952" s="13"/>
      <c r="AB1952" s="13"/>
      <c r="AC1952" s="13"/>
      <c r="AD1952" s="13"/>
      <c r="AE1952" s="13"/>
      <c r="AT1952" s="239" t="s">
        <v>218</v>
      </c>
      <c r="AU1952" s="239" t="s">
        <v>82</v>
      </c>
      <c r="AV1952" s="13" t="s">
        <v>82</v>
      </c>
      <c r="AW1952" s="13" t="s">
        <v>33</v>
      </c>
      <c r="AX1952" s="13" t="s">
        <v>73</v>
      </c>
      <c r="AY1952" s="239" t="s">
        <v>206</v>
      </c>
    </row>
    <row r="1953" spans="1:51" s="16" customFormat="1" ht="12">
      <c r="A1953" s="16"/>
      <c r="B1953" s="271"/>
      <c r="C1953" s="272"/>
      <c r="D1953" s="230" t="s">
        <v>218</v>
      </c>
      <c r="E1953" s="273" t="s">
        <v>19</v>
      </c>
      <c r="F1953" s="274" t="s">
        <v>1368</v>
      </c>
      <c r="G1953" s="272"/>
      <c r="H1953" s="275">
        <v>75.41</v>
      </c>
      <c r="I1953" s="276"/>
      <c r="J1953" s="272"/>
      <c r="K1953" s="272"/>
      <c r="L1953" s="277"/>
      <c r="M1953" s="278"/>
      <c r="N1953" s="279"/>
      <c r="O1953" s="279"/>
      <c r="P1953" s="279"/>
      <c r="Q1953" s="279"/>
      <c r="R1953" s="279"/>
      <c r="S1953" s="279"/>
      <c r="T1953" s="280"/>
      <c r="U1953" s="16"/>
      <c r="V1953" s="16"/>
      <c r="W1953" s="16"/>
      <c r="X1953" s="16"/>
      <c r="Y1953" s="16"/>
      <c r="Z1953" s="16"/>
      <c r="AA1953" s="16"/>
      <c r="AB1953" s="16"/>
      <c r="AC1953" s="16"/>
      <c r="AD1953" s="16"/>
      <c r="AE1953" s="16"/>
      <c r="AT1953" s="281" t="s">
        <v>218</v>
      </c>
      <c r="AU1953" s="281" t="s">
        <v>82</v>
      </c>
      <c r="AV1953" s="16" t="s">
        <v>93</v>
      </c>
      <c r="AW1953" s="16" t="s">
        <v>33</v>
      </c>
      <c r="AX1953" s="16" t="s">
        <v>73</v>
      </c>
      <c r="AY1953" s="281" t="s">
        <v>206</v>
      </c>
    </row>
    <row r="1954" spans="1:51" s="15" customFormat="1" ht="12">
      <c r="A1954" s="15"/>
      <c r="B1954" s="251"/>
      <c r="C1954" s="252"/>
      <c r="D1954" s="230" t="s">
        <v>218</v>
      </c>
      <c r="E1954" s="253" t="s">
        <v>19</v>
      </c>
      <c r="F1954" s="254" t="s">
        <v>2650</v>
      </c>
      <c r="G1954" s="252"/>
      <c r="H1954" s="253" t="s">
        <v>19</v>
      </c>
      <c r="I1954" s="255"/>
      <c r="J1954" s="252"/>
      <c r="K1954" s="252"/>
      <c r="L1954" s="256"/>
      <c r="M1954" s="257"/>
      <c r="N1954" s="258"/>
      <c r="O1954" s="258"/>
      <c r="P1954" s="258"/>
      <c r="Q1954" s="258"/>
      <c r="R1954" s="258"/>
      <c r="S1954" s="258"/>
      <c r="T1954" s="259"/>
      <c r="U1954" s="15"/>
      <c r="V1954" s="15"/>
      <c r="W1954" s="15"/>
      <c r="X1954" s="15"/>
      <c r="Y1954" s="15"/>
      <c r="Z1954" s="15"/>
      <c r="AA1954" s="15"/>
      <c r="AB1954" s="15"/>
      <c r="AC1954" s="15"/>
      <c r="AD1954" s="15"/>
      <c r="AE1954" s="15"/>
      <c r="AT1954" s="260" t="s">
        <v>218</v>
      </c>
      <c r="AU1954" s="260" t="s">
        <v>82</v>
      </c>
      <c r="AV1954" s="15" t="s">
        <v>34</v>
      </c>
      <c r="AW1954" s="15" t="s">
        <v>33</v>
      </c>
      <c r="AX1954" s="15" t="s">
        <v>73</v>
      </c>
      <c r="AY1954" s="260" t="s">
        <v>206</v>
      </c>
    </row>
    <row r="1955" spans="1:51" s="15" customFormat="1" ht="12">
      <c r="A1955" s="15"/>
      <c r="B1955" s="251"/>
      <c r="C1955" s="252"/>
      <c r="D1955" s="230" t="s">
        <v>218</v>
      </c>
      <c r="E1955" s="253" t="s">
        <v>19</v>
      </c>
      <c r="F1955" s="254" t="s">
        <v>539</v>
      </c>
      <c r="G1955" s="252"/>
      <c r="H1955" s="253" t="s">
        <v>19</v>
      </c>
      <c r="I1955" s="255"/>
      <c r="J1955" s="252"/>
      <c r="K1955" s="252"/>
      <c r="L1955" s="256"/>
      <c r="M1955" s="257"/>
      <c r="N1955" s="258"/>
      <c r="O1955" s="258"/>
      <c r="P1955" s="258"/>
      <c r="Q1955" s="258"/>
      <c r="R1955" s="258"/>
      <c r="S1955" s="258"/>
      <c r="T1955" s="259"/>
      <c r="U1955" s="15"/>
      <c r="V1955" s="15"/>
      <c r="W1955" s="15"/>
      <c r="X1955" s="15"/>
      <c r="Y1955" s="15"/>
      <c r="Z1955" s="15"/>
      <c r="AA1955" s="15"/>
      <c r="AB1955" s="15"/>
      <c r="AC1955" s="15"/>
      <c r="AD1955" s="15"/>
      <c r="AE1955" s="15"/>
      <c r="AT1955" s="260" t="s">
        <v>218</v>
      </c>
      <c r="AU1955" s="260" t="s">
        <v>82</v>
      </c>
      <c r="AV1955" s="15" t="s">
        <v>34</v>
      </c>
      <c r="AW1955" s="15" t="s">
        <v>33</v>
      </c>
      <c r="AX1955" s="15" t="s">
        <v>73</v>
      </c>
      <c r="AY1955" s="260" t="s">
        <v>206</v>
      </c>
    </row>
    <row r="1956" spans="1:51" s="13" customFormat="1" ht="12">
      <c r="A1956" s="13"/>
      <c r="B1956" s="228"/>
      <c r="C1956" s="229"/>
      <c r="D1956" s="230" t="s">
        <v>218</v>
      </c>
      <c r="E1956" s="231" t="s">
        <v>19</v>
      </c>
      <c r="F1956" s="232" t="s">
        <v>2651</v>
      </c>
      <c r="G1956" s="229"/>
      <c r="H1956" s="233">
        <v>23.49</v>
      </c>
      <c r="I1956" s="234"/>
      <c r="J1956" s="229"/>
      <c r="K1956" s="229"/>
      <c r="L1956" s="235"/>
      <c r="M1956" s="236"/>
      <c r="N1956" s="237"/>
      <c r="O1956" s="237"/>
      <c r="P1956" s="237"/>
      <c r="Q1956" s="237"/>
      <c r="R1956" s="237"/>
      <c r="S1956" s="237"/>
      <c r="T1956" s="238"/>
      <c r="U1956" s="13"/>
      <c r="V1956" s="13"/>
      <c r="W1956" s="13"/>
      <c r="X1956" s="13"/>
      <c r="Y1956" s="13"/>
      <c r="Z1956" s="13"/>
      <c r="AA1956" s="13"/>
      <c r="AB1956" s="13"/>
      <c r="AC1956" s="13"/>
      <c r="AD1956" s="13"/>
      <c r="AE1956" s="13"/>
      <c r="AT1956" s="239" t="s">
        <v>218</v>
      </c>
      <c r="AU1956" s="239" t="s">
        <v>82</v>
      </c>
      <c r="AV1956" s="13" t="s">
        <v>82</v>
      </c>
      <c r="AW1956" s="13" t="s">
        <v>33</v>
      </c>
      <c r="AX1956" s="13" t="s">
        <v>73</v>
      </c>
      <c r="AY1956" s="239" t="s">
        <v>206</v>
      </c>
    </row>
    <row r="1957" spans="1:51" s="15" customFormat="1" ht="12">
      <c r="A1957" s="15"/>
      <c r="B1957" s="251"/>
      <c r="C1957" s="252"/>
      <c r="D1957" s="230" t="s">
        <v>218</v>
      </c>
      <c r="E1957" s="253" t="s">
        <v>19</v>
      </c>
      <c r="F1957" s="254" t="s">
        <v>544</v>
      </c>
      <c r="G1957" s="252"/>
      <c r="H1957" s="253" t="s">
        <v>19</v>
      </c>
      <c r="I1957" s="255"/>
      <c r="J1957" s="252"/>
      <c r="K1957" s="252"/>
      <c r="L1957" s="256"/>
      <c r="M1957" s="257"/>
      <c r="N1957" s="258"/>
      <c r="O1957" s="258"/>
      <c r="P1957" s="258"/>
      <c r="Q1957" s="258"/>
      <c r="R1957" s="258"/>
      <c r="S1957" s="258"/>
      <c r="T1957" s="259"/>
      <c r="U1957" s="15"/>
      <c r="V1957" s="15"/>
      <c r="W1957" s="15"/>
      <c r="X1957" s="15"/>
      <c r="Y1957" s="15"/>
      <c r="Z1957" s="15"/>
      <c r="AA1957" s="15"/>
      <c r="AB1957" s="15"/>
      <c r="AC1957" s="15"/>
      <c r="AD1957" s="15"/>
      <c r="AE1957" s="15"/>
      <c r="AT1957" s="260" t="s">
        <v>218</v>
      </c>
      <c r="AU1957" s="260" t="s">
        <v>82</v>
      </c>
      <c r="AV1957" s="15" t="s">
        <v>34</v>
      </c>
      <c r="AW1957" s="15" t="s">
        <v>33</v>
      </c>
      <c r="AX1957" s="15" t="s">
        <v>73</v>
      </c>
      <c r="AY1957" s="260" t="s">
        <v>206</v>
      </c>
    </row>
    <row r="1958" spans="1:51" s="13" customFormat="1" ht="12">
      <c r="A1958" s="13"/>
      <c r="B1958" s="228"/>
      <c r="C1958" s="229"/>
      <c r="D1958" s="230" t="s">
        <v>218</v>
      </c>
      <c r="E1958" s="231" t="s">
        <v>19</v>
      </c>
      <c r="F1958" s="232" t="s">
        <v>2652</v>
      </c>
      <c r="G1958" s="229"/>
      <c r="H1958" s="233">
        <v>9.1</v>
      </c>
      <c r="I1958" s="234"/>
      <c r="J1958" s="229"/>
      <c r="K1958" s="229"/>
      <c r="L1958" s="235"/>
      <c r="M1958" s="236"/>
      <c r="N1958" s="237"/>
      <c r="O1958" s="237"/>
      <c r="P1958" s="237"/>
      <c r="Q1958" s="237"/>
      <c r="R1958" s="237"/>
      <c r="S1958" s="237"/>
      <c r="T1958" s="238"/>
      <c r="U1958" s="13"/>
      <c r="V1958" s="13"/>
      <c r="W1958" s="13"/>
      <c r="X1958" s="13"/>
      <c r="Y1958" s="13"/>
      <c r="Z1958" s="13"/>
      <c r="AA1958" s="13"/>
      <c r="AB1958" s="13"/>
      <c r="AC1958" s="13"/>
      <c r="AD1958" s="13"/>
      <c r="AE1958" s="13"/>
      <c r="AT1958" s="239" t="s">
        <v>218</v>
      </c>
      <c r="AU1958" s="239" t="s">
        <v>82</v>
      </c>
      <c r="AV1958" s="13" t="s">
        <v>82</v>
      </c>
      <c r="AW1958" s="13" t="s">
        <v>33</v>
      </c>
      <c r="AX1958" s="13" t="s">
        <v>73</v>
      </c>
      <c r="AY1958" s="239" t="s">
        <v>206</v>
      </c>
    </row>
    <row r="1959" spans="1:51" s="13" customFormat="1" ht="12">
      <c r="A1959" s="13"/>
      <c r="B1959" s="228"/>
      <c r="C1959" s="229"/>
      <c r="D1959" s="230" t="s">
        <v>218</v>
      </c>
      <c r="E1959" s="231" t="s">
        <v>19</v>
      </c>
      <c r="F1959" s="232" t="s">
        <v>2653</v>
      </c>
      <c r="G1959" s="229"/>
      <c r="H1959" s="233">
        <v>31.13</v>
      </c>
      <c r="I1959" s="234"/>
      <c r="J1959" s="229"/>
      <c r="K1959" s="229"/>
      <c r="L1959" s="235"/>
      <c r="M1959" s="236"/>
      <c r="N1959" s="237"/>
      <c r="O1959" s="237"/>
      <c r="P1959" s="237"/>
      <c r="Q1959" s="237"/>
      <c r="R1959" s="237"/>
      <c r="S1959" s="237"/>
      <c r="T1959" s="238"/>
      <c r="U1959" s="13"/>
      <c r="V1959" s="13"/>
      <c r="W1959" s="13"/>
      <c r="X1959" s="13"/>
      <c r="Y1959" s="13"/>
      <c r="Z1959" s="13"/>
      <c r="AA1959" s="13"/>
      <c r="AB1959" s="13"/>
      <c r="AC1959" s="13"/>
      <c r="AD1959" s="13"/>
      <c r="AE1959" s="13"/>
      <c r="AT1959" s="239" t="s">
        <v>218</v>
      </c>
      <c r="AU1959" s="239" t="s">
        <v>82</v>
      </c>
      <c r="AV1959" s="13" t="s">
        <v>82</v>
      </c>
      <c r="AW1959" s="13" t="s">
        <v>33</v>
      </c>
      <c r="AX1959" s="13" t="s">
        <v>73</v>
      </c>
      <c r="AY1959" s="239" t="s">
        <v>206</v>
      </c>
    </row>
    <row r="1960" spans="1:51" s="16" customFormat="1" ht="12">
      <c r="A1960" s="16"/>
      <c r="B1960" s="271"/>
      <c r="C1960" s="272"/>
      <c r="D1960" s="230" t="s">
        <v>218</v>
      </c>
      <c r="E1960" s="273" t="s">
        <v>19</v>
      </c>
      <c r="F1960" s="274" t="s">
        <v>1368</v>
      </c>
      <c r="G1960" s="272"/>
      <c r="H1960" s="275">
        <v>63.72</v>
      </c>
      <c r="I1960" s="276"/>
      <c r="J1960" s="272"/>
      <c r="K1960" s="272"/>
      <c r="L1960" s="277"/>
      <c r="M1960" s="278"/>
      <c r="N1960" s="279"/>
      <c r="O1960" s="279"/>
      <c r="P1960" s="279"/>
      <c r="Q1960" s="279"/>
      <c r="R1960" s="279"/>
      <c r="S1960" s="279"/>
      <c r="T1960" s="280"/>
      <c r="U1960" s="16"/>
      <c r="V1960" s="16"/>
      <c r="W1960" s="16"/>
      <c r="X1960" s="16"/>
      <c r="Y1960" s="16"/>
      <c r="Z1960" s="16"/>
      <c r="AA1960" s="16"/>
      <c r="AB1960" s="16"/>
      <c r="AC1960" s="16"/>
      <c r="AD1960" s="16"/>
      <c r="AE1960" s="16"/>
      <c r="AT1960" s="281" t="s">
        <v>218</v>
      </c>
      <c r="AU1960" s="281" t="s">
        <v>82</v>
      </c>
      <c r="AV1960" s="16" t="s">
        <v>93</v>
      </c>
      <c r="AW1960" s="16" t="s">
        <v>33</v>
      </c>
      <c r="AX1960" s="16" t="s">
        <v>73</v>
      </c>
      <c r="AY1960" s="281" t="s">
        <v>206</v>
      </c>
    </row>
    <row r="1961" spans="1:51" s="14" customFormat="1" ht="12">
      <c r="A1961" s="14"/>
      <c r="B1961" s="240"/>
      <c r="C1961" s="241"/>
      <c r="D1961" s="230" t="s">
        <v>218</v>
      </c>
      <c r="E1961" s="242" t="s">
        <v>19</v>
      </c>
      <c r="F1961" s="243" t="s">
        <v>220</v>
      </c>
      <c r="G1961" s="241"/>
      <c r="H1961" s="244">
        <v>139.13</v>
      </c>
      <c r="I1961" s="245"/>
      <c r="J1961" s="241"/>
      <c r="K1961" s="241"/>
      <c r="L1961" s="246"/>
      <c r="M1961" s="247"/>
      <c r="N1961" s="248"/>
      <c r="O1961" s="248"/>
      <c r="P1961" s="248"/>
      <c r="Q1961" s="248"/>
      <c r="R1961" s="248"/>
      <c r="S1961" s="248"/>
      <c r="T1961" s="249"/>
      <c r="U1961" s="14"/>
      <c r="V1961" s="14"/>
      <c r="W1961" s="14"/>
      <c r="X1961" s="14"/>
      <c r="Y1961" s="14"/>
      <c r="Z1961" s="14"/>
      <c r="AA1961" s="14"/>
      <c r="AB1961" s="14"/>
      <c r="AC1961" s="14"/>
      <c r="AD1961" s="14"/>
      <c r="AE1961" s="14"/>
      <c r="AT1961" s="250" t="s">
        <v>218</v>
      </c>
      <c r="AU1961" s="250" t="s">
        <v>82</v>
      </c>
      <c r="AV1961" s="14" t="s">
        <v>112</v>
      </c>
      <c r="AW1961" s="14" t="s">
        <v>33</v>
      </c>
      <c r="AX1961" s="14" t="s">
        <v>34</v>
      </c>
      <c r="AY1961" s="250" t="s">
        <v>206</v>
      </c>
    </row>
    <row r="1962" spans="1:65" s="2" customFormat="1" ht="12">
      <c r="A1962" s="40"/>
      <c r="B1962" s="41"/>
      <c r="C1962" s="215" t="s">
        <v>2654</v>
      </c>
      <c r="D1962" s="215" t="s">
        <v>208</v>
      </c>
      <c r="E1962" s="216" t="s">
        <v>2655</v>
      </c>
      <c r="F1962" s="217" t="s">
        <v>2656</v>
      </c>
      <c r="G1962" s="218" t="s">
        <v>211</v>
      </c>
      <c r="H1962" s="219">
        <v>1298.4</v>
      </c>
      <c r="I1962" s="220"/>
      <c r="J1962" s="221">
        <f>ROUND(I1962*H1962,2)</f>
        <v>0</v>
      </c>
      <c r="K1962" s="217" t="s">
        <v>19</v>
      </c>
      <c r="L1962" s="46"/>
      <c r="M1962" s="222" t="s">
        <v>19</v>
      </c>
      <c r="N1962" s="223" t="s">
        <v>44</v>
      </c>
      <c r="O1962" s="86"/>
      <c r="P1962" s="224">
        <f>O1962*H1962</f>
        <v>0</v>
      </c>
      <c r="Q1962" s="224">
        <v>0.01661</v>
      </c>
      <c r="R1962" s="224">
        <f>Q1962*H1962</f>
        <v>21.566424</v>
      </c>
      <c r="S1962" s="224">
        <v>0</v>
      </c>
      <c r="T1962" s="225">
        <f>S1962*H1962</f>
        <v>0</v>
      </c>
      <c r="U1962" s="40"/>
      <c r="V1962" s="40"/>
      <c r="W1962" s="40"/>
      <c r="X1962" s="40"/>
      <c r="Y1962" s="40"/>
      <c r="Z1962" s="40"/>
      <c r="AA1962" s="40"/>
      <c r="AB1962" s="40"/>
      <c r="AC1962" s="40"/>
      <c r="AD1962" s="40"/>
      <c r="AE1962" s="40"/>
      <c r="AR1962" s="226" t="s">
        <v>304</v>
      </c>
      <c r="AT1962" s="226" t="s">
        <v>208</v>
      </c>
      <c r="AU1962" s="226" t="s">
        <v>82</v>
      </c>
      <c r="AY1962" s="19" t="s">
        <v>206</v>
      </c>
      <c r="BE1962" s="227">
        <f>IF(N1962="základní",J1962,0)</f>
        <v>0</v>
      </c>
      <c r="BF1962" s="227">
        <f>IF(N1962="snížená",J1962,0)</f>
        <v>0</v>
      </c>
      <c r="BG1962" s="227">
        <f>IF(N1962="zákl. přenesená",J1962,0)</f>
        <v>0</v>
      </c>
      <c r="BH1962" s="227">
        <f>IF(N1962="sníž. přenesená",J1962,0)</f>
        <v>0</v>
      </c>
      <c r="BI1962" s="227">
        <f>IF(N1962="nulová",J1962,0)</f>
        <v>0</v>
      </c>
      <c r="BJ1962" s="19" t="s">
        <v>34</v>
      </c>
      <c r="BK1962" s="227">
        <f>ROUND(I1962*H1962,2)</f>
        <v>0</v>
      </c>
      <c r="BL1962" s="19" t="s">
        <v>304</v>
      </c>
      <c r="BM1962" s="226" t="s">
        <v>2657</v>
      </c>
    </row>
    <row r="1963" spans="1:51" s="15" customFormat="1" ht="12">
      <c r="A1963" s="15"/>
      <c r="B1963" s="251"/>
      <c r="C1963" s="252"/>
      <c r="D1963" s="230" t="s">
        <v>218</v>
      </c>
      <c r="E1963" s="253" t="s">
        <v>19</v>
      </c>
      <c r="F1963" s="254" t="s">
        <v>2658</v>
      </c>
      <c r="G1963" s="252"/>
      <c r="H1963" s="253" t="s">
        <v>19</v>
      </c>
      <c r="I1963" s="255"/>
      <c r="J1963" s="252"/>
      <c r="K1963" s="252"/>
      <c r="L1963" s="256"/>
      <c r="M1963" s="257"/>
      <c r="N1963" s="258"/>
      <c r="O1963" s="258"/>
      <c r="P1963" s="258"/>
      <c r="Q1963" s="258"/>
      <c r="R1963" s="258"/>
      <c r="S1963" s="258"/>
      <c r="T1963" s="259"/>
      <c r="U1963" s="15"/>
      <c r="V1963" s="15"/>
      <c r="W1963" s="15"/>
      <c r="X1963" s="15"/>
      <c r="Y1963" s="15"/>
      <c r="Z1963" s="15"/>
      <c r="AA1963" s="15"/>
      <c r="AB1963" s="15"/>
      <c r="AC1963" s="15"/>
      <c r="AD1963" s="15"/>
      <c r="AE1963" s="15"/>
      <c r="AT1963" s="260" t="s">
        <v>218</v>
      </c>
      <c r="AU1963" s="260" t="s">
        <v>82</v>
      </c>
      <c r="AV1963" s="15" t="s">
        <v>34</v>
      </c>
      <c r="AW1963" s="15" t="s">
        <v>33</v>
      </c>
      <c r="AX1963" s="15" t="s">
        <v>73</v>
      </c>
      <c r="AY1963" s="260" t="s">
        <v>206</v>
      </c>
    </row>
    <row r="1964" spans="1:51" s="13" customFormat="1" ht="12">
      <c r="A1964" s="13"/>
      <c r="B1964" s="228"/>
      <c r="C1964" s="229"/>
      <c r="D1964" s="230" t="s">
        <v>218</v>
      </c>
      <c r="E1964" s="231" t="s">
        <v>19</v>
      </c>
      <c r="F1964" s="232" t="s">
        <v>2659</v>
      </c>
      <c r="G1964" s="229"/>
      <c r="H1964" s="233">
        <v>1190.02</v>
      </c>
      <c r="I1964" s="234"/>
      <c r="J1964" s="229"/>
      <c r="K1964" s="229"/>
      <c r="L1964" s="235"/>
      <c r="M1964" s="236"/>
      <c r="N1964" s="237"/>
      <c r="O1964" s="237"/>
      <c r="P1964" s="237"/>
      <c r="Q1964" s="237"/>
      <c r="R1964" s="237"/>
      <c r="S1964" s="237"/>
      <c r="T1964" s="238"/>
      <c r="U1964" s="13"/>
      <c r="V1964" s="13"/>
      <c r="W1964" s="13"/>
      <c r="X1964" s="13"/>
      <c r="Y1964" s="13"/>
      <c r="Z1964" s="13"/>
      <c r="AA1964" s="13"/>
      <c r="AB1964" s="13"/>
      <c r="AC1964" s="13"/>
      <c r="AD1964" s="13"/>
      <c r="AE1964" s="13"/>
      <c r="AT1964" s="239" t="s">
        <v>218</v>
      </c>
      <c r="AU1964" s="239" t="s">
        <v>82</v>
      </c>
      <c r="AV1964" s="13" t="s">
        <v>82</v>
      </c>
      <c r="AW1964" s="13" t="s">
        <v>33</v>
      </c>
      <c r="AX1964" s="13" t="s">
        <v>73</v>
      </c>
      <c r="AY1964" s="239" t="s">
        <v>206</v>
      </c>
    </row>
    <row r="1965" spans="1:51" s="13" customFormat="1" ht="12">
      <c r="A1965" s="13"/>
      <c r="B1965" s="228"/>
      <c r="C1965" s="229"/>
      <c r="D1965" s="230" t="s">
        <v>218</v>
      </c>
      <c r="E1965" s="231" t="s">
        <v>19</v>
      </c>
      <c r="F1965" s="232" t="s">
        <v>2660</v>
      </c>
      <c r="G1965" s="229"/>
      <c r="H1965" s="233">
        <v>68.78</v>
      </c>
      <c r="I1965" s="234"/>
      <c r="J1965" s="229"/>
      <c r="K1965" s="229"/>
      <c r="L1965" s="235"/>
      <c r="M1965" s="236"/>
      <c r="N1965" s="237"/>
      <c r="O1965" s="237"/>
      <c r="P1965" s="237"/>
      <c r="Q1965" s="237"/>
      <c r="R1965" s="237"/>
      <c r="S1965" s="237"/>
      <c r="T1965" s="238"/>
      <c r="U1965" s="13"/>
      <c r="V1965" s="13"/>
      <c r="W1965" s="13"/>
      <c r="X1965" s="13"/>
      <c r="Y1965" s="13"/>
      <c r="Z1965" s="13"/>
      <c r="AA1965" s="13"/>
      <c r="AB1965" s="13"/>
      <c r="AC1965" s="13"/>
      <c r="AD1965" s="13"/>
      <c r="AE1965" s="13"/>
      <c r="AT1965" s="239" t="s">
        <v>218</v>
      </c>
      <c r="AU1965" s="239" t="s">
        <v>82</v>
      </c>
      <c r="AV1965" s="13" t="s">
        <v>82</v>
      </c>
      <c r="AW1965" s="13" t="s">
        <v>33</v>
      </c>
      <c r="AX1965" s="13" t="s">
        <v>73</v>
      </c>
      <c r="AY1965" s="239" t="s">
        <v>206</v>
      </c>
    </row>
    <row r="1966" spans="1:51" s="13" customFormat="1" ht="12">
      <c r="A1966" s="13"/>
      <c r="B1966" s="228"/>
      <c r="C1966" s="229"/>
      <c r="D1966" s="230" t="s">
        <v>218</v>
      </c>
      <c r="E1966" s="231" t="s">
        <v>19</v>
      </c>
      <c r="F1966" s="232" t="s">
        <v>2661</v>
      </c>
      <c r="G1966" s="229"/>
      <c r="H1966" s="233">
        <v>39.6</v>
      </c>
      <c r="I1966" s="234"/>
      <c r="J1966" s="229"/>
      <c r="K1966" s="229"/>
      <c r="L1966" s="235"/>
      <c r="M1966" s="236"/>
      <c r="N1966" s="237"/>
      <c r="O1966" s="237"/>
      <c r="P1966" s="237"/>
      <c r="Q1966" s="237"/>
      <c r="R1966" s="237"/>
      <c r="S1966" s="237"/>
      <c r="T1966" s="238"/>
      <c r="U1966" s="13"/>
      <c r="V1966" s="13"/>
      <c r="W1966" s="13"/>
      <c r="X1966" s="13"/>
      <c r="Y1966" s="13"/>
      <c r="Z1966" s="13"/>
      <c r="AA1966" s="13"/>
      <c r="AB1966" s="13"/>
      <c r="AC1966" s="13"/>
      <c r="AD1966" s="13"/>
      <c r="AE1966" s="13"/>
      <c r="AT1966" s="239" t="s">
        <v>218</v>
      </c>
      <c r="AU1966" s="239" t="s">
        <v>82</v>
      </c>
      <c r="AV1966" s="13" t="s">
        <v>82</v>
      </c>
      <c r="AW1966" s="13" t="s">
        <v>33</v>
      </c>
      <c r="AX1966" s="13" t="s">
        <v>73</v>
      </c>
      <c r="AY1966" s="239" t="s">
        <v>206</v>
      </c>
    </row>
    <row r="1967" spans="1:51" s="14" customFormat="1" ht="12">
      <c r="A1967" s="14"/>
      <c r="B1967" s="240"/>
      <c r="C1967" s="241"/>
      <c r="D1967" s="230" t="s">
        <v>218</v>
      </c>
      <c r="E1967" s="242" t="s">
        <v>19</v>
      </c>
      <c r="F1967" s="243" t="s">
        <v>220</v>
      </c>
      <c r="G1967" s="241"/>
      <c r="H1967" s="244">
        <v>1298.4</v>
      </c>
      <c r="I1967" s="245"/>
      <c r="J1967" s="241"/>
      <c r="K1967" s="241"/>
      <c r="L1967" s="246"/>
      <c r="M1967" s="247"/>
      <c r="N1967" s="248"/>
      <c r="O1967" s="248"/>
      <c r="P1967" s="248"/>
      <c r="Q1967" s="248"/>
      <c r="R1967" s="248"/>
      <c r="S1967" s="248"/>
      <c r="T1967" s="249"/>
      <c r="U1967" s="14"/>
      <c r="V1967" s="14"/>
      <c r="W1967" s="14"/>
      <c r="X1967" s="14"/>
      <c r="Y1967" s="14"/>
      <c r="Z1967" s="14"/>
      <c r="AA1967" s="14"/>
      <c r="AB1967" s="14"/>
      <c r="AC1967" s="14"/>
      <c r="AD1967" s="14"/>
      <c r="AE1967" s="14"/>
      <c r="AT1967" s="250" t="s">
        <v>218</v>
      </c>
      <c r="AU1967" s="250" t="s">
        <v>82</v>
      </c>
      <c r="AV1967" s="14" t="s">
        <v>112</v>
      </c>
      <c r="AW1967" s="14" t="s">
        <v>33</v>
      </c>
      <c r="AX1967" s="14" t="s">
        <v>34</v>
      </c>
      <c r="AY1967" s="250" t="s">
        <v>206</v>
      </c>
    </row>
    <row r="1968" spans="1:65" s="2" customFormat="1" ht="44.25" customHeight="1">
      <c r="A1968" s="40"/>
      <c r="B1968" s="41"/>
      <c r="C1968" s="215" t="s">
        <v>2662</v>
      </c>
      <c r="D1968" s="215" t="s">
        <v>208</v>
      </c>
      <c r="E1968" s="216" t="s">
        <v>2663</v>
      </c>
      <c r="F1968" s="217" t="s">
        <v>2664</v>
      </c>
      <c r="G1968" s="218" t="s">
        <v>211</v>
      </c>
      <c r="H1968" s="219">
        <v>414.11</v>
      </c>
      <c r="I1968" s="220"/>
      <c r="J1968" s="221">
        <f>ROUND(I1968*H1968,2)</f>
        <v>0</v>
      </c>
      <c r="K1968" s="217" t="s">
        <v>1583</v>
      </c>
      <c r="L1968" s="46"/>
      <c r="M1968" s="222" t="s">
        <v>19</v>
      </c>
      <c r="N1968" s="223" t="s">
        <v>44</v>
      </c>
      <c r="O1968" s="86"/>
      <c r="P1968" s="224">
        <f>O1968*H1968</f>
        <v>0</v>
      </c>
      <c r="Q1968" s="224">
        <v>0.00125</v>
      </c>
      <c r="R1968" s="224">
        <f>Q1968*H1968</f>
        <v>0.5176375</v>
      </c>
      <c r="S1968" s="224">
        <v>0</v>
      </c>
      <c r="T1968" s="225">
        <f>S1968*H1968</f>
        <v>0</v>
      </c>
      <c r="U1968" s="40"/>
      <c r="V1968" s="40"/>
      <c r="W1968" s="40"/>
      <c r="X1968" s="40"/>
      <c r="Y1968" s="40"/>
      <c r="Z1968" s="40"/>
      <c r="AA1968" s="40"/>
      <c r="AB1968" s="40"/>
      <c r="AC1968" s="40"/>
      <c r="AD1968" s="40"/>
      <c r="AE1968" s="40"/>
      <c r="AR1968" s="226" t="s">
        <v>304</v>
      </c>
      <c r="AT1968" s="226" t="s">
        <v>208</v>
      </c>
      <c r="AU1968" s="226" t="s">
        <v>82</v>
      </c>
      <c r="AY1968" s="19" t="s">
        <v>206</v>
      </c>
      <c r="BE1968" s="227">
        <f>IF(N1968="základní",J1968,0)</f>
        <v>0</v>
      </c>
      <c r="BF1968" s="227">
        <f>IF(N1968="snížená",J1968,0)</f>
        <v>0</v>
      </c>
      <c r="BG1968" s="227">
        <f>IF(N1968="zákl. přenesená",J1968,0)</f>
        <v>0</v>
      </c>
      <c r="BH1968" s="227">
        <f>IF(N1968="sníž. přenesená",J1968,0)</f>
        <v>0</v>
      </c>
      <c r="BI1968" s="227">
        <f>IF(N1968="nulová",J1968,0)</f>
        <v>0</v>
      </c>
      <c r="BJ1968" s="19" t="s">
        <v>34</v>
      </c>
      <c r="BK1968" s="227">
        <f>ROUND(I1968*H1968,2)</f>
        <v>0</v>
      </c>
      <c r="BL1968" s="19" t="s">
        <v>304</v>
      </c>
      <c r="BM1968" s="226" t="s">
        <v>2665</v>
      </c>
    </row>
    <row r="1969" spans="1:51" s="15" customFormat="1" ht="12">
      <c r="A1969" s="15"/>
      <c r="B1969" s="251"/>
      <c r="C1969" s="252"/>
      <c r="D1969" s="230" t="s">
        <v>218</v>
      </c>
      <c r="E1969" s="253" t="s">
        <v>19</v>
      </c>
      <c r="F1969" s="254" t="s">
        <v>2666</v>
      </c>
      <c r="G1969" s="252"/>
      <c r="H1969" s="253" t="s">
        <v>19</v>
      </c>
      <c r="I1969" s="255"/>
      <c r="J1969" s="252"/>
      <c r="K1969" s="252"/>
      <c r="L1969" s="256"/>
      <c r="M1969" s="257"/>
      <c r="N1969" s="258"/>
      <c r="O1969" s="258"/>
      <c r="P1969" s="258"/>
      <c r="Q1969" s="258"/>
      <c r="R1969" s="258"/>
      <c r="S1969" s="258"/>
      <c r="T1969" s="259"/>
      <c r="U1969" s="15"/>
      <c r="V1969" s="15"/>
      <c r="W1969" s="15"/>
      <c r="X1969" s="15"/>
      <c r="Y1969" s="15"/>
      <c r="Z1969" s="15"/>
      <c r="AA1969" s="15"/>
      <c r="AB1969" s="15"/>
      <c r="AC1969" s="15"/>
      <c r="AD1969" s="15"/>
      <c r="AE1969" s="15"/>
      <c r="AT1969" s="260" t="s">
        <v>218</v>
      </c>
      <c r="AU1969" s="260" t="s">
        <v>82</v>
      </c>
      <c r="AV1969" s="15" t="s">
        <v>34</v>
      </c>
      <c r="AW1969" s="15" t="s">
        <v>33</v>
      </c>
      <c r="AX1969" s="15" t="s">
        <v>73</v>
      </c>
      <c r="AY1969" s="260" t="s">
        <v>206</v>
      </c>
    </row>
    <row r="1970" spans="1:51" s="13" customFormat="1" ht="12">
      <c r="A1970" s="13"/>
      <c r="B1970" s="228"/>
      <c r="C1970" s="229"/>
      <c r="D1970" s="230" t="s">
        <v>218</v>
      </c>
      <c r="E1970" s="231" t="s">
        <v>19</v>
      </c>
      <c r="F1970" s="232" t="s">
        <v>2667</v>
      </c>
      <c r="G1970" s="229"/>
      <c r="H1970" s="233">
        <v>33.29</v>
      </c>
      <c r="I1970" s="234"/>
      <c r="J1970" s="229"/>
      <c r="K1970" s="229"/>
      <c r="L1970" s="235"/>
      <c r="M1970" s="236"/>
      <c r="N1970" s="237"/>
      <c r="O1970" s="237"/>
      <c r="P1970" s="237"/>
      <c r="Q1970" s="237"/>
      <c r="R1970" s="237"/>
      <c r="S1970" s="237"/>
      <c r="T1970" s="238"/>
      <c r="U1970" s="13"/>
      <c r="V1970" s="13"/>
      <c r="W1970" s="13"/>
      <c r="X1970" s="13"/>
      <c r="Y1970" s="13"/>
      <c r="Z1970" s="13"/>
      <c r="AA1970" s="13"/>
      <c r="AB1970" s="13"/>
      <c r="AC1970" s="13"/>
      <c r="AD1970" s="13"/>
      <c r="AE1970" s="13"/>
      <c r="AT1970" s="239" t="s">
        <v>218</v>
      </c>
      <c r="AU1970" s="239" t="s">
        <v>82</v>
      </c>
      <c r="AV1970" s="13" t="s">
        <v>82</v>
      </c>
      <c r="AW1970" s="13" t="s">
        <v>33</v>
      </c>
      <c r="AX1970" s="13" t="s">
        <v>73</v>
      </c>
      <c r="AY1970" s="239" t="s">
        <v>206</v>
      </c>
    </row>
    <row r="1971" spans="1:51" s="13" customFormat="1" ht="12">
      <c r="A1971" s="13"/>
      <c r="B1971" s="228"/>
      <c r="C1971" s="229"/>
      <c r="D1971" s="230" t="s">
        <v>218</v>
      </c>
      <c r="E1971" s="231" t="s">
        <v>19</v>
      </c>
      <c r="F1971" s="232" t="s">
        <v>2668</v>
      </c>
      <c r="G1971" s="229"/>
      <c r="H1971" s="233">
        <v>52.81</v>
      </c>
      <c r="I1971" s="234"/>
      <c r="J1971" s="229"/>
      <c r="K1971" s="229"/>
      <c r="L1971" s="235"/>
      <c r="M1971" s="236"/>
      <c r="N1971" s="237"/>
      <c r="O1971" s="237"/>
      <c r="P1971" s="237"/>
      <c r="Q1971" s="237"/>
      <c r="R1971" s="237"/>
      <c r="S1971" s="237"/>
      <c r="T1971" s="238"/>
      <c r="U1971" s="13"/>
      <c r="V1971" s="13"/>
      <c r="W1971" s="13"/>
      <c r="X1971" s="13"/>
      <c r="Y1971" s="13"/>
      <c r="Z1971" s="13"/>
      <c r="AA1971" s="13"/>
      <c r="AB1971" s="13"/>
      <c r="AC1971" s="13"/>
      <c r="AD1971" s="13"/>
      <c r="AE1971" s="13"/>
      <c r="AT1971" s="239" t="s">
        <v>218</v>
      </c>
      <c r="AU1971" s="239" t="s">
        <v>82</v>
      </c>
      <c r="AV1971" s="13" t="s">
        <v>82</v>
      </c>
      <c r="AW1971" s="13" t="s">
        <v>33</v>
      </c>
      <c r="AX1971" s="13" t="s">
        <v>73</v>
      </c>
      <c r="AY1971" s="239" t="s">
        <v>206</v>
      </c>
    </row>
    <row r="1972" spans="1:51" s="13" customFormat="1" ht="12">
      <c r="A1972" s="13"/>
      <c r="B1972" s="228"/>
      <c r="C1972" s="229"/>
      <c r="D1972" s="230" t="s">
        <v>218</v>
      </c>
      <c r="E1972" s="231" t="s">
        <v>19</v>
      </c>
      <c r="F1972" s="232" t="s">
        <v>2669</v>
      </c>
      <c r="G1972" s="229"/>
      <c r="H1972" s="233">
        <v>90</v>
      </c>
      <c r="I1972" s="234"/>
      <c r="J1972" s="229"/>
      <c r="K1972" s="229"/>
      <c r="L1972" s="235"/>
      <c r="M1972" s="236"/>
      <c r="N1972" s="237"/>
      <c r="O1972" s="237"/>
      <c r="P1972" s="237"/>
      <c r="Q1972" s="237"/>
      <c r="R1972" s="237"/>
      <c r="S1972" s="237"/>
      <c r="T1972" s="238"/>
      <c r="U1972" s="13"/>
      <c r="V1972" s="13"/>
      <c r="W1972" s="13"/>
      <c r="X1972" s="13"/>
      <c r="Y1972" s="13"/>
      <c r="Z1972" s="13"/>
      <c r="AA1972" s="13"/>
      <c r="AB1972" s="13"/>
      <c r="AC1972" s="13"/>
      <c r="AD1972" s="13"/>
      <c r="AE1972" s="13"/>
      <c r="AT1972" s="239" t="s">
        <v>218</v>
      </c>
      <c r="AU1972" s="239" t="s">
        <v>82</v>
      </c>
      <c r="AV1972" s="13" t="s">
        <v>82</v>
      </c>
      <c r="AW1972" s="13" t="s">
        <v>33</v>
      </c>
      <c r="AX1972" s="13" t="s">
        <v>73</v>
      </c>
      <c r="AY1972" s="239" t="s">
        <v>206</v>
      </c>
    </row>
    <row r="1973" spans="1:51" s="13" customFormat="1" ht="12">
      <c r="A1973" s="13"/>
      <c r="B1973" s="228"/>
      <c r="C1973" s="229"/>
      <c r="D1973" s="230" t="s">
        <v>218</v>
      </c>
      <c r="E1973" s="231" t="s">
        <v>19</v>
      </c>
      <c r="F1973" s="232" t="s">
        <v>2670</v>
      </c>
      <c r="G1973" s="229"/>
      <c r="H1973" s="233">
        <v>25.2</v>
      </c>
      <c r="I1973" s="234"/>
      <c r="J1973" s="229"/>
      <c r="K1973" s="229"/>
      <c r="L1973" s="235"/>
      <c r="M1973" s="236"/>
      <c r="N1973" s="237"/>
      <c r="O1973" s="237"/>
      <c r="P1973" s="237"/>
      <c r="Q1973" s="237"/>
      <c r="R1973" s="237"/>
      <c r="S1973" s="237"/>
      <c r="T1973" s="238"/>
      <c r="U1973" s="13"/>
      <c r="V1973" s="13"/>
      <c r="W1973" s="13"/>
      <c r="X1973" s="13"/>
      <c r="Y1973" s="13"/>
      <c r="Z1973" s="13"/>
      <c r="AA1973" s="13"/>
      <c r="AB1973" s="13"/>
      <c r="AC1973" s="13"/>
      <c r="AD1973" s="13"/>
      <c r="AE1973" s="13"/>
      <c r="AT1973" s="239" t="s">
        <v>218</v>
      </c>
      <c r="AU1973" s="239" t="s">
        <v>82</v>
      </c>
      <c r="AV1973" s="13" t="s">
        <v>82</v>
      </c>
      <c r="AW1973" s="13" t="s">
        <v>33</v>
      </c>
      <c r="AX1973" s="13" t="s">
        <v>73</v>
      </c>
      <c r="AY1973" s="239" t="s">
        <v>206</v>
      </c>
    </row>
    <row r="1974" spans="1:51" s="13" customFormat="1" ht="12">
      <c r="A1974" s="13"/>
      <c r="B1974" s="228"/>
      <c r="C1974" s="229"/>
      <c r="D1974" s="230" t="s">
        <v>218</v>
      </c>
      <c r="E1974" s="231" t="s">
        <v>19</v>
      </c>
      <c r="F1974" s="232" t="s">
        <v>2671</v>
      </c>
      <c r="G1974" s="229"/>
      <c r="H1974" s="233">
        <v>12.2</v>
      </c>
      <c r="I1974" s="234"/>
      <c r="J1974" s="229"/>
      <c r="K1974" s="229"/>
      <c r="L1974" s="235"/>
      <c r="M1974" s="236"/>
      <c r="N1974" s="237"/>
      <c r="O1974" s="237"/>
      <c r="P1974" s="237"/>
      <c r="Q1974" s="237"/>
      <c r="R1974" s="237"/>
      <c r="S1974" s="237"/>
      <c r="T1974" s="238"/>
      <c r="U1974" s="13"/>
      <c r="V1974" s="13"/>
      <c r="W1974" s="13"/>
      <c r="X1974" s="13"/>
      <c r="Y1974" s="13"/>
      <c r="Z1974" s="13"/>
      <c r="AA1974" s="13"/>
      <c r="AB1974" s="13"/>
      <c r="AC1974" s="13"/>
      <c r="AD1974" s="13"/>
      <c r="AE1974" s="13"/>
      <c r="AT1974" s="239" t="s">
        <v>218</v>
      </c>
      <c r="AU1974" s="239" t="s">
        <v>82</v>
      </c>
      <c r="AV1974" s="13" t="s">
        <v>82</v>
      </c>
      <c r="AW1974" s="13" t="s">
        <v>33</v>
      </c>
      <c r="AX1974" s="13" t="s">
        <v>73</v>
      </c>
      <c r="AY1974" s="239" t="s">
        <v>206</v>
      </c>
    </row>
    <row r="1975" spans="1:51" s="15" customFormat="1" ht="12">
      <c r="A1975" s="15"/>
      <c r="B1975" s="251"/>
      <c r="C1975" s="252"/>
      <c r="D1975" s="230" t="s">
        <v>218</v>
      </c>
      <c r="E1975" s="253" t="s">
        <v>19</v>
      </c>
      <c r="F1975" s="254" t="s">
        <v>2672</v>
      </c>
      <c r="G1975" s="252"/>
      <c r="H1975" s="253" t="s">
        <v>19</v>
      </c>
      <c r="I1975" s="255"/>
      <c r="J1975" s="252"/>
      <c r="K1975" s="252"/>
      <c r="L1975" s="256"/>
      <c r="M1975" s="257"/>
      <c r="N1975" s="258"/>
      <c r="O1975" s="258"/>
      <c r="P1975" s="258"/>
      <c r="Q1975" s="258"/>
      <c r="R1975" s="258"/>
      <c r="S1975" s="258"/>
      <c r="T1975" s="259"/>
      <c r="U1975" s="15"/>
      <c r="V1975" s="15"/>
      <c r="W1975" s="15"/>
      <c r="X1975" s="15"/>
      <c r="Y1975" s="15"/>
      <c r="Z1975" s="15"/>
      <c r="AA1975" s="15"/>
      <c r="AB1975" s="15"/>
      <c r="AC1975" s="15"/>
      <c r="AD1975" s="15"/>
      <c r="AE1975" s="15"/>
      <c r="AT1975" s="260" t="s">
        <v>218</v>
      </c>
      <c r="AU1975" s="260" t="s">
        <v>82</v>
      </c>
      <c r="AV1975" s="15" t="s">
        <v>34</v>
      </c>
      <c r="AW1975" s="15" t="s">
        <v>33</v>
      </c>
      <c r="AX1975" s="15" t="s">
        <v>73</v>
      </c>
      <c r="AY1975" s="260" t="s">
        <v>206</v>
      </c>
    </row>
    <row r="1976" spans="1:51" s="13" customFormat="1" ht="12">
      <c r="A1976" s="13"/>
      <c r="B1976" s="228"/>
      <c r="C1976" s="229"/>
      <c r="D1976" s="230" t="s">
        <v>218</v>
      </c>
      <c r="E1976" s="231" t="s">
        <v>19</v>
      </c>
      <c r="F1976" s="232" t="s">
        <v>2673</v>
      </c>
      <c r="G1976" s="229"/>
      <c r="H1976" s="233">
        <v>14</v>
      </c>
      <c r="I1976" s="234"/>
      <c r="J1976" s="229"/>
      <c r="K1976" s="229"/>
      <c r="L1976" s="235"/>
      <c r="M1976" s="236"/>
      <c r="N1976" s="237"/>
      <c r="O1976" s="237"/>
      <c r="P1976" s="237"/>
      <c r="Q1976" s="237"/>
      <c r="R1976" s="237"/>
      <c r="S1976" s="237"/>
      <c r="T1976" s="238"/>
      <c r="U1976" s="13"/>
      <c r="V1976" s="13"/>
      <c r="W1976" s="13"/>
      <c r="X1976" s="13"/>
      <c r="Y1976" s="13"/>
      <c r="Z1976" s="13"/>
      <c r="AA1976" s="13"/>
      <c r="AB1976" s="13"/>
      <c r="AC1976" s="13"/>
      <c r="AD1976" s="13"/>
      <c r="AE1976" s="13"/>
      <c r="AT1976" s="239" t="s">
        <v>218</v>
      </c>
      <c r="AU1976" s="239" t="s">
        <v>82</v>
      </c>
      <c r="AV1976" s="13" t="s">
        <v>82</v>
      </c>
      <c r="AW1976" s="13" t="s">
        <v>33</v>
      </c>
      <c r="AX1976" s="13" t="s">
        <v>73</v>
      </c>
      <c r="AY1976" s="239" t="s">
        <v>206</v>
      </c>
    </row>
    <row r="1977" spans="1:51" s="13" customFormat="1" ht="12">
      <c r="A1977" s="13"/>
      <c r="B1977" s="228"/>
      <c r="C1977" s="229"/>
      <c r="D1977" s="230" t="s">
        <v>218</v>
      </c>
      <c r="E1977" s="231" t="s">
        <v>19</v>
      </c>
      <c r="F1977" s="232" t="s">
        <v>2674</v>
      </c>
      <c r="G1977" s="229"/>
      <c r="H1977" s="233">
        <v>17.36</v>
      </c>
      <c r="I1977" s="234"/>
      <c r="J1977" s="229"/>
      <c r="K1977" s="229"/>
      <c r="L1977" s="235"/>
      <c r="M1977" s="236"/>
      <c r="N1977" s="237"/>
      <c r="O1977" s="237"/>
      <c r="P1977" s="237"/>
      <c r="Q1977" s="237"/>
      <c r="R1977" s="237"/>
      <c r="S1977" s="237"/>
      <c r="T1977" s="238"/>
      <c r="U1977" s="13"/>
      <c r="V1977" s="13"/>
      <c r="W1977" s="13"/>
      <c r="X1977" s="13"/>
      <c r="Y1977" s="13"/>
      <c r="Z1977" s="13"/>
      <c r="AA1977" s="13"/>
      <c r="AB1977" s="13"/>
      <c r="AC1977" s="13"/>
      <c r="AD1977" s="13"/>
      <c r="AE1977" s="13"/>
      <c r="AT1977" s="239" t="s">
        <v>218</v>
      </c>
      <c r="AU1977" s="239" t="s">
        <v>82</v>
      </c>
      <c r="AV1977" s="13" t="s">
        <v>82</v>
      </c>
      <c r="AW1977" s="13" t="s">
        <v>33</v>
      </c>
      <c r="AX1977" s="13" t="s">
        <v>73</v>
      </c>
      <c r="AY1977" s="239" t="s">
        <v>206</v>
      </c>
    </row>
    <row r="1978" spans="1:51" s="13" customFormat="1" ht="12">
      <c r="A1978" s="13"/>
      <c r="B1978" s="228"/>
      <c r="C1978" s="229"/>
      <c r="D1978" s="230" t="s">
        <v>218</v>
      </c>
      <c r="E1978" s="231" t="s">
        <v>19</v>
      </c>
      <c r="F1978" s="232" t="s">
        <v>2675</v>
      </c>
      <c r="G1978" s="229"/>
      <c r="H1978" s="233">
        <v>14.84</v>
      </c>
      <c r="I1978" s="234"/>
      <c r="J1978" s="229"/>
      <c r="K1978" s="229"/>
      <c r="L1978" s="235"/>
      <c r="M1978" s="236"/>
      <c r="N1978" s="237"/>
      <c r="O1978" s="237"/>
      <c r="P1978" s="237"/>
      <c r="Q1978" s="237"/>
      <c r="R1978" s="237"/>
      <c r="S1978" s="237"/>
      <c r="T1978" s="238"/>
      <c r="U1978" s="13"/>
      <c r="V1978" s="13"/>
      <c r="W1978" s="13"/>
      <c r="X1978" s="13"/>
      <c r="Y1978" s="13"/>
      <c r="Z1978" s="13"/>
      <c r="AA1978" s="13"/>
      <c r="AB1978" s="13"/>
      <c r="AC1978" s="13"/>
      <c r="AD1978" s="13"/>
      <c r="AE1978" s="13"/>
      <c r="AT1978" s="239" t="s">
        <v>218</v>
      </c>
      <c r="AU1978" s="239" t="s">
        <v>82</v>
      </c>
      <c r="AV1978" s="13" t="s">
        <v>82</v>
      </c>
      <c r="AW1978" s="13" t="s">
        <v>33</v>
      </c>
      <c r="AX1978" s="13" t="s">
        <v>73</v>
      </c>
      <c r="AY1978" s="239" t="s">
        <v>206</v>
      </c>
    </row>
    <row r="1979" spans="1:51" s="13" customFormat="1" ht="12">
      <c r="A1979" s="13"/>
      <c r="B1979" s="228"/>
      <c r="C1979" s="229"/>
      <c r="D1979" s="230" t="s">
        <v>218</v>
      </c>
      <c r="E1979" s="231" t="s">
        <v>19</v>
      </c>
      <c r="F1979" s="232" t="s">
        <v>2676</v>
      </c>
      <c r="G1979" s="229"/>
      <c r="H1979" s="233">
        <v>14</v>
      </c>
      <c r="I1979" s="234"/>
      <c r="J1979" s="229"/>
      <c r="K1979" s="229"/>
      <c r="L1979" s="235"/>
      <c r="M1979" s="236"/>
      <c r="N1979" s="237"/>
      <c r="O1979" s="237"/>
      <c r="P1979" s="237"/>
      <c r="Q1979" s="237"/>
      <c r="R1979" s="237"/>
      <c r="S1979" s="237"/>
      <c r="T1979" s="238"/>
      <c r="U1979" s="13"/>
      <c r="V1979" s="13"/>
      <c r="W1979" s="13"/>
      <c r="X1979" s="13"/>
      <c r="Y1979" s="13"/>
      <c r="Z1979" s="13"/>
      <c r="AA1979" s="13"/>
      <c r="AB1979" s="13"/>
      <c r="AC1979" s="13"/>
      <c r="AD1979" s="13"/>
      <c r="AE1979" s="13"/>
      <c r="AT1979" s="239" t="s">
        <v>218</v>
      </c>
      <c r="AU1979" s="239" t="s">
        <v>82</v>
      </c>
      <c r="AV1979" s="13" t="s">
        <v>82</v>
      </c>
      <c r="AW1979" s="13" t="s">
        <v>33</v>
      </c>
      <c r="AX1979" s="13" t="s">
        <v>73</v>
      </c>
      <c r="AY1979" s="239" t="s">
        <v>206</v>
      </c>
    </row>
    <row r="1980" spans="1:51" s="13" customFormat="1" ht="12">
      <c r="A1980" s="13"/>
      <c r="B1980" s="228"/>
      <c r="C1980" s="229"/>
      <c r="D1980" s="230" t="s">
        <v>218</v>
      </c>
      <c r="E1980" s="231" t="s">
        <v>19</v>
      </c>
      <c r="F1980" s="232" t="s">
        <v>2677</v>
      </c>
      <c r="G1980" s="229"/>
      <c r="H1980" s="233">
        <v>17.36</v>
      </c>
      <c r="I1980" s="234"/>
      <c r="J1980" s="229"/>
      <c r="K1980" s="229"/>
      <c r="L1980" s="235"/>
      <c r="M1980" s="236"/>
      <c r="N1980" s="237"/>
      <c r="O1980" s="237"/>
      <c r="P1980" s="237"/>
      <c r="Q1980" s="237"/>
      <c r="R1980" s="237"/>
      <c r="S1980" s="237"/>
      <c r="T1980" s="238"/>
      <c r="U1980" s="13"/>
      <c r="V1980" s="13"/>
      <c r="W1980" s="13"/>
      <c r="X1980" s="13"/>
      <c r="Y1980" s="13"/>
      <c r="Z1980" s="13"/>
      <c r="AA1980" s="13"/>
      <c r="AB1980" s="13"/>
      <c r="AC1980" s="13"/>
      <c r="AD1980" s="13"/>
      <c r="AE1980" s="13"/>
      <c r="AT1980" s="239" t="s">
        <v>218</v>
      </c>
      <c r="AU1980" s="239" t="s">
        <v>82</v>
      </c>
      <c r="AV1980" s="13" t="s">
        <v>82</v>
      </c>
      <c r="AW1980" s="13" t="s">
        <v>33</v>
      </c>
      <c r="AX1980" s="13" t="s">
        <v>73</v>
      </c>
      <c r="AY1980" s="239" t="s">
        <v>206</v>
      </c>
    </row>
    <row r="1981" spans="1:51" s="13" customFormat="1" ht="12">
      <c r="A1981" s="13"/>
      <c r="B1981" s="228"/>
      <c r="C1981" s="229"/>
      <c r="D1981" s="230" t="s">
        <v>218</v>
      </c>
      <c r="E1981" s="231" t="s">
        <v>19</v>
      </c>
      <c r="F1981" s="232" t="s">
        <v>2678</v>
      </c>
      <c r="G1981" s="229"/>
      <c r="H1981" s="233">
        <v>14</v>
      </c>
      <c r="I1981" s="234"/>
      <c r="J1981" s="229"/>
      <c r="K1981" s="229"/>
      <c r="L1981" s="235"/>
      <c r="M1981" s="236"/>
      <c r="N1981" s="237"/>
      <c r="O1981" s="237"/>
      <c r="P1981" s="237"/>
      <c r="Q1981" s="237"/>
      <c r="R1981" s="237"/>
      <c r="S1981" s="237"/>
      <c r="T1981" s="238"/>
      <c r="U1981" s="13"/>
      <c r="V1981" s="13"/>
      <c r="W1981" s="13"/>
      <c r="X1981" s="13"/>
      <c r="Y1981" s="13"/>
      <c r="Z1981" s="13"/>
      <c r="AA1981" s="13"/>
      <c r="AB1981" s="13"/>
      <c r="AC1981" s="13"/>
      <c r="AD1981" s="13"/>
      <c r="AE1981" s="13"/>
      <c r="AT1981" s="239" t="s">
        <v>218</v>
      </c>
      <c r="AU1981" s="239" t="s">
        <v>82</v>
      </c>
      <c r="AV1981" s="13" t="s">
        <v>82</v>
      </c>
      <c r="AW1981" s="13" t="s">
        <v>33</v>
      </c>
      <c r="AX1981" s="13" t="s">
        <v>73</v>
      </c>
      <c r="AY1981" s="239" t="s">
        <v>206</v>
      </c>
    </row>
    <row r="1982" spans="1:51" s="13" customFormat="1" ht="12">
      <c r="A1982" s="13"/>
      <c r="B1982" s="228"/>
      <c r="C1982" s="229"/>
      <c r="D1982" s="230" t="s">
        <v>218</v>
      </c>
      <c r="E1982" s="231" t="s">
        <v>19</v>
      </c>
      <c r="F1982" s="232" t="s">
        <v>2679</v>
      </c>
      <c r="G1982" s="229"/>
      <c r="H1982" s="233">
        <v>14</v>
      </c>
      <c r="I1982" s="234"/>
      <c r="J1982" s="229"/>
      <c r="K1982" s="229"/>
      <c r="L1982" s="235"/>
      <c r="M1982" s="236"/>
      <c r="N1982" s="237"/>
      <c r="O1982" s="237"/>
      <c r="P1982" s="237"/>
      <c r="Q1982" s="237"/>
      <c r="R1982" s="237"/>
      <c r="S1982" s="237"/>
      <c r="T1982" s="238"/>
      <c r="U1982" s="13"/>
      <c r="V1982" s="13"/>
      <c r="W1982" s="13"/>
      <c r="X1982" s="13"/>
      <c r="Y1982" s="13"/>
      <c r="Z1982" s="13"/>
      <c r="AA1982" s="13"/>
      <c r="AB1982" s="13"/>
      <c r="AC1982" s="13"/>
      <c r="AD1982" s="13"/>
      <c r="AE1982" s="13"/>
      <c r="AT1982" s="239" t="s">
        <v>218</v>
      </c>
      <c r="AU1982" s="239" t="s">
        <v>82</v>
      </c>
      <c r="AV1982" s="13" t="s">
        <v>82</v>
      </c>
      <c r="AW1982" s="13" t="s">
        <v>33</v>
      </c>
      <c r="AX1982" s="13" t="s">
        <v>73</v>
      </c>
      <c r="AY1982" s="239" t="s">
        <v>206</v>
      </c>
    </row>
    <row r="1983" spans="1:51" s="13" customFormat="1" ht="12">
      <c r="A1983" s="13"/>
      <c r="B1983" s="228"/>
      <c r="C1983" s="229"/>
      <c r="D1983" s="230" t="s">
        <v>218</v>
      </c>
      <c r="E1983" s="231" t="s">
        <v>19</v>
      </c>
      <c r="F1983" s="232" t="s">
        <v>2680</v>
      </c>
      <c r="G1983" s="229"/>
      <c r="H1983" s="233">
        <v>17.36</v>
      </c>
      <c r="I1983" s="234"/>
      <c r="J1983" s="229"/>
      <c r="K1983" s="229"/>
      <c r="L1983" s="235"/>
      <c r="M1983" s="236"/>
      <c r="N1983" s="237"/>
      <c r="O1983" s="237"/>
      <c r="P1983" s="237"/>
      <c r="Q1983" s="237"/>
      <c r="R1983" s="237"/>
      <c r="S1983" s="237"/>
      <c r="T1983" s="238"/>
      <c r="U1983" s="13"/>
      <c r="V1983" s="13"/>
      <c r="W1983" s="13"/>
      <c r="X1983" s="13"/>
      <c r="Y1983" s="13"/>
      <c r="Z1983" s="13"/>
      <c r="AA1983" s="13"/>
      <c r="AB1983" s="13"/>
      <c r="AC1983" s="13"/>
      <c r="AD1983" s="13"/>
      <c r="AE1983" s="13"/>
      <c r="AT1983" s="239" t="s">
        <v>218</v>
      </c>
      <c r="AU1983" s="239" t="s">
        <v>82</v>
      </c>
      <c r="AV1983" s="13" t="s">
        <v>82</v>
      </c>
      <c r="AW1983" s="13" t="s">
        <v>33</v>
      </c>
      <c r="AX1983" s="13" t="s">
        <v>73</v>
      </c>
      <c r="AY1983" s="239" t="s">
        <v>206</v>
      </c>
    </row>
    <row r="1984" spans="1:51" s="13" customFormat="1" ht="12">
      <c r="A1984" s="13"/>
      <c r="B1984" s="228"/>
      <c r="C1984" s="229"/>
      <c r="D1984" s="230" t="s">
        <v>218</v>
      </c>
      <c r="E1984" s="231" t="s">
        <v>19</v>
      </c>
      <c r="F1984" s="232" t="s">
        <v>2681</v>
      </c>
      <c r="G1984" s="229"/>
      <c r="H1984" s="233">
        <v>15.4</v>
      </c>
      <c r="I1984" s="234"/>
      <c r="J1984" s="229"/>
      <c r="K1984" s="229"/>
      <c r="L1984" s="235"/>
      <c r="M1984" s="236"/>
      <c r="N1984" s="237"/>
      <c r="O1984" s="237"/>
      <c r="P1984" s="237"/>
      <c r="Q1984" s="237"/>
      <c r="R1984" s="237"/>
      <c r="S1984" s="237"/>
      <c r="T1984" s="238"/>
      <c r="U1984" s="13"/>
      <c r="V1984" s="13"/>
      <c r="W1984" s="13"/>
      <c r="X1984" s="13"/>
      <c r="Y1984" s="13"/>
      <c r="Z1984" s="13"/>
      <c r="AA1984" s="13"/>
      <c r="AB1984" s="13"/>
      <c r="AC1984" s="13"/>
      <c r="AD1984" s="13"/>
      <c r="AE1984" s="13"/>
      <c r="AT1984" s="239" t="s">
        <v>218</v>
      </c>
      <c r="AU1984" s="239" t="s">
        <v>82</v>
      </c>
      <c r="AV1984" s="13" t="s">
        <v>82</v>
      </c>
      <c r="AW1984" s="13" t="s">
        <v>33</v>
      </c>
      <c r="AX1984" s="13" t="s">
        <v>73</v>
      </c>
      <c r="AY1984" s="239" t="s">
        <v>206</v>
      </c>
    </row>
    <row r="1985" spans="1:51" s="13" customFormat="1" ht="12">
      <c r="A1985" s="13"/>
      <c r="B1985" s="228"/>
      <c r="C1985" s="229"/>
      <c r="D1985" s="230" t="s">
        <v>218</v>
      </c>
      <c r="E1985" s="231" t="s">
        <v>19</v>
      </c>
      <c r="F1985" s="232" t="s">
        <v>2682</v>
      </c>
      <c r="G1985" s="229"/>
      <c r="H1985" s="233">
        <v>11.1</v>
      </c>
      <c r="I1985" s="234"/>
      <c r="J1985" s="229"/>
      <c r="K1985" s="229"/>
      <c r="L1985" s="235"/>
      <c r="M1985" s="236"/>
      <c r="N1985" s="237"/>
      <c r="O1985" s="237"/>
      <c r="P1985" s="237"/>
      <c r="Q1985" s="237"/>
      <c r="R1985" s="237"/>
      <c r="S1985" s="237"/>
      <c r="T1985" s="238"/>
      <c r="U1985" s="13"/>
      <c r="V1985" s="13"/>
      <c r="W1985" s="13"/>
      <c r="X1985" s="13"/>
      <c r="Y1985" s="13"/>
      <c r="Z1985" s="13"/>
      <c r="AA1985" s="13"/>
      <c r="AB1985" s="13"/>
      <c r="AC1985" s="13"/>
      <c r="AD1985" s="13"/>
      <c r="AE1985" s="13"/>
      <c r="AT1985" s="239" t="s">
        <v>218</v>
      </c>
      <c r="AU1985" s="239" t="s">
        <v>82</v>
      </c>
      <c r="AV1985" s="13" t="s">
        <v>82</v>
      </c>
      <c r="AW1985" s="13" t="s">
        <v>33</v>
      </c>
      <c r="AX1985" s="13" t="s">
        <v>73</v>
      </c>
      <c r="AY1985" s="239" t="s">
        <v>206</v>
      </c>
    </row>
    <row r="1986" spans="1:51" s="13" customFormat="1" ht="12">
      <c r="A1986" s="13"/>
      <c r="B1986" s="228"/>
      <c r="C1986" s="229"/>
      <c r="D1986" s="230" t="s">
        <v>218</v>
      </c>
      <c r="E1986" s="231" t="s">
        <v>19</v>
      </c>
      <c r="F1986" s="232" t="s">
        <v>2683</v>
      </c>
      <c r="G1986" s="229"/>
      <c r="H1986" s="233">
        <v>4.32</v>
      </c>
      <c r="I1986" s="234"/>
      <c r="J1986" s="229"/>
      <c r="K1986" s="229"/>
      <c r="L1986" s="235"/>
      <c r="M1986" s="236"/>
      <c r="N1986" s="237"/>
      <c r="O1986" s="237"/>
      <c r="P1986" s="237"/>
      <c r="Q1986" s="237"/>
      <c r="R1986" s="237"/>
      <c r="S1986" s="237"/>
      <c r="T1986" s="238"/>
      <c r="U1986" s="13"/>
      <c r="V1986" s="13"/>
      <c r="W1986" s="13"/>
      <c r="X1986" s="13"/>
      <c r="Y1986" s="13"/>
      <c r="Z1986" s="13"/>
      <c r="AA1986" s="13"/>
      <c r="AB1986" s="13"/>
      <c r="AC1986" s="13"/>
      <c r="AD1986" s="13"/>
      <c r="AE1986" s="13"/>
      <c r="AT1986" s="239" t="s">
        <v>218</v>
      </c>
      <c r="AU1986" s="239" t="s">
        <v>82</v>
      </c>
      <c r="AV1986" s="13" t="s">
        <v>82</v>
      </c>
      <c r="AW1986" s="13" t="s">
        <v>33</v>
      </c>
      <c r="AX1986" s="13" t="s">
        <v>73</v>
      </c>
      <c r="AY1986" s="239" t="s">
        <v>206</v>
      </c>
    </row>
    <row r="1987" spans="1:51" s="13" customFormat="1" ht="12">
      <c r="A1987" s="13"/>
      <c r="B1987" s="228"/>
      <c r="C1987" s="229"/>
      <c r="D1987" s="230" t="s">
        <v>218</v>
      </c>
      <c r="E1987" s="231" t="s">
        <v>19</v>
      </c>
      <c r="F1987" s="232" t="s">
        <v>2684</v>
      </c>
      <c r="G1987" s="229"/>
      <c r="H1987" s="233">
        <v>4.22</v>
      </c>
      <c r="I1987" s="234"/>
      <c r="J1987" s="229"/>
      <c r="K1987" s="229"/>
      <c r="L1987" s="235"/>
      <c r="M1987" s="236"/>
      <c r="N1987" s="237"/>
      <c r="O1987" s="237"/>
      <c r="P1987" s="237"/>
      <c r="Q1987" s="237"/>
      <c r="R1987" s="237"/>
      <c r="S1987" s="237"/>
      <c r="T1987" s="238"/>
      <c r="U1987" s="13"/>
      <c r="V1987" s="13"/>
      <c r="W1987" s="13"/>
      <c r="X1987" s="13"/>
      <c r="Y1987" s="13"/>
      <c r="Z1987" s="13"/>
      <c r="AA1987" s="13"/>
      <c r="AB1987" s="13"/>
      <c r="AC1987" s="13"/>
      <c r="AD1987" s="13"/>
      <c r="AE1987" s="13"/>
      <c r="AT1987" s="239" t="s">
        <v>218</v>
      </c>
      <c r="AU1987" s="239" t="s">
        <v>82</v>
      </c>
      <c r="AV1987" s="13" t="s">
        <v>82</v>
      </c>
      <c r="AW1987" s="13" t="s">
        <v>33</v>
      </c>
      <c r="AX1987" s="13" t="s">
        <v>73</v>
      </c>
      <c r="AY1987" s="239" t="s">
        <v>206</v>
      </c>
    </row>
    <row r="1988" spans="1:51" s="13" customFormat="1" ht="12">
      <c r="A1988" s="13"/>
      <c r="B1988" s="228"/>
      <c r="C1988" s="229"/>
      <c r="D1988" s="230" t="s">
        <v>218</v>
      </c>
      <c r="E1988" s="231" t="s">
        <v>19</v>
      </c>
      <c r="F1988" s="232" t="s">
        <v>2685</v>
      </c>
      <c r="G1988" s="229"/>
      <c r="H1988" s="233">
        <v>15.4</v>
      </c>
      <c r="I1988" s="234"/>
      <c r="J1988" s="229"/>
      <c r="K1988" s="229"/>
      <c r="L1988" s="235"/>
      <c r="M1988" s="236"/>
      <c r="N1988" s="237"/>
      <c r="O1988" s="237"/>
      <c r="P1988" s="237"/>
      <c r="Q1988" s="237"/>
      <c r="R1988" s="237"/>
      <c r="S1988" s="237"/>
      <c r="T1988" s="238"/>
      <c r="U1988" s="13"/>
      <c r="V1988" s="13"/>
      <c r="W1988" s="13"/>
      <c r="X1988" s="13"/>
      <c r="Y1988" s="13"/>
      <c r="Z1988" s="13"/>
      <c r="AA1988" s="13"/>
      <c r="AB1988" s="13"/>
      <c r="AC1988" s="13"/>
      <c r="AD1988" s="13"/>
      <c r="AE1988" s="13"/>
      <c r="AT1988" s="239" t="s">
        <v>218</v>
      </c>
      <c r="AU1988" s="239" t="s">
        <v>82</v>
      </c>
      <c r="AV1988" s="13" t="s">
        <v>82</v>
      </c>
      <c r="AW1988" s="13" t="s">
        <v>33</v>
      </c>
      <c r="AX1988" s="13" t="s">
        <v>73</v>
      </c>
      <c r="AY1988" s="239" t="s">
        <v>206</v>
      </c>
    </row>
    <row r="1989" spans="1:51" s="13" customFormat="1" ht="12">
      <c r="A1989" s="13"/>
      <c r="B1989" s="228"/>
      <c r="C1989" s="229"/>
      <c r="D1989" s="230" t="s">
        <v>218</v>
      </c>
      <c r="E1989" s="231" t="s">
        <v>19</v>
      </c>
      <c r="F1989" s="232" t="s">
        <v>2686</v>
      </c>
      <c r="G1989" s="229"/>
      <c r="H1989" s="233">
        <v>1.95</v>
      </c>
      <c r="I1989" s="234"/>
      <c r="J1989" s="229"/>
      <c r="K1989" s="229"/>
      <c r="L1989" s="235"/>
      <c r="M1989" s="236"/>
      <c r="N1989" s="237"/>
      <c r="O1989" s="237"/>
      <c r="P1989" s="237"/>
      <c r="Q1989" s="237"/>
      <c r="R1989" s="237"/>
      <c r="S1989" s="237"/>
      <c r="T1989" s="238"/>
      <c r="U1989" s="13"/>
      <c r="V1989" s="13"/>
      <c r="W1989" s="13"/>
      <c r="X1989" s="13"/>
      <c r="Y1989" s="13"/>
      <c r="Z1989" s="13"/>
      <c r="AA1989" s="13"/>
      <c r="AB1989" s="13"/>
      <c r="AC1989" s="13"/>
      <c r="AD1989" s="13"/>
      <c r="AE1989" s="13"/>
      <c r="AT1989" s="239" t="s">
        <v>218</v>
      </c>
      <c r="AU1989" s="239" t="s">
        <v>82</v>
      </c>
      <c r="AV1989" s="13" t="s">
        <v>82</v>
      </c>
      <c r="AW1989" s="13" t="s">
        <v>33</v>
      </c>
      <c r="AX1989" s="13" t="s">
        <v>73</v>
      </c>
      <c r="AY1989" s="239" t="s">
        <v>206</v>
      </c>
    </row>
    <row r="1990" spans="1:51" s="13" customFormat="1" ht="12">
      <c r="A1990" s="13"/>
      <c r="B1990" s="228"/>
      <c r="C1990" s="229"/>
      <c r="D1990" s="230" t="s">
        <v>218</v>
      </c>
      <c r="E1990" s="231" t="s">
        <v>19</v>
      </c>
      <c r="F1990" s="232" t="s">
        <v>2687</v>
      </c>
      <c r="G1990" s="229"/>
      <c r="H1990" s="233">
        <v>1.95</v>
      </c>
      <c r="I1990" s="234"/>
      <c r="J1990" s="229"/>
      <c r="K1990" s="229"/>
      <c r="L1990" s="235"/>
      <c r="M1990" s="236"/>
      <c r="N1990" s="237"/>
      <c r="O1990" s="237"/>
      <c r="P1990" s="237"/>
      <c r="Q1990" s="237"/>
      <c r="R1990" s="237"/>
      <c r="S1990" s="237"/>
      <c r="T1990" s="238"/>
      <c r="U1990" s="13"/>
      <c r="V1990" s="13"/>
      <c r="W1990" s="13"/>
      <c r="X1990" s="13"/>
      <c r="Y1990" s="13"/>
      <c r="Z1990" s="13"/>
      <c r="AA1990" s="13"/>
      <c r="AB1990" s="13"/>
      <c r="AC1990" s="13"/>
      <c r="AD1990" s="13"/>
      <c r="AE1990" s="13"/>
      <c r="AT1990" s="239" t="s">
        <v>218</v>
      </c>
      <c r="AU1990" s="239" t="s">
        <v>82</v>
      </c>
      <c r="AV1990" s="13" t="s">
        <v>82</v>
      </c>
      <c r="AW1990" s="13" t="s">
        <v>33</v>
      </c>
      <c r="AX1990" s="13" t="s">
        <v>73</v>
      </c>
      <c r="AY1990" s="239" t="s">
        <v>206</v>
      </c>
    </row>
    <row r="1991" spans="1:51" s="13" customFormat="1" ht="12">
      <c r="A1991" s="13"/>
      <c r="B1991" s="228"/>
      <c r="C1991" s="229"/>
      <c r="D1991" s="230" t="s">
        <v>218</v>
      </c>
      <c r="E1991" s="231" t="s">
        <v>19</v>
      </c>
      <c r="F1991" s="232" t="s">
        <v>2688</v>
      </c>
      <c r="G1991" s="229"/>
      <c r="H1991" s="233">
        <v>2.23</v>
      </c>
      <c r="I1991" s="234"/>
      <c r="J1991" s="229"/>
      <c r="K1991" s="229"/>
      <c r="L1991" s="235"/>
      <c r="M1991" s="236"/>
      <c r="N1991" s="237"/>
      <c r="O1991" s="237"/>
      <c r="P1991" s="237"/>
      <c r="Q1991" s="237"/>
      <c r="R1991" s="237"/>
      <c r="S1991" s="237"/>
      <c r="T1991" s="238"/>
      <c r="U1991" s="13"/>
      <c r="V1991" s="13"/>
      <c r="W1991" s="13"/>
      <c r="X1991" s="13"/>
      <c r="Y1991" s="13"/>
      <c r="Z1991" s="13"/>
      <c r="AA1991" s="13"/>
      <c r="AB1991" s="13"/>
      <c r="AC1991" s="13"/>
      <c r="AD1991" s="13"/>
      <c r="AE1991" s="13"/>
      <c r="AT1991" s="239" t="s">
        <v>218</v>
      </c>
      <c r="AU1991" s="239" t="s">
        <v>82</v>
      </c>
      <c r="AV1991" s="13" t="s">
        <v>82</v>
      </c>
      <c r="AW1991" s="13" t="s">
        <v>33</v>
      </c>
      <c r="AX1991" s="13" t="s">
        <v>73</v>
      </c>
      <c r="AY1991" s="239" t="s">
        <v>206</v>
      </c>
    </row>
    <row r="1992" spans="1:51" s="13" customFormat="1" ht="12">
      <c r="A1992" s="13"/>
      <c r="B1992" s="228"/>
      <c r="C1992" s="229"/>
      <c r="D1992" s="230" t="s">
        <v>218</v>
      </c>
      <c r="E1992" s="231" t="s">
        <v>19</v>
      </c>
      <c r="F1992" s="232" t="s">
        <v>2689</v>
      </c>
      <c r="G1992" s="229"/>
      <c r="H1992" s="233">
        <v>15.4</v>
      </c>
      <c r="I1992" s="234"/>
      <c r="J1992" s="229"/>
      <c r="K1992" s="229"/>
      <c r="L1992" s="235"/>
      <c r="M1992" s="236"/>
      <c r="N1992" s="237"/>
      <c r="O1992" s="237"/>
      <c r="P1992" s="237"/>
      <c r="Q1992" s="237"/>
      <c r="R1992" s="237"/>
      <c r="S1992" s="237"/>
      <c r="T1992" s="238"/>
      <c r="U1992" s="13"/>
      <c r="V1992" s="13"/>
      <c r="W1992" s="13"/>
      <c r="X1992" s="13"/>
      <c r="Y1992" s="13"/>
      <c r="Z1992" s="13"/>
      <c r="AA1992" s="13"/>
      <c r="AB1992" s="13"/>
      <c r="AC1992" s="13"/>
      <c r="AD1992" s="13"/>
      <c r="AE1992" s="13"/>
      <c r="AT1992" s="239" t="s">
        <v>218</v>
      </c>
      <c r="AU1992" s="239" t="s">
        <v>82</v>
      </c>
      <c r="AV1992" s="13" t="s">
        <v>82</v>
      </c>
      <c r="AW1992" s="13" t="s">
        <v>33</v>
      </c>
      <c r="AX1992" s="13" t="s">
        <v>73</v>
      </c>
      <c r="AY1992" s="239" t="s">
        <v>206</v>
      </c>
    </row>
    <row r="1993" spans="1:51" s="13" customFormat="1" ht="12">
      <c r="A1993" s="13"/>
      <c r="B1993" s="228"/>
      <c r="C1993" s="229"/>
      <c r="D1993" s="230" t="s">
        <v>218</v>
      </c>
      <c r="E1993" s="231" t="s">
        <v>19</v>
      </c>
      <c r="F1993" s="232" t="s">
        <v>2690</v>
      </c>
      <c r="G1993" s="229"/>
      <c r="H1993" s="233">
        <v>2.86</v>
      </c>
      <c r="I1993" s="234"/>
      <c r="J1993" s="229"/>
      <c r="K1993" s="229"/>
      <c r="L1993" s="235"/>
      <c r="M1993" s="236"/>
      <c r="N1993" s="237"/>
      <c r="O1993" s="237"/>
      <c r="P1993" s="237"/>
      <c r="Q1993" s="237"/>
      <c r="R1993" s="237"/>
      <c r="S1993" s="237"/>
      <c r="T1993" s="238"/>
      <c r="U1993" s="13"/>
      <c r="V1993" s="13"/>
      <c r="W1993" s="13"/>
      <c r="X1993" s="13"/>
      <c r="Y1993" s="13"/>
      <c r="Z1993" s="13"/>
      <c r="AA1993" s="13"/>
      <c r="AB1993" s="13"/>
      <c r="AC1993" s="13"/>
      <c r="AD1993" s="13"/>
      <c r="AE1993" s="13"/>
      <c r="AT1993" s="239" t="s">
        <v>218</v>
      </c>
      <c r="AU1993" s="239" t="s">
        <v>82</v>
      </c>
      <c r="AV1993" s="13" t="s">
        <v>82</v>
      </c>
      <c r="AW1993" s="13" t="s">
        <v>33</v>
      </c>
      <c r="AX1993" s="13" t="s">
        <v>73</v>
      </c>
      <c r="AY1993" s="239" t="s">
        <v>206</v>
      </c>
    </row>
    <row r="1994" spans="1:51" s="13" customFormat="1" ht="12">
      <c r="A1994" s="13"/>
      <c r="B1994" s="228"/>
      <c r="C1994" s="229"/>
      <c r="D1994" s="230" t="s">
        <v>218</v>
      </c>
      <c r="E1994" s="231" t="s">
        <v>19</v>
      </c>
      <c r="F1994" s="232" t="s">
        <v>2691</v>
      </c>
      <c r="G1994" s="229"/>
      <c r="H1994" s="233">
        <v>2.86</v>
      </c>
      <c r="I1994" s="234"/>
      <c r="J1994" s="229"/>
      <c r="K1994" s="229"/>
      <c r="L1994" s="235"/>
      <c r="M1994" s="236"/>
      <c r="N1994" s="237"/>
      <c r="O1994" s="237"/>
      <c r="P1994" s="237"/>
      <c r="Q1994" s="237"/>
      <c r="R1994" s="237"/>
      <c r="S1994" s="237"/>
      <c r="T1994" s="238"/>
      <c r="U1994" s="13"/>
      <c r="V1994" s="13"/>
      <c r="W1994" s="13"/>
      <c r="X1994" s="13"/>
      <c r="Y1994" s="13"/>
      <c r="Z1994" s="13"/>
      <c r="AA1994" s="13"/>
      <c r="AB1994" s="13"/>
      <c r="AC1994" s="13"/>
      <c r="AD1994" s="13"/>
      <c r="AE1994" s="13"/>
      <c r="AT1994" s="239" t="s">
        <v>218</v>
      </c>
      <c r="AU1994" s="239" t="s">
        <v>82</v>
      </c>
      <c r="AV1994" s="13" t="s">
        <v>82</v>
      </c>
      <c r="AW1994" s="13" t="s">
        <v>33</v>
      </c>
      <c r="AX1994" s="13" t="s">
        <v>73</v>
      </c>
      <c r="AY1994" s="239" t="s">
        <v>206</v>
      </c>
    </row>
    <row r="1995" spans="1:51" s="16" customFormat="1" ht="12">
      <c r="A1995" s="16"/>
      <c r="B1995" s="271"/>
      <c r="C1995" s="272"/>
      <c r="D1995" s="230" t="s">
        <v>218</v>
      </c>
      <c r="E1995" s="273" t="s">
        <v>19</v>
      </c>
      <c r="F1995" s="274" t="s">
        <v>1368</v>
      </c>
      <c r="G1995" s="272"/>
      <c r="H1995" s="275">
        <v>414.11</v>
      </c>
      <c r="I1995" s="276"/>
      <c r="J1995" s="272"/>
      <c r="K1995" s="272"/>
      <c r="L1995" s="277"/>
      <c r="M1995" s="278"/>
      <c r="N1995" s="279"/>
      <c r="O1995" s="279"/>
      <c r="P1995" s="279"/>
      <c r="Q1995" s="279"/>
      <c r="R1995" s="279"/>
      <c r="S1995" s="279"/>
      <c r="T1995" s="280"/>
      <c r="U1995" s="16"/>
      <c r="V1995" s="16"/>
      <c r="W1995" s="16"/>
      <c r="X1995" s="16"/>
      <c r="Y1995" s="16"/>
      <c r="Z1995" s="16"/>
      <c r="AA1995" s="16"/>
      <c r="AB1995" s="16"/>
      <c r="AC1995" s="16"/>
      <c r="AD1995" s="16"/>
      <c r="AE1995" s="16"/>
      <c r="AT1995" s="281" t="s">
        <v>218</v>
      </c>
      <c r="AU1995" s="281" t="s">
        <v>82</v>
      </c>
      <c r="AV1995" s="16" t="s">
        <v>93</v>
      </c>
      <c r="AW1995" s="16" t="s">
        <v>33</v>
      </c>
      <c r="AX1995" s="16" t="s">
        <v>73</v>
      </c>
      <c r="AY1995" s="281" t="s">
        <v>206</v>
      </c>
    </row>
    <row r="1996" spans="1:51" s="14" customFormat="1" ht="12">
      <c r="A1996" s="14"/>
      <c r="B1996" s="240"/>
      <c r="C1996" s="241"/>
      <c r="D1996" s="230" t="s">
        <v>218</v>
      </c>
      <c r="E1996" s="242" t="s">
        <v>19</v>
      </c>
      <c r="F1996" s="243" t="s">
        <v>220</v>
      </c>
      <c r="G1996" s="241"/>
      <c r="H1996" s="244">
        <v>414.11</v>
      </c>
      <c r="I1996" s="245"/>
      <c r="J1996" s="241"/>
      <c r="K1996" s="241"/>
      <c r="L1996" s="246"/>
      <c r="M1996" s="247"/>
      <c r="N1996" s="248"/>
      <c r="O1996" s="248"/>
      <c r="P1996" s="248"/>
      <c r="Q1996" s="248"/>
      <c r="R1996" s="248"/>
      <c r="S1996" s="248"/>
      <c r="T1996" s="249"/>
      <c r="U1996" s="14"/>
      <c r="V1996" s="14"/>
      <c r="W1996" s="14"/>
      <c r="X1996" s="14"/>
      <c r="Y1996" s="14"/>
      <c r="Z1996" s="14"/>
      <c r="AA1996" s="14"/>
      <c r="AB1996" s="14"/>
      <c r="AC1996" s="14"/>
      <c r="AD1996" s="14"/>
      <c r="AE1996" s="14"/>
      <c r="AT1996" s="250" t="s">
        <v>218</v>
      </c>
      <c r="AU1996" s="250" t="s">
        <v>82</v>
      </c>
      <c r="AV1996" s="14" t="s">
        <v>112</v>
      </c>
      <c r="AW1996" s="14" t="s">
        <v>33</v>
      </c>
      <c r="AX1996" s="14" t="s">
        <v>34</v>
      </c>
      <c r="AY1996" s="250" t="s">
        <v>206</v>
      </c>
    </row>
    <row r="1997" spans="1:65" s="2" customFormat="1" ht="16.5" customHeight="1">
      <c r="A1997" s="40"/>
      <c r="B1997" s="41"/>
      <c r="C1997" s="261" t="s">
        <v>2692</v>
      </c>
      <c r="D1997" s="261" t="s">
        <v>317</v>
      </c>
      <c r="E1997" s="262" t="s">
        <v>2693</v>
      </c>
      <c r="F1997" s="263" t="s">
        <v>2694</v>
      </c>
      <c r="G1997" s="264" t="s">
        <v>211</v>
      </c>
      <c r="H1997" s="265">
        <v>434.816</v>
      </c>
      <c r="I1997" s="266"/>
      <c r="J1997" s="267">
        <f>ROUND(I1997*H1997,2)</f>
        <v>0</v>
      </c>
      <c r="K1997" s="263" t="s">
        <v>212</v>
      </c>
      <c r="L1997" s="268"/>
      <c r="M1997" s="269" t="s">
        <v>19</v>
      </c>
      <c r="N1997" s="270" t="s">
        <v>44</v>
      </c>
      <c r="O1997" s="86"/>
      <c r="P1997" s="224">
        <f>O1997*H1997</f>
        <v>0</v>
      </c>
      <c r="Q1997" s="224">
        <v>0.0022</v>
      </c>
      <c r="R1997" s="224">
        <f>Q1997*H1997</f>
        <v>0.9565952</v>
      </c>
      <c r="S1997" s="224">
        <v>0</v>
      </c>
      <c r="T1997" s="225">
        <f>S1997*H1997</f>
        <v>0</v>
      </c>
      <c r="U1997" s="40"/>
      <c r="V1997" s="40"/>
      <c r="W1997" s="40"/>
      <c r="X1997" s="40"/>
      <c r="Y1997" s="40"/>
      <c r="Z1997" s="40"/>
      <c r="AA1997" s="40"/>
      <c r="AB1997" s="40"/>
      <c r="AC1997" s="40"/>
      <c r="AD1997" s="40"/>
      <c r="AE1997" s="40"/>
      <c r="AR1997" s="226" t="s">
        <v>377</v>
      </c>
      <c r="AT1997" s="226" t="s">
        <v>317</v>
      </c>
      <c r="AU1997" s="226" t="s">
        <v>82</v>
      </c>
      <c r="AY1997" s="19" t="s">
        <v>206</v>
      </c>
      <c r="BE1997" s="227">
        <f>IF(N1997="základní",J1997,0)</f>
        <v>0</v>
      </c>
      <c r="BF1997" s="227">
        <f>IF(N1997="snížená",J1997,0)</f>
        <v>0</v>
      </c>
      <c r="BG1997" s="227">
        <f>IF(N1997="zákl. přenesená",J1997,0)</f>
        <v>0</v>
      </c>
      <c r="BH1997" s="227">
        <f>IF(N1997="sníž. přenesená",J1997,0)</f>
        <v>0</v>
      </c>
      <c r="BI1997" s="227">
        <f>IF(N1997="nulová",J1997,0)</f>
        <v>0</v>
      </c>
      <c r="BJ1997" s="19" t="s">
        <v>34</v>
      </c>
      <c r="BK1997" s="227">
        <f>ROUND(I1997*H1997,2)</f>
        <v>0</v>
      </c>
      <c r="BL1997" s="19" t="s">
        <v>304</v>
      </c>
      <c r="BM1997" s="226" t="s">
        <v>2695</v>
      </c>
    </row>
    <row r="1998" spans="1:51" s="13" customFormat="1" ht="12">
      <c r="A1998" s="13"/>
      <c r="B1998" s="228"/>
      <c r="C1998" s="229"/>
      <c r="D1998" s="230" t="s">
        <v>218</v>
      </c>
      <c r="E1998" s="229"/>
      <c r="F1998" s="232" t="s">
        <v>2696</v>
      </c>
      <c r="G1998" s="229"/>
      <c r="H1998" s="233">
        <v>434.816</v>
      </c>
      <c r="I1998" s="234"/>
      <c r="J1998" s="229"/>
      <c r="K1998" s="229"/>
      <c r="L1998" s="235"/>
      <c r="M1998" s="236"/>
      <c r="N1998" s="237"/>
      <c r="O1998" s="237"/>
      <c r="P1998" s="237"/>
      <c r="Q1998" s="237"/>
      <c r="R1998" s="237"/>
      <c r="S1998" s="237"/>
      <c r="T1998" s="238"/>
      <c r="U1998" s="13"/>
      <c r="V1998" s="13"/>
      <c r="W1998" s="13"/>
      <c r="X1998" s="13"/>
      <c r="Y1998" s="13"/>
      <c r="Z1998" s="13"/>
      <c r="AA1998" s="13"/>
      <c r="AB1998" s="13"/>
      <c r="AC1998" s="13"/>
      <c r="AD1998" s="13"/>
      <c r="AE1998" s="13"/>
      <c r="AT1998" s="239" t="s">
        <v>218</v>
      </c>
      <c r="AU1998" s="239" t="s">
        <v>82</v>
      </c>
      <c r="AV1998" s="13" t="s">
        <v>82</v>
      </c>
      <c r="AW1998" s="13" t="s">
        <v>4</v>
      </c>
      <c r="AX1998" s="13" t="s">
        <v>34</v>
      </c>
      <c r="AY1998" s="239" t="s">
        <v>206</v>
      </c>
    </row>
    <row r="1999" spans="1:65" s="2" customFormat="1" ht="12">
      <c r="A1999" s="40"/>
      <c r="B1999" s="41"/>
      <c r="C1999" s="215" t="s">
        <v>2697</v>
      </c>
      <c r="D1999" s="215" t="s">
        <v>208</v>
      </c>
      <c r="E1999" s="216" t="s">
        <v>2698</v>
      </c>
      <c r="F1999" s="217" t="s">
        <v>2699</v>
      </c>
      <c r="G1999" s="218" t="s">
        <v>270</v>
      </c>
      <c r="H1999" s="219">
        <v>25.2</v>
      </c>
      <c r="I1999" s="220"/>
      <c r="J1999" s="221">
        <f>ROUND(I1999*H1999,2)</f>
        <v>0</v>
      </c>
      <c r="K1999" s="217" t="s">
        <v>212</v>
      </c>
      <c r="L1999" s="46"/>
      <c r="M1999" s="222" t="s">
        <v>19</v>
      </c>
      <c r="N1999" s="223" t="s">
        <v>44</v>
      </c>
      <c r="O1999" s="86"/>
      <c r="P1999" s="224">
        <f>O1999*H1999</f>
        <v>0</v>
      </c>
      <c r="Q1999" s="224">
        <v>0.00906</v>
      </c>
      <c r="R1999" s="224">
        <f>Q1999*H1999</f>
        <v>0.22831200000000001</v>
      </c>
      <c r="S1999" s="224">
        <v>0</v>
      </c>
      <c r="T1999" s="225">
        <f>S1999*H1999</f>
        <v>0</v>
      </c>
      <c r="U1999" s="40"/>
      <c r="V1999" s="40"/>
      <c r="W1999" s="40"/>
      <c r="X1999" s="40"/>
      <c r="Y1999" s="40"/>
      <c r="Z1999" s="40"/>
      <c r="AA1999" s="40"/>
      <c r="AB1999" s="40"/>
      <c r="AC1999" s="40"/>
      <c r="AD1999" s="40"/>
      <c r="AE1999" s="40"/>
      <c r="AR1999" s="226" t="s">
        <v>304</v>
      </c>
      <c r="AT1999" s="226" t="s">
        <v>208</v>
      </c>
      <c r="AU1999" s="226" t="s">
        <v>82</v>
      </c>
      <c r="AY1999" s="19" t="s">
        <v>206</v>
      </c>
      <c r="BE1999" s="227">
        <f>IF(N1999="základní",J1999,0)</f>
        <v>0</v>
      </c>
      <c r="BF1999" s="227">
        <f>IF(N1999="snížená",J1999,0)</f>
        <v>0</v>
      </c>
      <c r="BG1999" s="227">
        <f>IF(N1999="zákl. přenesená",J1999,0)</f>
        <v>0</v>
      </c>
      <c r="BH1999" s="227">
        <f>IF(N1999="sníž. přenesená",J1999,0)</f>
        <v>0</v>
      </c>
      <c r="BI1999" s="227">
        <f>IF(N1999="nulová",J1999,0)</f>
        <v>0</v>
      </c>
      <c r="BJ1999" s="19" t="s">
        <v>34</v>
      </c>
      <c r="BK1999" s="227">
        <f>ROUND(I1999*H1999,2)</f>
        <v>0</v>
      </c>
      <c r="BL1999" s="19" t="s">
        <v>304</v>
      </c>
      <c r="BM1999" s="226" t="s">
        <v>2700</v>
      </c>
    </row>
    <row r="2000" spans="1:51" s="13" customFormat="1" ht="12">
      <c r="A2000" s="13"/>
      <c r="B2000" s="228"/>
      <c r="C2000" s="229"/>
      <c r="D2000" s="230" t="s">
        <v>218</v>
      </c>
      <c r="E2000" s="231" t="s">
        <v>19</v>
      </c>
      <c r="F2000" s="232" t="s">
        <v>2701</v>
      </c>
      <c r="G2000" s="229"/>
      <c r="H2000" s="233">
        <v>25.2</v>
      </c>
      <c r="I2000" s="234"/>
      <c r="J2000" s="229"/>
      <c r="K2000" s="229"/>
      <c r="L2000" s="235"/>
      <c r="M2000" s="236"/>
      <c r="N2000" s="237"/>
      <c r="O2000" s="237"/>
      <c r="P2000" s="237"/>
      <c r="Q2000" s="237"/>
      <c r="R2000" s="237"/>
      <c r="S2000" s="237"/>
      <c r="T2000" s="238"/>
      <c r="U2000" s="13"/>
      <c r="V2000" s="13"/>
      <c r="W2000" s="13"/>
      <c r="X2000" s="13"/>
      <c r="Y2000" s="13"/>
      <c r="Z2000" s="13"/>
      <c r="AA2000" s="13"/>
      <c r="AB2000" s="13"/>
      <c r="AC2000" s="13"/>
      <c r="AD2000" s="13"/>
      <c r="AE2000" s="13"/>
      <c r="AT2000" s="239" t="s">
        <v>218</v>
      </c>
      <c r="AU2000" s="239" t="s">
        <v>82</v>
      </c>
      <c r="AV2000" s="13" t="s">
        <v>82</v>
      </c>
      <c r="AW2000" s="13" t="s">
        <v>33</v>
      </c>
      <c r="AX2000" s="13" t="s">
        <v>73</v>
      </c>
      <c r="AY2000" s="239" t="s">
        <v>206</v>
      </c>
    </row>
    <row r="2001" spans="1:51" s="14" customFormat="1" ht="12">
      <c r="A2001" s="14"/>
      <c r="B2001" s="240"/>
      <c r="C2001" s="241"/>
      <c r="D2001" s="230" t="s">
        <v>218</v>
      </c>
      <c r="E2001" s="242" t="s">
        <v>19</v>
      </c>
      <c r="F2001" s="243" t="s">
        <v>220</v>
      </c>
      <c r="G2001" s="241"/>
      <c r="H2001" s="244">
        <v>25.2</v>
      </c>
      <c r="I2001" s="245"/>
      <c r="J2001" s="241"/>
      <c r="K2001" s="241"/>
      <c r="L2001" s="246"/>
      <c r="M2001" s="247"/>
      <c r="N2001" s="248"/>
      <c r="O2001" s="248"/>
      <c r="P2001" s="248"/>
      <c r="Q2001" s="248"/>
      <c r="R2001" s="248"/>
      <c r="S2001" s="248"/>
      <c r="T2001" s="249"/>
      <c r="U2001" s="14"/>
      <c r="V2001" s="14"/>
      <c r="W2001" s="14"/>
      <c r="X2001" s="14"/>
      <c r="Y2001" s="14"/>
      <c r="Z2001" s="14"/>
      <c r="AA2001" s="14"/>
      <c r="AB2001" s="14"/>
      <c r="AC2001" s="14"/>
      <c r="AD2001" s="14"/>
      <c r="AE2001" s="14"/>
      <c r="AT2001" s="250" t="s">
        <v>218</v>
      </c>
      <c r="AU2001" s="250" t="s">
        <v>82</v>
      </c>
      <c r="AV2001" s="14" t="s">
        <v>112</v>
      </c>
      <c r="AW2001" s="14" t="s">
        <v>33</v>
      </c>
      <c r="AX2001" s="14" t="s">
        <v>34</v>
      </c>
      <c r="AY2001" s="250" t="s">
        <v>206</v>
      </c>
    </row>
    <row r="2002" spans="1:65" s="2" customFormat="1" ht="44.25" customHeight="1">
      <c r="A2002" s="40"/>
      <c r="B2002" s="41"/>
      <c r="C2002" s="215" t="s">
        <v>2702</v>
      </c>
      <c r="D2002" s="215" t="s">
        <v>208</v>
      </c>
      <c r="E2002" s="216" t="s">
        <v>2703</v>
      </c>
      <c r="F2002" s="217" t="s">
        <v>2704</v>
      </c>
      <c r="G2002" s="218" t="s">
        <v>211</v>
      </c>
      <c r="H2002" s="219">
        <v>117.975</v>
      </c>
      <c r="I2002" s="220"/>
      <c r="J2002" s="221">
        <f>ROUND(I2002*H2002,2)</f>
        <v>0</v>
      </c>
      <c r="K2002" s="217" t="s">
        <v>212</v>
      </c>
      <c r="L2002" s="46"/>
      <c r="M2002" s="222" t="s">
        <v>19</v>
      </c>
      <c r="N2002" s="223" t="s">
        <v>44</v>
      </c>
      <c r="O2002" s="86"/>
      <c r="P2002" s="224">
        <f>O2002*H2002</f>
        <v>0</v>
      </c>
      <c r="Q2002" s="224">
        <v>0.01255</v>
      </c>
      <c r="R2002" s="224">
        <f>Q2002*H2002</f>
        <v>1.48058625</v>
      </c>
      <c r="S2002" s="224">
        <v>0</v>
      </c>
      <c r="T2002" s="225">
        <f>S2002*H2002</f>
        <v>0</v>
      </c>
      <c r="U2002" s="40"/>
      <c r="V2002" s="40"/>
      <c r="W2002" s="40"/>
      <c r="X2002" s="40"/>
      <c r="Y2002" s="40"/>
      <c r="Z2002" s="40"/>
      <c r="AA2002" s="40"/>
      <c r="AB2002" s="40"/>
      <c r="AC2002" s="40"/>
      <c r="AD2002" s="40"/>
      <c r="AE2002" s="40"/>
      <c r="AR2002" s="226" t="s">
        <v>304</v>
      </c>
      <c r="AT2002" s="226" t="s">
        <v>208</v>
      </c>
      <c r="AU2002" s="226" t="s">
        <v>82</v>
      </c>
      <c r="AY2002" s="19" t="s">
        <v>206</v>
      </c>
      <c r="BE2002" s="227">
        <f>IF(N2002="základní",J2002,0)</f>
        <v>0</v>
      </c>
      <c r="BF2002" s="227">
        <f>IF(N2002="snížená",J2002,0)</f>
        <v>0</v>
      </c>
      <c r="BG2002" s="227">
        <f>IF(N2002="zákl. přenesená",J2002,0)</f>
        <v>0</v>
      </c>
      <c r="BH2002" s="227">
        <f>IF(N2002="sníž. přenesená",J2002,0)</f>
        <v>0</v>
      </c>
      <c r="BI2002" s="227">
        <f>IF(N2002="nulová",J2002,0)</f>
        <v>0</v>
      </c>
      <c r="BJ2002" s="19" t="s">
        <v>34</v>
      </c>
      <c r="BK2002" s="227">
        <f>ROUND(I2002*H2002,2)</f>
        <v>0</v>
      </c>
      <c r="BL2002" s="19" t="s">
        <v>304</v>
      </c>
      <c r="BM2002" s="226" t="s">
        <v>2705</v>
      </c>
    </row>
    <row r="2003" spans="1:51" s="13" customFormat="1" ht="12">
      <c r="A2003" s="13"/>
      <c r="B2003" s="228"/>
      <c r="C2003" s="229"/>
      <c r="D2003" s="230" t="s">
        <v>218</v>
      </c>
      <c r="E2003" s="231" t="s">
        <v>19</v>
      </c>
      <c r="F2003" s="232" t="s">
        <v>2706</v>
      </c>
      <c r="G2003" s="229"/>
      <c r="H2003" s="233">
        <v>117.975</v>
      </c>
      <c r="I2003" s="234"/>
      <c r="J2003" s="229"/>
      <c r="K2003" s="229"/>
      <c r="L2003" s="235"/>
      <c r="M2003" s="236"/>
      <c r="N2003" s="237"/>
      <c r="O2003" s="237"/>
      <c r="P2003" s="237"/>
      <c r="Q2003" s="237"/>
      <c r="R2003" s="237"/>
      <c r="S2003" s="237"/>
      <c r="T2003" s="238"/>
      <c r="U2003" s="13"/>
      <c r="V2003" s="13"/>
      <c r="W2003" s="13"/>
      <c r="X2003" s="13"/>
      <c r="Y2003" s="13"/>
      <c r="Z2003" s="13"/>
      <c r="AA2003" s="13"/>
      <c r="AB2003" s="13"/>
      <c r="AC2003" s="13"/>
      <c r="AD2003" s="13"/>
      <c r="AE2003" s="13"/>
      <c r="AT2003" s="239" t="s">
        <v>218</v>
      </c>
      <c r="AU2003" s="239" t="s">
        <v>82</v>
      </c>
      <c r="AV2003" s="13" t="s">
        <v>82</v>
      </c>
      <c r="AW2003" s="13" t="s">
        <v>33</v>
      </c>
      <c r="AX2003" s="13" t="s">
        <v>73</v>
      </c>
      <c r="AY2003" s="239" t="s">
        <v>206</v>
      </c>
    </row>
    <row r="2004" spans="1:51" s="14" customFormat="1" ht="12">
      <c r="A2004" s="14"/>
      <c r="B2004" s="240"/>
      <c r="C2004" s="241"/>
      <c r="D2004" s="230" t="s">
        <v>218</v>
      </c>
      <c r="E2004" s="242" t="s">
        <v>19</v>
      </c>
      <c r="F2004" s="243" t="s">
        <v>220</v>
      </c>
      <c r="G2004" s="241"/>
      <c r="H2004" s="244">
        <v>117.975</v>
      </c>
      <c r="I2004" s="245"/>
      <c r="J2004" s="241"/>
      <c r="K2004" s="241"/>
      <c r="L2004" s="246"/>
      <c r="M2004" s="247"/>
      <c r="N2004" s="248"/>
      <c r="O2004" s="248"/>
      <c r="P2004" s="248"/>
      <c r="Q2004" s="248"/>
      <c r="R2004" s="248"/>
      <c r="S2004" s="248"/>
      <c r="T2004" s="249"/>
      <c r="U2004" s="14"/>
      <c r="V2004" s="14"/>
      <c r="W2004" s="14"/>
      <c r="X2004" s="14"/>
      <c r="Y2004" s="14"/>
      <c r="Z2004" s="14"/>
      <c r="AA2004" s="14"/>
      <c r="AB2004" s="14"/>
      <c r="AC2004" s="14"/>
      <c r="AD2004" s="14"/>
      <c r="AE2004" s="14"/>
      <c r="AT2004" s="250" t="s">
        <v>218</v>
      </c>
      <c r="AU2004" s="250" t="s">
        <v>82</v>
      </c>
      <c r="AV2004" s="14" t="s">
        <v>112</v>
      </c>
      <c r="AW2004" s="14" t="s">
        <v>33</v>
      </c>
      <c r="AX2004" s="14" t="s">
        <v>34</v>
      </c>
      <c r="AY2004" s="250" t="s">
        <v>206</v>
      </c>
    </row>
    <row r="2005" spans="1:65" s="2" customFormat="1" ht="44.25" customHeight="1">
      <c r="A2005" s="40"/>
      <c r="B2005" s="41"/>
      <c r="C2005" s="215" t="s">
        <v>2707</v>
      </c>
      <c r="D2005" s="215" t="s">
        <v>208</v>
      </c>
      <c r="E2005" s="216" t="s">
        <v>2708</v>
      </c>
      <c r="F2005" s="217" t="s">
        <v>2709</v>
      </c>
      <c r="G2005" s="218" t="s">
        <v>211</v>
      </c>
      <c r="H2005" s="219">
        <v>10.725</v>
      </c>
      <c r="I2005" s="220"/>
      <c r="J2005" s="221">
        <f>ROUND(I2005*H2005,2)</f>
        <v>0</v>
      </c>
      <c r="K2005" s="217" t="s">
        <v>212</v>
      </c>
      <c r="L2005" s="46"/>
      <c r="M2005" s="222" t="s">
        <v>19</v>
      </c>
      <c r="N2005" s="223" t="s">
        <v>44</v>
      </c>
      <c r="O2005" s="86"/>
      <c r="P2005" s="224">
        <f>O2005*H2005</f>
        <v>0</v>
      </c>
      <c r="Q2005" s="224">
        <v>0.01246</v>
      </c>
      <c r="R2005" s="224">
        <f>Q2005*H2005</f>
        <v>0.1336335</v>
      </c>
      <c r="S2005" s="224">
        <v>0</v>
      </c>
      <c r="T2005" s="225">
        <f>S2005*H2005</f>
        <v>0</v>
      </c>
      <c r="U2005" s="40"/>
      <c r="V2005" s="40"/>
      <c r="W2005" s="40"/>
      <c r="X2005" s="40"/>
      <c r="Y2005" s="40"/>
      <c r="Z2005" s="40"/>
      <c r="AA2005" s="40"/>
      <c r="AB2005" s="40"/>
      <c r="AC2005" s="40"/>
      <c r="AD2005" s="40"/>
      <c r="AE2005" s="40"/>
      <c r="AR2005" s="226" t="s">
        <v>304</v>
      </c>
      <c r="AT2005" s="226" t="s">
        <v>208</v>
      </c>
      <c r="AU2005" s="226" t="s">
        <v>82</v>
      </c>
      <c r="AY2005" s="19" t="s">
        <v>206</v>
      </c>
      <c r="BE2005" s="227">
        <f>IF(N2005="základní",J2005,0)</f>
        <v>0</v>
      </c>
      <c r="BF2005" s="227">
        <f>IF(N2005="snížená",J2005,0)</f>
        <v>0</v>
      </c>
      <c r="BG2005" s="227">
        <f>IF(N2005="zákl. přenesená",J2005,0)</f>
        <v>0</v>
      </c>
      <c r="BH2005" s="227">
        <f>IF(N2005="sníž. přenesená",J2005,0)</f>
        <v>0</v>
      </c>
      <c r="BI2005" s="227">
        <f>IF(N2005="nulová",J2005,0)</f>
        <v>0</v>
      </c>
      <c r="BJ2005" s="19" t="s">
        <v>34</v>
      </c>
      <c r="BK2005" s="227">
        <f>ROUND(I2005*H2005,2)</f>
        <v>0</v>
      </c>
      <c r="BL2005" s="19" t="s">
        <v>304</v>
      </c>
      <c r="BM2005" s="226" t="s">
        <v>2710</v>
      </c>
    </row>
    <row r="2006" spans="1:51" s="13" customFormat="1" ht="12">
      <c r="A2006" s="13"/>
      <c r="B2006" s="228"/>
      <c r="C2006" s="229"/>
      <c r="D2006" s="230" t="s">
        <v>218</v>
      </c>
      <c r="E2006" s="231" t="s">
        <v>19</v>
      </c>
      <c r="F2006" s="232" t="s">
        <v>2711</v>
      </c>
      <c r="G2006" s="229"/>
      <c r="H2006" s="233">
        <v>10.725</v>
      </c>
      <c r="I2006" s="234"/>
      <c r="J2006" s="229"/>
      <c r="K2006" s="229"/>
      <c r="L2006" s="235"/>
      <c r="M2006" s="236"/>
      <c r="N2006" s="237"/>
      <c r="O2006" s="237"/>
      <c r="P2006" s="237"/>
      <c r="Q2006" s="237"/>
      <c r="R2006" s="237"/>
      <c r="S2006" s="237"/>
      <c r="T2006" s="238"/>
      <c r="U2006" s="13"/>
      <c r="V2006" s="13"/>
      <c r="W2006" s="13"/>
      <c r="X2006" s="13"/>
      <c r="Y2006" s="13"/>
      <c r="Z2006" s="13"/>
      <c r="AA2006" s="13"/>
      <c r="AB2006" s="13"/>
      <c r="AC2006" s="13"/>
      <c r="AD2006" s="13"/>
      <c r="AE2006" s="13"/>
      <c r="AT2006" s="239" t="s">
        <v>218</v>
      </c>
      <c r="AU2006" s="239" t="s">
        <v>82</v>
      </c>
      <c r="AV2006" s="13" t="s">
        <v>82</v>
      </c>
      <c r="AW2006" s="13" t="s">
        <v>33</v>
      </c>
      <c r="AX2006" s="13" t="s">
        <v>73</v>
      </c>
      <c r="AY2006" s="239" t="s">
        <v>206</v>
      </c>
    </row>
    <row r="2007" spans="1:51" s="14" customFormat="1" ht="12">
      <c r="A2007" s="14"/>
      <c r="B2007" s="240"/>
      <c r="C2007" s="241"/>
      <c r="D2007" s="230" t="s">
        <v>218</v>
      </c>
      <c r="E2007" s="242" t="s">
        <v>19</v>
      </c>
      <c r="F2007" s="243" t="s">
        <v>220</v>
      </c>
      <c r="G2007" s="241"/>
      <c r="H2007" s="244">
        <v>10.725</v>
      </c>
      <c r="I2007" s="245"/>
      <c r="J2007" s="241"/>
      <c r="K2007" s="241"/>
      <c r="L2007" s="246"/>
      <c r="M2007" s="247"/>
      <c r="N2007" s="248"/>
      <c r="O2007" s="248"/>
      <c r="P2007" s="248"/>
      <c r="Q2007" s="248"/>
      <c r="R2007" s="248"/>
      <c r="S2007" s="248"/>
      <c r="T2007" s="249"/>
      <c r="U2007" s="14"/>
      <c r="V2007" s="14"/>
      <c r="W2007" s="14"/>
      <c r="X2007" s="14"/>
      <c r="Y2007" s="14"/>
      <c r="Z2007" s="14"/>
      <c r="AA2007" s="14"/>
      <c r="AB2007" s="14"/>
      <c r="AC2007" s="14"/>
      <c r="AD2007" s="14"/>
      <c r="AE2007" s="14"/>
      <c r="AT2007" s="250" t="s">
        <v>218</v>
      </c>
      <c r="AU2007" s="250" t="s">
        <v>82</v>
      </c>
      <c r="AV2007" s="14" t="s">
        <v>112</v>
      </c>
      <c r="AW2007" s="14" t="s">
        <v>33</v>
      </c>
      <c r="AX2007" s="14" t="s">
        <v>34</v>
      </c>
      <c r="AY2007" s="250" t="s">
        <v>206</v>
      </c>
    </row>
    <row r="2008" spans="1:65" s="2" customFormat="1" ht="12">
      <c r="A2008" s="40"/>
      <c r="B2008" s="41"/>
      <c r="C2008" s="215" t="s">
        <v>2712</v>
      </c>
      <c r="D2008" s="215" t="s">
        <v>208</v>
      </c>
      <c r="E2008" s="216" t="s">
        <v>2713</v>
      </c>
      <c r="F2008" s="217" t="s">
        <v>2714</v>
      </c>
      <c r="G2008" s="218" t="s">
        <v>211</v>
      </c>
      <c r="H2008" s="219">
        <v>52.6</v>
      </c>
      <c r="I2008" s="220"/>
      <c r="J2008" s="221">
        <f>ROUND(I2008*H2008,2)</f>
        <v>0</v>
      </c>
      <c r="K2008" s="217" t="s">
        <v>212</v>
      </c>
      <c r="L2008" s="46"/>
      <c r="M2008" s="222" t="s">
        <v>19</v>
      </c>
      <c r="N2008" s="223" t="s">
        <v>44</v>
      </c>
      <c r="O2008" s="86"/>
      <c r="P2008" s="224">
        <f>O2008*H2008</f>
        <v>0</v>
      </c>
      <c r="Q2008" s="224">
        <v>0.02012</v>
      </c>
      <c r="R2008" s="224">
        <f>Q2008*H2008</f>
        <v>1.058312</v>
      </c>
      <c r="S2008" s="224">
        <v>0</v>
      </c>
      <c r="T2008" s="225">
        <f>S2008*H2008</f>
        <v>0</v>
      </c>
      <c r="U2008" s="40"/>
      <c r="V2008" s="40"/>
      <c r="W2008" s="40"/>
      <c r="X2008" s="40"/>
      <c r="Y2008" s="40"/>
      <c r="Z2008" s="40"/>
      <c r="AA2008" s="40"/>
      <c r="AB2008" s="40"/>
      <c r="AC2008" s="40"/>
      <c r="AD2008" s="40"/>
      <c r="AE2008" s="40"/>
      <c r="AR2008" s="226" t="s">
        <v>304</v>
      </c>
      <c r="AT2008" s="226" t="s">
        <v>208</v>
      </c>
      <c r="AU2008" s="226" t="s">
        <v>82</v>
      </c>
      <c r="AY2008" s="19" t="s">
        <v>206</v>
      </c>
      <c r="BE2008" s="227">
        <f>IF(N2008="základní",J2008,0)</f>
        <v>0</v>
      </c>
      <c r="BF2008" s="227">
        <f>IF(N2008="snížená",J2008,0)</f>
        <v>0</v>
      </c>
      <c r="BG2008" s="227">
        <f>IF(N2008="zákl. přenesená",J2008,0)</f>
        <v>0</v>
      </c>
      <c r="BH2008" s="227">
        <f>IF(N2008="sníž. přenesená",J2008,0)</f>
        <v>0</v>
      </c>
      <c r="BI2008" s="227">
        <f>IF(N2008="nulová",J2008,0)</f>
        <v>0</v>
      </c>
      <c r="BJ2008" s="19" t="s">
        <v>34</v>
      </c>
      <c r="BK2008" s="227">
        <f>ROUND(I2008*H2008,2)</f>
        <v>0</v>
      </c>
      <c r="BL2008" s="19" t="s">
        <v>304</v>
      </c>
      <c r="BM2008" s="226" t="s">
        <v>2715</v>
      </c>
    </row>
    <row r="2009" spans="1:51" s="13" customFormat="1" ht="12">
      <c r="A2009" s="13"/>
      <c r="B2009" s="228"/>
      <c r="C2009" s="229"/>
      <c r="D2009" s="230" t="s">
        <v>218</v>
      </c>
      <c r="E2009" s="231" t="s">
        <v>19</v>
      </c>
      <c r="F2009" s="232" t="s">
        <v>2716</v>
      </c>
      <c r="G2009" s="229"/>
      <c r="H2009" s="233">
        <v>15.3</v>
      </c>
      <c r="I2009" s="234"/>
      <c r="J2009" s="229"/>
      <c r="K2009" s="229"/>
      <c r="L2009" s="235"/>
      <c r="M2009" s="236"/>
      <c r="N2009" s="237"/>
      <c r="O2009" s="237"/>
      <c r="P2009" s="237"/>
      <c r="Q2009" s="237"/>
      <c r="R2009" s="237"/>
      <c r="S2009" s="237"/>
      <c r="T2009" s="238"/>
      <c r="U2009" s="13"/>
      <c r="V2009" s="13"/>
      <c r="W2009" s="13"/>
      <c r="X2009" s="13"/>
      <c r="Y2009" s="13"/>
      <c r="Z2009" s="13"/>
      <c r="AA2009" s="13"/>
      <c r="AB2009" s="13"/>
      <c r="AC2009" s="13"/>
      <c r="AD2009" s="13"/>
      <c r="AE2009" s="13"/>
      <c r="AT2009" s="239" t="s">
        <v>218</v>
      </c>
      <c r="AU2009" s="239" t="s">
        <v>82</v>
      </c>
      <c r="AV2009" s="13" t="s">
        <v>82</v>
      </c>
      <c r="AW2009" s="13" t="s">
        <v>33</v>
      </c>
      <c r="AX2009" s="13" t="s">
        <v>73</v>
      </c>
      <c r="AY2009" s="239" t="s">
        <v>206</v>
      </c>
    </row>
    <row r="2010" spans="1:51" s="13" customFormat="1" ht="12">
      <c r="A2010" s="13"/>
      <c r="B2010" s="228"/>
      <c r="C2010" s="229"/>
      <c r="D2010" s="230" t="s">
        <v>218</v>
      </c>
      <c r="E2010" s="231" t="s">
        <v>19</v>
      </c>
      <c r="F2010" s="232" t="s">
        <v>2717</v>
      </c>
      <c r="G2010" s="229"/>
      <c r="H2010" s="233">
        <v>15.3</v>
      </c>
      <c r="I2010" s="234"/>
      <c r="J2010" s="229"/>
      <c r="K2010" s="229"/>
      <c r="L2010" s="235"/>
      <c r="M2010" s="236"/>
      <c r="N2010" s="237"/>
      <c r="O2010" s="237"/>
      <c r="P2010" s="237"/>
      <c r="Q2010" s="237"/>
      <c r="R2010" s="237"/>
      <c r="S2010" s="237"/>
      <c r="T2010" s="238"/>
      <c r="U2010" s="13"/>
      <c r="V2010" s="13"/>
      <c r="W2010" s="13"/>
      <c r="X2010" s="13"/>
      <c r="Y2010" s="13"/>
      <c r="Z2010" s="13"/>
      <c r="AA2010" s="13"/>
      <c r="AB2010" s="13"/>
      <c r="AC2010" s="13"/>
      <c r="AD2010" s="13"/>
      <c r="AE2010" s="13"/>
      <c r="AT2010" s="239" t="s">
        <v>218</v>
      </c>
      <c r="AU2010" s="239" t="s">
        <v>82</v>
      </c>
      <c r="AV2010" s="13" t="s">
        <v>82</v>
      </c>
      <c r="AW2010" s="13" t="s">
        <v>33</v>
      </c>
      <c r="AX2010" s="13" t="s">
        <v>73</v>
      </c>
      <c r="AY2010" s="239" t="s">
        <v>206</v>
      </c>
    </row>
    <row r="2011" spans="1:51" s="13" customFormat="1" ht="12">
      <c r="A2011" s="13"/>
      <c r="B2011" s="228"/>
      <c r="C2011" s="229"/>
      <c r="D2011" s="230" t="s">
        <v>218</v>
      </c>
      <c r="E2011" s="231" t="s">
        <v>19</v>
      </c>
      <c r="F2011" s="232" t="s">
        <v>2718</v>
      </c>
      <c r="G2011" s="229"/>
      <c r="H2011" s="233">
        <v>10</v>
      </c>
      <c r="I2011" s="234"/>
      <c r="J2011" s="229"/>
      <c r="K2011" s="229"/>
      <c r="L2011" s="235"/>
      <c r="M2011" s="236"/>
      <c r="N2011" s="237"/>
      <c r="O2011" s="237"/>
      <c r="P2011" s="237"/>
      <c r="Q2011" s="237"/>
      <c r="R2011" s="237"/>
      <c r="S2011" s="237"/>
      <c r="T2011" s="238"/>
      <c r="U2011" s="13"/>
      <c r="V2011" s="13"/>
      <c r="W2011" s="13"/>
      <c r="X2011" s="13"/>
      <c r="Y2011" s="13"/>
      <c r="Z2011" s="13"/>
      <c r="AA2011" s="13"/>
      <c r="AB2011" s="13"/>
      <c r="AC2011" s="13"/>
      <c r="AD2011" s="13"/>
      <c r="AE2011" s="13"/>
      <c r="AT2011" s="239" t="s">
        <v>218</v>
      </c>
      <c r="AU2011" s="239" t="s">
        <v>82</v>
      </c>
      <c r="AV2011" s="13" t="s">
        <v>82</v>
      </c>
      <c r="AW2011" s="13" t="s">
        <v>33</v>
      </c>
      <c r="AX2011" s="13" t="s">
        <v>73</v>
      </c>
      <c r="AY2011" s="239" t="s">
        <v>206</v>
      </c>
    </row>
    <row r="2012" spans="1:51" s="13" customFormat="1" ht="12">
      <c r="A2012" s="13"/>
      <c r="B2012" s="228"/>
      <c r="C2012" s="229"/>
      <c r="D2012" s="230" t="s">
        <v>218</v>
      </c>
      <c r="E2012" s="231" t="s">
        <v>19</v>
      </c>
      <c r="F2012" s="232" t="s">
        <v>2719</v>
      </c>
      <c r="G2012" s="229"/>
      <c r="H2012" s="233">
        <v>12</v>
      </c>
      <c r="I2012" s="234"/>
      <c r="J2012" s="229"/>
      <c r="K2012" s="229"/>
      <c r="L2012" s="235"/>
      <c r="M2012" s="236"/>
      <c r="N2012" s="237"/>
      <c r="O2012" s="237"/>
      <c r="P2012" s="237"/>
      <c r="Q2012" s="237"/>
      <c r="R2012" s="237"/>
      <c r="S2012" s="237"/>
      <c r="T2012" s="238"/>
      <c r="U2012" s="13"/>
      <c r="V2012" s="13"/>
      <c r="W2012" s="13"/>
      <c r="X2012" s="13"/>
      <c r="Y2012" s="13"/>
      <c r="Z2012" s="13"/>
      <c r="AA2012" s="13"/>
      <c r="AB2012" s="13"/>
      <c r="AC2012" s="13"/>
      <c r="AD2012" s="13"/>
      <c r="AE2012" s="13"/>
      <c r="AT2012" s="239" t="s">
        <v>218</v>
      </c>
      <c r="AU2012" s="239" t="s">
        <v>82</v>
      </c>
      <c r="AV2012" s="13" t="s">
        <v>82</v>
      </c>
      <c r="AW2012" s="13" t="s">
        <v>33</v>
      </c>
      <c r="AX2012" s="13" t="s">
        <v>73</v>
      </c>
      <c r="AY2012" s="239" t="s">
        <v>206</v>
      </c>
    </row>
    <row r="2013" spans="1:51" s="14" customFormat="1" ht="12">
      <c r="A2013" s="14"/>
      <c r="B2013" s="240"/>
      <c r="C2013" s="241"/>
      <c r="D2013" s="230" t="s">
        <v>218</v>
      </c>
      <c r="E2013" s="242" t="s">
        <v>19</v>
      </c>
      <c r="F2013" s="243" t="s">
        <v>220</v>
      </c>
      <c r="G2013" s="241"/>
      <c r="H2013" s="244">
        <v>52.6</v>
      </c>
      <c r="I2013" s="245"/>
      <c r="J2013" s="241"/>
      <c r="K2013" s="241"/>
      <c r="L2013" s="246"/>
      <c r="M2013" s="247"/>
      <c r="N2013" s="248"/>
      <c r="O2013" s="248"/>
      <c r="P2013" s="248"/>
      <c r="Q2013" s="248"/>
      <c r="R2013" s="248"/>
      <c r="S2013" s="248"/>
      <c r="T2013" s="249"/>
      <c r="U2013" s="14"/>
      <c r="V2013" s="14"/>
      <c r="W2013" s="14"/>
      <c r="X2013" s="14"/>
      <c r="Y2013" s="14"/>
      <c r="Z2013" s="14"/>
      <c r="AA2013" s="14"/>
      <c r="AB2013" s="14"/>
      <c r="AC2013" s="14"/>
      <c r="AD2013" s="14"/>
      <c r="AE2013" s="14"/>
      <c r="AT2013" s="250" t="s">
        <v>218</v>
      </c>
      <c r="AU2013" s="250" t="s">
        <v>82</v>
      </c>
      <c r="AV2013" s="14" t="s">
        <v>112</v>
      </c>
      <c r="AW2013" s="14" t="s">
        <v>33</v>
      </c>
      <c r="AX2013" s="14" t="s">
        <v>34</v>
      </c>
      <c r="AY2013" s="250" t="s">
        <v>206</v>
      </c>
    </row>
    <row r="2014" spans="1:65" s="2" customFormat="1" ht="12">
      <c r="A2014" s="40"/>
      <c r="B2014" s="41"/>
      <c r="C2014" s="215" t="s">
        <v>2720</v>
      </c>
      <c r="D2014" s="215" t="s">
        <v>208</v>
      </c>
      <c r="E2014" s="216" t="s">
        <v>2721</v>
      </c>
      <c r="F2014" s="217" t="s">
        <v>2722</v>
      </c>
      <c r="G2014" s="218" t="s">
        <v>386</v>
      </c>
      <c r="H2014" s="219">
        <v>6</v>
      </c>
      <c r="I2014" s="220"/>
      <c r="J2014" s="221">
        <f>ROUND(I2014*H2014,2)</f>
        <v>0</v>
      </c>
      <c r="K2014" s="217" t="s">
        <v>212</v>
      </c>
      <c r="L2014" s="46"/>
      <c r="M2014" s="222" t="s">
        <v>19</v>
      </c>
      <c r="N2014" s="223" t="s">
        <v>44</v>
      </c>
      <c r="O2014" s="86"/>
      <c r="P2014" s="224">
        <f>O2014*H2014</f>
        <v>0</v>
      </c>
      <c r="Q2014" s="224">
        <v>0.03058</v>
      </c>
      <c r="R2014" s="224">
        <f>Q2014*H2014</f>
        <v>0.18348</v>
      </c>
      <c r="S2014" s="224">
        <v>0</v>
      </c>
      <c r="T2014" s="225">
        <f>S2014*H2014</f>
        <v>0</v>
      </c>
      <c r="U2014" s="40"/>
      <c r="V2014" s="40"/>
      <c r="W2014" s="40"/>
      <c r="X2014" s="40"/>
      <c r="Y2014" s="40"/>
      <c r="Z2014" s="40"/>
      <c r="AA2014" s="40"/>
      <c r="AB2014" s="40"/>
      <c r="AC2014" s="40"/>
      <c r="AD2014" s="40"/>
      <c r="AE2014" s="40"/>
      <c r="AR2014" s="226" t="s">
        <v>304</v>
      </c>
      <c r="AT2014" s="226" t="s">
        <v>208</v>
      </c>
      <c r="AU2014" s="226" t="s">
        <v>82</v>
      </c>
      <c r="AY2014" s="19" t="s">
        <v>206</v>
      </c>
      <c r="BE2014" s="227">
        <f>IF(N2014="základní",J2014,0)</f>
        <v>0</v>
      </c>
      <c r="BF2014" s="227">
        <f>IF(N2014="snížená",J2014,0)</f>
        <v>0</v>
      </c>
      <c r="BG2014" s="227">
        <f>IF(N2014="zákl. přenesená",J2014,0)</f>
        <v>0</v>
      </c>
      <c r="BH2014" s="227">
        <f>IF(N2014="sníž. přenesená",J2014,0)</f>
        <v>0</v>
      </c>
      <c r="BI2014" s="227">
        <f>IF(N2014="nulová",J2014,0)</f>
        <v>0</v>
      </c>
      <c r="BJ2014" s="19" t="s">
        <v>34</v>
      </c>
      <c r="BK2014" s="227">
        <f>ROUND(I2014*H2014,2)</f>
        <v>0</v>
      </c>
      <c r="BL2014" s="19" t="s">
        <v>304</v>
      </c>
      <c r="BM2014" s="226" t="s">
        <v>2723</v>
      </c>
    </row>
    <row r="2015" spans="1:51" s="13" customFormat="1" ht="12">
      <c r="A2015" s="13"/>
      <c r="B2015" s="228"/>
      <c r="C2015" s="229"/>
      <c r="D2015" s="230" t="s">
        <v>218</v>
      </c>
      <c r="E2015" s="231" t="s">
        <v>19</v>
      </c>
      <c r="F2015" s="232" t="s">
        <v>2724</v>
      </c>
      <c r="G2015" s="229"/>
      <c r="H2015" s="233">
        <v>3</v>
      </c>
      <c r="I2015" s="234"/>
      <c r="J2015" s="229"/>
      <c r="K2015" s="229"/>
      <c r="L2015" s="235"/>
      <c r="M2015" s="236"/>
      <c r="N2015" s="237"/>
      <c r="O2015" s="237"/>
      <c r="P2015" s="237"/>
      <c r="Q2015" s="237"/>
      <c r="R2015" s="237"/>
      <c r="S2015" s="237"/>
      <c r="T2015" s="238"/>
      <c r="U2015" s="13"/>
      <c r="V2015" s="13"/>
      <c r="W2015" s="13"/>
      <c r="X2015" s="13"/>
      <c r="Y2015" s="13"/>
      <c r="Z2015" s="13"/>
      <c r="AA2015" s="13"/>
      <c r="AB2015" s="13"/>
      <c r="AC2015" s="13"/>
      <c r="AD2015" s="13"/>
      <c r="AE2015" s="13"/>
      <c r="AT2015" s="239" t="s">
        <v>218</v>
      </c>
      <c r="AU2015" s="239" t="s">
        <v>82</v>
      </c>
      <c r="AV2015" s="13" t="s">
        <v>82</v>
      </c>
      <c r="AW2015" s="13" t="s">
        <v>33</v>
      </c>
      <c r="AX2015" s="13" t="s">
        <v>73</v>
      </c>
      <c r="AY2015" s="239" t="s">
        <v>206</v>
      </c>
    </row>
    <row r="2016" spans="1:51" s="13" customFormat="1" ht="12">
      <c r="A2016" s="13"/>
      <c r="B2016" s="228"/>
      <c r="C2016" s="229"/>
      <c r="D2016" s="230" t="s">
        <v>218</v>
      </c>
      <c r="E2016" s="231" t="s">
        <v>19</v>
      </c>
      <c r="F2016" s="232" t="s">
        <v>2725</v>
      </c>
      <c r="G2016" s="229"/>
      <c r="H2016" s="233">
        <v>3</v>
      </c>
      <c r="I2016" s="234"/>
      <c r="J2016" s="229"/>
      <c r="K2016" s="229"/>
      <c r="L2016" s="235"/>
      <c r="M2016" s="236"/>
      <c r="N2016" s="237"/>
      <c r="O2016" s="237"/>
      <c r="P2016" s="237"/>
      <c r="Q2016" s="237"/>
      <c r="R2016" s="237"/>
      <c r="S2016" s="237"/>
      <c r="T2016" s="238"/>
      <c r="U2016" s="13"/>
      <c r="V2016" s="13"/>
      <c r="W2016" s="13"/>
      <c r="X2016" s="13"/>
      <c r="Y2016" s="13"/>
      <c r="Z2016" s="13"/>
      <c r="AA2016" s="13"/>
      <c r="AB2016" s="13"/>
      <c r="AC2016" s="13"/>
      <c r="AD2016" s="13"/>
      <c r="AE2016" s="13"/>
      <c r="AT2016" s="239" t="s">
        <v>218</v>
      </c>
      <c r="AU2016" s="239" t="s">
        <v>82</v>
      </c>
      <c r="AV2016" s="13" t="s">
        <v>82</v>
      </c>
      <c r="AW2016" s="13" t="s">
        <v>33</v>
      </c>
      <c r="AX2016" s="13" t="s">
        <v>73</v>
      </c>
      <c r="AY2016" s="239" t="s">
        <v>206</v>
      </c>
    </row>
    <row r="2017" spans="1:51" s="14" customFormat="1" ht="12">
      <c r="A2017" s="14"/>
      <c r="B2017" s="240"/>
      <c r="C2017" s="241"/>
      <c r="D2017" s="230" t="s">
        <v>218</v>
      </c>
      <c r="E2017" s="242" t="s">
        <v>19</v>
      </c>
      <c r="F2017" s="243" t="s">
        <v>220</v>
      </c>
      <c r="G2017" s="241"/>
      <c r="H2017" s="244">
        <v>6</v>
      </c>
      <c r="I2017" s="245"/>
      <c r="J2017" s="241"/>
      <c r="K2017" s="241"/>
      <c r="L2017" s="246"/>
      <c r="M2017" s="247"/>
      <c r="N2017" s="248"/>
      <c r="O2017" s="248"/>
      <c r="P2017" s="248"/>
      <c r="Q2017" s="248"/>
      <c r="R2017" s="248"/>
      <c r="S2017" s="248"/>
      <c r="T2017" s="249"/>
      <c r="U2017" s="14"/>
      <c r="V2017" s="14"/>
      <c r="W2017" s="14"/>
      <c r="X2017" s="14"/>
      <c r="Y2017" s="14"/>
      <c r="Z2017" s="14"/>
      <c r="AA2017" s="14"/>
      <c r="AB2017" s="14"/>
      <c r="AC2017" s="14"/>
      <c r="AD2017" s="14"/>
      <c r="AE2017" s="14"/>
      <c r="AT2017" s="250" t="s">
        <v>218</v>
      </c>
      <c r="AU2017" s="250" t="s">
        <v>82</v>
      </c>
      <c r="AV2017" s="14" t="s">
        <v>112</v>
      </c>
      <c r="AW2017" s="14" t="s">
        <v>33</v>
      </c>
      <c r="AX2017" s="14" t="s">
        <v>34</v>
      </c>
      <c r="AY2017" s="250" t="s">
        <v>206</v>
      </c>
    </row>
    <row r="2018" spans="1:65" s="2" customFormat="1" ht="44.25" customHeight="1">
      <c r="A2018" s="40"/>
      <c r="B2018" s="41"/>
      <c r="C2018" s="215" t="s">
        <v>2726</v>
      </c>
      <c r="D2018" s="215" t="s">
        <v>208</v>
      </c>
      <c r="E2018" s="216" t="s">
        <v>2727</v>
      </c>
      <c r="F2018" s="217" t="s">
        <v>2728</v>
      </c>
      <c r="G2018" s="218" t="s">
        <v>258</v>
      </c>
      <c r="H2018" s="219">
        <v>27.822</v>
      </c>
      <c r="I2018" s="220"/>
      <c r="J2018" s="221">
        <f>ROUND(I2018*H2018,2)</f>
        <v>0</v>
      </c>
      <c r="K2018" s="217" t="s">
        <v>212</v>
      </c>
      <c r="L2018" s="46"/>
      <c r="M2018" s="222" t="s">
        <v>19</v>
      </c>
      <c r="N2018" s="223" t="s">
        <v>44</v>
      </c>
      <c r="O2018" s="86"/>
      <c r="P2018" s="224">
        <f>O2018*H2018</f>
        <v>0</v>
      </c>
      <c r="Q2018" s="224">
        <v>0</v>
      </c>
      <c r="R2018" s="224">
        <f>Q2018*H2018</f>
        <v>0</v>
      </c>
      <c r="S2018" s="224">
        <v>0</v>
      </c>
      <c r="T2018" s="225">
        <f>S2018*H2018</f>
        <v>0</v>
      </c>
      <c r="U2018" s="40"/>
      <c r="V2018" s="40"/>
      <c r="W2018" s="40"/>
      <c r="X2018" s="40"/>
      <c r="Y2018" s="40"/>
      <c r="Z2018" s="40"/>
      <c r="AA2018" s="40"/>
      <c r="AB2018" s="40"/>
      <c r="AC2018" s="40"/>
      <c r="AD2018" s="40"/>
      <c r="AE2018" s="40"/>
      <c r="AR2018" s="226" t="s">
        <v>304</v>
      </c>
      <c r="AT2018" s="226" t="s">
        <v>208</v>
      </c>
      <c r="AU2018" s="226" t="s">
        <v>82</v>
      </c>
      <c r="AY2018" s="19" t="s">
        <v>206</v>
      </c>
      <c r="BE2018" s="227">
        <f>IF(N2018="základní",J2018,0)</f>
        <v>0</v>
      </c>
      <c r="BF2018" s="227">
        <f>IF(N2018="snížená",J2018,0)</f>
        <v>0</v>
      </c>
      <c r="BG2018" s="227">
        <f>IF(N2018="zákl. přenesená",J2018,0)</f>
        <v>0</v>
      </c>
      <c r="BH2018" s="227">
        <f>IF(N2018="sníž. přenesená",J2018,0)</f>
        <v>0</v>
      </c>
      <c r="BI2018" s="227">
        <f>IF(N2018="nulová",J2018,0)</f>
        <v>0</v>
      </c>
      <c r="BJ2018" s="19" t="s">
        <v>34</v>
      </c>
      <c r="BK2018" s="227">
        <f>ROUND(I2018*H2018,2)</f>
        <v>0</v>
      </c>
      <c r="BL2018" s="19" t="s">
        <v>304</v>
      </c>
      <c r="BM2018" s="226" t="s">
        <v>2729</v>
      </c>
    </row>
    <row r="2019" spans="1:63" s="12" customFormat="1" ht="22.8" customHeight="1">
      <c r="A2019" s="12"/>
      <c r="B2019" s="199"/>
      <c r="C2019" s="200"/>
      <c r="D2019" s="201" t="s">
        <v>72</v>
      </c>
      <c r="E2019" s="213" t="s">
        <v>2730</v>
      </c>
      <c r="F2019" s="213" t="s">
        <v>2731</v>
      </c>
      <c r="G2019" s="200"/>
      <c r="H2019" s="200"/>
      <c r="I2019" s="203"/>
      <c r="J2019" s="214">
        <f>BK2019</f>
        <v>0</v>
      </c>
      <c r="K2019" s="200"/>
      <c r="L2019" s="205"/>
      <c r="M2019" s="206"/>
      <c r="N2019" s="207"/>
      <c r="O2019" s="207"/>
      <c r="P2019" s="208">
        <f>SUM(P2020:P2043)</f>
        <v>0</v>
      </c>
      <c r="Q2019" s="207"/>
      <c r="R2019" s="208">
        <f>SUM(R2020:R2043)</f>
        <v>2.0790800000000003</v>
      </c>
      <c r="S2019" s="207"/>
      <c r="T2019" s="209">
        <f>SUM(T2020:T2043)</f>
        <v>0.025400700000000002</v>
      </c>
      <c r="U2019" s="12"/>
      <c r="V2019" s="12"/>
      <c r="W2019" s="12"/>
      <c r="X2019" s="12"/>
      <c r="Y2019" s="12"/>
      <c r="Z2019" s="12"/>
      <c r="AA2019" s="12"/>
      <c r="AB2019" s="12"/>
      <c r="AC2019" s="12"/>
      <c r="AD2019" s="12"/>
      <c r="AE2019" s="12"/>
      <c r="AR2019" s="210" t="s">
        <v>82</v>
      </c>
      <c r="AT2019" s="211" t="s">
        <v>72</v>
      </c>
      <c r="AU2019" s="211" t="s">
        <v>34</v>
      </c>
      <c r="AY2019" s="210" t="s">
        <v>206</v>
      </c>
      <c r="BK2019" s="212">
        <f>SUM(BK2020:BK2043)</f>
        <v>0</v>
      </c>
    </row>
    <row r="2020" spans="1:65" s="2" customFormat="1" ht="12">
      <c r="A2020" s="40"/>
      <c r="B2020" s="41"/>
      <c r="C2020" s="215" t="s">
        <v>2732</v>
      </c>
      <c r="D2020" s="215" t="s">
        <v>208</v>
      </c>
      <c r="E2020" s="216" t="s">
        <v>2733</v>
      </c>
      <c r="F2020" s="217" t="s">
        <v>2734</v>
      </c>
      <c r="G2020" s="218" t="s">
        <v>270</v>
      </c>
      <c r="H2020" s="219">
        <v>15.21</v>
      </c>
      <c r="I2020" s="220"/>
      <c r="J2020" s="221">
        <f>ROUND(I2020*H2020,2)</f>
        <v>0</v>
      </c>
      <c r="K2020" s="217" t="s">
        <v>212</v>
      </c>
      <c r="L2020" s="46"/>
      <c r="M2020" s="222" t="s">
        <v>19</v>
      </c>
      <c r="N2020" s="223" t="s">
        <v>44</v>
      </c>
      <c r="O2020" s="86"/>
      <c r="P2020" s="224">
        <f>O2020*H2020</f>
        <v>0</v>
      </c>
      <c r="Q2020" s="224">
        <v>0</v>
      </c>
      <c r="R2020" s="224">
        <f>Q2020*H2020</f>
        <v>0</v>
      </c>
      <c r="S2020" s="224">
        <v>0.00167</v>
      </c>
      <c r="T2020" s="225">
        <f>S2020*H2020</f>
        <v>0.025400700000000002</v>
      </c>
      <c r="U2020" s="40"/>
      <c r="V2020" s="40"/>
      <c r="W2020" s="40"/>
      <c r="X2020" s="40"/>
      <c r="Y2020" s="40"/>
      <c r="Z2020" s="40"/>
      <c r="AA2020" s="40"/>
      <c r="AB2020" s="40"/>
      <c r="AC2020" s="40"/>
      <c r="AD2020" s="40"/>
      <c r="AE2020" s="40"/>
      <c r="AR2020" s="226" t="s">
        <v>304</v>
      </c>
      <c r="AT2020" s="226" t="s">
        <v>208</v>
      </c>
      <c r="AU2020" s="226" t="s">
        <v>82</v>
      </c>
      <c r="AY2020" s="19" t="s">
        <v>206</v>
      </c>
      <c r="BE2020" s="227">
        <f>IF(N2020="základní",J2020,0)</f>
        <v>0</v>
      </c>
      <c r="BF2020" s="227">
        <f>IF(N2020="snížená",J2020,0)</f>
        <v>0</v>
      </c>
      <c r="BG2020" s="227">
        <f>IF(N2020="zákl. přenesená",J2020,0)</f>
        <v>0</v>
      </c>
      <c r="BH2020" s="227">
        <f>IF(N2020="sníž. přenesená",J2020,0)</f>
        <v>0</v>
      </c>
      <c r="BI2020" s="227">
        <f>IF(N2020="nulová",J2020,0)</f>
        <v>0</v>
      </c>
      <c r="BJ2020" s="19" t="s">
        <v>34</v>
      </c>
      <c r="BK2020" s="227">
        <f>ROUND(I2020*H2020,2)</f>
        <v>0</v>
      </c>
      <c r="BL2020" s="19" t="s">
        <v>304</v>
      </c>
      <c r="BM2020" s="226" t="s">
        <v>2735</v>
      </c>
    </row>
    <row r="2021" spans="1:51" s="15" customFormat="1" ht="12">
      <c r="A2021" s="15"/>
      <c r="B2021" s="251"/>
      <c r="C2021" s="252"/>
      <c r="D2021" s="230" t="s">
        <v>218</v>
      </c>
      <c r="E2021" s="253" t="s">
        <v>19</v>
      </c>
      <c r="F2021" s="254" t="s">
        <v>1778</v>
      </c>
      <c r="G2021" s="252"/>
      <c r="H2021" s="253" t="s">
        <v>19</v>
      </c>
      <c r="I2021" s="255"/>
      <c r="J2021" s="252"/>
      <c r="K2021" s="252"/>
      <c r="L2021" s="256"/>
      <c r="M2021" s="257"/>
      <c r="N2021" s="258"/>
      <c r="O2021" s="258"/>
      <c r="P2021" s="258"/>
      <c r="Q2021" s="258"/>
      <c r="R2021" s="258"/>
      <c r="S2021" s="258"/>
      <c r="T2021" s="259"/>
      <c r="U2021" s="15"/>
      <c r="V2021" s="15"/>
      <c r="W2021" s="15"/>
      <c r="X2021" s="15"/>
      <c r="Y2021" s="15"/>
      <c r="Z2021" s="15"/>
      <c r="AA2021" s="15"/>
      <c r="AB2021" s="15"/>
      <c r="AC2021" s="15"/>
      <c r="AD2021" s="15"/>
      <c r="AE2021" s="15"/>
      <c r="AT2021" s="260" t="s">
        <v>218</v>
      </c>
      <c r="AU2021" s="260" t="s">
        <v>82</v>
      </c>
      <c r="AV2021" s="15" t="s">
        <v>34</v>
      </c>
      <c r="AW2021" s="15" t="s">
        <v>33</v>
      </c>
      <c r="AX2021" s="15" t="s">
        <v>73</v>
      </c>
      <c r="AY2021" s="260" t="s">
        <v>206</v>
      </c>
    </row>
    <row r="2022" spans="1:51" s="13" customFormat="1" ht="12">
      <c r="A2022" s="13"/>
      <c r="B2022" s="228"/>
      <c r="C2022" s="229"/>
      <c r="D2022" s="230" t="s">
        <v>218</v>
      </c>
      <c r="E2022" s="231" t="s">
        <v>19</v>
      </c>
      <c r="F2022" s="232" t="s">
        <v>2736</v>
      </c>
      <c r="G2022" s="229"/>
      <c r="H2022" s="233">
        <v>10.53</v>
      </c>
      <c r="I2022" s="234"/>
      <c r="J2022" s="229"/>
      <c r="K2022" s="229"/>
      <c r="L2022" s="235"/>
      <c r="M2022" s="236"/>
      <c r="N2022" s="237"/>
      <c r="O2022" s="237"/>
      <c r="P2022" s="237"/>
      <c r="Q2022" s="237"/>
      <c r="R2022" s="237"/>
      <c r="S2022" s="237"/>
      <c r="T2022" s="238"/>
      <c r="U2022" s="13"/>
      <c r="V2022" s="13"/>
      <c r="W2022" s="13"/>
      <c r="X2022" s="13"/>
      <c r="Y2022" s="13"/>
      <c r="Z2022" s="13"/>
      <c r="AA2022" s="13"/>
      <c r="AB2022" s="13"/>
      <c r="AC2022" s="13"/>
      <c r="AD2022" s="13"/>
      <c r="AE2022" s="13"/>
      <c r="AT2022" s="239" t="s">
        <v>218</v>
      </c>
      <c r="AU2022" s="239" t="s">
        <v>82</v>
      </c>
      <c r="AV2022" s="13" t="s">
        <v>82</v>
      </c>
      <c r="AW2022" s="13" t="s">
        <v>33</v>
      </c>
      <c r="AX2022" s="13" t="s">
        <v>73</v>
      </c>
      <c r="AY2022" s="239" t="s">
        <v>206</v>
      </c>
    </row>
    <row r="2023" spans="1:51" s="13" customFormat="1" ht="12">
      <c r="A2023" s="13"/>
      <c r="B2023" s="228"/>
      <c r="C2023" s="229"/>
      <c r="D2023" s="230" t="s">
        <v>218</v>
      </c>
      <c r="E2023" s="231" t="s">
        <v>19</v>
      </c>
      <c r="F2023" s="232" t="s">
        <v>2737</v>
      </c>
      <c r="G2023" s="229"/>
      <c r="H2023" s="233">
        <v>4.68</v>
      </c>
      <c r="I2023" s="234"/>
      <c r="J2023" s="229"/>
      <c r="K2023" s="229"/>
      <c r="L2023" s="235"/>
      <c r="M2023" s="236"/>
      <c r="N2023" s="237"/>
      <c r="O2023" s="237"/>
      <c r="P2023" s="237"/>
      <c r="Q2023" s="237"/>
      <c r="R2023" s="237"/>
      <c r="S2023" s="237"/>
      <c r="T2023" s="238"/>
      <c r="U2023" s="13"/>
      <c r="V2023" s="13"/>
      <c r="W2023" s="13"/>
      <c r="X2023" s="13"/>
      <c r="Y2023" s="13"/>
      <c r="Z2023" s="13"/>
      <c r="AA2023" s="13"/>
      <c r="AB2023" s="13"/>
      <c r="AC2023" s="13"/>
      <c r="AD2023" s="13"/>
      <c r="AE2023" s="13"/>
      <c r="AT2023" s="239" t="s">
        <v>218</v>
      </c>
      <c r="AU2023" s="239" t="s">
        <v>82</v>
      </c>
      <c r="AV2023" s="13" t="s">
        <v>82</v>
      </c>
      <c r="AW2023" s="13" t="s">
        <v>33</v>
      </c>
      <c r="AX2023" s="13" t="s">
        <v>73</v>
      </c>
      <c r="AY2023" s="239" t="s">
        <v>206</v>
      </c>
    </row>
    <row r="2024" spans="1:51" s="14" customFormat="1" ht="12">
      <c r="A2024" s="14"/>
      <c r="B2024" s="240"/>
      <c r="C2024" s="241"/>
      <c r="D2024" s="230" t="s">
        <v>218</v>
      </c>
      <c r="E2024" s="242" t="s">
        <v>19</v>
      </c>
      <c r="F2024" s="243" t="s">
        <v>220</v>
      </c>
      <c r="G2024" s="241"/>
      <c r="H2024" s="244">
        <v>15.21</v>
      </c>
      <c r="I2024" s="245"/>
      <c r="J2024" s="241"/>
      <c r="K2024" s="241"/>
      <c r="L2024" s="246"/>
      <c r="M2024" s="247"/>
      <c r="N2024" s="248"/>
      <c r="O2024" s="248"/>
      <c r="P2024" s="248"/>
      <c r="Q2024" s="248"/>
      <c r="R2024" s="248"/>
      <c r="S2024" s="248"/>
      <c r="T2024" s="249"/>
      <c r="U2024" s="14"/>
      <c r="V2024" s="14"/>
      <c r="W2024" s="14"/>
      <c r="X2024" s="14"/>
      <c r="Y2024" s="14"/>
      <c r="Z2024" s="14"/>
      <c r="AA2024" s="14"/>
      <c r="AB2024" s="14"/>
      <c r="AC2024" s="14"/>
      <c r="AD2024" s="14"/>
      <c r="AE2024" s="14"/>
      <c r="AT2024" s="250" t="s">
        <v>218</v>
      </c>
      <c r="AU2024" s="250" t="s">
        <v>82</v>
      </c>
      <c r="AV2024" s="14" t="s">
        <v>112</v>
      </c>
      <c r="AW2024" s="14" t="s">
        <v>33</v>
      </c>
      <c r="AX2024" s="14" t="s">
        <v>34</v>
      </c>
      <c r="AY2024" s="250" t="s">
        <v>206</v>
      </c>
    </row>
    <row r="2025" spans="1:65" s="2" customFormat="1" ht="33" customHeight="1">
      <c r="A2025" s="40"/>
      <c r="B2025" s="41"/>
      <c r="C2025" s="215" t="s">
        <v>2738</v>
      </c>
      <c r="D2025" s="215" t="s">
        <v>208</v>
      </c>
      <c r="E2025" s="216" t="s">
        <v>2739</v>
      </c>
      <c r="F2025" s="217" t="s">
        <v>2740</v>
      </c>
      <c r="G2025" s="218" t="s">
        <v>270</v>
      </c>
      <c r="H2025" s="219">
        <v>5</v>
      </c>
      <c r="I2025" s="220"/>
      <c r="J2025" s="221">
        <f>ROUND(I2025*H2025,2)</f>
        <v>0</v>
      </c>
      <c r="K2025" s="217" t="s">
        <v>212</v>
      </c>
      <c r="L2025" s="46"/>
      <c r="M2025" s="222" t="s">
        <v>19</v>
      </c>
      <c r="N2025" s="223" t="s">
        <v>44</v>
      </c>
      <c r="O2025" s="86"/>
      <c r="P2025" s="224">
        <f>O2025*H2025</f>
        <v>0</v>
      </c>
      <c r="Q2025" s="224">
        <v>0.00347</v>
      </c>
      <c r="R2025" s="224">
        <f>Q2025*H2025</f>
        <v>0.01735</v>
      </c>
      <c r="S2025" s="224">
        <v>0</v>
      </c>
      <c r="T2025" s="225">
        <f>S2025*H2025</f>
        <v>0</v>
      </c>
      <c r="U2025" s="40"/>
      <c r="V2025" s="40"/>
      <c r="W2025" s="40"/>
      <c r="X2025" s="40"/>
      <c r="Y2025" s="40"/>
      <c r="Z2025" s="40"/>
      <c r="AA2025" s="40"/>
      <c r="AB2025" s="40"/>
      <c r="AC2025" s="40"/>
      <c r="AD2025" s="40"/>
      <c r="AE2025" s="40"/>
      <c r="AR2025" s="226" t="s">
        <v>304</v>
      </c>
      <c r="AT2025" s="226" t="s">
        <v>208</v>
      </c>
      <c r="AU2025" s="226" t="s">
        <v>82</v>
      </c>
      <c r="AY2025" s="19" t="s">
        <v>206</v>
      </c>
      <c r="BE2025" s="227">
        <f>IF(N2025="základní",J2025,0)</f>
        <v>0</v>
      </c>
      <c r="BF2025" s="227">
        <f>IF(N2025="snížená",J2025,0)</f>
        <v>0</v>
      </c>
      <c r="BG2025" s="227">
        <f>IF(N2025="zákl. přenesená",J2025,0)</f>
        <v>0</v>
      </c>
      <c r="BH2025" s="227">
        <f>IF(N2025="sníž. přenesená",J2025,0)</f>
        <v>0</v>
      </c>
      <c r="BI2025" s="227">
        <f>IF(N2025="nulová",J2025,0)</f>
        <v>0</v>
      </c>
      <c r="BJ2025" s="19" t="s">
        <v>34</v>
      </c>
      <c r="BK2025" s="227">
        <f>ROUND(I2025*H2025,2)</f>
        <v>0</v>
      </c>
      <c r="BL2025" s="19" t="s">
        <v>304</v>
      </c>
      <c r="BM2025" s="226" t="s">
        <v>2741</v>
      </c>
    </row>
    <row r="2026" spans="1:51" s="13" customFormat="1" ht="12">
      <c r="A2026" s="13"/>
      <c r="B2026" s="228"/>
      <c r="C2026" s="229"/>
      <c r="D2026" s="230" t="s">
        <v>218</v>
      </c>
      <c r="E2026" s="231" t="s">
        <v>19</v>
      </c>
      <c r="F2026" s="232" t="s">
        <v>2742</v>
      </c>
      <c r="G2026" s="229"/>
      <c r="H2026" s="233">
        <v>5</v>
      </c>
      <c r="I2026" s="234"/>
      <c r="J2026" s="229"/>
      <c r="K2026" s="229"/>
      <c r="L2026" s="235"/>
      <c r="M2026" s="236"/>
      <c r="N2026" s="237"/>
      <c r="O2026" s="237"/>
      <c r="P2026" s="237"/>
      <c r="Q2026" s="237"/>
      <c r="R2026" s="237"/>
      <c r="S2026" s="237"/>
      <c r="T2026" s="238"/>
      <c r="U2026" s="13"/>
      <c r="V2026" s="13"/>
      <c r="W2026" s="13"/>
      <c r="X2026" s="13"/>
      <c r="Y2026" s="13"/>
      <c r="Z2026" s="13"/>
      <c r="AA2026" s="13"/>
      <c r="AB2026" s="13"/>
      <c r="AC2026" s="13"/>
      <c r="AD2026" s="13"/>
      <c r="AE2026" s="13"/>
      <c r="AT2026" s="239" t="s">
        <v>218</v>
      </c>
      <c r="AU2026" s="239" t="s">
        <v>82</v>
      </c>
      <c r="AV2026" s="13" t="s">
        <v>82</v>
      </c>
      <c r="AW2026" s="13" t="s">
        <v>33</v>
      </c>
      <c r="AX2026" s="13" t="s">
        <v>73</v>
      </c>
      <c r="AY2026" s="239" t="s">
        <v>206</v>
      </c>
    </row>
    <row r="2027" spans="1:51" s="14" customFormat="1" ht="12">
      <c r="A2027" s="14"/>
      <c r="B2027" s="240"/>
      <c r="C2027" s="241"/>
      <c r="D2027" s="230" t="s">
        <v>218</v>
      </c>
      <c r="E2027" s="242" t="s">
        <v>19</v>
      </c>
      <c r="F2027" s="243" t="s">
        <v>220</v>
      </c>
      <c r="G2027" s="241"/>
      <c r="H2027" s="244">
        <v>5</v>
      </c>
      <c r="I2027" s="245"/>
      <c r="J2027" s="241"/>
      <c r="K2027" s="241"/>
      <c r="L2027" s="246"/>
      <c r="M2027" s="247"/>
      <c r="N2027" s="248"/>
      <c r="O2027" s="248"/>
      <c r="P2027" s="248"/>
      <c r="Q2027" s="248"/>
      <c r="R2027" s="248"/>
      <c r="S2027" s="248"/>
      <c r="T2027" s="249"/>
      <c r="U2027" s="14"/>
      <c r="V2027" s="14"/>
      <c r="W2027" s="14"/>
      <c r="X2027" s="14"/>
      <c r="Y2027" s="14"/>
      <c r="Z2027" s="14"/>
      <c r="AA2027" s="14"/>
      <c r="AB2027" s="14"/>
      <c r="AC2027" s="14"/>
      <c r="AD2027" s="14"/>
      <c r="AE2027" s="14"/>
      <c r="AT2027" s="250" t="s">
        <v>218</v>
      </c>
      <c r="AU2027" s="250" t="s">
        <v>82</v>
      </c>
      <c r="AV2027" s="14" t="s">
        <v>112</v>
      </c>
      <c r="AW2027" s="14" t="s">
        <v>33</v>
      </c>
      <c r="AX2027" s="14" t="s">
        <v>34</v>
      </c>
      <c r="AY2027" s="250" t="s">
        <v>206</v>
      </c>
    </row>
    <row r="2028" spans="1:65" s="2" customFormat="1" ht="12">
      <c r="A2028" s="40"/>
      <c r="B2028" s="41"/>
      <c r="C2028" s="215" t="s">
        <v>2743</v>
      </c>
      <c r="D2028" s="215" t="s">
        <v>208</v>
      </c>
      <c r="E2028" s="216" t="s">
        <v>2744</v>
      </c>
      <c r="F2028" s="217" t="s">
        <v>2745</v>
      </c>
      <c r="G2028" s="218" t="s">
        <v>270</v>
      </c>
      <c r="H2028" s="219">
        <v>236.8</v>
      </c>
      <c r="I2028" s="220"/>
      <c r="J2028" s="221">
        <f>ROUND(I2028*H2028,2)</f>
        <v>0</v>
      </c>
      <c r="K2028" s="217" t="s">
        <v>212</v>
      </c>
      <c r="L2028" s="46"/>
      <c r="M2028" s="222" t="s">
        <v>19</v>
      </c>
      <c r="N2028" s="223" t="s">
        <v>44</v>
      </c>
      <c r="O2028" s="86"/>
      <c r="P2028" s="224">
        <f>O2028*H2028</f>
        <v>0</v>
      </c>
      <c r="Q2028" s="224">
        <v>0.00351</v>
      </c>
      <c r="R2028" s="224">
        <f>Q2028*H2028</f>
        <v>0.831168</v>
      </c>
      <c r="S2028" s="224">
        <v>0</v>
      </c>
      <c r="T2028" s="225">
        <f>S2028*H2028</f>
        <v>0</v>
      </c>
      <c r="U2028" s="40"/>
      <c r="V2028" s="40"/>
      <c r="W2028" s="40"/>
      <c r="X2028" s="40"/>
      <c r="Y2028" s="40"/>
      <c r="Z2028" s="40"/>
      <c r="AA2028" s="40"/>
      <c r="AB2028" s="40"/>
      <c r="AC2028" s="40"/>
      <c r="AD2028" s="40"/>
      <c r="AE2028" s="40"/>
      <c r="AR2028" s="226" t="s">
        <v>304</v>
      </c>
      <c r="AT2028" s="226" t="s">
        <v>208</v>
      </c>
      <c r="AU2028" s="226" t="s">
        <v>82</v>
      </c>
      <c r="AY2028" s="19" t="s">
        <v>206</v>
      </c>
      <c r="BE2028" s="227">
        <f>IF(N2028="základní",J2028,0)</f>
        <v>0</v>
      </c>
      <c r="BF2028" s="227">
        <f>IF(N2028="snížená",J2028,0)</f>
        <v>0</v>
      </c>
      <c r="BG2028" s="227">
        <f>IF(N2028="zákl. přenesená",J2028,0)</f>
        <v>0</v>
      </c>
      <c r="BH2028" s="227">
        <f>IF(N2028="sníž. přenesená",J2028,0)</f>
        <v>0</v>
      </c>
      <c r="BI2028" s="227">
        <f>IF(N2028="nulová",J2028,0)</f>
        <v>0</v>
      </c>
      <c r="BJ2028" s="19" t="s">
        <v>34</v>
      </c>
      <c r="BK2028" s="227">
        <f>ROUND(I2028*H2028,2)</f>
        <v>0</v>
      </c>
      <c r="BL2028" s="19" t="s">
        <v>304</v>
      </c>
      <c r="BM2028" s="226" t="s">
        <v>2746</v>
      </c>
    </row>
    <row r="2029" spans="1:51" s="13" customFormat="1" ht="12">
      <c r="A2029" s="13"/>
      <c r="B2029" s="228"/>
      <c r="C2029" s="229"/>
      <c r="D2029" s="230" t="s">
        <v>218</v>
      </c>
      <c r="E2029" s="231" t="s">
        <v>19</v>
      </c>
      <c r="F2029" s="232" t="s">
        <v>2747</v>
      </c>
      <c r="G2029" s="229"/>
      <c r="H2029" s="233">
        <v>236.8</v>
      </c>
      <c r="I2029" s="234"/>
      <c r="J2029" s="229"/>
      <c r="K2029" s="229"/>
      <c r="L2029" s="235"/>
      <c r="M2029" s="236"/>
      <c r="N2029" s="237"/>
      <c r="O2029" s="237"/>
      <c r="P2029" s="237"/>
      <c r="Q2029" s="237"/>
      <c r="R2029" s="237"/>
      <c r="S2029" s="237"/>
      <c r="T2029" s="238"/>
      <c r="U2029" s="13"/>
      <c r="V2029" s="13"/>
      <c r="W2029" s="13"/>
      <c r="X2029" s="13"/>
      <c r="Y2029" s="13"/>
      <c r="Z2029" s="13"/>
      <c r="AA2029" s="13"/>
      <c r="AB2029" s="13"/>
      <c r="AC2029" s="13"/>
      <c r="AD2029" s="13"/>
      <c r="AE2029" s="13"/>
      <c r="AT2029" s="239" t="s">
        <v>218</v>
      </c>
      <c r="AU2029" s="239" t="s">
        <v>82</v>
      </c>
      <c r="AV2029" s="13" t="s">
        <v>82</v>
      </c>
      <c r="AW2029" s="13" t="s">
        <v>33</v>
      </c>
      <c r="AX2029" s="13" t="s">
        <v>73</v>
      </c>
      <c r="AY2029" s="239" t="s">
        <v>206</v>
      </c>
    </row>
    <row r="2030" spans="1:51" s="14" customFormat="1" ht="12">
      <c r="A2030" s="14"/>
      <c r="B2030" s="240"/>
      <c r="C2030" s="241"/>
      <c r="D2030" s="230" t="s">
        <v>218</v>
      </c>
      <c r="E2030" s="242" t="s">
        <v>19</v>
      </c>
      <c r="F2030" s="243" t="s">
        <v>220</v>
      </c>
      <c r="G2030" s="241"/>
      <c r="H2030" s="244">
        <v>236.8</v>
      </c>
      <c r="I2030" s="245"/>
      <c r="J2030" s="241"/>
      <c r="K2030" s="241"/>
      <c r="L2030" s="246"/>
      <c r="M2030" s="247"/>
      <c r="N2030" s="248"/>
      <c r="O2030" s="248"/>
      <c r="P2030" s="248"/>
      <c r="Q2030" s="248"/>
      <c r="R2030" s="248"/>
      <c r="S2030" s="248"/>
      <c r="T2030" s="249"/>
      <c r="U2030" s="14"/>
      <c r="V2030" s="14"/>
      <c r="W2030" s="14"/>
      <c r="X2030" s="14"/>
      <c r="Y2030" s="14"/>
      <c r="Z2030" s="14"/>
      <c r="AA2030" s="14"/>
      <c r="AB2030" s="14"/>
      <c r="AC2030" s="14"/>
      <c r="AD2030" s="14"/>
      <c r="AE2030" s="14"/>
      <c r="AT2030" s="250" t="s">
        <v>218</v>
      </c>
      <c r="AU2030" s="250" t="s">
        <v>82</v>
      </c>
      <c r="AV2030" s="14" t="s">
        <v>112</v>
      </c>
      <c r="AW2030" s="14" t="s">
        <v>33</v>
      </c>
      <c r="AX2030" s="14" t="s">
        <v>34</v>
      </c>
      <c r="AY2030" s="250" t="s">
        <v>206</v>
      </c>
    </row>
    <row r="2031" spans="1:65" s="2" customFormat="1" ht="44.25" customHeight="1">
      <c r="A2031" s="40"/>
      <c r="B2031" s="41"/>
      <c r="C2031" s="215" t="s">
        <v>2748</v>
      </c>
      <c r="D2031" s="215" t="s">
        <v>208</v>
      </c>
      <c r="E2031" s="216" t="s">
        <v>2749</v>
      </c>
      <c r="F2031" s="217" t="s">
        <v>2750</v>
      </c>
      <c r="G2031" s="218" t="s">
        <v>270</v>
      </c>
      <c r="H2031" s="219">
        <v>1.2</v>
      </c>
      <c r="I2031" s="220"/>
      <c r="J2031" s="221">
        <f>ROUND(I2031*H2031,2)</f>
        <v>0</v>
      </c>
      <c r="K2031" s="217" t="s">
        <v>212</v>
      </c>
      <c r="L2031" s="46"/>
      <c r="M2031" s="222" t="s">
        <v>19</v>
      </c>
      <c r="N2031" s="223" t="s">
        <v>44</v>
      </c>
      <c r="O2031" s="86"/>
      <c r="P2031" s="224">
        <f>O2031*H2031</f>
        <v>0</v>
      </c>
      <c r="Q2031" s="224">
        <v>0.00291</v>
      </c>
      <c r="R2031" s="224">
        <f>Q2031*H2031</f>
        <v>0.003492</v>
      </c>
      <c r="S2031" s="224">
        <v>0</v>
      </c>
      <c r="T2031" s="225">
        <f>S2031*H2031</f>
        <v>0</v>
      </c>
      <c r="U2031" s="40"/>
      <c r="V2031" s="40"/>
      <c r="W2031" s="40"/>
      <c r="X2031" s="40"/>
      <c r="Y2031" s="40"/>
      <c r="Z2031" s="40"/>
      <c r="AA2031" s="40"/>
      <c r="AB2031" s="40"/>
      <c r="AC2031" s="40"/>
      <c r="AD2031" s="40"/>
      <c r="AE2031" s="40"/>
      <c r="AR2031" s="226" t="s">
        <v>304</v>
      </c>
      <c r="AT2031" s="226" t="s">
        <v>208</v>
      </c>
      <c r="AU2031" s="226" t="s">
        <v>82</v>
      </c>
      <c r="AY2031" s="19" t="s">
        <v>206</v>
      </c>
      <c r="BE2031" s="227">
        <f>IF(N2031="základní",J2031,0)</f>
        <v>0</v>
      </c>
      <c r="BF2031" s="227">
        <f>IF(N2031="snížená",J2031,0)</f>
        <v>0</v>
      </c>
      <c r="BG2031" s="227">
        <f>IF(N2031="zákl. přenesená",J2031,0)</f>
        <v>0</v>
      </c>
      <c r="BH2031" s="227">
        <f>IF(N2031="sníž. přenesená",J2031,0)</f>
        <v>0</v>
      </c>
      <c r="BI2031" s="227">
        <f>IF(N2031="nulová",J2031,0)</f>
        <v>0</v>
      </c>
      <c r="BJ2031" s="19" t="s">
        <v>34</v>
      </c>
      <c r="BK2031" s="227">
        <f>ROUND(I2031*H2031,2)</f>
        <v>0</v>
      </c>
      <c r="BL2031" s="19" t="s">
        <v>304</v>
      </c>
      <c r="BM2031" s="226" t="s">
        <v>2751</v>
      </c>
    </row>
    <row r="2032" spans="1:51" s="13" customFormat="1" ht="12">
      <c r="A2032" s="13"/>
      <c r="B2032" s="228"/>
      <c r="C2032" s="229"/>
      <c r="D2032" s="230" t="s">
        <v>218</v>
      </c>
      <c r="E2032" s="231" t="s">
        <v>19</v>
      </c>
      <c r="F2032" s="232" t="s">
        <v>2752</v>
      </c>
      <c r="G2032" s="229"/>
      <c r="H2032" s="233">
        <v>1.2</v>
      </c>
      <c r="I2032" s="234"/>
      <c r="J2032" s="229"/>
      <c r="K2032" s="229"/>
      <c r="L2032" s="235"/>
      <c r="M2032" s="236"/>
      <c r="N2032" s="237"/>
      <c r="O2032" s="237"/>
      <c r="P2032" s="237"/>
      <c r="Q2032" s="237"/>
      <c r="R2032" s="237"/>
      <c r="S2032" s="237"/>
      <c r="T2032" s="238"/>
      <c r="U2032" s="13"/>
      <c r="V2032" s="13"/>
      <c r="W2032" s="13"/>
      <c r="X2032" s="13"/>
      <c r="Y2032" s="13"/>
      <c r="Z2032" s="13"/>
      <c r="AA2032" s="13"/>
      <c r="AB2032" s="13"/>
      <c r="AC2032" s="13"/>
      <c r="AD2032" s="13"/>
      <c r="AE2032" s="13"/>
      <c r="AT2032" s="239" t="s">
        <v>218</v>
      </c>
      <c r="AU2032" s="239" t="s">
        <v>82</v>
      </c>
      <c r="AV2032" s="13" t="s">
        <v>82</v>
      </c>
      <c r="AW2032" s="13" t="s">
        <v>33</v>
      </c>
      <c r="AX2032" s="13" t="s">
        <v>73</v>
      </c>
      <c r="AY2032" s="239" t="s">
        <v>206</v>
      </c>
    </row>
    <row r="2033" spans="1:51" s="14" customFormat="1" ht="12">
      <c r="A2033" s="14"/>
      <c r="B2033" s="240"/>
      <c r="C2033" s="241"/>
      <c r="D2033" s="230" t="s">
        <v>218</v>
      </c>
      <c r="E2033" s="242" t="s">
        <v>19</v>
      </c>
      <c r="F2033" s="243" t="s">
        <v>220</v>
      </c>
      <c r="G2033" s="241"/>
      <c r="H2033" s="244">
        <v>1.2</v>
      </c>
      <c r="I2033" s="245"/>
      <c r="J2033" s="241"/>
      <c r="K2033" s="241"/>
      <c r="L2033" s="246"/>
      <c r="M2033" s="247"/>
      <c r="N2033" s="248"/>
      <c r="O2033" s="248"/>
      <c r="P2033" s="248"/>
      <c r="Q2033" s="248"/>
      <c r="R2033" s="248"/>
      <c r="S2033" s="248"/>
      <c r="T2033" s="249"/>
      <c r="U2033" s="14"/>
      <c r="V2033" s="14"/>
      <c r="W2033" s="14"/>
      <c r="X2033" s="14"/>
      <c r="Y2033" s="14"/>
      <c r="Z2033" s="14"/>
      <c r="AA2033" s="14"/>
      <c r="AB2033" s="14"/>
      <c r="AC2033" s="14"/>
      <c r="AD2033" s="14"/>
      <c r="AE2033" s="14"/>
      <c r="AT2033" s="250" t="s">
        <v>218</v>
      </c>
      <c r="AU2033" s="250" t="s">
        <v>82</v>
      </c>
      <c r="AV2033" s="14" t="s">
        <v>112</v>
      </c>
      <c r="AW2033" s="14" t="s">
        <v>33</v>
      </c>
      <c r="AX2033" s="14" t="s">
        <v>34</v>
      </c>
      <c r="AY2033" s="250" t="s">
        <v>206</v>
      </c>
    </row>
    <row r="2034" spans="1:65" s="2" customFormat="1" ht="44.25" customHeight="1">
      <c r="A2034" s="40"/>
      <c r="B2034" s="41"/>
      <c r="C2034" s="215" t="s">
        <v>2753</v>
      </c>
      <c r="D2034" s="215" t="s">
        <v>208</v>
      </c>
      <c r="E2034" s="216" t="s">
        <v>2754</v>
      </c>
      <c r="F2034" s="217" t="s">
        <v>2755</v>
      </c>
      <c r="G2034" s="218" t="s">
        <v>270</v>
      </c>
      <c r="H2034" s="219">
        <v>45</v>
      </c>
      <c r="I2034" s="220"/>
      <c r="J2034" s="221">
        <f>ROUND(I2034*H2034,2)</f>
        <v>0</v>
      </c>
      <c r="K2034" s="217" t="s">
        <v>212</v>
      </c>
      <c r="L2034" s="46"/>
      <c r="M2034" s="222" t="s">
        <v>19</v>
      </c>
      <c r="N2034" s="223" t="s">
        <v>44</v>
      </c>
      <c r="O2034" s="86"/>
      <c r="P2034" s="224">
        <f>O2034*H2034</f>
        <v>0</v>
      </c>
      <c r="Q2034" s="224">
        <v>0.00352</v>
      </c>
      <c r="R2034" s="224">
        <f>Q2034*H2034</f>
        <v>0.1584</v>
      </c>
      <c r="S2034" s="224">
        <v>0</v>
      </c>
      <c r="T2034" s="225">
        <f>S2034*H2034</f>
        <v>0</v>
      </c>
      <c r="U2034" s="40"/>
      <c r="V2034" s="40"/>
      <c r="W2034" s="40"/>
      <c r="X2034" s="40"/>
      <c r="Y2034" s="40"/>
      <c r="Z2034" s="40"/>
      <c r="AA2034" s="40"/>
      <c r="AB2034" s="40"/>
      <c r="AC2034" s="40"/>
      <c r="AD2034" s="40"/>
      <c r="AE2034" s="40"/>
      <c r="AR2034" s="226" t="s">
        <v>304</v>
      </c>
      <c r="AT2034" s="226" t="s">
        <v>208</v>
      </c>
      <c r="AU2034" s="226" t="s">
        <v>82</v>
      </c>
      <c r="AY2034" s="19" t="s">
        <v>206</v>
      </c>
      <c r="BE2034" s="227">
        <f>IF(N2034="základní",J2034,0)</f>
        <v>0</v>
      </c>
      <c r="BF2034" s="227">
        <f>IF(N2034="snížená",J2034,0)</f>
        <v>0</v>
      </c>
      <c r="BG2034" s="227">
        <f>IF(N2034="zákl. přenesená",J2034,0)</f>
        <v>0</v>
      </c>
      <c r="BH2034" s="227">
        <f>IF(N2034="sníž. přenesená",J2034,0)</f>
        <v>0</v>
      </c>
      <c r="BI2034" s="227">
        <f>IF(N2034="nulová",J2034,0)</f>
        <v>0</v>
      </c>
      <c r="BJ2034" s="19" t="s">
        <v>34</v>
      </c>
      <c r="BK2034" s="227">
        <f>ROUND(I2034*H2034,2)</f>
        <v>0</v>
      </c>
      <c r="BL2034" s="19" t="s">
        <v>304</v>
      </c>
      <c r="BM2034" s="226" t="s">
        <v>2756</v>
      </c>
    </row>
    <row r="2035" spans="1:51" s="13" customFormat="1" ht="12">
      <c r="A2035" s="13"/>
      <c r="B2035" s="228"/>
      <c r="C2035" s="229"/>
      <c r="D2035" s="230" t="s">
        <v>218</v>
      </c>
      <c r="E2035" s="231" t="s">
        <v>19</v>
      </c>
      <c r="F2035" s="232" t="s">
        <v>2757</v>
      </c>
      <c r="G2035" s="229"/>
      <c r="H2035" s="233">
        <v>45</v>
      </c>
      <c r="I2035" s="234"/>
      <c r="J2035" s="229"/>
      <c r="K2035" s="229"/>
      <c r="L2035" s="235"/>
      <c r="M2035" s="236"/>
      <c r="N2035" s="237"/>
      <c r="O2035" s="237"/>
      <c r="P2035" s="237"/>
      <c r="Q2035" s="237"/>
      <c r="R2035" s="237"/>
      <c r="S2035" s="237"/>
      <c r="T2035" s="238"/>
      <c r="U2035" s="13"/>
      <c r="V2035" s="13"/>
      <c r="W2035" s="13"/>
      <c r="X2035" s="13"/>
      <c r="Y2035" s="13"/>
      <c r="Z2035" s="13"/>
      <c r="AA2035" s="13"/>
      <c r="AB2035" s="13"/>
      <c r="AC2035" s="13"/>
      <c r="AD2035" s="13"/>
      <c r="AE2035" s="13"/>
      <c r="AT2035" s="239" t="s">
        <v>218</v>
      </c>
      <c r="AU2035" s="239" t="s">
        <v>82</v>
      </c>
      <c r="AV2035" s="13" t="s">
        <v>82</v>
      </c>
      <c r="AW2035" s="13" t="s">
        <v>33</v>
      </c>
      <c r="AX2035" s="13" t="s">
        <v>73</v>
      </c>
      <c r="AY2035" s="239" t="s">
        <v>206</v>
      </c>
    </row>
    <row r="2036" spans="1:51" s="14" customFormat="1" ht="12">
      <c r="A2036" s="14"/>
      <c r="B2036" s="240"/>
      <c r="C2036" s="241"/>
      <c r="D2036" s="230" t="s">
        <v>218</v>
      </c>
      <c r="E2036" s="242" t="s">
        <v>19</v>
      </c>
      <c r="F2036" s="243" t="s">
        <v>220</v>
      </c>
      <c r="G2036" s="241"/>
      <c r="H2036" s="244">
        <v>45</v>
      </c>
      <c r="I2036" s="245"/>
      <c r="J2036" s="241"/>
      <c r="K2036" s="241"/>
      <c r="L2036" s="246"/>
      <c r="M2036" s="247"/>
      <c r="N2036" s="248"/>
      <c r="O2036" s="248"/>
      <c r="P2036" s="248"/>
      <c r="Q2036" s="248"/>
      <c r="R2036" s="248"/>
      <c r="S2036" s="248"/>
      <c r="T2036" s="249"/>
      <c r="U2036" s="14"/>
      <c r="V2036" s="14"/>
      <c r="W2036" s="14"/>
      <c r="X2036" s="14"/>
      <c r="Y2036" s="14"/>
      <c r="Z2036" s="14"/>
      <c r="AA2036" s="14"/>
      <c r="AB2036" s="14"/>
      <c r="AC2036" s="14"/>
      <c r="AD2036" s="14"/>
      <c r="AE2036" s="14"/>
      <c r="AT2036" s="250" t="s">
        <v>218</v>
      </c>
      <c r="AU2036" s="250" t="s">
        <v>82</v>
      </c>
      <c r="AV2036" s="14" t="s">
        <v>112</v>
      </c>
      <c r="AW2036" s="14" t="s">
        <v>33</v>
      </c>
      <c r="AX2036" s="14" t="s">
        <v>34</v>
      </c>
      <c r="AY2036" s="250" t="s">
        <v>206</v>
      </c>
    </row>
    <row r="2037" spans="1:65" s="2" customFormat="1" ht="44.25" customHeight="1">
      <c r="A2037" s="40"/>
      <c r="B2037" s="41"/>
      <c r="C2037" s="215" t="s">
        <v>2758</v>
      </c>
      <c r="D2037" s="215" t="s">
        <v>208</v>
      </c>
      <c r="E2037" s="216" t="s">
        <v>2759</v>
      </c>
      <c r="F2037" s="217" t="s">
        <v>2760</v>
      </c>
      <c r="G2037" s="218" t="s">
        <v>270</v>
      </c>
      <c r="H2037" s="219">
        <v>192</v>
      </c>
      <c r="I2037" s="220"/>
      <c r="J2037" s="221">
        <f>ROUND(I2037*H2037,2)</f>
        <v>0</v>
      </c>
      <c r="K2037" s="217" t="s">
        <v>212</v>
      </c>
      <c r="L2037" s="46"/>
      <c r="M2037" s="222" t="s">
        <v>19</v>
      </c>
      <c r="N2037" s="223" t="s">
        <v>44</v>
      </c>
      <c r="O2037" s="86"/>
      <c r="P2037" s="224">
        <f>O2037*H2037</f>
        <v>0</v>
      </c>
      <c r="Q2037" s="224">
        <v>0.00528</v>
      </c>
      <c r="R2037" s="224">
        <f>Q2037*H2037</f>
        <v>1.01376</v>
      </c>
      <c r="S2037" s="224">
        <v>0</v>
      </c>
      <c r="T2037" s="225">
        <f>S2037*H2037</f>
        <v>0</v>
      </c>
      <c r="U2037" s="40"/>
      <c r="V2037" s="40"/>
      <c r="W2037" s="40"/>
      <c r="X2037" s="40"/>
      <c r="Y2037" s="40"/>
      <c r="Z2037" s="40"/>
      <c r="AA2037" s="40"/>
      <c r="AB2037" s="40"/>
      <c r="AC2037" s="40"/>
      <c r="AD2037" s="40"/>
      <c r="AE2037" s="40"/>
      <c r="AR2037" s="226" t="s">
        <v>304</v>
      </c>
      <c r="AT2037" s="226" t="s">
        <v>208</v>
      </c>
      <c r="AU2037" s="226" t="s">
        <v>82</v>
      </c>
      <c r="AY2037" s="19" t="s">
        <v>206</v>
      </c>
      <c r="BE2037" s="227">
        <f>IF(N2037="základní",J2037,0)</f>
        <v>0</v>
      </c>
      <c r="BF2037" s="227">
        <f>IF(N2037="snížená",J2037,0)</f>
        <v>0</v>
      </c>
      <c r="BG2037" s="227">
        <f>IF(N2037="zákl. přenesená",J2037,0)</f>
        <v>0</v>
      </c>
      <c r="BH2037" s="227">
        <f>IF(N2037="sníž. přenesená",J2037,0)</f>
        <v>0</v>
      </c>
      <c r="BI2037" s="227">
        <f>IF(N2037="nulová",J2037,0)</f>
        <v>0</v>
      </c>
      <c r="BJ2037" s="19" t="s">
        <v>34</v>
      </c>
      <c r="BK2037" s="227">
        <f>ROUND(I2037*H2037,2)</f>
        <v>0</v>
      </c>
      <c r="BL2037" s="19" t="s">
        <v>304</v>
      </c>
      <c r="BM2037" s="226" t="s">
        <v>2761</v>
      </c>
    </row>
    <row r="2038" spans="1:51" s="13" customFormat="1" ht="12">
      <c r="A2038" s="13"/>
      <c r="B2038" s="228"/>
      <c r="C2038" s="229"/>
      <c r="D2038" s="230" t="s">
        <v>218</v>
      </c>
      <c r="E2038" s="231" t="s">
        <v>19</v>
      </c>
      <c r="F2038" s="232" t="s">
        <v>2762</v>
      </c>
      <c r="G2038" s="229"/>
      <c r="H2038" s="233">
        <v>192</v>
      </c>
      <c r="I2038" s="234"/>
      <c r="J2038" s="229"/>
      <c r="K2038" s="229"/>
      <c r="L2038" s="235"/>
      <c r="M2038" s="236"/>
      <c r="N2038" s="237"/>
      <c r="O2038" s="237"/>
      <c r="P2038" s="237"/>
      <c r="Q2038" s="237"/>
      <c r="R2038" s="237"/>
      <c r="S2038" s="237"/>
      <c r="T2038" s="238"/>
      <c r="U2038" s="13"/>
      <c r="V2038" s="13"/>
      <c r="W2038" s="13"/>
      <c r="X2038" s="13"/>
      <c r="Y2038" s="13"/>
      <c r="Z2038" s="13"/>
      <c r="AA2038" s="13"/>
      <c r="AB2038" s="13"/>
      <c r="AC2038" s="13"/>
      <c r="AD2038" s="13"/>
      <c r="AE2038" s="13"/>
      <c r="AT2038" s="239" t="s">
        <v>218</v>
      </c>
      <c r="AU2038" s="239" t="s">
        <v>82</v>
      </c>
      <c r="AV2038" s="13" t="s">
        <v>82</v>
      </c>
      <c r="AW2038" s="13" t="s">
        <v>33</v>
      </c>
      <c r="AX2038" s="13" t="s">
        <v>73</v>
      </c>
      <c r="AY2038" s="239" t="s">
        <v>206</v>
      </c>
    </row>
    <row r="2039" spans="1:51" s="14" customFormat="1" ht="12">
      <c r="A2039" s="14"/>
      <c r="B2039" s="240"/>
      <c r="C2039" s="241"/>
      <c r="D2039" s="230" t="s">
        <v>218</v>
      </c>
      <c r="E2039" s="242" t="s">
        <v>19</v>
      </c>
      <c r="F2039" s="243" t="s">
        <v>220</v>
      </c>
      <c r="G2039" s="241"/>
      <c r="H2039" s="244">
        <v>192</v>
      </c>
      <c r="I2039" s="245"/>
      <c r="J2039" s="241"/>
      <c r="K2039" s="241"/>
      <c r="L2039" s="246"/>
      <c r="M2039" s="247"/>
      <c r="N2039" s="248"/>
      <c r="O2039" s="248"/>
      <c r="P2039" s="248"/>
      <c r="Q2039" s="248"/>
      <c r="R2039" s="248"/>
      <c r="S2039" s="248"/>
      <c r="T2039" s="249"/>
      <c r="U2039" s="14"/>
      <c r="V2039" s="14"/>
      <c r="W2039" s="14"/>
      <c r="X2039" s="14"/>
      <c r="Y2039" s="14"/>
      <c r="Z2039" s="14"/>
      <c r="AA2039" s="14"/>
      <c r="AB2039" s="14"/>
      <c r="AC2039" s="14"/>
      <c r="AD2039" s="14"/>
      <c r="AE2039" s="14"/>
      <c r="AT2039" s="250" t="s">
        <v>218</v>
      </c>
      <c r="AU2039" s="250" t="s">
        <v>82</v>
      </c>
      <c r="AV2039" s="14" t="s">
        <v>112</v>
      </c>
      <c r="AW2039" s="14" t="s">
        <v>33</v>
      </c>
      <c r="AX2039" s="14" t="s">
        <v>34</v>
      </c>
      <c r="AY2039" s="250" t="s">
        <v>206</v>
      </c>
    </row>
    <row r="2040" spans="1:65" s="2" customFormat="1" ht="44.25" customHeight="1">
      <c r="A2040" s="40"/>
      <c r="B2040" s="41"/>
      <c r="C2040" s="215" t="s">
        <v>2763</v>
      </c>
      <c r="D2040" s="215" t="s">
        <v>208</v>
      </c>
      <c r="E2040" s="216" t="s">
        <v>2764</v>
      </c>
      <c r="F2040" s="217" t="s">
        <v>2765</v>
      </c>
      <c r="G2040" s="218" t="s">
        <v>270</v>
      </c>
      <c r="H2040" s="219">
        <v>19</v>
      </c>
      <c r="I2040" s="220"/>
      <c r="J2040" s="221">
        <f>ROUND(I2040*H2040,2)</f>
        <v>0</v>
      </c>
      <c r="K2040" s="217" t="s">
        <v>212</v>
      </c>
      <c r="L2040" s="46"/>
      <c r="M2040" s="222" t="s">
        <v>19</v>
      </c>
      <c r="N2040" s="223" t="s">
        <v>44</v>
      </c>
      <c r="O2040" s="86"/>
      <c r="P2040" s="224">
        <f>O2040*H2040</f>
        <v>0</v>
      </c>
      <c r="Q2040" s="224">
        <v>0.00289</v>
      </c>
      <c r="R2040" s="224">
        <f>Q2040*H2040</f>
        <v>0.05491</v>
      </c>
      <c r="S2040" s="224">
        <v>0</v>
      </c>
      <c r="T2040" s="225">
        <f>S2040*H2040</f>
        <v>0</v>
      </c>
      <c r="U2040" s="40"/>
      <c r="V2040" s="40"/>
      <c r="W2040" s="40"/>
      <c r="X2040" s="40"/>
      <c r="Y2040" s="40"/>
      <c r="Z2040" s="40"/>
      <c r="AA2040" s="40"/>
      <c r="AB2040" s="40"/>
      <c r="AC2040" s="40"/>
      <c r="AD2040" s="40"/>
      <c r="AE2040" s="40"/>
      <c r="AR2040" s="226" t="s">
        <v>304</v>
      </c>
      <c r="AT2040" s="226" t="s">
        <v>208</v>
      </c>
      <c r="AU2040" s="226" t="s">
        <v>82</v>
      </c>
      <c r="AY2040" s="19" t="s">
        <v>206</v>
      </c>
      <c r="BE2040" s="227">
        <f>IF(N2040="základní",J2040,0)</f>
        <v>0</v>
      </c>
      <c r="BF2040" s="227">
        <f>IF(N2040="snížená",J2040,0)</f>
        <v>0</v>
      </c>
      <c r="BG2040" s="227">
        <f>IF(N2040="zákl. přenesená",J2040,0)</f>
        <v>0</v>
      </c>
      <c r="BH2040" s="227">
        <f>IF(N2040="sníž. přenesená",J2040,0)</f>
        <v>0</v>
      </c>
      <c r="BI2040" s="227">
        <f>IF(N2040="nulová",J2040,0)</f>
        <v>0</v>
      </c>
      <c r="BJ2040" s="19" t="s">
        <v>34</v>
      </c>
      <c r="BK2040" s="227">
        <f>ROUND(I2040*H2040,2)</f>
        <v>0</v>
      </c>
      <c r="BL2040" s="19" t="s">
        <v>304</v>
      </c>
      <c r="BM2040" s="226" t="s">
        <v>2766</v>
      </c>
    </row>
    <row r="2041" spans="1:51" s="13" customFormat="1" ht="12">
      <c r="A2041" s="13"/>
      <c r="B2041" s="228"/>
      <c r="C2041" s="229"/>
      <c r="D2041" s="230" t="s">
        <v>218</v>
      </c>
      <c r="E2041" s="231" t="s">
        <v>19</v>
      </c>
      <c r="F2041" s="232" t="s">
        <v>2767</v>
      </c>
      <c r="G2041" s="229"/>
      <c r="H2041" s="233">
        <v>19</v>
      </c>
      <c r="I2041" s="234"/>
      <c r="J2041" s="229"/>
      <c r="K2041" s="229"/>
      <c r="L2041" s="235"/>
      <c r="M2041" s="236"/>
      <c r="N2041" s="237"/>
      <c r="O2041" s="237"/>
      <c r="P2041" s="237"/>
      <c r="Q2041" s="237"/>
      <c r="R2041" s="237"/>
      <c r="S2041" s="237"/>
      <c r="T2041" s="238"/>
      <c r="U2041" s="13"/>
      <c r="V2041" s="13"/>
      <c r="W2041" s="13"/>
      <c r="X2041" s="13"/>
      <c r="Y2041" s="13"/>
      <c r="Z2041" s="13"/>
      <c r="AA2041" s="13"/>
      <c r="AB2041" s="13"/>
      <c r="AC2041" s="13"/>
      <c r="AD2041" s="13"/>
      <c r="AE2041" s="13"/>
      <c r="AT2041" s="239" t="s">
        <v>218</v>
      </c>
      <c r="AU2041" s="239" t="s">
        <v>82</v>
      </c>
      <c r="AV2041" s="13" t="s">
        <v>82</v>
      </c>
      <c r="AW2041" s="13" t="s">
        <v>33</v>
      </c>
      <c r="AX2041" s="13" t="s">
        <v>73</v>
      </c>
      <c r="AY2041" s="239" t="s">
        <v>206</v>
      </c>
    </row>
    <row r="2042" spans="1:51" s="14" customFormat="1" ht="12">
      <c r="A2042" s="14"/>
      <c r="B2042" s="240"/>
      <c r="C2042" s="241"/>
      <c r="D2042" s="230" t="s">
        <v>218</v>
      </c>
      <c r="E2042" s="242" t="s">
        <v>19</v>
      </c>
      <c r="F2042" s="243" t="s">
        <v>220</v>
      </c>
      <c r="G2042" s="241"/>
      <c r="H2042" s="244">
        <v>19</v>
      </c>
      <c r="I2042" s="245"/>
      <c r="J2042" s="241"/>
      <c r="K2042" s="241"/>
      <c r="L2042" s="246"/>
      <c r="M2042" s="247"/>
      <c r="N2042" s="248"/>
      <c r="O2042" s="248"/>
      <c r="P2042" s="248"/>
      <c r="Q2042" s="248"/>
      <c r="R2042" s="248"/>
      <c r="S2042" s="248"/>
      <c r="T2042" s="249"/>
      <c r="U2042" s="14"/>
      <c r="V2042" s="14"/>
      <c r="W2042" s="14"/>
      <c r="X2042" s="14"/>
      <c r="Y2042" s="14"/>
      <c r="Z2042" s="14"/>
      <c r="AA2042" s="14"/>
      <c r="AB2042" s="14"/>
      <c r="AC2042" s="14"/>
      <c r="AD2042" s="14"/>
      <c r="AE2042" s="14"/>
      <c r="AT2042" s="250" t="s">
        <v>218</v>
      </c>
      <c r="AU2042" s="250" t="s">
        <v>82</v>
      </c>
      <c r="AV2042" s="14" t="s">
        <v>112</v>
      </c>
      <c r="AW2042" s="14" t="s">
        <v>33</v>
      </c>
      <c r="AX2042" s="14" t="s">
        <v>34</v>
      </c>
      <c r="AY2042" s="250" t="s">
        <v>206</v>
      </c>
    </row>
    <row r="2043" spans="1:65" s="2" customFormat="1" ht="12">
      <c r="A2043" s="40"/>
      <c r="B2043" s="41"/>
      <c r="C2043" s="215" t="s">
        <v>2768</v>
      </c>
      <c r="D2043" s="215" t="s">
        <v>208</v>
      </c>
      <c r="E2043" s="216" t="s">
        <v>2769</v>
      </c>
      <c r="F2043" s="217" t="s">
        <v>2770</v>
      </c>
      <c r="G2043" s="218" t="s">
        <v>258</v>
      </c>
      <c r="H2043" s="219">
        <v>2.079</v>
      </c>
      <c r="I2043" s="220"/>
      <c r="J2043" s="221">
        <f>ROUND(I2043*H2043,2)</f>
        <v>0</v>
      </c>
      <c r="K2043" s="217" t="s">
        <v>212</v>
      </c>
      <c r="L2043" s="46"/>
      <c r="M2043" s="222" t="s">
        <v>19</v>
      </c>
      <c r="N2043" s="223" t="s">
        <v>44</v>
      </c>
      <c r="O2043" s="86"/>
      <c r="P2043" s="224">
        <f>O2043*H2043</f>
        <v>0</v>
      </c>
      <c r="Q2043" s="224">
        <v>0</v>
      </c>
      <c r="R2043" s="224">
        <f>Q2043*H2043</f>
        <v>0</v>
      </c>
      <c r="S2043" s="224">
        <v>0</v>
      </c>
      <c r="T2043" s="225">
        <f>S2043*H2043</f>
        <v>0</v>
      </c>
      <c r="U2043" s="40"/>
      <c r="V2043" s="40"/>
      <c r="W2043" s="40"/>
      <c r="X2043" s="40"/>
      <c r="Y2043" s="40"/>
      <c r="Z2043" s="40"/>
      <c r="AA2043" s="40"/>
      <c r="AB2043" s="40"/>
      <c r="AC2043" s="40"/>
      <c r="AD2043" s="40"/>
      <c r="AE2043" s="40"/>
      <c r="AR2043" s="226" t="s">
        <v>304</v>
      </c>
      <c r="AT2043" s="226" t="s">
        <v>208</v>
      </c>
      <c r="AU2043" s="226" t="s">
        <v>82</v>
      </c>
      <c r="AY2043" s="19" t="s">
        <v>206</v>
      </c>
      <c r="BE2043" s="227">
        <f>IF(N2043="základní",J2043,0)</f>
        <v>0</v>
      </c>
      <c r="BF2043" s="227">
        <f>IF(N2043="snížená",J2043,0)</f>
        <v>0</v>
      </c>
      <c r="BG2043" s="227">
        <f>IF(N2043="zákl. přenesená",J2043,0)</f>
        <v>0</v>
      </c>
      <c r="BH2043" s="227">
        <f>IF(N2043="sníž. přenesená",J2043,0)</f>
        <v>0</v>
      </c>
      <c r="BI2043" s="227">
        <f>IF(N2043="nulová",J2043,0)</f>
        <v>0</v>
      </c>
      <c r="BJ2043" s="19" t="s">
        <v>34</v>
      </c>
      <c r="BK2043" s="227">
        <f>ROUND(I2043*H2043,2)</f>
        <v>0</v>
      </c>
      <c r="BL2043" s="19" t="s">
        <v>304</v>
      </c>
      <c r="BM2043" s="226" t="s">
        <v>2771</v>
      </c>
    </row>
    <row r="2044" spans="1:63" s="12" customFormat="1" ht="22.8" customHeight="1">
      <c r="A2044" s="12"/>
      <c r="B2044" s="199"/>
      <c r="C2044" s="200"/>
      <c r="D2044" s="201" t="s">
        <v>72</v>
      </c>
      <c r="E2044" s="213" t="s">
        <v>2772</v>
      </c>
      <c r="F2044" s="213" t="s">
        <v>2773</v>
      </c>
      <c r="G2044" s="200"/>
      <c r="H2044" s="200"/>
      <c r="I2044" s="203"/>
      <c r="J2044" s="214">
        <f>BK2044</f>
        <v>0</v>
      </c>
      <c r="K2044" s="200"/>
      <c r="L2044" s="205"/>
      <c r="M2044" s="206"/>
      <c r="N2044" s="207"/>
      <c r="O2044" s="207"/>
      <c r="P2044" s="208">
        <f>SUM(P2045:P2096)</f>
        <v>0</v>
      </c>
      <c r="Q2044" s="207"/>
      <c r="R2044" s="208">
        <f>SUM(R2045:R2096)</f>
        <v>11.47944</v>
      </c>
      <c r="S2044" s="207"/>
      <c r="T2044" s="209">
        <f>SUM(T2045:T2096)</f>
        <v>0.065</v>
      </c>
      <c r="U2044" s="12"/>
      <c r="V2044" s="12"/>
      <c r="W2044" s="12"/>
      <c r="X2044" s="12"/>
      <c r="Y2044" s="12"/>
      <c r="Z2044" s="12"/>
      <c r="AA2044" s="12"/>
      <c r="AB2044" s="12"/>
      <c r="AC2044" s="12"/>
      <c r="AD2044" s="12"/>
      <c r="AE2044" s="12"/>
      <c r="AR2044" s="210" t="s">
        <v>82</v>
      </c>
      <c r="AT2044" s="211" t="s">
        <v>72</v>
      </c>
      <c r="AU2044" s="211" t="s">
        <v>34</v>
      </c>
      <c r="AY2044" s="210" t="s">
        <v>206</v>
      </c>
      <c r="BK2044" s="212">
        <f>SUM(BK2045:BK2096)</f>
        <v>0</v>
      </c>
    </row>
    <row r="2045" spans="1:65" s="2" customFormat="1" ht="21.75" customHeight="1">
      <c r="A2045" s="40"/>
      <c r="B2045" s="41"/>
      <c r="C2045" s="215" t="s">
        <v>2774</v>
      </c>
      <c r="D2045" s="215" t="s">
        <v>208</v>
      </c>
      <c r="E2045" s="216" t="s">
        <v>2775</v>
      </c>
      <c r="F2045" s="217" t="s">
        <v>2776</v>
      </c>
      <c r="G2045" s="218" t="s">
        <v>270</v>
      </c>
      <c r="H2045" s="219">
        <v>7.35</v>
      </c>
      <c r="I2045" s="220"/>
      <c r="J2045" s="221">
        <f>ROUND(I2045*H2045,2)</f>
        <v>0</v>
      </c>
      <c r="K2045" s="217" t="s">
        <v>212</v>
      </c>
      <c r="L2045" s="46"/>
      <c r="M2045" s="222" t="s">
        <v>19</v>
      </c>
      <c r="N2045" s="223" t="s">
        <v>44</v>
      </c>
      <c r="O2045" s="86"/>
      <c r="P2045" s="224">
        <f>O2045*H2045</f>
        <v>0</v>
      </c>
      <c r="Q2045" s="224">
        <v>0</v>
      </c>
      <c r="R2045" s="224">
        <f>Q2045*H2045</f>
        <v>0</v>
      </c>
      <c r="S2045" s="224">
        <v>0</v>
      </c>
      <c r="T2045" s="225">
        <f>S2045*H2045</f>
        <v>0</v>
      </c>
      <c r="U2045" s="40"/>
      <c r="V2045" s="40"/>
      <c r="W2045" s="40"/>
      <c r="X2045" s="40"/>
      <c r="Y2045" s="40"/>
      <c r="Z2045" s="40"/>
      <c r="AA2045" s="40"/>
      <c r="AB2045" s="40"/>
      <c r="AC2045" s="40"/>
      <c r="AD2045" s="40"/>
      <c r="AE2045" s="40"/>
      <c r="AR2045" s="226" t="s">
        <v>304</v>
      </c>
      <c r="AT2045" s="226" t="s">
        <v>208</v>
      </c>
      <c r="AU2045" s="226" t="s">
        <v>82</v>
      </c>
      <c r="AY2045" s="19" t="s">
        <v>206</v>
      </c>
      <c r="BE2045" s="227">
        <f>IF(N2045="základní",J2045,0)</f>
        <v>0</v>
      </c>
      <c r="BF2045" s="227">
        <f>IF(N2045="snížená",J2045,0)</f>
        <v>0</v>
      </c>
      <c r="BG2045" s="227">
        <f>IF(N2045="zákl. přenesená",J2045,0)</f>
        <v>0</v>
      </c>
      <c r="BH2045" s="227">
        <f>IF(N2045="sníž. přenesená",J2045,0)</f>
        <v>0</v>
      </c>
      <c r="BI2045" s="227">
        <f>IF(N2045="nulová",J2045,0)</f>
        <v>0</v>
      </c>
      <c r="BJ2045" s="19" t="s">
        <v>34</v>
      </c>
      <c r="BK2045" s="227">
        <f>ROUND(I2045*H2045,2)</f>
        <v>0</v>
      </c>
      <c r="BL2045" s="19" t="s">
        <v>304</v>
      </c>
      <c r="BM2045" s="226" t="s">
        <v>2777</v>
      </c>
    </row>
    <row r="2046" spans="1:51" s="13" customFormat="1" ht="12">
      <c r="A2046" s="13"/>
      <c r="B2046" s="228"/>
      <c r="C2046" s="229"/>
      <c r="D2046" s="230" t="s">
        <v>218</v>
      </c>
      <c r="E2046" s="231" t="s">
        <v>19</v>
      </c>
      <c r="F2046" s="232" t="s">
        <v>2778</v>
      </c>
      <c r="G2046" s="229"/>
      <c r="H2046" s="233">
        <v>3.675</v>
      </c>
      <c r="I2046" s="234"/>
      <c r="J2046" s="229"/>
      <c r="K2046" s="229"/>
      <c r="L2046" s="235"/>
      <c r="M2046" s="236"/>
      <c r="N2046" s="237"/>
      <c r="O2046" s="237"/>
      <c r="P2046" s="237"/>
      <c r="Q2046" s="237"/>
      <c r="R2046" s="237"/>
      <c r="S2046" s="237"/>
      <c r="T2046" s="238"/>
      <c r="U2046" s="13"/>
      <c r="V2046" s="13"/>
      <c r="W2046" s="13"/>
      <c r="X2046" s="13"/>
      <c r="Y2046" s="13"/>
      <c r="Z2046" s="13"/>
      <c r="AA2046" s="13"/>
      <c r="AB2046" s="13"/>
      <c r="AC2046" s="13"/>
      <c r="AD2046" s="13"/>
      <c r="AE2046" s="13"/>
      <c r="AT2046" s="239" t="s">
        <v>218</v>
      </c>
      <c r="AU2046" s="239" t="s">
        <v>82</v>
      </c>
      <c r="AV2046" s="13" t="s">
        <v>82</v>
      </c>
      <c r="AW2046" s="13" t="s">
        <v>33</v>
      </c>
      <c r="AX2046" s="13" t="s">
        <v>73</v>
      </c>
      <c r="AY2046" s="239" t="s">
        <v>206</v>
      </c>
    </row>
    <row r="2047" spans="1:51" s="13" customFormat="1" ht="12">
      <c r="A2047" s="13"/>
      <c r="B2047" s="228"/>
      <c r="C2047" s="229"/>
      <c r="D2047" s="230" t="s">
        <v>218</v>
      </c>
      <c r="E2047" s="231" t="s">
        <v>19</v>
      </c>
      <c r="F2047" s="232" t="s">
        <v>2779</v>
      </c>
      <c r="G2047" s="229"/>
      <c r="H2047" s="233">
        <v>3.675</v>
      </c>
      <c r="I2047" s="234"/>
      <c r="J2047" s="229"/>
      <c r="K2047" s="229"/>
      <c r="L2047" s="235"/>
      <c r="M2047" s="236"/>
      <c r="N2047" s="237"/>
      <c r="O2047" s="237"/>
      <c r="P2047" s="237"/>
      <c r="Q2047" s="237"/>
      <c r="R2047" s="237"/>
      <c r="S2047" s="237"/>
      <c r="T2047" s="238"/>
      <c r="U2047" s="13"/>
      <c r="V2047" s="13"/>
      <c r="W2047" s="13"/>
      <c r="X2047" s="13"/>
      <c r="Y2047" s="13"/>
      <c r="Z2047" s="13"/>
      <c r="AA2047" s="13"/>
      <c r="AB2047" s="13"/>
      <c r="AC2047" s="13"/>
      <c r="AD2047" s="13"/>
      <c r="AE2047" s="13"/>
      <c r="AT2047" s="239" t="s">
        <v>218</v>
      </c>
      <c r="AU2047" s="239" t="s">
        <v>82</v>
      </c>
      <c r="AV2047" s="13" t="s">
        <v>82</v>
      </c>
      <c r="AW2047" s="13" t="s">
        <v>33</v>
      </c>
      <c r="AX2047" s="13" t="s">
        <v>73</v>
      </c>
      <c r="AY2047" s="239" t="s">
        <v>206</v>
      </c>
    </row>
    <row r="2048" spans="1:51" s="14" customFormat="1" ht="12">
      <c r="A2048" s="14"/>
      <c r="B2048" s="240"/>
      <c r="C2048" s="241"/>
      <c r="D2048" s="230" t="s">
        <v>218</v>
      </c>
      <c r="E2048" s="242" t="s">
        <v>19</v>
      </c>
      <c r="F2048" s="243" t="s">
        <v>220</v>
      </c>
      <c r="G2048" s="241"/>
      <c r="H2048" s="244">
        <v>7.35</v>
      </c>
      <c r="I2048" s="245"/>
      <c r="J2048" s="241"/>
      <c r="K2048" s="241"/>
      <c r="L2048" s="246"/>
      <c r="M2048" s="247"/>
      <c r="N2048" s="248"/>
      <c r="O2048" s="248"/>
      <c r="P2048" s="248"/>
      <c r="Q2048" s="248"/>
      <c r="R2048" s="248"/>
      <c r="S2048" s="248"/>
      <c r="T2048" s="249"/>
      <c r="U2048" s="14"/>
      <c r="V2048" s="14"/>
      <c r="W2048" s="14"/>
      <c r="X2048" s="14"/>
      <c r="Y2048" s="14"/>
      <c r="Z2048" s="14"/>
      <c r="AA2048" s="14"/>
      <c r="AB2048" s="14"/>
      <c r="AC2048" s="14"/>
      <c r="AD2048" s="14"/>
      <c r="AE2048" s="14"/>
      <c r="AT2048" s="250" t="s">
        <v>218</v>
      </c>
      <c r="AU2048" s="250" t="s">
        <v>82</v>
      </c>
      <c r="AV2048" s="14" t="s">
        <v>112</v>
      </c>
      <c r="AW2048" s="14" t="s">
        <v>33</v>
      </c>
      <c r="AX2048" s="14" t="s">
        <v>34</v>
      </c>
      <c r="AY2048" s="250" t="s">
        <v>206</v>
      </c>
    </row>
    <row r="2049" spans="1:65" s="2" customFormat="1" ht="16.5" customHeight="1">
      <c r="A2049" s="40"/>
      <c r="B2049" s="41"/>
      <c r="C2049" s="261" t="s">
        <v>2780</v>
      </c>
      <c r="D2049" s="261" t="s">
        <v>317</v>
      </c>
      <c r="E2049" s="262" t="s">
        <v>2781</v>
      </c>
      <c r="F2049" s="263" t="s">
        <v>2782</v>
      </c>
      <c r="G2049" s="264" t="s">
        <v>270</v>
      </c>
      <c r="H2049" s="265">
        <v>7.35</v>
      </c>
      <c r="I2049" s="266"/>
      <c r="J2049" s="267">
        <f>ROUND(I2049*H2049,2)</f>
        <v>0</v>
      </c>
      <c r="K2049" s="263" t="s">
        <v>19</v>
      </c>
      <c r="L2049" s="268"/>
      <c r="M2049" s="269" t="s">
        <v>19</v>
      </c>
      <c r="N2049" s="270" t="s">
        <v>44</v>
      </c>
      <c r="O2049" s="86"/>
      <c r="P2049" s="224">
        <f>O2049*H2049</f>
        <v>0</v>
      </c>
      <c r="Q2049" s="224">
        <v>0.002</v>
      </c>
      <c r="R2049" s="224">
        <f>Q2049*H2049</f>
        <v>0.0147</v>
      </c>
      <c r="S2049" s="224">
        <v>0</v>
      </c>
      <c r="T2049" s="225">
        <f>S2049*H2049</f>
        <v>0</v>
      </c>
      <c r="U2049" s="40"/>
      <c r="V2049" s="40"/>
      <c r="W2049" s="40"/>
      <c r="X2049" s="40"/>
      <c r="Y2049" s="40"/>
      <c r="Z2049" s="40"/>
      <c r="AA2049" s="40"/>
      <c r="AB2049" s="40"/>
      <c r="AC2049" s="40"/>
      <c r="AD2049" s="40"/>
      <c r="AE2049" s="40"/>
      <c r="AR2049" s="226" t="s">
        <v>377</v>
      </c>
      <c r="AT2049" s="226" t="s">
        <v>317</v>
      </c>
      <c r="AU2049" s="226" t="s">
        <v>82</v>
      </c>
      <c r="AY2049" s="19" t="s">
        <v>206</v>
      </c>
      <c r="BE2049" s="227">
        <f>IF(N2049="základní",J2049,0)</f>
        <v>0</v>
      </c>
      <c r="BF2049" s="227">
        <f>IF(N2049="snížená",J2049,0)</f>
        <v>0</v>
      </c>
      <c r="BG2049" s="227">
        <f>IF(N2049="zákl. přenesená",J2049,0)</f>
        <v>0</v>
      </c>
      <c r="BH2049" s="227">
        <f>IF(N2049="sníž. přenesená",J2049,0)</f>
        <v>0</v>
      </c>
      <c r="BI2049" s="227">
        <f>IF(N2049="nulová",J2049,0)</f>
        <v>0</v>
      </c>
      <c r="BJ2049" s="19" t="s">
        <v>34</v>
      </c>
      <c r="BK2049" s="227">
        <f>ROUND(I2049*H2049,2)</f>
        <v>0</v>
      </c>
      <c r="BL2049" s="19" t="s">
        <v>304</v>
      </c>
      <c r="BM2049" s="226" t="s">
        <v>2783</v>
      </c>
    </row>
    <row r="2050" spans="1:51" s="15" customFormat="1" ht="12">
      <c r="A2050" s="15"/>
      <c r="B2050" s="251"/>
      <c r="C2050" s="252"/>
      <c r="D2050" s="230" t="s">
        <v>218</v>
      </c>
      <c r="E2050" s="253" t="s">
        <v>19</v>
      </c>
      <c r="F2050" s="254" t="s">
        <v>2784</v>
      </c>
      <c r="G2050" s="252"/>
      <c r="H2050" s="253" t="s">
        <v>19</v>
      </c>
      <c r="I2050" s="255"/>
      <c r="J2050" s="252"/>
      <c r="K2050" s="252"/>
      <c r="L2050" s="256"/>
      <c r="M2050" s="257"/>
      <c r="N2050" s="258"/>
      <c r="O2050" s="258"/>
      <c r="P2050" s="258"/>
      <c r="Q2050" s="258"/>
      <c r="R2050" s="258"/>
      <c r="S2050" s="258"/>
      <c r="T2050" s="259"/>
      <c r="U2050" s="15"/>
      <c r="V2050" s="15"/>
      <c r="W2050" s="15"/>
      <c r="X2050" s="15"/>
      <c r="Y2050" s="15"/>
      <c r="Z2050" s="15"/>
      <c r="AA2050" s="15"/>
      <c r="AB2050" s="15"/>
      <c r="AC2050" s="15"/>
      <c r="AD2050" s="15"/>
      <c r="AE2050" s="15"/>
      <c r="AT2050" s="260" t="s">
        <v>218</v>
      </c>
      <c r="AU2050" s="260" t="s">
        <v>82</v>
      </c>
      <c r="AV2050" s="15" t="s">
        <v>34</v>
      </c>
      <c r="AW2050" s="15" t="s">
        <v>33</v>
      </c>
      <c r="AX2050" s="15" t="s">
        <v>73</v>
      </c>
      <c r="AY2050" s="260" t="s">
        <v>206</v>
      </c>
    </row>
    <row r="2051" spans="1:51" s="13" customFormat="1" ht="12">
      <c r="A2051" s="13"/>
      <c r="B2051" s="228"/>
      <c r="C2051" s="229"/>
      <c r="D2051" s="230" t="s">
        <v>218</v>
      </c>
      <c r="E2051" s="231" t="s">
        <v>19</v>
      </c>
      <c r="F2051" s="232" t="s">
        <v>2778</v>
      </c>
      <c r="G2051" s="229"/>
      <c r="H2051" s="233">
        <v>3.675</v>
      </c>
      <c r="I2051" s="234"/>
      <c r="J2051" s="229"/>
      <c r="K2051" s="229"/>
      <c r="L2051" s="235"/>
      <c r="M2051" s="236"/>
      <c r="N2051" s="237"/>
      <c r="O2051" s="237"/>
      <c r="P2051" s="237"/>
      <c r="Q2051" s="237"/>
      <c r="R2051" s="237"/>
      <c r="S2051" s="237"/>
      <c r="T2051" s="238"/>
      <c r="U2051" s="13"/>
      <c r="V2051" s="13"/>
      <c r="W2051" s="13"/>
      <c r="X2051" s="13"/>
      <c r="Y2051" s="13"/>
      <c r="Z2051" s="13"/>
      <c r="AA2051" s="13"/>
      <c r="AB2051" s="13"/>
      <c r="AC2051" s="13"/>
      <c r="AD2051" s="13"/>
      <c r="AE2051" s="13"/>
      <c r="AT2051" s="239" t="s">
        <v>218</v>
      </c>
      <c r="AU2051" s="239" t="s">
        <v>82</v>
      </c>
      <c r="AV2051" s="13" t="s">
        <v>82</v>
      </c>
      <c r="AW2051" s="13" t="s">
        <v>33</v>
      </c>
      <c r="AX2051" s="13" t="s">
        <v>73</v>
      </c>
      <c r="AY2051" s="239" t="s">
        <v>206</v>
      </c>
    </row>
    <row r="2052" spans="1:51" s="13" customFormat="1" ht="12">
      <c r="A2052" s="13"/>
      <c r="B2052" s="228"/>
      <c r="C2052" s="229"/>
      <c r="D2052" s="230" t="s">
        <v>218</v>
      </c>
      <c r="E2052" s="231" t="s">
        <v>19</v>
      </c>
      <c r="F2052" s="232" t="s">
        <v>2779</v>
      </c>
      <c r="G2052" s="229"/>
      <c r="H2052" s="233">
        <v>3.675</v>
      </c>
      <c r="I2052" s="234"/>
      <c r="J2052" s="229"/>
      <c r="K2052" s="229"/>
      <c r="L2052" s="235"/>
      <c r="M2052" s="236"/>
      <c r="N2052" s="237"/>
      <c r="O2052" s="237"/>
      <c r="P2052" s="237"/>
      <c r="Q2052" s="237"/>
      <c r="R2052" s="237"/>
      <c r="S2052" s="237"/>
      <c r="T2052" s="238"/>
      <c r="U2052" s="13"/>
      <c r="V2052" s="13"/>
      <c r="W2052" s="13"/>
      <c r="X2052" s="13"/>
      <c r="Y2052" s="13"/>
      <c r="Z2052" s="13"/>
      <c r="AA2052" s="13"/>
      <c r="AB2052" s="13"/>
      <c r="AC2052" s="13"/>
      <c r="AD2052" s="13"/>
      <c r="AE2052" s="13"/>
      <c r="AT2052" s="239" t="s">
        <v>218</v>
      </c>
      <c r="AU2052" s="239" t="s">
        <v>82</v>
      </c>
      <c r="AV2052" s="13" t="s">
        <v>82</v>
      </c>
      <c r="AW2052" s="13" t="s">
        <v>33</v>
      </c>
      <c r="AX2052" s="13" t="s">
        <v>73</v>
      </c>
      <c r="AY2052" s="239" t="s">
        <v>206</v>
      </c>
    </row>
    <row r="2053" spans="1:51" s="14" customFormat="1" ht="12">
      <c r="A2053" s="14"/>
      <c r="B2053" s="240"/>
      <c r="C2053" s="241"/>
      <c r="D2053" s="230" t="s">
        <v>218</v>
      </c>
      <c r="E2053" s="242" t="s">
        <v>19</v>
      </c>
      <c r="F2053" s="243" t="s">
        <v>220</v>
      </c>
      <c r="G2053" s="241"/>
      <c r="H2053" s="244">
        <v>7.35</v>
      </c>
      <c r="I2053" s="245"/>
      <c r="J2053" s="241"/>
      <c r="K2053" s="241"/>
      <c r="L2053" s="246"/>
      <c r="M2053" s="247"/>
      <c r="N2053" s="248"/>
      <c r="O2053" s="248"/>
      <c r="P2053" s="248"/>
      <c r="Q2053" s="248"/>
      <c r="R2053" s="248"/>
      <c r="S2053" s="248"/>
      <c r="T2053" s="249"/>
      <c r="U2053" s="14"/>
      <c r="V2053" s="14"/>
      <c r="W2053" s="14"/>
      <c r="X2053" s="14"/>
      <c r="Y2053" s="14"/>
      <c r="Z2053" s="14"/>
      <c r="AA2053" s="14"/>
      <c r="AB2053" s="14"/>
      <c r="AC2053" s="14"/>
      <c r="AD2053" s="14"/>
      <c r="AE2053" s="14"/>
      <c r="AT2053" s="250" t="s">
        <v>218</v>
      </c>
      <c r="AU2053" s="250" t="s">
        <v>82</v>
      </c>
      <c r="AV2053" s="14" t="s">
        <v>112</v>
      </c>
      <c r="AW2053" s="14" t="s">
        <v>33</v>
      </c>
      <c r="AX2053" s="14" t="s">
        <v>34</v>
      </c>
      <c r="AY2053" s="250" t="s">
        <v>206</v>
      </c>
    </row>
    <row r="2054" spans="1:65" s="2" customFormat="1" ht="12">
      <c r="A2054" s="40"/>
      <c r="B2054" s="41"/>
      <c r="C2054" s="215" t="s">
        <v>2785</v>
      </c>
      <c r="D2054" s="215" t="s">
        <v>208</v>
      </c>
      <c r="E2054" s="216" t="s">
        <v>2786</v>
      </c>
      <c r="F2054" s="217" t="s">
        <v>2787</v>
      </c>
      <c r="G2054" s="218" t="s">
        <v>211</v>
      </c>
      <c r="H2054" s="219">
        <v>434.59</v>
      </c>
      <c r="I2054" s="220"/>
      <c r="J2054" s="221">
        <f>ROUND(I2054*H2054,2)</f>
        <v>0</v>
      </c>
      <c r="K2054" s="217" t="s">
        <v>212</v>
      </c>
      <c r="L2054" s="46"/>
      <c r="M2054" s="222" t="s">
        <v>19</v>
      </c>
      <c r="N2054" s="223" t="s">
        <v>44</v>
      </c>
      <c r="O2054" s="86"/>
      <c r="P2054" s="224">
        <f>O2054*H2054</f>
        <v>0</v>
      </c>
      <c r="Q2054" s="224">
        <v>0</v>
      </c>
      <c r="R2054" s="224">
        <f>Q2054*H2054</f>
        <v>0</v>
      </c>
      <c r="S2054" s="224">
        <v>0</v>
      </c>
      <c r="T2054" s="225">
        <f>S2054*H2054</f>
        <v>0</v>
      </c>
      <c r="U2054" s="40"/>
      <c r="V2054" s="40"/>
      <c r="W2054" s="40"/>
      <c r="X2054" s="40"/>
      <c r="Y2054" s="40"/>
      <c r="Z2054" s="40"/>
      <c r="AA2054" s="40"/>
      <c r="AB2054" s="40"/>
      <c r="AC2054" s="40"/>
      <c r="AD2054" s="40"/>
      <c r="AE2054" s="40"/>
      <c r="AR2054" s="226" t="s">
        <v>304</v>
      </c>
      <c r="AT2054" s="226" t="s">
        <v>208</v>
      </c>
      <c r="AU2054" s="226" t="s">
        <v>82</v>
      </c>
      <c r="AY2054" s="19" t="s">
        <v>206</v>
      </c>
      <c r="BE2054" s="227">
        <f>IF(N2054="základní",J2054,0)</f>
        <v>0</v>
      </c>
      <c r="BF2054" s="227">
        <f>IF(N2054="snížená",J2054,0)</f>
        <v>0</v>
      </c>
      <c r="BG2054" s="227">
        <f>IF(N2054="zákl. přenesená",J2054,0)</f>
        <v>0</v>
      </c>
      <c r="BH2054" s="227">
        <f>IF(N2054="sníž. přenesená",J2054,0)</f>
        <v>0</v>
      </c>
      <c r="BI2054" s="227">
        <f>IF(N2054="nulová",J2054,0)</f>
        <v>0</v>
      </c>
      <c r="BJ2054" s="19" t="s">
        <v>34</v>
      </c>
      <c r="BK2054" s="227">
        <f>ROUND(I2054*H2054,2)</f>
        <v>0</v>
      </c>
      <c r="BL2054" s="19" t="s">
        <v>304</v>
      </c>
      <c r="BM2054" s="226" t="s">
        <v>2788</v>
      </c>
    </row>
    <row r="2055" spans="1:51" s="13" customFormat="1" ht="12">
      <c r="A2055" s="13"/>
      <c r="B2055" s="228"/>
      <c r="C2055" s="229"/>
      <c r="D2055" s="230" t="s">
        <v>218</v>
      </c>
      <c r="E2055" s="231" t="s">
        <v>19</v>
      </c>
      <c r="F2055" s="232" t="s">
        <v>2789</v>
      </c>
      <c r="G2055" s="229"/>
      <c r="H2055" s="233">
        <v>107.58</v>
      </c>
      <c r="I2055" s="234"/>
      <c r="J2055" s="229"/>
      <c r="K2055" s="229"/>
      <c r="L2055" s="235"/>
      <c r="M2055" s="236"/>
      <c r="N2055" s="237"/>
      <c r="O2055" s="237"/>
      <c r="P2055" s="237"/>
      <c r="Q2055" s="237"/>
      <c r="R2055" s="237"/>
      <c r="S2055" s="237"/>
      <c r="T2055" s="238"/>
      <c r="U2055" s="13"/>
      <c r="V2055" s="13"/>
      <c r="W2055" s="13"/>
      <c r="X2055" s="13"/>
      <c r="Y2055" s="13"/>
      <c r="Z2055" s="13"/>
      <c r="AA2055" s="13"/>
      <c r="AB2055" s="13"/>
      <c r="AC2055" s="13"/>
      <c r="AD2055" s="13"/>
      <c r="AE2055" s="13"/>
      <c r="AT2055" s="239" t="s">
        <v>218</v>
      </c>
      <c r="AU2055" s="239" t="s">
        <v>82</v>
      </c>
      <c r="AV2055" s="13" t="s">
        <v>82</v>
      </c>
      <c r="AW2055" s="13" t="s">
        <v>33</v>
      </c>
      <c r="AX2055" s="13" t="s">
        <v>73</v>
      </c>
      <c r="AY2055" s="239" t="s">
        <v>206</v>
      </c>
    </row>
    <row r="2056" spans="1:51" s="13" customFormat="1" ht="12">
      <c r="A2056" s="13"/>
      <c r="B2056" s="228"/>
      <c r="C2056" s="229"/>
      <c r="D2056" s="230" t="s">
        <v>218</v>
      </c>
      <c r="E2056" s="231" t="s">
        <v>19</v>
      </c>
      <c r="F2056" s="232" t="s">
        <v>2790</v>
      </c>
      <c r="G2056" s="229"/>
      <c r="H2056" s="233">
        <v>252.6</v>
      </c>
      <c r="I2056" s="234"/>
      <c r="J2056" s="229"/>
      <c r="K2056" s="229"/>
      <c r="L2056" s="235"/>
      <c r="M2056" s="236"/>
      <c r="N2056" s="237"/>
      <c r="O2056" s="237"/>
      <c r="P2056" s="237"/>
      <c r="Q2056" s="237"/>
      <c r="R2056" s="237"/>
      <c r="S2056" s="237"/>
      <c r="T2056" s="238"/>
      <c r="U2056" s="13"/>
      <c r="V2056" s="13"/>
      <c r="W2056" s="13"/>
      <c r="X2056" s="13"/>
      <c r="Y2056" s="13"/>
      <c r="Z2056" s="13"/>
      <c r="AA2056" s="13"/>
      <c r="AB2056" s="13"/>
      <c r="AC2056" s="13"/>
      <c r="AD2056" s="13"/>
      <c r="AE2056" s="13"/>
      <c r="AT2056" s="239" t="s">
        <v>218</v>
      </c>
      <c r="AU2056" s="239" t="s">
        <v>82</v>
      </c>
      <c r="AV2056" s="13" t="s">
        <v>82</v>
      </c>
      <c r="AW2056" s="13" t="s">
        <v>33</v>
      </c>
      <c r="AX2056" s="13" t="s">
        <v>73</v>
      </c>
      <c r="AY2056" s="239" t="s">
        <v>206</v>
      </c>
    </row>
    <row r="2057" spans="1:51" s="13" customFormat="1" ht="12">
      <c r="A2057" s="13"/>
      <c r="B2057" s="228"/>
      <c r="C2057" s="229"/>
      <c r="D2057" s="230" t="s">
        <v>218</v>
      </c>
      <c r="E2057" s="231" t="s">
        <v>19</v>
      </c>
      <c r="F2057" s="232" t="s">
        <v>2791</v>
      </c>
      <c r="G2057" s="229"/>
      <c r="H2057" s="233">
        <v>56.48</v>
      </c>
      <c r="I2057" s="234"/>
      <c r="J2057" s="229"/>
      <c r="K2057" s="229"/>
      <c r="L2057" s="235"/>
      <c r="M2057" s="236"/>
      <c r="N2057" s="237"/>
      <c r="O2057" s="237"/>
      <c r="P2057" s="237"/>
      <c r="Q2057" s="237"/>
      <c r="R2057" s="237"/>
      <c r="S2057" s="237"/>
      <c r="T2057" s="238"/>
      <c r="U2057" s="13"/>
      <c r="V2057" s="13"/>
      <c r="W2057" s="13"/>
      <c r="X2057" s="13"/>
      <c r="Y2057" s="13"/>
      <c r="Z2057" s="13"/>
      <c r="AA2057" s="13"/>
      <c r="AB2057" s="13"/>
      <c r="AC2057" s="13"/>
      <c r="AD2057" s="13"/>
      <c r="AE2057" s="13"/>
      <c r="AT2057" s="239" t="s">
        <v>218</v>
      </c>
      <c r="AU2057" s="239" t="s">
        <v>82</v>
      </c>
      <c r="AV2057" s="13" t="s">
        <v>82</v>
      </c>
      <c r="AW2057" s="13" t="s">
        <v>33</v>
      </c>
      <c r="AX2057" s="13" t="s">
        <v>73</v>
      </c>
      <c r="AY2057" s="239" t="s">
        <v>206</v>
      </c>
    </row>
    <row r="2058" spans="1:51" s="13" customFormat="1" ht="12">
      <c r="A2058" s="13"/>
      <c r="B2058" s="228"/>
      <c r="C2058" s="229"/>
      <c r="D2058" s="230" t="s">
        <v>218</v>
      </c>
      <c r="E2058" s="231" t="s">
        <v>19</v>
      </c>
      <c r="F2058" s="232" t="s">
        <v>2792</v>
      </c>
      <c r="G2058" s="229"/>
      <c r="H2058" s="233">
        <v>17.93</v>
      </c>
      <c r="I2058" s="234"/>
      <c r="J2058" s="229"/>
      <c r="K2058" s="229"/>
      <c r="L2058" s="235"/>
      <c r="M2058" s="236"/>
      <c r="N2058" s="237"/>
      <c r="O2058" s="237"/>
      <c r="P2058" s="237"/>
      <c r="Q2058" s="237"/>
      <c r="R2058" s="237"/>
      <c r="S2058" s="237"/>
      <c r="T2058" s="238"/>
      <c r="U2058" s="13"/>
      <c r="V2058" s="13"/>
      <c r="W2058" s="13"/>
      <c r="X2058" s="13"/>
      <c r="Y2058" s="13"/>
      <c r="Z2058" s="13"/>
      <c r="AA2058" s="13"/>
      <c r="AB2058" s="13"/>
      <c r="AC2058" s="13"/>
      <c r="AD2058" s="13"/>
      <c r="AE2058" s="13"/>
      <c r="AT2058" s="239" t="s">
        <v>218</v>
      </c>
      <c r="AU2058" s="239" t="s">
        <v>82</v>
      </c>
      <c r="AV2058" s="13" t="s">
        <v>82</v>
      </c>
      <c r="AW2058" s="13" t="s">
        <v>33</v>
      </c>
      <c r="AX2058" s="13" t="s">
        <v>73</v>
      </c>
      <c r="AY2058" s="239" t="s">
        <v>206</v>
      </c>
    </row>
    <row r="2059" spans="1:51" s="14" customFormat="1" ht="12">
      <c r="A2059" s="14"/>
      <c r="B2059" s="240"/>
      <c r="C2059" s="241"/>
      <c r="D2059" s="230" t="s">
        <v>218</v>
      </c>
      <c r="E2059" s="242" t="s">
        <v>19</v>
      </c>
      <c r="F2059" s="243" t="s">
        <v>220</v>
      </c>
      <c r="G2059" s="241"/>
      <c r="H2059" s="244">
        <v>434.59</v>
      </c>
      <c r="I2059" s="245"/>
      <c r="J2059" s="241"/>
      <c r="K2059" s="241"/>
      <c r="L2059" s="246"/>
      <c r="M2059" s="247"/>
      <c r="N2059" s="248"/>
      <c r="O2059" s="248"/>
      <c r="P2059" s="248"/>
      <c r="Q2059" s="248"/>
      <c r="R2059" s="248"/>
      <c r="S2059" s="248"/>
      <c r="T2059" s="249"/>
      <c r="U2059" s="14"/>
      <c r="V2059" s="14"/>
      <c r="W2059" s="14"/>
      <c r="X2059" s="14"/>
      <c r="Y2059" s="14"/>
      <c r="Z2059" s="14"/>
      <c r="AA2059" s="14"/>
      <c r="AB2059" s="14"/>
      <c r="AC2059" s="14"/>
      <c r="AD2059" s="14"/>
      <c r="AE2059" s="14"/>
      <c r="AT2059" s="250" t="s">
        <v>218</v>
      </c>
      <c r="AU2059" s="250" t="s">
        <v>82</v>
      </c>
      <c r="AV2059" s="14" t="s">
        <v>112</v>
      </c>
      <c r="AW2059" s="14" t="s">
        <v>33</v>
      </c>
      <c r="AX2059" s="14" t="s">
        <v>34</v>
      </c>
      <c r="AY2059" s="250" t="s">
        <v>206</v>
      </c>
    </row>
    <row r="2060" spans="1:65" s="2" customFormat="1" ht="16.5" customHeight="1">
      <c r="A2060" s="40"/>
      <c r="B2060" s="41"/>
      <c r="C2060" s="261" t="s">
        <v>2793</v>
      </c>
      <c r="D2060" s="261" t="s">
        <v>317</v>
      </c>
      <c r="E2060" s="262" t="s">
        <v>2794</v>
      </c>
      <c r="F2060" s="263" t="s">
        <v>2795</v>
      </c>
      <c r="G2060" s="264" t="s">
        <v>211</v>
      </c>
      <c r="H2060" s="265">
        <v>456.32</v>
      </c>
      <c r="I2060" s="266"/>
      <c r="J2060" s="267">
        <f>ROUND(I2060*H2060,2)</f>
        <v>0</v>
      </c>
      <c r="K2060" s="263" t="s">
        <v>19</v>
      </c>
      <c r="L2060" s="268"/>
      <c r="M2060" s="269" t="s">
        <v>19</v>
      </c>
      <c r="N2060" s="270" t="s">
        <v>44</v>
      </c>
      <c r="O2060" s="86"/>
      <c r="P2060" s="224">
        <f>O2060*H2060</f>
        <v>0</v>
      </c>
      <c r="Q2060" s="224">
        <v>0.01575</v>
      </c>
      <c r="R2060" s="224">
        <f>Q2060*H2060</f>
        <v>7.18704</v>
      </c>
      <c r="S2060" s="224">
        <v>0</v>
      </c>
      <c r="T2060" s="225">
        <f>S2060*H2060</f>
        <v>0</v>
      </c>
      <c r="U2060" s="40"/>
      <c r="V2060" s="40"/>
      <c r="W2060" s="40"/>
      <c r="X2060" s="40"/>
      <c r="Y2060" s="40"/>
      <c r="Z2060" s="40"/>
      <c r="AA2060" s="40"/>
      <c r="AB2060" s="40"/>
      <c r="AC2060" s="40"/>
      <c r="AD2060" s="40"/>
      <c r="AE2060" s="40"/>
      <c r="AR2060" s="226" t="s">
        <v>377</v>
      </c>
      <c r="AT2060" s="226" t="s">
        <v>317</v>
      </c>
      <c r="AU2060" s="226" t="s">
        <v>82</v>
      </c>
      <c r="AY2060" s="19" t="s">
        <v>206</v>
      </c>
      <c r="BE2060" s="227">
        <f>IF(N2060="základní",J2060,0)</f>
        <v>0</v>
      </c>
      <c r="BF2060" s="227">
        <f>IF(N2060="snížená",J2060,0)</f>
        <v>0</v>
      </c>
      <c r="BG2060" s="227">
        <f>IF(N2060="zákl. přenesená",J2060,0)</f>
        <v>0</v>
      </c>
      <c r="BH2060" s="227">
        <f>IF(N2060="sníž. přenesená",J2060,0)</f>
        <v>0</v>
      </c>
      <c r="BI2060" s="227">
        <f>IF(N2060="nulová",J2060,0)</f>
        <v>0</v>
      </c>
      <c r="BJ2060" s="19" t="s">
        <v>34</v>
      </c>
      <c r="BK2060" s="227">
        <f>ROUND(I2060*H2060,2)</f>
        <v>0</v>
      </c>
      <c r="BL2060" s="19" t="s">
        <v>304</v>
      </c>
      <c r="BM2060" s="226" t="s">
        <v>2796</v>
      </c>
    </row>
    <row r="2061" spans="1:51" s="13" customFormat="1" ht="12">
      <c r="A2061" s="13"/>
      <c r="B2061" s="228"/>
      <c r="C2061" s="229"/>
      <c r="D2061" s="230" t="s">
        <v>218</v>
      </c>
      <c r="E2061" s="229"/>
      <c r="F2061" s="232" t="s">
        <v>2797</v>
      </c>
      <c r="G2061" s="229"/>
      <c r="H2061" s="233">
        <v>456.32</v>
      </c>
      <c r="I2061" s="234"/>
      <c r="J2061" s="229"/>
      <c r="K2061" s="229"/>
      <c r="L2061" s="235"/>
      <c r="M2061" s="236"/>
      <c r="N2061" s="237"/>
      <c r="O2061" s="237"/>
      <c r="P2061" s="237"/>
      <c r="Q2061" s="237"/>
      <c r="R2061" s="237"/>
      <c r="S2061" s="237"/>
      <c r="T2061" s="238"/>
      <c r="U2061" s="13"/>
      <c r="V2061" s="13"/>
      <c r="W2061" s="13"/>
      <c r="X2061" s="13"/>
      <c r="Y2061" s="13"/>
      <c r="Z2061" s="13"/>
      <c r="AA2061" s="13"/>
      <c r="AB2061" s="13"/>
      <c r="AC2061" s="13"/>
      <c r="AD2061" s="13"/>
      <c r="AE2061" s="13"/>
      <c r="AT2061" s="239" t="s">
        <v>218</v>
      </c>
      <c r="AU2061" s="239" t="s">
        <v>82</v>
      </c>
      <c r="AV2061" s="13" t="s">
        <v>82</v>
      </c>
      <c r="AW2061" s="13" t="s">
        <v>4</v>
      </c>
      <c r="AX2061" s="13" t="s">
        <v>34</v>
      </c>
      <c r="AY2061" s="239" t="s">
        <v>206</v>
      </c>
    </row>
    <row r="2062" spans="1:65" s="2" customFormat="1" ht="21.75" customHeight="1">
      <c r="A2062" s="40"/>
      <c r="B2062" s="41"/>
      <c r="C2062" s="215" t="s">
        <v>2798</v>
      </c>
      <c r="D2062" s="215" t="s">
        <v>208</v>
      </c>
      <c r="E2062" s="216" t="s">
        <v>2799</v>
      </c>
      <c r="F2062" s="217" t="s">
        <v>2800</v>
      </c>
      <c r="G2062" s="218" t="s">
        <v>270</v>
      </c>
      <c r="H2062" s="219">
        <v>1337.6</v>
      </c>
      <c r="I2062" s="220"/>
      <c r="J2062" s="221">
        <f>ROUND(I2062*H2062,2)</f>
        <v>0</v>
      </c>
      <c r="K2062" s="217" t="s">
        <v>212</v>
      </c>
      <c r="L2062" s="46"/>
      <c r="M2062" s="222" t="s">
        <v>19</v>
      </c>
      <c r="N2062" s="223" t="s">
        <v>44</v>
      </c>
      <c r="O2062" s="86"/>
      <c r="P2062" s="224">
        <f>O2062*H2062</f>
        <v>0</v>
      </c>
      <c r="Q2062" s="224">
        <v>0</v>
      </c>
      <c r="R2062" s="224">
        <f>Q2062*H2062</f>
        <v>0</v>
      </c>
      <c r="S2062" s="224">
        <v>0</v>
      </c>
      <c r="T2062" s="225">
        <f>S2062*H2062</f>
        <v>0</v>
      </c>
      <c r="U2062" s="40"/>
      <c r="V2062" s="40"/>
      <c r="W2062" s="40"/>
      <c r="X2062" s="40"/>
      <c r="Y2062" s="40"/>
      <c r="Z2062" s="40"/>
      <c r="AA2062" s="40"/>
      <c r="AB2062" s="40"/>
      <c r="AC2062" s="40"/>
      <c r="AD2062" s="40"/>
      <c r="AE2062" s="40"/>
      <c r="AR2062" s="226" t="s">
        <v>304</v>
      </c>
      <c r="AT2062" s="226" t="s">
        <v>208</v>
      </c>
      <c r="AU2062" s="226" t="s">
        <v>82</v>
      </c>
      <c r="AY2062" s="19" t="s">
        <v>206</v>
      </c>
      <c r="BE2062" s="227">
        <f>IF(N2062="základní",J2062,0)</f>
        <v>0</v>
      </c>
      <c r="BF2062" s="227">
        <f>IF(N2062="snížená",J2062,0)</f>
        <v>0</v>
      </c>
      <c r="BG2062" s="227">
        <f>IF(N2062="zákl. přenesená",J2062,0)</f>
        <v>0</v>
      </c>
      <c r="BH2062" s="227">
        <f>IF(N2062="sníž. přenesená",J2062,0)</f>
        <v>0</v>
      </c>
      <c r="BI2062" s="227">
        <f>IF(N2062="nulová",J2062,0)</f>
        <v>0</v>
      </c>
      <c r="BJ2062" s="19" t="s">
        <v>34</v>
      </c>
      <c r="BK2062" s="227">
        <f>ROUND(I2062*H2062,2)</f>
        <v>0</v>
      </c>
      <c r="BL2062" s="19" t="s">
        <v>304</v>
      </c>
      <c r="BM2062" s="226" t="s">
        <v>2801</v>
      </c>
    </row>
    <row r="2063" spans="1:51" s="13" customFormat="1" ht="12">
      <c r="A2063" s="13"/>
      <c r="B2063" s="228"/>
      <c r="C2063" s="229"/>
      <c r="D2063" s="230" t="s">
        <v>218</v>
      </c>
      <c r="E2063" s="231" t="s">
        <v>19</v>
      </c>
      <c r="F2063" s="232" t="s">
        <v>2802</v>
      </c>
      <c r="G2063" s="229"/>
      <c r="H2063" s="233">
        <v>331.2</v>
      </c>
      <c r="I2063" s="234"/>
      <c r="J2063" s="229"/>
      <c r="K2063" s="229"/>
      <c r="L2063" s="235"/>
      <c r="M2063" s="236"/>
      <c r="N2063" s="237"/>
      <c r="O2063" s="237"/>
      <c r="P2063" s="237"/>
      <c r="Q2063" s="237"/>
      <c r="R2063" s="237"/>
      <c r="S2063" s="237"/>
      <c r="T2063" s="238"/>
      <c r="U2063" s="13"/>
      <c r="V2063" s="13"/>
      <c r="W2063" s="13"/>
      <c r="X2063" s="13"/>
      <c r="Y2063" s="13"/>
      <c r="Z2063" s="13"/>
      <c r="AA2063" s="13"/>
      <c r="AB2063" s="13"/>
      <c r="AC2063" s="13"/>
      <c r="AD2063" s="13"/>
      <c r="AE2063" s="13"/>
      <c r="AT2063" s="239" t="s">
        <v>218</v>
      </c>
      <c r="AU2063" s="239" t="s">
        <v>82</v>
      </c>
      <c r="AV2063" s="13" t="s">
        <v>82</v>
      </c>
      <c r="AW2063" s="13" t="s">
        <v>33</v>
      </c>
      <c r="AX2063" s="13" t="s">
        <v>73</v>
      </c>
      <c r="AY2063" s="239" t="s">
        <v>206</v>
      </c>
    </row>
    <row r="2064" spans="1:51" s="13" customFormat="1" ht="12">
      <c r="A2064" s="13"/>
      <c r="B2064" s="228"/>
      <c r="C2064" s="229"/>
      <c r="D2064" s="230" t="s">
        <v>218</v>
      </c>
      <c r="E2064" s="231" t="s">
        <v>19</v>
      </c>
      <c r="F2064" s="232" t="s">
        <v>2803</v>
      </c>
      <c r="G2064" s="229"/>
      <c r="H2064" s="233">
        <v>770.4</v>
      </c>
      <c r="I2064" s="234"/>
      <c r="J2064" s="229"/>
      <c r="K2064" s="229"/>
      <c r="L2064" s="235"/>
      <c r="M2064" s="236"/>
      <c r="N2064" s="237"/>
      <c r="O2064" s="237"/>
      <c r="P2064" s="237"/>
      <c r="Q2064" s="237"/>
      <c r="R2064" s="237"/>
      <c r="S2064" s="237"/>
      <c r="T2064" s="238"/>
      <c r="U2064" s="13"/>
      <c r="V2064" s="13"/>
      <c r="W2064" s="13"/>
      <c r="X2064" s="13"/>
      <c r="Y2064" s="13"/>
      <c r="Z2064" s="13"/>
      <c r="AA2064" s="13"/>
      <c r="AB2064" s="13"/>
      <c r="AC2064" s="13"/>
      <c r="AD2064" s="13"/>
      <c r="AE2064" s="13"/>
      <c r="AT2064" s="239" t="s">
        <v>218</v>
      </c>
      <c r="AU2064" s="239" t="s">
        <v>82</v>
      </c>
      <c r="AV2064" s="13" t="s">
        <v>82</v>
      </c>
      <c r="AW2064" s="13" t="s">
        <v>33</v>
      </c>
      <c r="AX2064" s="13" t="s">
        <v>73</v>
      </c>
      <c r="AY2064" s="239" t="s">
        <v>206</v>
      </c>
    </row>
    <row r="2065" spans="1:51" s="13" customFormat="1" ht="12">
      <c r="A2065" s="13"/>
      <c r="B2065" s="228"/>
      <c r="C2065" s="229"/>
      <c r="D2065" s="230" t="s">
        <v>218</v>
      </c>
      <c r="E2065" s="231" t="s">
        <v>19</v>
      </c>
      <c r="F2065" s="232" t="s">
        <v>2804</v>
      </c>
      <c r="G2065" s="229"/>
      <c r="H2065" s="233">
        <v>180.8</v>
      </c>
      <c r="I2065" s="234"/>
      <c r="J2065" s="229"/>
      <c r="K2065" s="229"/>
      <c r="L2065" s="235"/>
      <c r="M2065" s="236"/>
      <c r="N2065" s="237"/>
      <c r="O2065" s="237"/>
      <c r="P2065" s="237"/>
      <c r="Q2065" s="237"/>
      <c r="R2065" s="237"/>
      <c r="S2065" s="237"/>
      <c r="T2065" s="238"/>
      <c r="U2065" s="13"/>
      <c r="V2065" s="13"/>
      <c r="W2065" s="13"/>
      <c r="X2065" s="13"/>
      <c r="Y2065" s="13"/>
      <c r="Z2065" s="13"/>
      <c r="AA2065" s="13"/>
      <c r="AB2065" s="13"/>
      <c r="AC2065" s="13"/>
      <c r="AD2065" s="13"/>
      <c r="AE2065" s="13"/>
      <c r="AT2065" s="239" t="s">
        <v>218</v>
      </c>
      <c r="AU2065" s="239" t="s">
        <v>82</v>
      </c>
      <c r="AV2065" s="13" t="s">
        <v>82</v>
      </c>
      <c r="AW2065" s="13" t="s">
        <v>33</v>
      </c>
      <c r="AX2065" s="13" t="s">
        <v>73</v>
      </c>
      <c r="AY2065" s="239" t="s">
        <v>206</v>
      </c>
    </row>
    <row r="2066" spans="1:51" s="13" customFormat="1" ht="12">
      <c r="A2066" s="13"/>
      <c r="B2066" s="228"/>
      <c r="C2066" s="229"/>
      <c r="D2066" s="230" t="s">
        <v>218</v>
      </c>
      <c r="E2066" s="231" t="s">
        <v>19</v>
      </c>
      <c r="F2066" s="232" t="s">
        <v>2805</v>
      </c>
      <c r="G2066" s="229"/>
      <c r="H2066" s="233">
        <v>55.2</v>
      </c>
      <c r="I2066" s="234"/>
      <c r="J2066" s="229"/>
      <c r="K2066" s="229"/>
      <c r="L2066" s="235"/>
      <c r="M2066" s="236"/>
      <c r="N2066" s="237"/>
      <c r="O2066" s="237"/>
      <c r="P2066" s="237"/>
      <c r="Q2066" s="237"/>
      <c r="R2066" s="237"/>
      <c r="S2066" s="237"/>
      <c r="T2066" s="238"/>
      <c r="U2066" s="13"/>
      <c r="V2066" s="13"/>
      <c r="W2066" s="13"/>
      <c r="X2066" s="13"/>
      <c r="Y2066" s="13"/>
      <c r="Z2066" s="13"/>
      <c r="AA2066" s="13"/>
      <c r="AB2066" s="13"/>
      <c r="AC2066" s="13"/>
      <c r="AD2066" s="13"/>
      <c r="AE2066" s="13"/>
      <c r="AT2066" s="239" t="s">
        <v>218</v>
      </c>
      <c r="AU2066" s="239" t="s">
        <v>82</v>
      </c>
      <c r="AV2066" s="13" t="s">
        <v>82</v>
      </c>
      <c r="AW2066" s="13" t="s">
        <v>33</v>
      </c>
      <c r="AX2066" s="13" t="s">
        <v>73</v>
      </c>
      <c r="AY2066" s="239" t="s">
        <v>206</v>
      </c>
    </row>
    <row r="2067" spans="1:51" s="14" customFormat="1" ht="12">
      <c r="A2067" s="14"/>
      <c r="B2067" s="240"/>
      <c r="C2067" s="241"/>
      <c r="D2067" s="230" t="s">
        <v>218</v>
      </c>
      <c r="E2067" s="242" t="s">
        <v>19</v>
      </c>
      <c r="F2067" s="243" t="s">
        <v>220</v>
      </c>
      <c r="G2067" s="241"/>
      <c r="H2067" s="244">
        <v>1337.6</v>
      </c>
      <c r="I2067" s="245"/>
      <c r="J2067" s="241"/>
      <c r="K2067" s="241"/>
      <c r="L2067" s="246"/>
      <c r="M2067" s="247"/>
      <c r="N2067" s="248"/>
      <c r="O2067" s="248"/>
      <c r="P2067" s="248"/>
      <c r="Q2067" s="248"/>
      <c r="R2067" s="248"/>
      <c r="S2067" s="248"/>
      <c r="T2067" s="249"/>
      <c r="U2067" s="14"/>
      <c r="V2067" s="14"/>
      <c r="W2067" s="14"/>
      <c r="X2067" s="14"/>
      <c r="Y2067" s="14"/>
      <c r="Z2067" s="14"/>
      <c r="AA2067" s="14"/>
      <c r="AB2067" s="14"/>
      <c r="AC2067" s="14"/>
      <c r="AD2067" s="14"/>
      <c r="AE2067" s="14"/>
      <c r="AT2067" s="250" t="s">
        <v>218</v>
      </c>
      <c r="AU2067" s="250" t="s">
        <v>82</v>
      </c>
      <c r="AV2067" s="14" t="s">
        <v>112</v>
      </c>
      <c r="AW2067" s="14" t="s">
        <v>33</v>
      </c>
      <c r="AX2067" s="14" t="s">
        <v>34</v>
      </c>
      <c r="AY2067" s="250" t="s">
        <v>206</v>
      </c>
    </row>
    <row r="2068" spans="1:65" s="2" customFormat="1" ht="16.5" customHeight="1">
      <c r="A2068" s="40"/>
      <c r="B2068" s="41"/>
      <c r="C2068" s="261" t="s">
        <v>2806</v>
      </c>
      <c r="D2068" s="261" t="s">
        <v>317</v>
      </c>
      <c r="E2068" s="262" t="s">
        <v>2807</v>
      </c>
      <c r="F2068" s="263" t="s">
        <v>2808</v>
      </c>
      <c r="G2068" s="264" t="s">
        <v>216</v>
      </c>
      <c r="H2068" s="265">
        <v>4.414</v>
      </c>
      <c r="I2068" s="266"/>
      <c r="J2068" s="267">
        <f>ROUND(I2068*H2068,2)</f>
        <v>0</v>
      </c>
      <c r="K2068" s="263" t="s">
        <v>212</v>
      </c>
      <c r="L2068" s="268"/>
      <c r="M2068" s="269" t="s">
        <v>19</v>
      </c>
      <c r="N2068" s="270" t="s">
        <v>44</v>
      </c>
      <c r="O2068" s="86"/>
      <c r="P2068" s="224">
        <f>O2068*H2068</f>
        <v>0</v>
      </c>
      <c r="Q2068" s="224">
        <v>0.55</v>
      </c>
      <c r="R2068" s="224">
        <f>Q2068*H2068</f>
        <v>2.4277</v>
      </c>
      <c r="S2068" s="224">
        <v>0</v>
      </c>
      <c r="T2068" s="225">
        <f>S2068*H2068</f>
        <v>0</v>
      </c>
      <c r="U2068" s="40"/>
      <c r="V2068" s="40"/>
      <c r="W2068" s="40"/>
      <c r="X2068" s="40"/>
      <c r="Y2068" s="40"/>
      <c r="Z2068" s="40"/>
      <c r="AA2068" s="40"/>
      <c r="AB2068" s="40"/>
      <c r="AC2068" s="40"/>
      <c r="AD2068" s="40"/>
      <c r="AE2068" s="40"/>
      <c r="AR2068" s="226" t="s">
        <v>377</v>
      </c>
      <c r="AT2068" s="226" t="s">
        <v>317</v>
      </c>
      <c r="AU2068" s="226" t="s">
        <v>82</v>
      </c>
      <c r="AY2068" s="19" t="s">
        <v>206</v>
      </c>
      <c r="BE2068" s="227">
        <f>IF(N2068="základní",J2068,0)</f>
        <v>0</v>
      </c>
      <c r="BF2068" s="227">
        <f>IF(N2068="snížená",J2068,0)</f>
        <v>0</v>
      </c>
      <c r="BG2068" s="227">
        <f>IF(N2068="zákl. přenesená",J2068,0)</f>
        <v>0</v>
      </c>
      <c r="BH2068" s="227">
        <f>IF(N2068="sníž. přenesená",J2068,0)</f>
        <v>0</v>
      </c>
      <c r="BI2068" s="227">
        <f>IF(N2068="nulová",J2068,0)</f>
        <v>0</v>
      </c>
      <c r="BJ2068" s="19" t="s">
        <v>34</v>
      </c>
      <c r="BK2068" s="227">
        <f>ROUND(I2068*H2068,2)</f>
        <v>0</v>
      </c>
      <c r="BL2068" s="19" t="s">
        <v>304</v>
      </c>
      <c r="BM2068" s="226" t="s">
        <v>2809</v>
      </c>
    </row>
    <row r="2069" spans="1:51" s="13" customFormat="1" ht="12">
      <c r="A2069" s="13"/>
      <c r="B2069" s="228"/>
      <c r="C2069" s="229"/>
      <c r="D2069" s="230" t="s">
        <v>218</v>
      </c>
      <c r="E2069" s="231" t="s">
        <v>19</v>
      </c>
      <c r="F2069" s="232" t="s">
        <v>2810</v>
      </c>
      <c r="G2069" s="229"/>
      <c r="H2069" s="233">
        <v>4.414</v>
      </c>
      <c r="I2069" s="234"/>
      <c r="J2069" s="229"/>
      <c r="K2069" s="229"/>
      <c r="L2069" s="235"/>
      <c r="M2069" s="236"/>
      <c r="N2069" s="237"/>
      <c r="O2069" s="237"/>
      <c r="P2069" s="237"/>
      <c r="Q2069" s="237"/>
      <c r="R2069" s="237"/>
      <c r="S2069" s="237"/>
      <c r="T2069" s="238"/>
      <c r="U2069" s="13"/>
      <c r="V2069" s="13"/>
      <c r="W2069" s="13"/>
      <c r="X2069" s="13"/>
      <c r="Y2069" s="13"/>
      <c r="Z2069" s="13"/>
      <c r="AA2069" s="13"/>
      <c r="AB2069" s="13"/>
      <c r="AC2069" s="13"/>
      <c r="AD2069" s="13"/>
      <c r="AE2069" s="13"/>
      <c r="AT2069" s="239" t="s">
        <v>218</v>
      </c>
      <c r="AU2069" s="239" t="s">
        <v>82</v>
      </c>
      <c r="AV2069" s="13" t="s">
        <v>82</v>
      </c>
      <c r="AW2069" s="13" t="s">
        <v>33</v>
      </c>
      <c r="AX2069" s="13" t="s">
        <v>73</v>
      </c>
      <c r="AY2069" s="239" t="s">
        <v>206</v>
      </c>
    </row>
    <row r="2070" spans="1:51" s="14" customFormat="1" ht="12">
      <c r="A2070" s="14"/>
      <c r="B2070" s="240"/>
      <c r="C2070" s="241"/>
      <c r="D2070" s="230" t="s">
        <v>218</v>
      </c>
      <c r="E2070" s="242" t="s">
        <v>19</v>
      </c>
      <c r="F2070" s="243" t="s">
        <v>220</v>
      </c>
      <c r="G2070" s="241"/>
      <c r="H2070" s="244">
        <v>4.414</v>
      </c>
      <c r="I2070" s="245"/>
      <c r="J2070" s="241"/>
      <c r="K2070" s="241"/>
      <c r="L2070" s="246"/>
      <c r="M2070" s="247"/>
      <c r="N2070" s="248"/>
      <c r="O2070" s="248"/>
      <c r="P2070" s="248"/>
      <c r="Q2070" s="248"/>
      <c r="R2070" s="248"/>
      <c r="S2070" s="248"/>
      <c r="T2070" s="249"/>
      <c r="U2070" s="14"/>
      <c r="V2070" s="14"/>
      <c r="W2070" s="14"/>
      <c r="X2070" s="14"/>
      <c r="Y2070" s="14"/>
      <c r="Z2070" s="14"/>
      <c r="AA2070" s="14"/>
      <c r="AB2070" s="14"/>
      <c r="AC2070" s="14"/>
      <c r="AD2070" s="14"/>
      <c r="AE2070" s="14"/>
      <c r="AT2070" s="250" t="s">
        <v>218</v>
      </c>
      <c r="AU2070" s="250" t="s">
        <v>82</v>
      </c>
      <c r="AV2070" s="14" t="s">
        <v>112</v>
      </c>
      <c r="AW2070" s="14" t="s">
        <v>33</v>
      </c>
      <c r="AX2070" s="14" t="s">
        <v>34</v>
      </c>
      <c r="AY2070" s="250" t="s">
        <v>206</v>
      </c>
    </row>
    <row r="2071" spans="1:65" s="2" customFormat="1" ht="12">
      <c r="A2071" s="40"/>
      <c r="B2071" s="41"/>
      <c r="C2071" s="215" t="s">
        <v>2811</v>
      </c>
      <c r="D2071" s="215" t="s">
        <v>208</v>
      </c>
      <c r="E2071" s="216" t="s">
        <v>2812</v>
      </c>
      <c r="F2071" s="217" t="s">
        <v>2813</v>
      </c>
      <c r="G2071" s="218" t="s">
        <v>386</v>
      </c>
      <c r="H2071" s="219">
        <v>13</v>
      </c>
      <c r="I2071" s="220"/>
      <c r="J2071" s="221">
        <f>ROUND(I2071*H2071,2)</f>
        <v>0</v>
      </c>
      <c r="K2071" s="217" t="s">
        <v>212</v>
      </c>
      <c r="L2071" s="46"/>
      <c r="M2071" s="222" t="s">
        <v>19</v>
      </c>
      <c r="N2071" s="223" t="s">
        <v>44</v>
      </c>
      <c r="O2071" s="86"/>
      <c r="P2071" s="224">
        <f>O2071*H2071</f>
        <v>0</v>
      </c>
      <c r="Q2071" s="224">
        <v>0</v>
      </c>
      <c r="R2071" s="224">
        <f>Q2071*H2071</f>
        <v>0</v>
      </c>
      <c r="S2071" s="224">
        <v>0.005</v>
      </c>
      <c r="T2071" s="225">
        <f>S2071*H2071</f>
        <v>0.065</v>
      </c>
      <c r="U2071" s="40"/>
      <c r="V2071" s="40"/>
      <c r="W2071" s="40"/>
      <c r="X2071" s="40"/>
      <c r="Y2071" s="40"/>
      <c r="Z2071" s="40"/>
      <c r="AA2071" s="40"/>
      <c r="AB2071" s="40"/>
      <c r="AC2071" s="40"/>
      <c r="AD2071" s="40"/>
      <c r="AE2071" s="40"/>
      <c r="AR2071" s="226" t="s">
        <v>304</v>
      </c>
      <c r="AT2071" s="226" t="s">
        <v>208</v>
      </c>
      <c r="AU2071" s="226" t="s">
        <v>82</v>
      </c>
      <c r="AY2071" s="19" t="s">
        <v>206</v>
      </c>
      <c r="BE2071" s="227">
        <f>IF(N2071="základní",J2071,0)</f>
        <v>0</v>
      </c>
      <c r="BF2071" s="227">
        <f>IF(N2071="snížená",J2071,0)</f>
        <v>0</v>
      </c>
      <c r="BG2071" s="227">
        <f>IF(N2071="zákl. přenesená",J2071,0)</f>
        <v>0</v>
      </c>
      <c r="BH2071" s="227">
        <f>IF(N2071="sníž. přenesená",J2071,0)</f>
        <v>0</v>
      </c>
      <c r="BI2071" s="227">
        <f>IF(N2071="nulová",J2071,0)</f>
        <v>0</v>
      </c>
      <c r="BJ2071" s="19" t="s">
        <v>34</v>
      </c>
      <c r="BK2071" s="227">
        <f>ROUND(I2071*H2071,2)</f>
        <v>0</v>
      </c>
      <c r="BL2071" s="19" t="s">
        <v>304</v>
      </c>
      <c r="BM2071" s="226" t="s">
        <v>2814</v>
      </c>
    </row>
    <row r="2072" spans="1:51" s="15" customFormat="1" ht="12">
      <c r="A2072" s="15"/>
      <c r="B2072" s="251"/>
      <c r="C2072" s="252"/>
      <c r="D2072" s="230" t="s">
        <v>218</v>
      </c>
      <c r="E2072" s="253" t="s">
        <v>19</v>
      </c>
      <c r="F2072" s="254" t="s">
        <v>1778</v>
      </c>
      <c r="G2072" s="252"/>
      <c r="H2072" s="253" t="s">
        <v>19</v>
      </c>
      <c r="I2072" s="255"/>
      <c r="J2072" s="252"/>
      <c r="K2072" s="252"/>
      <c r="L2072" s="256"/>
      <c r="M2072" s="257"/>
      <c r="N2072" s="258"/>
      <c r="O2072" s="258"/>
      <c r="P2072" s="258"/>
      <c r="Q2072" s="258"/>
      <c r="R2072" s="258"/>
      <c r="S2072" s="258"/>
      <c r="T2072" s="259"/>
      <c r="U2072" s="15"/>
      <c r="V2072" s="15"/>
      <c r="W2072" s="15"/>
      <c r="X2072" s="15"/>
      <c r="Y2072" s="15"/>
      <c r="Z2072" s="15"/>
      <c r="AA2072" s="15"/>
      <c r="AB2072" s="15"/>
      <c r="AC2072" s="15"/>
      <c r="AD2072" s="15"/>
      <c r="AE2072" s="15"/>
      <c r="AT2072" s="260" t="s">
        <v>218</v>
      </c>
      <c r="AU2072" s="260" t="s">
        <v>82</v>
      </c>
      <c r="AV2072" s="15" t="s">
        <v>34</v>
      </c>
      <c r="AW2072" s="15" t="s">
        <v>33</v>
      </c>
      <c r="AX2072" s="15" t="s">
        <v>73</v>
      </c>
      <c r="AY2072" s="260" t="s">
        <v>206</v>
      </c>
    </row>
    <row r="2073" spans="1:51" s="13" customFormat="1" ht="12">
      <c r="A2073" s="13"/>
      <c r="B2073" s="228"/>
      <c r="C2073" s="229"/>
      <c r="D2073" s="230" t="s">
        <v>218</v>
      </c>
      <c r="E2073" s="231" t="s">
        <v>19</v>
      </c>
      <c r="F2073" s="232" t="s">
        <v>1322</v>
      </c>
      <c r="G2073" s="229"/>
      <c r="H2073" s="233">
        <v>9</v>
      </c>
      <c r="I2073" s="234"/>
      <c r="J2073" s="229"/>
      <c r="K2073" s="229"/>
      <c r="L2073" s="235"/>
      <c r="M2073" s="236"/>
      <c r="N2073" s="237"/>
      <c r="O2073" s="237"/>
      <c r="P2073" s="237"/>
      <c r="Q2073" s="237"/>
      <c r="R2073" s="237"/>
      <c r="S2073" s="237"/>
      <c r="T2073" s="238"/>
      <c r="U2073" s="13"/>
      <c r="V2073" s="13"/>
      <c r="W2073" s="13"/>
      <c r="X2073" s="13"/>
      <c r="Y2073" s="13"/>
      <c r="Z2073" s="13"/>
      <c r="AA2073" s="13"/>
      <c r="AB2073" s="13"/>
      <c r="AC2073" s="13"/>
      <c r="AD2073" s="13"/>
      <c r="AE2073" s="13"/>
      <c r="AT2073" s="239" t="s">
        <v>218</v>
      </c>
      <c r="AU2073" s="239" t="s">
        <v>82</v>
      </c>
      <c r="AV2073" s="13" t="s">
        <v>82</v>
      </c>
      <c r="AW2073" s="13" t="s">
        <v>33</v>
      </c>
      <c r="AX2073" s="13" t="s">
        <v>73</v>
      </c>
      <c r="AY2073" s="239" t="s">
        <v>206</v>
      </c>
    </row>
    <row r="2074" spans="1:51" s="13" customFormat="1" ht="12">
      <c r="A2074" s="13"/>
      <c r="B2074" s="228"/>
      <c r="C2074" s="229"/>
      <c r="D2074" s="230" t="s">
        <v>218</v>
      </c>
      <c r="E2074" s="231" t="s">
        <v>19</v>
      </c>
      <c r="F2074" s="232" t="s">
        <v>1323</v>
      </c>
      <c r="G2074" s="229"/>
      <c r="H2074" s="233">
        <v>4</v>
      </c>
      <c r="I2074" s="234"/>
      <c r="J2074" s="229"/>
      <c r="K2074" s="229"/>
      <c r="L2074" s="235"/>
      <c r="M2074" s="236"/>
      <c r="N2074" s="237"/>
      <c r="O2074" s="237"/>
      <c r="P2074" s="237"/>
      <c r="Q2074" s="237"/>
      <c r="R2074" s="237"/>
      <c r="S2074" s="237"/>
      <c r="T2074" s="238"/>
      <c r="U2074" s="13"/>
      <c r="V2074" s="13"/>
      <c r="W2074" s="13"/>
      <c r="X2074" s="13"/>
      <c r="Y2074" s="13"/>
      <c r="Z2074" s="13"/>
      <c r="AA2074" s="13"/>
      <c r="AB2074" s="13"/>
      <c r="AC2074" s="13"/>
      <c r="AD2074" s="13"/>
      <c r="AE2074" s="13"/>
      <c r="AT2074" s="239" t="s">
        <v>218</v>
      </c>
      <c r="AU2074" s="239" t="s">
        <v>82</v>
      </c>
      <c r="AV2074" s="13" t="s">
        <v>82</v>
      </c>
      <c r="AW2074" s="13" t="s">
        <v>33</v>
      </c>
      <c r="AX2074" s="13" t="s">
        <v>73</v>
      </c>
      <c r="AY2074" s="239" t="s">
        <v>206</v>
      </c>
    </row>
    <row r="2075" spans="1:51" s="14" customFormat="1" ht="12">
      <c r="A2075" s="14"/>
      <c r="B2075" s="240"/>
      <c r="C2075" s="241"/>
      <c r="D2075" s="230" t="s">
        <v>218</v>
      </c>
      <c r="E2075" s="242" t="s">
        <v>19</v>
      </c>
      <c r="F2075" s="243" t="s">
        <v>220</v>
      </c>
      <c r="G2075" s="241"/>
      <c r="H2075" s="244">
        <v>13</v>
      </c>
      <c r="I2075" s="245"/>
      <c r="J2075" s="241"/>
      <c r="K2075" s="241"/>
      <c r="L2075" s="246"/>
      <c r="M2075" s="247"/>
      <c r="N2075" s="248"/>
      <c r="O2075" s="248"/>
      <c r="P2075" s="248"/>
      <c r="Q2075" s="248"/>
      <c r="R2075" s="248"/>
      <c r="S2075" s="248"/>
      <c r="T2075" s="249"/>
      <c r="U2075" s="14"/>
      <c r="V2075" s="14"/>
      <c r="W2075" s="14"/>
      <c r="X2075" s="14"/>
      <c r="Y2075" s="14"/>
      <c r="Z2075" s="14"/>
      <c r="AA2075" s="14"/>
      <c r="AB2075" s="14"/>
      <c r="AC2075" s="14"/>
      <c r="AD2075" s="14"/>
      <c r="AE2075" s="14"/>
      <c r="AT2075" s="250" t="s">
        <v>218</v>
      </c>
      <c r="AU2075" s="250" t="s">
        <v>82</v>
      </c>
      <c r="AV2075" s="14" t="s">
        <v>112</v>
      </c>
      <c r="AW2075" s="14" t="s">
        <v>33</v>
      </c>
      <c r="AX2075" s="14" t="s">
        <v>34</v>
      </c>
      <c r="AY2075" s="250" t="s">
        <v>206</v>
      </c>
    </row>
    <row r="2076" spans="1:65" s="2" customFormat="1" ht="44.25" customHeight="1">
      <c r="A2076" s="40"/>
      <c r="B2076" s="41"/>
      <c r="C2076" s="215" t="s">
        <v>2815</v>
      </c>
      <c r="D2076" s="215" t="s">
        <v>208</v>
      </c>
      <c r="E2076" s="216" t="s">
        <v>2816</v>
      </c>
      <c r="F2076" s="217" t="s">
        <v>2817</v>
      </c>
      <c r="G2076" s="218" t="s">
        <v>386</v>
      </c>
      <c r="H2076" s="219">
        <v>1</v>
      </c>
      <c r="I2076" s="220"/>
      <c r="J2076" s="221">
        <f>ROUND(I2076*H2076,2)</f>
        <v>0</v>
      </c>
      <c r="K2076" s="217" t="s">
        <v>212</v>
      </c>
      <c r="L2076" s="46"/>
      <c r="M2076" s="222" t="s">
        <v>19</v>
      </c>
      <c r="N2076" s="223" t="s">
        <v>44</v>
      </c>
      <c r="O2076" s="86"/>
      <c r="P2076" s="224">
        <f>O2076*H2076</f>
        <v>0</v>
      </c>
      <c r="Q2076" s="224">
        <v>0</v>
      </c>
      <c r="R2076" s="224">
        <f>Q2076*H2076</f>
        <v>0</v>
      </c>
      <c r="S2076" s="224">
        <v>0</v>
      </c>
      <c r="T2076" s="225">
        <f>S2076*H2076</f>
        <v>0</v>
      </c>
      <c r="U2076" s="40"/>
      <c r="V2076" s="40"/>
      <c r="W2076" s="40"/>
      <c r="X2076" s="40"/>
      <c r="Y2076" s="40"/>
      <c r="Z2076" s="40"/>
      <c r="AA2076" s="40"/>
      <c r="AB2076" s="40"/>
      <c r="AC2076" s="40"/>
      <c r="AD2076" s="40"/>
      <c r="AE2076" s="40"/>
      <c r="AR2076" s="226" t="s">
        <v>304</v>
      </c>
      <c r="AT2076" s="226" t="s">
        <v>208</v>
      </c>
      <c r="AU2076" s="226" t="s">
        <v>82</v>
      </c>
      <c r="AY2076" s="19" t="s">
        <v>206</v>
      </c>
      <c r="BE2076" s="227">
        <f>IF(N2076="základní",J2076,0)</f>
        <v>0</v>
      </c>
      <c r="BF2076" s="227">
        <f>IF(N2076="snížená",J2076,0)</f>
        <v>0</v>
      </c>
      <c r="BG2076" s="227">
        <f>IF(N2076="zákl. přenesená",J2076,0)</f>
        <v>0</v>
      </c>
      <c r="BH2076" s="227">
        <f>IF(N2076="sníž. přenesená",J2076,0)</f>
        <v>0</v>
      </c>
      <c r="BI2076" s="227">
        <f>IF(N2076="nulová",J2076,0)</f>
        <v>0</v>
      </c>
      <c r="BJ2076" s="19" t="s">
        <v>34</v>
      </c>
      <c r="BK2076" s="227">
        <f>ROUND(I2076*H2076,2)</f>
        <v>0</v>
      </c>
      <c r="BL2076" s="19" t="s">
        <v>304</v>
      </c>
      <c r="BM2076" s="226" t="s">
        <v>2818</v>
      </c>
    </row>
    <row r="2077" spans="1:51" s="13" customFormat="1" ht="12">
      <c r="A2077" s="13"/>
      <c r="B2077" s="228"/>
      <c r="C2077" s="229"/>
      <c r="D2077" s="230" t="s">
        <v>218</v>
      </c>
      <c r="E2077" s="231" t="s">
        <v>19</v>
      </c>
      <c r="F2077" s="232" t="s">
        <v>2819</v>
      </c>
      <c r="G2077" s="229"/>
      <c r="H2077" s="233">
        <v>1</v>
      </c>
      <c r="I2077" s="234"/>
      <c r="J2077" s="229"/>
      <c r="K2077" s="229"/>
      <c r="L2077" s="235"/>
      <c r="M2077" s="236"/>
      <c r="N2077" s="237"/>
      <c r="O2077" s="237"/>
      <c r="P2077" s="237"/>
      <c r="Q2077" s="237"/>
      <c r="R2077" s="237"/>
      <c r="S2077" s="237"/>
      <c r="T2077" s="238"/>
      <c r="U2077" s="13"/>
      <c r="V2077" s="13"/>
      <c r="W2077" s="13"/>
      <c r="X2077" s="13"/>
      <c r="Y2077" s="13"/>
      <c r="Z2077" s="13"/>
      <c r="AA2077" s="13"/>
      <c r="AB2077" s="13"/>
      <c r="AC2077" s="13"/>
      <c r="AD2077" s="13"/>
      <c r="AE2077" s="13"/>
      <c r="AT2077" s="239" t="s">
        <v>218</v>
      </c>
      <c r="AU2077" s="239" t="s">
        <v>82</v>
      </c>
      <c r="AV2077" s="13" t="s">
        <v>82</v>
      </c>
      <c r="AW2077" s="13" t="s">
        <v>33</v>
      </c>
      <c r="AX2077" s="13" t="s">
        <v>73</v>
      </c>
      <c r="AY2077" s="239" t="s">
        <v>206</v>
      </c>
    </row>
    <row r="2078" spans="1:51" s="14" customFormat="1" ht="12">
      <c r="A2078" s="14"/>
      <c r="B2078" s="240"/>
      <c r="C2078" s="241"/>
      <c r="D2078" s="230" t="s">
        <v>218</v>
      </c>
      <c r="E2078" s="242" t="s">
        <v>19</v>
      </c>
      <c r="F2078" s="243" t="s">
        <v>220</v>
      </c>
      <c r="G2078" s="241"/>
      <c r="H2078" s="244">
        <v>1</v>
      </c>
      <c r="I2078" s="245"/>
      <c r="J2078" s="241"/>
      <c r="K2078" s="241"/>
      <c r="L2078" s="246"/>
      <c r="M2078" s="247"/>
      <c r="N2078" s="248"/>
      <c r="O2078" s="248"/>
      <c r="P2078" s="248"/>
      <c r="Q2078" s="248"/>
      <c r="R2078" s="248"/>
      <c r="S2078" s="248"/>
      <c r="T2078" s="249"/>
      <c r="U2078" s="14"/>
      <c r="V2078" s="14"/>
      <c r="W2078" s="14"/>
      <c r="X2078" s="14"/>
      <c r="Y2078" s="14"/>
      <c r="Z2078" s="14"/>
      <c r="AA2078" s="14"/>
      <c r="AB2078" s="14"/>
      <c r="AC2078" s="14"/>
      <c r="AD2078" s="14"/>
      <c r="AE2078" s="14"/>
      <c r="AT2078" s="250" t="s">
        <v>218</v>
      </c>
      <c r="AU2078" s="250" t="s">
        <v>82</v>
      </c>
      <c r="AV2078" s="14" t="s">
        <v>112</v>
      </c>
      <c r="AW2078" s="14" t="s">
        <v>33</v>
      </c>
      <c r="AX2078" s="14" t="s">
        <v>34</v>
      </c>
      <c r="AY2078" s="250" t="s">
        <v>206</v>
      </c>
    </row>
    <row r="2079" spans="1:65" s="2" customFormat="1" ht="16.5" customHeight="1">
      <c r="A2079" s="40"/>
      <c r="B2079" s="41"/>
      <c r="C2079" s="261" t="s">
        <v>2820</v>
      </c>
      <c r="D2079" s="261" t="s">
        <v>317</v>
      </c>
      <c r="E2079" s="262" t="s">
        <v>2821</v>
      </c>
      <c r="F2079" s="263" t="s">
        <v>2822</v>
      </c>
      <c r="G2079" s="264" t="s">
        <v>216</v>
      </c>
      <c r="H2079" s="265">
        <v>0.008</v>
      </c>
      <c r="I2079" s="266"/>
      <c r="J2079" s="267">
        <f>ROUND(I2079*H2079,2)</f>
        <v>0</v>
      </c>
      <c r="K2079" s="263" t="s">
        <v>212</v>
      </c>
      <c r="L2079" s="268"/>
      <c r="M2079" s="269" t="s">
        <v>19</v>
      </c>
      <c r="N2079" s="270" t="s">
        <v>44</v>
      </c>
      <c r="O2079" s="86"/>
      <c r="P2079" s="224">
        <f>O2079*H2079</f>
        <v>0</v>
      </c>
      <c r="Q2079" s="224">
        <v>0.5</v>
      </c>
      <c r="R2079" s="224">
        <f>Q2079*H2079</f>
        <v>0.004</v>
      </c>
      <c r="S2079" s="224">
        <v>0</v>
      </c>
      <c r="T2079" s="225">
        <f>S2079*H2079</f>
        <v>0</v>
      </c>
      <c r="U2079" s="40"/>
      <c r="V2079" s="40"/>
      <c r="W2079" s="40"/>
      <c r="X2079" s="40"/>
      <c r="Y2079" s="40"/>
      <c r="Z2079" s="40"/>
      <c r="AA2079" s="40"/>
      <c r="AB2079" s="40"/>
      <c r="AC2079" s="40"/>
      <c r="AD2079" s="40"/>
      <c r="AE2079" s="40"/>
      <c r="AR2079" s="226" t="s">
        <v>377</v>
      </c>
      <c r="AT2079" s="226" t="s">
        <v>317</v>
      </c>
      <c r="AU2079" s="226" t="s">
        <v>82</v>
      </c>
      <c r="AY2079" s="19" t="s">
        <v>206</v>
      </c>
      <c r="BE2079" s="227">
        <f>IF(N2079="základní",J2079,0)</f>
        <v>0</v>
      </c>
      <c r="BF2079" s="227">
        <f>IF(N2079="snížená",J2079,0)</f>
        <v>0</v>
      </c>
      <c r="BG2079" s="227">
        <f>IF(N2079="zákl. přenesená",J2079,0)</f>
        <v>0</v>
      </c>
      <c r="BH2079" s="227">
        <f>IF(N2079="sníž. přenesená",J2079,0)</f>
        <v>0</v>
      </c>
      <c r="BI2079" s="227">
        <f>IF(N2079="nulová",J2079,0)</f>
        <v>0</v>
      </c>
      <c r="BJ2079" s="19" t="s">
        <v>34</v>
      </c>
      <c r="BK2079" s="227">
        <f>ROUND(I2079*H2079,2)</f>
        <v>0</v>
      </c>
      <c r="BL2079" s="19" t="s">
        <v>304</v>
      </c>
      <c r="BM2079" s="226" t="s">
        <v>2823</v>
      </c>
    </row>
    <row r="2080" spans="1:51" s="13" customFormat="1" ht="12">
      <c r="A2080" s="13"/>
      <c r="B2080" s="228"/>
      <c r="C2080" s="229"/>
      <c r="D2080" s="230" t="s">
        <v>218</v>
      </c>
      <c r="E2080" s="231" t="s">
        <v>19</v>
      </c>
      <c r="F2080" s="232" t="s">
        <v>2824</v>
      </c>
      <c r="G2080" s="229"/>
      <c r="H2080" s="233">
        <v>0.008</v>
      </c>
      <c r="I2080" s="234"/>
      <c r="J2080" s="229"/>
      <c r="K2080" s="229"/>
      <c r="L2080" s="235"/>
      <c r="M2080" s="236"/>
      <c r="N2080" s="237"/>
      <c r="O2080" s="237"/>
      <c r="P2080" s="237"/>
      <c r="Q2080" s="237"/>
      <c r="R2080" s="237"/>
      <c r="S2080" s="237"/>
      <c r="T2080" s="238"/>
      <c r="U2080" s="13"/>
      <c r="V2080" s="13"/>
      <c r="W2080" s="13"/>
      <c r="X2080" s="13"/>
      <c r="Y2080" s="13"/>
      <c r="Z2080" s="13"/>
      <c r="AA2080" s="13"/>
      <c r="AB2080" s="13"/>
      <c r="AC2080" s="13"/>
      <c r="AD2080" s="13"/>
      <c r="AE2080" s="13"/>
      <c r="AT2080" s="239" t="s">
        <v>218</v>
      </c>
      <c r="AU2080" s="239" t="s">
        <v>82</v>
      </c>
      <c r="AV2080" s="13" t="s">
        <v>82</v>
      </c>
      <c r="AW2080" s="13" t="s">
        <v>33</v>
      </c>
      <c r="AX2080" s="13" t="s">
        <v>73</v>
      </c>
      <c r="AY2080" s="239" t="s">
        <v>206</v>
      </c>
    </row>
    <row r="2081" spans="1:51" s="14" customFormat="1" ht="12">
      <c r="A2081" s="14"/>
      <c r="B2081" s="240"/>
      <c r="C2081" s="241"/>
      <c r="D2081" s="230" t="s">
        <v>218</v>
      </c>
      <c r="E2081" s="242" t="s">
        <v>19</v>
      </c>
      <c r="F2081" s="243" t="s">
        <v>220</v>
      </c>
      <c r="G2081" s="241"/>
      <c r="H2081" s="244">
        <v>0.008</v>
      </c>
      <c r="I2081" s="245"/>
      <c r="J2081" s="241"/>
      <c r="K2081" s="241"/>
      <c r="L2081" s="246"/>
      <c r="M2081" s="247"/>
      <c r="N2081" s="248"/>
      <c r="O2081" s="248"/>
      <c r="P2081" s="248"/>
      <c r="Q2081" s="248"/>
      <c r="R2081" s="248"/>
      <c r="S2081" s="248"/>
      <c r="T2081" s="249"/>
      <c r="U2081" s="14"/>
      <c r="V2081" s="14"/>
      <c r="W2081" s="14"/>
      <c r="X2081" s="14"/>
      <c r="Y2081" s="14"/>
      <c r="Z2081" s="14"/>
      <c r="AA2081" s="14"/>
      <c r="AB2081" s="14"/>
      <c r="AC2081" s="14"/>
      <c r="AD2081" s="14"/>
      <c r="AE2081" s="14"/>
      <c r="AT2081" s="250" t="s">
        <v>218</v>
      </c>
      <c r="AU2081" s="250" t="s">
        <v>82</v>
      </c>
      <c r="AV2081" s="14" t="s">
        <v>112</v>
      </c>
      <c r="AW2081" s="14" t="s">
        <v>33</v>
      </c>
      <c r="AX2081" s="14" t="s">
        <v>34</v>
      </c>
      <c r="AY2081" s="250" t="s">
        <v>206</v>
      </c>
    </row>
    <row r="2082" spans="1:65" s="2" customFormat="1" ht="44.25" customHeight="1">
      <c r="A2082" s="40"/>
      <c r="B2082" s="41"/>
      <c r="C2082" s="215" t="s">
        <v>2825</v>
      </c>
      <c r="D2082" s="215" t="s">
        <v>208</v>
      </c>
      <c r="E2082" s="216" t="s">
        <v>2826</v>
      </c>
      <c r="F2082" s="217" t="s">
        <v>2827</v>
      </c>
      <c r="G2082" s="218" t="s">
        <v>386</v>
      </c>
      <c r="H2082" s="219">
        <v>1</v>
      </c>
      <c r="I2082" s="220"/>
      <c r="J2082" s="221">
        <f>ROUND(I2082*H2082,2)</f>
        <v>0</v>
      </c>
      <c r="K2082" s="217" t="s">
        <v>212</v>
      </c>
      <c r="L2082" s="46"/>
      <c r="M2082" s="222" t="s">
        <v>19</v>
      </c>
      <c r="N2082" s="223" t="s">
        <v>44</v>
      </c>
      <c r="O2082" s="86"/>
      <c r="P2082" s="224">
        <f>O2082*H2082</f>
        <v>0</v>
      </c>
      <c r="Q2082" s="224">
        <v>0</v>
      </c>
      <c r="R2082" s="224">
        <f>Q2082*H2082</f>
        <v>0</v>
      </c>
      <c r="S2082" s="224">
        <v>0</v>
      </c>
      <c r="T2082" s="225">
        <f>S2082*H2082</f>
        <v>0</v>
      </c>
      <c r="U2082" s="40"/>
      <c r="V2082" s="40"/>
      <c r="W2082" s="40"/>
      <c r="X2082" s="40"/>
      <c r="Y2082" s="40"/>
      <c r="Z2082" s="40"/>
      <c r="AA2082" s="40"/>
      <c r="AB2082" s="40"/>
      <c r="AC2082" s="40"/>
      <c r="AD2082" s="40"/>
      <c r="AE2082" s="40"/>
      <c r="AR2082" s="226" t="s">
        <v>304</v>
      </c>
      <c r="AT2082" s="226" t="s">
        <v>208</v>
      </c>
      <c r="AU2082" s="226" t="s">
        <v>82</v>
      </c>
      <c r="AY2082" s="19" t="s">
        <v>206</v>
      </c>
      <c r="BE2082" s="227">
        <f>IF(N2082="základní",J2082,0)</f>
        <v>0</v>
      </c>
      <c r="BF2082" s="227">
        <f>IF(N2082="snížená",J2082,0)</f>
        <v>0</v>
      </c>
      <c r="BG2082" s="227">
        <f>IF(N2082="zákl. přenesená",J2082,0)</f>
        <v>0</v>
      </c>
      <c r="BH2082" s="227">
        <f>IF(N2082="sníž. přenesená",J2082,0)</f>
        <v>0</v>
      </c>
      <c r="BI2082" s="227">
        <f>IF(N2082="nulová",J2082,0)</f>
        <v>0</v>
      </c>
      <c r="BJ2082" s="19" t="s">
        <v>34</v>
      </c>
      <c r="BK2082" s="227">
        <f>ROUND(I2082*H2082,2)</f>
        <v>0</v>
      </c>
      <c r="BL2082" s="19" t="s">
        <v>304</v>
      </c>
      <c r="BM2082" s="226" t="s">
        <v>2828</v>
      </c>
    </row>
    <row r="2083" spans="1:51" s="13" customFormat="1" ht="12">
      <c r="A2083" s="13"/>
      <c r="B2083" s="228"/>
      <c r="C2083" s="229"/>
      <c r="D2083" s="230" t="s">
        <v>218</v>
      </c>
      <c r="E2083" s="231" t="s">
        <v>19</v>
      </c>
      <c r="F2083" s="232" t="s">
        <v>2829</v>
      </c>
      <c r="G2083" s="229"/>
      <c r="H2083" s="233">
        <v>1</v>
      </c>
      <c r="I2083" s="234"/>
      <c r="J2083" s="229"/>
      <c r="K2083" s="229"/>
      <c r="L2083" s="235"/>
      <c r="M2083" s="236"/>
      <c r="N2083" s="237"/>
      <c r="O2083" s="237"/>
      <c r="P2083" s="237"/>
      <c r="Q2083" s="237"/>
      <c r="R2083" s="237"/>
      <c r="S2083" s="237"/>
      <c r="T2083" s="238"/>
      <c r="U2083" s="13"/>
      <c r="V2083" s="13"/>
      <c r="W2083" s="13"/>
      <c r="X2083" s="13"/>
      <c r="Y2083" s="13"/>
      <c r="Z2083" s="13"/>
      <c r="AA2083" s="13"/>
      <c r="AB2083" s="13"/>
      <c r="AC2083" s="13"/>
      <c r="AD2083" s="13"/>
      <c r="AE2083" s="13"/>
      <c r="AT2083" s="239" t="s">
        <v>218</v>
      </c>
      <c r="AU2083" s="239" t="s">
        <v>82</v>
      </c>
      <c r="AV2083" s="13" t="s">
        <v>82</v>
      </c>
      <c r="AW2083" s="13" t="s">
        <v>33</v>
      </c>
      <c r="AX2083" s="13" t="s">
        <v>73</v>
      </c>
      <c r="AY2083" s="239" t="s">
        <v>206</v>
      </c>
    </row>
    <row r="2084" spans="1:51" s="14" customFormat="1" ht="12">
      <c r="A2084" s="14"/>
      <c r="B2084" s="240"/>
      <c r="C2084" s="241"/>
      <c r="D2084" s="230" t="s">
        <v>218</v>
      </c>
      <c r="E2084" s="242" t="s">
        <v>19</v>
      </c>
      <c r="F2084" s="243" t="s">
        <v>220</v>
      </c>
      <c r="G2084" s="241"/>
      <c r="H2084" s="244">
        <v>1</v>
      </c>
      <c r="I2084" s="245"/>
      <c r="J2084" s="241"/>
      <c r="K2084" s="241"/>
      <c r="L2084" s="246"/>
      <c r="M2084" s="247"/>
      <c r="N2084" s="248"/>
      <c r="O2084" s="248"/>
      <c r="P2084" s="248"/>
      <c r="Q2084" s="248"/>
      <c r="R2084" s="248"/>
      <c r="S2084" s="248"/>
      <c r="T2084" s="249"/>
      <c r="U2084" s="14"/>
      <c r="V2084" s="14"/>
      <c r="W2084" s="14"/>
      <c r="X2084" s="14"/>
      <c r="Y2084" s="14"/>
      <c r="Z2084" s="14"/>
      <c r="AA2084" s="14"/>
      <c r="AB2084" s="14"/>
      <c r="AC2084" s="14"/>
      <c r="AD2084" s="14"/>
      <c r="AE2084" s="14"/>
      <c r="AT2084" s="250" t="s">
        <v>218</v>
      </c>
      <c r="AU2084" s="250" t="s">
        <v>82</v>
      </c>
      <c r="AV2084" s="14" t="s">
        <v>112</v>
      </c>
      <c r="AW2084" s="14" t="s">
        <v>33</v>
      </c>
      <c r="AX2084" s="14" t="s">
        <v>34</v>
      </c>
      <c r="AY2084" s="250" t="s">
        <v>206</v>
      </c>
    </row>
    <row r="2085" spans="1:65" s="2" customFormat="1" ht="16.5" customHeight="1">
      <c r="A2085" s="40"/>
      <c r="B2085" s="41"/>
      <c r="C2085" s="261" t="s">
        <v>2830</v>
      </c>
      <c r="D2085" s="261" t="s">
        <v>317</v>
      </c>
      <c r="E2085" s="262" t="s">
        <v>2821</v>
      </c>
      <c r="F2085" s="263" t="s">
        <v>2822</v>
      </c>
      <c r="G2085" s="264" t="s">
        <v>216</v>
      </c>
      <c r="H2085" s="265">
        <v>0.012</v>
      </c>
      <c r="I2085" s="266"/>
      <c r="J2085" s="267">
        <f>ROUND(I2085*H2085,2)</f>
        <v>0</v>
      </c>
      <c r="K2085" s="263" t="s">
        <v>212</v>
      </c>
      <c r="L2085" s="268"/>
      <c r="M2085" s="269" t="s">
        <v>19</v>
      </c>
      <c r="N2085" s="270" t="s">
        <v>44</v>
      </c>
      <c r="O2085" s="86"/>
      <c r="P2085" s="224">
        <f>O2085*H2085</f>
        <v>0</v>
      </c>
      <c r="Q2085" s="224">
        <v>0.5</v>
      </c>
      <c r="R2085" s="224">
        <f>Q2085*H2085</f>
        <v>0.006</v>
      </c>
      <c r="S2085" s="224">
        <v>0</v>
      </c>
      <c r="T2085" s="225">
        <f>S2085*H2085</f>
        <v>0</v>
      </c>
      <c r="U2085" s="40"/>
      <c r="V2085" s="40"/>
      <c r="W2085" s="40"/>
      <c r="X2085" s="40"/>
      <c r="Y2085" s="40"/>
      <c r="Z2085" s="40"/>
      <c r="AA2085" s="40"/>
      <c r="AB2085" s="40"/>
      <c r="AC2085" s="40"/>
      <c r="AD2085" s="40"/>
      <c r="AE2085" s="40"/>
      <c r="AR2085" s="226" t="s">
        <v>377</v>
      </c>
      <c r="AT2085" s="226" t="s">
        <v>317</v>
      </c>
      <c r="AU2085" s="226" t="s">
        <v>82</v>
      </c>
      <c r="AY2085" s="19" t="s">
        <v>206</v>
      </c>
      <c r="BE2085" s="227">
        <f>IF(N2085="základní",J2085,0)</f>
        <v>0</v>
      </c>
      <c r="BF2085" s="227">
        <f>IF(N2085="snížená",J2085,0)</f>
        <v>0</v>
      </c>
      <c r="BG2085" s="227">
        <f>IF(N2085="zákl. přenesená",J2085,0)</f>
        <v>0</v>
      </c>
      <c r="BH2085" s="227">
        <f>IF(N2085="sníž. přenesená",J2085,0)</f>
        <v>0</v>
      </c>
      <c r="BI2085" s="227">
        <f>IF(N2085="nulová",J2085,0)</f>
        <v>0</v>
      </c>
      <c r="BJ2085" s="19" t="s">
        <v>34</v>
      </c>
      <c r="BK2085" s="227">
        <f>ROUND(I2085*H2085,2)</f>
        <v>0</v>
      </c>
      <c r="BL2085" s="19" t="s">
        <v>304</v>
      </c>
      <c r="BM2085" s="226" t="s">
        <v>2831</v>
      </c>
    </row>
    <row r="2086" spans="1:51" s="13" customFormat="1" ht="12">
      <c r="A2086" s="13"/>
      <c r="B2086" s="228"/>
      <c r="C2086" s="229"/>
      <c r="D2086" s="230" t="s">
        <v>218</v>
      </c>
      <c r="E2086" s="231" t="s">
        <v>19</v>
      </c>
      <c r="F2086" s="232" t="s">
        <v>2832</v>
      </c>
      <c r="G2086" s="229"/>
      <c r="H2086" s="233">
        <v>0.012</v>
      </c>
      <c r="I2086" s="234"/>
      <c r="J2086" s="229"/>
      <c r="K2086" s="229"/>
      <c r="L2086" s="235"/>
      <c r="M2086" s="236"/>
      <c r="N2086" s="237"/>
      <c r="O2086" s="237"/>
      <c r="P2086" s="237"/>
      <c r="Q2086" s="237"/>
      <c r="R2086" s="237"/>
      <c r="S2086" s="237"/>
      <c r="T2086" s="238"/>
      <c r="U2086" s="13"/>
      <c r="V2086" s="13"/>
      <c r="W2086" s="13"/>
      <c r="X2086" s="13"/>
      <c r="Y2086" s="13"/>
      <c r="Z2086" s="13"/>
      <c r="AA2086" s="13"/>
      <c r="AB2086" s="13"/>
      <c r="AC2086" s="13"/>
      <c r="AD2086" s="13"/>
      <c r="AE2086" s="13"/>
      <c r="AT2086" s="239" t="s">
        <v>218</v>
      </c>
      <c r="AU2086" s="239" t="s">
        <v>82</v>
      </c>
      <c r="AV2086" s="13" t="s">
        <v>82</v>
      </c>
      <c r="AW2086" s="13" t="s">
        <v>33</v>
      </c>
      <c r="AX2086" s="13" t="s">
        <v>73</v>
      </c>
      <c r="AY2086" s="239" t="s">
        <v>206</v>
      </c>
    </row>
    <row r="2087" spans="1:51" s="14" customFormat="1" ht="12">
      <c r="A2087" s="14"/>
      <c r="B2087" s="240"/>
      <c r="C2087" s="241"/>
      <c r="D2087" s="230" t="s">
        <v>218</v>
      </c>
      <c r="E2087" s="242" t="s">
        <v>19</v>
      </c>
      <c r="F2087" s="243" t="s">
        <v>220</v>
      </c>
      <c r="G2087" s="241"/>
      <c r="H2087" s="244">
        <v>0.012</v>
      </c>
      <c r="I2087" s="245"/>
      <c r="J2087" s="241"/>
      <c r="K2087" s="241"/>
      <c r="L2087" s="246"/>
      <c r="M2087" s="247"/>
      <c r="N2087" s="248"/>
      <c r="O2087" s="248"/>
      <c r="P2087" s="248"/>
      <c r="Q2087" s="248"/>
      <c r="R2087" s="248"/>
      <c r="S2087" s="248"/>
      <c r="T2087" s="249"/>
      <c r="U2087" s="14"/>
      <c r="V2087" s="14"/>
      <c r="W2087" s="14"/>
      <c r="X2087" s="14"/>
      <c r="Y2087" s="14"/>
      <c r="Z2087" s="14"/>
      <c r="AA2087" s="14"/>
      <c r="AB2087" s="14"/>
      <c r="AC2087" s="14"/>
      <c r="AD2087" s="14"/>
      <c r="AE2087" s="14"/>
      <c r="AT2087" s="250" t="s">
        <v>218</v>
      </c>
      <c r="AU2087" s="250" t="s">
        <v>82</v>
      </c>
      <c r="AV2087" s="14" t="s">
        <v>112</v>
      </c>
      <c r="AW2087" s="14" t="s">
        <v>33</v>
      </c>
      <c r="AX2087" s="14" t="s">
        <v>34</v>
      </c>
      <c r="AY2087" s="250" t="s">
        <v>206</v>
      </c>
    </row>
    <row r="2088" spans="1:65" s="2" customFormat="1" ht="12">
      <c r="A2088" s="40"/>
      <c r="B2088" s="41"/>
      <c r="C2088" s="215" t="s">
        <v>2833</v>
      </c>
      <c r="D2088" s="215" t="s">
        <v>208</v>
      </c>
      <c r="E2088" s="216" t="s">
        <v>2834</v>
      </c>
      <c r="F2088" s="217" t="s">
        <v>2835</v>
      </c>
      <c r="G2088" s="218" t="s">
        <v>270</v>
      </c>
      <c r="H2088" s="219">
        <v>13</v>
      </c>
      <c r="I2088" s="220"/>
      <c r="J2088" s="221">
        <f>ROUND(I2088*H2088,2)</f>
        <v>0</v>
      </c>
      <c r="K2088" s="217" t="s">
        <v>212</v>
      </c>
      <c r="L2088" s="46"/>
      <c r="M2088" s="222" t="s">
        <v>19</v>
      </c>
      <c r="N2088" s="223" t="s">
        <v>44</v>
      </c>
      <c r="O2088" s="86"/>
      <c r="P2088" s="224">
        <f>O2088*H2088</f>
        <v>0</v>
      </c>
      <c r="Q2088" s="224">
        <v>0</v>
      </c>
      <c r="R2088" s="224">
        <f>Q2088*H2088</f>
        <v>0</v>
      </c>
      <c r="S2088" s="224">
        <v>0</v>
      </c>
      <c r="T2088" s="225">
        <f>S2088*H2088</f>
        <v>0</v>
      </c>
      <c r="U2088" s="40"/>
      <c r="V2088" s="40"/>
      <c r="W2088" s="40"/>
      <c r="X2088" s="40"/>
      <c r="Y2088" s="40"/>
      <c r="Z2088" s="40"/>
      <c r="AA2088" s="40"/>
      <c r="AB2088" s="40"/>
      <c r="AC2088" s="40"/>
      <c r="AD2088" s="40"/>
      <c r="AE2088" s="40"/>
      <c r="AR2088" s="226" t="s">
        <v>304</v>
      </c>
      <c r="AT2088" s="226" t="s">
        <v>208</v>
      </c>
      <c r="AU2088" s="226" t="s">
        <v>82</v>
      </c>
      <c r="AY2088" s="19" t="s">
        <v>206</v>
      </c>
      <c r="BE2088" s="227">
        <f>IF(N2088="základní",J2088,0)</f>
        <v>0</v>
      </c>
      <c r="BF2088" s="227">
        <f>IF(N2088="snížená",J2088,0)</f>
        <v>0</v>
      </c>
      <c r="BG2088" s="227">
        <f>IF(N2088="zákl. přenesená",J2088,0)</f>
        <v>0</v>
      </c>
      <c r="BH2088" s="227">
        <f>IF(N2088="sníž. přenesená",J2088,0)</f>
        <v>0</v>
      </c>
      <c r="BI2088" s="227">
        <f>IF(N2088="nulová",J2088,0)</f>
        <v>0</v>
      </c>
      <c r="BJ2088" s="19" t="s">
        <v>34</v>
      </c>
      <c r="BK2088" s="227">
        <f>ROUND(I2088*H2088,2)</f>
        <v>0</v>
      </c>
      <c r="BL2088" s="19" t="s">
        <v>304</v>
      </c>
      <c r="BM2088" s="226" t="s">
        <v>2836</v>
      </c>
    </row>
    <row r="2089" spans="1:51" s="13" customFormat="1" ht="12">
      <c r="A2089" s="13"/>
      <c r="B2089" s="228"/>
      <c r="C2089" s="229"/>
      <c r="D2089" s="230" t="s">
        <v>218</v>
      </c>
      <c r="E2089" s="231" t="s">
        <v>19</v>
      </c>
      <c r="F2089" s="232" t="s">
        <v>2837</v>
      </c>
      <c r="G2089" s="229"/>
      <c r="H2089" s="233">
        <v>13</v>
      </c>
      <c r="I2089" s="234"/>
      <c r="J2089" s="229"/>
      <c r="K2089" s="229"/>
      <c r="L2089" s="235"/>
      <c r="M2089" s="236"/>
      <c r="N2089" s="237"/>
      <c r="O2089" s="237"/>
      <c r="P2089" s="237"/>
      <c r="Q2089" s="237"/>
      <c r="R2089" s="237"/>
      <c r="S2089" s="237"/>
      <c r="T2089" s="238"/>
      <c r="U2089" s="13"/>
      <c r="V2089" s="13"/>
      <c r="W2089" s="13"/>
      <c r="X2089" s="13"/>
      <c r="Y2089" s="13"/>
      <c r="Z2089" s="13"/>
      <c r="AA2089" s="13"/>
      <c r="AB2089" s="13"/>
      <c r="AC2089" s="13"/>
      <c r="AD2089" s="13"/>
      <c r="AE2089" s="13"/>
      <c r="AT2089" s="239" t="s">
        <v>218</v>
      </c>
      <c r="AU2089" s="239" t="s">
        <v>82</v>
      </c>
      <c r="AV2089" s="13" t="s">
        <v>82</v>
      </c>
      <c r="AW2089" s="13" t="s">
        <v>33</v>
      </c>
      <c r="AX2089" s="13" t="s">
        <v>73</v>
      </c>
      <c r="AY2089" s="239" t="s">
        <v>206</v>
      </c>
    </row>
    <row r="2090" spans="1:51" s="14" customFormat="1" ht="12">
      <c r="A2090" s="14"/>
      <c r="B2090" s="240"/>
      <c r="C2090" s="241"/>
      <c r="D2090" s="230" t="s">
        <v>218</v>
      </c>
      <c r="E2090" s="242" t="s">
        <v>19</v>
      </c>
      <c r="F2090" s="243" t="s">
        <v>220</v>
      </c>
      <c r="G2090" s="241"/>
      <c r="H2090" s="244">
        <v>13</v>
      </c>
      <c r="I2090" s="245"/>
      <c r="J2090" s="241"/>
      <c r="K2090" s="241"/>
      <c r="L2090" s="246"/>
      <c r="M2090" s="247"/>
      <c r="N2090" s="248"/>
      <c r="O2090" s="248"/>
      <c r="P2090" s="248"/>
      <c r="Q2090" s="248"/>
      <c r="R2090" s="248"/>
      <c r="S2090" s="248"/>
      <c r="T2090" s="249"/>
      <c r="U2090" s="14"/>
      <c r="V2090" s="14"/>
      <c r="W2090" s="14"/>
      <c r="X2090" s="14"/>
      <c r="Y2090" s="14"/>
      <c r="Z2090" s="14"/>
      <c r="AA2090" s="14"/>
      <c r="AB2090" s="14"/>
      <c r="AC2090" s="14"/>
      <c r="AD2090" s="14"/>
      <c r="AE2090" s="14"/>
      <c r="AT2090" s="250" t="s">
        <v>218</v>
      </c>
      <c r="AU2090" s="250" t="s">
        <v>82</v>
      </c>
      <c r="AV2090" s="14" t="s">
        <v>112</v>
      </c>
      <c r="AW2090" s="14" t="s">
        <v>33</v>
      </c>
      <c r="AX2090" s="14" t="s">
        <v>34</v>
      </c>
      <c r="AY2090" s="250" t="s">
        <v>206</v>
      </c>
    </row>
    <row r="2091" spans="1:65" s="2" customFormat="1" ht="16.5" customHeight="1">
      <c r="A2091" s="40"/>
      <c r="B2091" s="41"/>
      <c r="C2091" s="261" t="s">
        <v>2838</v>
      </c>
      <c r="D2091" s="261" t="s">
        <v>317</v>
      </c>
      <c r="E2091" s="262" t="s">
        <v>2821</v>
      </c>
      <c r="F2091" s="263" t="s">
        <v>2822</v>
      </c>
      <c r="G2091" s="264" t="s">
        <v>216</v>
      </c>
      <c r="H2091" s="265">
        <v>0.064</v>
      </c>
      <c r="I2091" s="266"/>
      <c r="J2091" s="267">
        <f>ROUND(I2091*H2091,2)</f>
        <v>0</v>
      </c>
      <c r="K2091" s="263" t="s">
        <v>212</v>
      </c>
      <c r="L2091" s="268"/>
      <c r="M2091" s="269" t="s">
        <v>19</v>
      </c>
      <c r="N2091" s="270" t="s">
        <v>44</v>
      </c>
      <c r="O2091" s="86"/>
      <c r="P2091" s="224">
        <f>O2091*H2091</f>
        <v>0</v>
      </c>
      <c r="Q2091" s="224">
        <v>0.5</v>
      </c>
      <c r="R2091" s="224">
        <f>Q2091*H2091</f>
        <v>0.032</v>
      </c>
      <c r="S2091" s="224">
        <v>0</v>
      </c>
      <c r="T2091" s="225">
        <f>S2091*H2091</f>
        <v>0</v>
      </c>
      <c r="U2091" s="40"/>
      <c r="V2091" s="40"/>
      <c r="W2091" s="40"/>
      <c r="X2091" s="40"/>
      <c r="Y2091" s="40"/>
      <c r="Z2091" s="40"/>
      <c r="AA2091" s="40"/>
      <c r="AB2091" s="40"/>
      <c r="AC2091" s="40"/>
      <c r="AD2091" s="40"/>
      <c r="AE2091" s="40"/>
      <c r="AR2091" s="226" t="s">
        <v>377</v>
      </c>
      <c r="AT2091" s="226" t="s">
        <v>317</v>
      </c>
      <c r="AU2091" s="226" t="s">
        <v>82</v>
      </c>
      <c r="AY2091" s="19" t="s">
        <v>206</v>
      </c>
      <c r="BE2091" s="227">
        <f>IF(N2091="základní",J2091,0)</f>
        <v>0</v>
      </c>
      <c r="BF2091" s="227">
        <f>IF(N2091="snížená",J2091,0)</f>
        <v>0</v>
      </c>
      <c r="BG2091" s="227">
        <f>IF(N2091="zákl. přenesená",J2091,0)</f>
        <v>0</v>
      </c>
      <c r="BH2091" s="227">
        <f>IF(N2091="sníž. přenesená",J2091,0)</f>
        <v>0</v>
      </c>
      <c r="BI2091" s="227">
        <f>IF(N2091="nulová",J2091,0)</f>
        <v>0</v>
      </c>
      <c r="BJ2091" s="19" t="s">
        <v>34</v>
      </c>
      <c r="BK2091" s="227">
        <f>ROUND(I2091*H2091,2)</f>
        <v>0</v>
      </c>
      <c r="BL2091" s="19" t="s">
        <v>304</v>
      </c>
      <c r="BM2091" s="226" t="s">
        <v>2839</v>
      </c>
    </row>
    <row r="2092" spans="1:51" s="13" customFormat="1" ht="12">
      <c r="A2092" s="13"/>
      <c r="B2092" s="228"/>
      <c r="C2092" s="229"/>
      <c r="D2092" s="230" t="s">
        <v>218</v>
      </c>
      <c r="E2092" s="231" t="s">
        <v>19</v>
      </c>
      <c r="F2092" s="232" t="s">
        <v>2840</v>
      </c>
      <c r="G2092" s="229"/>
      <c r="H2092" s="233">
        <v>0.064</v>
      </c>
      <c r="I2092" s="234"/>
      <c r="J2092" s="229"/>
      <c r="K2092" s="229"/>
      <c r="L2092" s="235"/>
      <c r="M2092" s="236"/>
      <c r="N2092" s="237"/>
      <c r="O2092" s="237"/>
      <c r="P2092" s="237"/>
      <c r="Q2092" s="237"/>
      <c r="R2092" s="237"/>
      <c r="S2092" s="237"/>
      <c r="T2092" s="238"/>
      <c r="U2092" s="13"/>
      <c r="V2092" s="13"/>
      <c r="W2092" s="13"/>
      <c r="X2092" s="13"/>
      <c r="Y2092" s="13"/>
      <c r="Z2092" s="13"/>
      <c r="AA2092" s="13"/>
      <c r="AB2092" s="13"/>
      <c r="AC2092" s="13"/>
      <c r="AD2092" s="13"/>
      <c r="AE2092" s="13"/>
      <c r="AT2092" s="239" t="s">
        <v>218</v>
      </c>
      <c r="AU2092" s="239" t="s">
        <v>82</v>
      </c>
      <c r="AV2092" s="13" t="s">
        <v>82</v>
      </c>
      <c r="AW2092" s="13" t="s">
        <v>33</v>
      </c>
      <c r="AX2092" s="13" t="s">
        <v>73</v>
      </c>
      <c r="AY2092" s="239" t="s">
        <v>206</v>
      </c>
    </row>
    <row r="2093" spans="1:51" s="14" customFormat="1" ht="12">
      <c r="A2093" s="14"/>
      <c r="B2093" s="240"/>
      <c r="C2093" s="241"/>
      <c r="D2093" s="230" t="s">
        <v>218</v>
      </c>
      <c r="E2093" s="242" t="s">
        <v>19</v>
      </c>
      <c r="F2093" s="243" t="s">
        <v>220</v>
      </c>
      <c r="G2093" s="241"/>
      <c r="H2093" s="244">
        <v>0.064</v>
      </c>
      <c r="I2093" s="245"/>
      <c r="J2093" s="241"/>
      <c r="K2093" s="241"/>
      <c r="L2093" s="246"/>
      <c r="M2093" s="247"/>
      <c r="N2093" s="248"/>
      <c r="O2093" s="248"/>
      <c r="P2093" s="248"/>
      <c r="Q2093" s="248"/>
      <c r="R2093" s="248"/>
      <c r="S2093" s="248"/>
      <c r="T2093" s="249"/>
      <c r="U2093" s="14"/>
      <c r="V2093" s="14"/>
      <c r="W2093" s="14"/>
      <c r="X2093" s="14"/>
      <c r="Y2093" s="14"/>
      <c r="Z2093" s="14"/>
      <c r="AA2093" s="14"/>
      <c r="AB2093" s="14"/>
      <c r="AC2093" s="14"/>
      <c r="AD2093" s="14"/>
      <c r="AE2093" s="14"/>
      <c r="AT2093" s="250" t="s">
        <v>218</v>
      </c>
      <c r="AU2093" s="250" t="s">
        <v>82</v>
      </c>
      <c r="AV2093" s="14" t="s">
        <v>112</v>
      </c>
      <c r="AW2093" s="14" t="s">
        <v>33</v>
      </c>
      <c r="AX2093" s="14" t="s">
        <v>34</v>
      </c>
      <c r="AY2093" s="250" t="s">
        <v>206</v>
      </c>
    </row>
    <row r="2094" spans="1:65" s="2" customFormat="1" ht="12">
      <c r="A2094" s="40"/>
      <c r="B2094" s="41"/>
      <c r="C2094" s="215" t="s">
        <v>2841</v>
      </c>
      <c r="D2094" s="215" t="s">
        <v>208</v>
      </c>
      <c r="E2094" s="216" t="s">
        <v>2842</v>
      </c>
      <c r="F2094" s="217" t="s">
        <v>2843</v>
      </c>
      <c r="G2094" s="218" t="s">
        <v>386</v>
      </c>
      <c r="H2094" s="219">
        <v>8</v>
      </c>
      <c r="I2094" s="220"/>
      <c r="J2094" s="221">
        <f>ROUND(I2094*H2094,2)</f>
        <v>0</v>
      </c>
      <c r="K2094" s="217" t="s">
        <v>19</v>
      </c>
      <c r="L2094" s="46"/>
      <c r="M2094" s="222" t="s">
        <v>19</v>
      </c>
      <c r="N2094" s="223" t="s">
        <v>44</v>
      </c>
      <c r="O2094" s="86"/>
      <c r="P2094" s="224">
        <f>O2094*H2094</f>
        <v>0</v>
      </c>
      <c r="Q2094" s="224">
        <v>0.16</v>
      </c>
      <c r="R2094" s="224">
        <f>Q2094*H2094</f>
        <v>1.28</v>
      </c>
      <c r="S2094" s="224">
        <v>0</v>
      </c>
      <c r="T2094" s="225">
        <f>S2094*H2094</f>
        <v>0</v>
      </c>
      <c r="U2094" s="40"/>
      <c r="V2094" s="40"/>
      <c r="W2094" s="40"/>
      <c r="X2094" s="40"/>
      <c r="Y2094" s="40"/>
      <c r="Z2094" s="40"/>
      <c r="AA2094" s="40"/>
      <c r="AB2094" s="40"/>
      <c r="AC2094" s="40"/>
      <c r="AD2094" s="40"/>
      <c r="AE2094" s="40"/>
      <c r="AR2094" s="226" t="s">
        <v>304</v>
      </c>
      <c r="AT2094" s="226" t="s">
        <v>208</v>
      </c>
      <c r="AU2094" s="226" t="s">
        <v>82</v>
      </c>
      <c r="AY2094" s="19" t="s">
        <v>206</v>
      </c>
      <c r="BE2094" s="227">
        <f>IF(N2094="základní",J2094,0)</f>
        <v>0</v>
      </c>
      <c r="BF2094" s="227">
        <f>IF(N2094="snížená",J2094,0)</f>
        <v>0</v>
      </c>
      <c r="BG2094" s="227">
        <f>IF(N2094="zákl. přenesená",J2094,0)</f>
        <v>0</v>
      </c>
      <c r="BH2094" s="227">
        <f>IF(N2094="sníž. přenesená",J2094,0)</f>
        <v>0</v>
      </c>
      <c r="BI2094" s="227">
        <f>IF(N2094="nulová",J2094,0)</f>
        <v>0</v>
      </c>
      <c r="BJ2094" s="19" t="s">
        <v>34</v>
      </c>
      <c r="BK2094" s="227">
        <f>ROUND(I2094*H2094,2)</f>
        <v>0</v>
      </c>
      <c r="BL2094" s="19" t="s">
        <v>304</v>
      </c>
      <c r="BM2094" s="226" t="s">
        <v>2844</v>
      </c>
    </row>
    <row r="2095" spans="1:65" s="2" customFormat="1" ht="12">
      <c r="A2095" s="40"/>
      <c r="B2095" s="41"/>
      <c r="C2095" s="215" t="s">
        <v>2845</v>
      </c>
      <c r="D2095" s="215" t="s">
        <v>208</v>
      </c>
      <c r="E2095" s="216" t="s">
        <v>2846</v>
      </c>
      <c r="F2095" s="217" t="s">
        <v>2847</v>
      </c>
      <c r="G2095" s="218" t="s">
        <v>386</v>
      </c>
      <c r="H2095" s="219">
        <v>3</v>
      </c>
      <c r="I2095" s="220"/>
      <c r="J2095" s="221">
        <f>ROUND(I2095*H2095,2)</f>
        <v>0</v>
      </c>
      <c r="K2095" s="217" t="s">
        <v>19</v>
      </c>
      <c r="L2095" s="46"/>
      <c r="M2095" s="222" t="s">
        <v>19</v>
      </c>
      <c r="N2095" s="223" t="s">
        <v>44</v>
      </c>
      <c r="O2095" s="86"/>
      <c r="P2095" s="224">
        <f>O2095*H2095</f>
        <v>0</v>
      </c>
      <c r="Q2095" s="224">
        <v>0.176</v>
      </c>
      <c r="R2095" s="224">
        <f>Q2095*H2095</f>
        <v>0.528</v>
      </c>
      <c r="S2095" s="224">
        <v>0</v>
      </c>
      <c r="T2095" s="225">
        <f>S2095*H2095</f>
        <v>0</v>
      </c>
      <c r="U2095" s="40"/>
      <c r="V2095" s="40"/>
      <c r="W2095" s="40"/>
      <c r="X2095" s="40"/>
      <c r="Y2095" s="40"/>
      <c r="Z2095" s="40"/>
      <c r="AA2095" s="40"/>
      <c r="AB2095" s="40"/>
      <c r="AC2095" s="40"/>
      <c r="AD2095" s="40"/>
      <c r="AE2095" s="40"/>
      <c r="AR2095" s="226" t="s">
        <v>304</v>
      </c>
      <c r="AT2095" s="226" t="s">
        <v>208</v>
      </c>
      <c r="AU2095" s="226" t="s">
        <v>82</v>
      </c>
      <c r="AY2095" s="19" t="s">
        <v>206</v>
      </c>
      <c r="BE2095" s="227">
        <f>IF(N2095="základní",J2095,0)</f>
        <v>0</v>
      </c>
      <c r="BF2095" s="227">
        <f>IF(N2095="snížená",J2095,0)</f>
        <v>0</v>
      </c>
      <c r="BG2095" s="227">
        <f>IF(N2095="zákl. přenesená",J2095,0)</f>
        <v>0</v>
      </c>
      <c r="BH2095" s="227">
        <f>IF(N2095="sníž. přenesená",J2095,0)</f>
        <v>0</v>
      </c>
      <c r="BI2095" s="227">
        <f>IF(N2095="nulová",J2095,0)</f>
        <v>0</v>
      </c>
      <c r="BJ2095" s="19" t="s">
        <v>34</v>
      </c>
      <c r="BK2095" s="227">
        <f>ROUND(I2095*H2095,2)</f>
        <v>0</v>
      </c>
      <c r="BL2095" s="19" t="s">
        <v>304</v>
      </c>
      <c r="BM2095" s="226" t="s">
        <v>2848</v>
      </c>
    </row>
    <row r="2096" spans="1:65" s="2" customFormat="1" ht="12">
      <c r="A2096" s="40"/>
      <c r="B2096" s="41"/>
      <c r="C2096" s="215" t="s">
        <v>2849</v>
      </c>
      <c r="D2096" s="215" t="s">
        <v>208</v>
      </c>
      <c r="E2096" s="216" t="s">
        <v>2850</v>
      </c>
      <c r="F2096" s="217" t="s">
        <v>2851</v>
      </c>
      <c r="G2096" s="218" t="s">
        <v>258</v>
      </c>
      <c r="H2096" s="219">
        <v>11.479</v>
      </c>
      <c r="I2096" s="220"/>
      <c r="J2096" s="221">
        <f>ROUND(I2096*H2096,2)</f>
        <v>0</v>
      </c>
      <c r="K2096" s="217" t="s">
        <v>212</v>
      </c>
      <c r="L2096" s="46"/>
      <c r="M2096" s="222" t="s">
        <v>19</v>
      </c>
      <c r="N2096" s="223" t="s">
        <v>44</v>
      </c>
      <c r="O2096" s="86"/>
      <c r="P2096" s="224">
        <f>O2096*H2096</f>
        <v>0</v>
      </c>
      <c r="Q2096" s="224">
        <v>0</v>
      </c>
      <c r="R2096" s="224">
        <f>Q2096*H2096</f>
        <v>0</v>
      </c>
      <c r="S2096" s="224">
        <v>0</v>
      </c>
      <c r="T2096" s="225">
        <f>S2096*H2096</f>
        <v>0</v>
      </c>
      <c r="U2096" s="40"/>
      <c r="V2096" s="40"/>
      <c r="W2096" s="40"/>
      <c r="X2096" s="40"/>
      <c r="Y2096" s="40"/>
      <c r="Z2096" s="40"/>
      <c r="AA2096" s="40"/>
      <c r="AB2096" s="40"/>
      <c r="AC2096" s="40"/>
      <c r="AD2096" s="40"/>
      <c r="AE2096" s="40"/>
      <c r="AR2096" s="226" t="s">
        <v>304</v>
      </c>
      <c r="AT2096" s="226" t="s">
        <v>208</v>
      </c>
      <c r="AU2096" s="226" t="s">
        <v>82</v>
      </c>
      <c r="AY2096" s="19" t="s">
        <v>206</v>
      </c>
      <c r="BE2096" s="227">
        <f>IF(N2096="základní",J2096,0)</f>
        <v>0</v>
      </c>
      <c r="BF2096" s="227">
        <f>IF(N2096="snížená",J2096,0)</f>
        <v>0</v>
      </c>
      <c r="BG2096" s="227">
        <f>IF(N2096="zákl. přenesená",J2096,0)</f>
        <v>0</v>
      </c>
      <c r="BH2096" s="227">
        <f>IF(N2096="sníž. přenesená",J2096,0)</f>
        <v>0</v>
      </c>
      <c r="BI2096" s="227">
        <f>IF(N2096="nulová",J2096,0)</f>
        <v>0</v>
      </c>
      <c r="BJ2096" s="19" t="s">
        <v>34</v>
      </c>
      <c r="BK2096" s="227">
        <f>ROUND(I2096*H2096,2)</f>
        <v>0</v>
      </c>
      <c r="BL2096" s="19" t="s">
        <v>304</v>
      </c>
      <c r="BM2096" s="226" t="s">
        <v>2852</v>
      </c>
    </row>
    <row r="2097" spans="1:63" s="12" customFormat="1" ht="22.8" customHeight="1">
      <c r="A2097" s="12"/>
      <c r="B2097" s="199"/>
      <c r="C2097" s="200"/>
      <c r="D2097" s="201" t="s">
        <v>72</v>
      </c>
      <c r="E2097" s="213" t="s">
        <v>2853</v>
      </c>
      <c r="F2097" s="213" t="s">
        <v>2854</v>
      </c>
      <c r="G2097" s="200"/>
      <c r="H2097" s="200"/>
      <c r="I2097" s="203"/>
      <c r="J2097" s="214">
        <f>BK2097</f>
        <v>0</v>
      </c>
      <c r="K2097" s="200"/>
      <c r="L2097" s="205"/>
      <c r="M2097" s="206"/>
      <c r="N2097" s="207"/>
      <c r="O2097" s="207"/>
      <c r="P2097" s="208">
        <f>SUM(P2098:P2320)</f>
        <v>0</v>
      </c>
      <c r="Q2097" s="207"/>
      <c r="R2097" s="208">
        <f>SUM(R2098:R2320)</f>
        <v>19.66585178</v>
      </c>
      <c r="S2097" s="207"/>
      <c r="T2097" s="209">
        <f>SUM(T2098:T2320)</f>
        <v>0</v>
      </c>
      <c r="U2097" s="12"/>
      <c r="V2097" s="12"/>
      <c r="W2097" s="12"/>
      <c r="X2097" s="12"/>
      <c r="Y2097" s="12"/>
      <c r="Z2097" s="12"/>
      <c r="AA2097" s="12"/>
      <c r="AB2097" s="12"/>
      <c r="AC2097" s="12"/>
      <c r="AD2097" s="12"/>
      <c r="AE2097" s="12"/>
      <c r="AR2097" s="210" t="s">
        <v>82</v>
      </c>
      <c r="AT2097" s="211" t="s">
        <v>72</v>
      </c>
      <c r="AU2097" s="211" t="s">
        <v>34</v>
      </c>
      <c r="AY2097" s="210" t="s">
        <v>206</v>
      </c>
      <c r="BK2097" s="212">
        <f>SUM(BK2098:BK2320)</f>
        <v>0</v>
      </c>
    </row>
    <row r="2098" spans="1:65" s="2" customFormat="1" ht="12">
      <c r="A2098" s="40"/>
      <c r="B2098" s="41"/>
      <c r="C2098" s="215" t="s">
        <v>2855</v>
      </c>
      <c r="D2098" s="215" t="s">
        <v>208</v>
      </c>
      <c r="E2098" s="216" t="s">
        <v>2856</v>
      </c>
      <c r="F2098" s="217" t="s">
        <v>2857</v>
      </c>
      <c r="G2098" s="218" t="s">
        <v>211</v>
      </c>
      <c r="H2098" s="219">
        <v>354.6</v>
      </c>
      <c r="I2098" s="220"/>
      <c r="J2098" s="221">
        <f>ROUND(I2098*H2098,2)</f>
        <v>0</v>
      </c>
      <c r="K2098" s="217" t="s">
        <v>212</v>
      </c>
      <c r="L2098" s="46"/>
      <c r="M2098" s="222" t="s">
        <v>19</v>
      </c>
      <c r="N2098" s="223" t="s">
        <v>44</v>
      </c>
      <c r="O2098" s="86"/>
      <c r="P2098" s="224">
        <f>O2098*H2098</f>
        <v>0</v>
      </c>
      <c r="Q2098" s="224">
        <v>6E-05</v>
      </c>
      <c r="R2098" s="224">
        <f>Q2098*H2098</f>
        <v>0.021276000000000003</v>
      </c>
      <c r="S2098" s="224">
        <v>0</v>
      </c>
      <c r="T2098" s="225">
        <f>S2098*H2098</f>
        <v>0</v>
      </c>
      <c r="U2098" s="40"/>
      <c r="V2098" s="40"/>
      <c r="W2098" s="40"/>
      <c r="X2098" s="40"/>
      <c r="Y2098" s="40"/>
      <c r="Z2098" s="40"/>
      <c r="AA2098" s="40"/>
      <c r="AB2098" s="40"/>
      <c r="AC2098" s="40"/>
      <c r="AD2098" s="40"/>
      <c r="AE2098" s="40"/>
      <c r="AR2098" s="226" t="s">
        <v>304</v>
      </c>
      <c r="AT2098" s="226" t="s">
        <v>208</v>
      </c>
      <c r="AU2098" s="226" t="s">
        <v>82</v>
      </c>
      <c r="AY2098" s="19" t="s">
        <v>206</v>
      </c>
      <c r="BE2098" s="227">
        <f>IF(N2098="základní",J2098,0)</f>
        <v>0</v>
      </c>
      <c r="BF2098" s="227">
        <f>IF(N2098="snížená",J2098,0)</f>
        <v>0</v>
      </c>
      <c r="BG2098" s="227">
        <f>IF(N2098="zákl. přenesená",J2098,0)</f>
        <v>0</v>
      </c>
      <c r="BH2098" s="227">
        <f>IF(N2098="sníž. přenesená",J2098,0)</f>
        <v>0</v>
      </c>
      <c r="BI2098" s="227">
        <f>IF(N2098="nulová",J2098,0)</f>
        <v>0</v>
      </c>
      <c r="BJ2098" s="19" t="s">
        <v>34</v>
      </c>
      <c r="BK2098" s="227">
        <f>ROUND(I2098*H2098,2)</f>
        <v>0</v>
      </c>
      <c r="BL2098" s="19" t="s">
        <v>304</v>
      </c>
      <c r="BM2098" s="226" t="s">
        <v>2858</v>
      </c>
    </row>
    <row r="2099" spans="1:51" s="15" customFormat="1" ht="12">
      <c r="A2099" s="15"/>
      <c r="B2099" s="251"/>
      <c r="C2099" s="252"/>
      <c r="D2099" s="230" t="s">
        <v>218</v>
      </c>
      <c r="E2099" s="253" t="s">
        <v>19</v>
      </c>
      <c r="F2099" s="254" t="s">
        <v>2859</v>
      </c>
      <c r="G2099" s="252"/>
      <c r="H2099" s="253" t="s">
        <v>19</v>
      </c>
      <c r="I2099" s="255"/>
      <c r="J2099" s="252"/>
      <c r="K2099" s="252"/>
      <c r="L2099" s="256"/>
      <c r="M2099" s="257"/>
      <c r="N2099" s="258"/>
      <c r="O2099" s="258"/>
      <c r="P2099" s="258"/>
      <c r="Q2099" s="258"/>
      <c r="R2099" s="258"/>
      <c r="S2099" s="258"/>
      <c r="T2099" s="259"/>
      <c r="U2099" s="15"/>
      <c r="V2099" s="15"/>
      <c r="W2099" s="15"/>
      <c r="X2099" s="15"/>
      <c r="Y2099" s="15"/>
      <c r="Z2099" s="15"/>
      <c r="AA2099" s="15"/>
      <c r="AB2099" s="15"/>
      <c r="AC2099" s="15"/>
      <c r="AD2099" s="15"/>
      <c r="AE2099" s="15"/>
      <c r="AT2099" s="260" t="s">
        <v>218</v>
      </c>
      <c r="AU2099" s="260" t="s">
        <v>82</v>
      </c>
      <c r="AV2099" s="15" t="s">
        <v>34</v>
      </c>
      <c r="AW2099" s="15" t="s">
        <v>33</v>
      </c>
      <c r="AX2099" s="15" t="s">
        <v>73</v>
      </c>
      <c r="AY2099" s="260" t="s">
        <v>206</v>
      </c>
    </row>
    <row r="2100" spans="1:51" s="13" customFormat="1" ht="12">
      <c r="A2100" s="13"/>
      <c r="B2100" s="228"/>
      <c r="C2100" s="229"/>
      <c r="D2100" s="230" t="s">
        <v>218</v>
      </c>
      <c r="E2100" s="231" t="s">
        <v>19</v>
      </c>
      <c r="F2100" s="232" t="s">
        <v>2860</v>
      </c>
      <c r="G2100" s="229"/>
      <c r="H2100" s="233">
        <v>354.6</v>
      </c>
      <c r="I2100" s="234"/>
      <c r="J2100" s="229"/>
      <c r="K2100" s="229"/>
      <c r="L2100" s="235"/>
      <c r="M2100" s="236"/>
      <c r="N2100" s="237"/>
      <c r="O2100" s="237"/>
      <c r="P2100" s="237"/>
      <c r="Q2100" s="237"/>
      <c r="R2100" s="237"/>
      <c r="S2100" s="237"/>
      <c r="T2100" s="238"/>
      <c r="U2100" s="13"/>
      <c r="V2100" s="13"/>
      <c r="W2100" s="13"/>
      <c r="X2100" s="13"/>
      <c r="Y2100" s="13"/>
      <c r="Z2100" s="13"/>
      <c r="AA2100" s="13"/>
      <c r="AB2100" s="13"/>
      <c r="AC2100" s="13"/>
      <c r="AD2100" s="13"/>
      <c r="AE2100" s="13"/>
      <c r="AT2100" s="239" t="s">
        <v>218</v>
      </c>
      <c r="AU2100" s="239" t="s">
        <v>82</v>
      </c>
      <c r="AV2100" s="13" t="s">
        <v>82</v>
      </c>
      <c r="AW2100" s="13" t="s">
        <v>33</v>
      </c>
      <c r="AX2100" s="13" t="s">
        <v>73</v>
      </c>
      <c r="AY2100" s="239" t="s">
        <v>206</v>
      </c>
    </row>
    <row r="2101" spans="1:51" s="14" customFormat="1" ht="12">
      <c r="A2101" s="14"/>
      <c r="B2101" s="240"/>
      <c r="C2101" s="241"/>
      <c r="D2101" s="230" t="s">
        <v>218</v>
      </c>
      <c r="E2101" s="242" t="s">
        <v>19</v>
      </c>
      <c r="F2101" s="243" t="s">
        <v>220</v>
      </c>
      <c r="G2101" s="241"/>
      <c r="H2101" s="244">
        <v>354.6</v>
      </c>
      <c r="I2101" s="245"/>
      <c r="J2101" s="241"/>
      <c r="K2101" s="241"/>
      <c r="L2101" s="246"/>
      <c r="M2101" s="247"/>
      <c r="N2101" s="248"/>
      <c r="O2101" s="248"/>
      <c r="P2101" s="248"/>
      <c r="Q2101" s="248"/>
      <c r="R2101" s="248"/>
      <c r="S2101" s="248"/>
      <c r="T2101" s="249"/>
      <c r="U2101" s="14"/>
      <c r="V2101" s="14"/>
      <c r="W2101" s="14"/>
      <c r="X2101" s="14"/>
      <c r="Y2101" s="14"/>
      <c r="Z2101" s="14"/>
      <c r="AA2101" s="14"/>
      <c r="AB2101" s="14"/>
      <c r="AC2101" s="14"/>
      <c r="AD2101" s="14"/>
      <c r="AE2101" s="14"/>
      <c r="AT2101" s="250" t="s">
        <v>218</v>
      </c>
      <c r="AU2101" s="250" t="s">
        <v>82</v>
      </c>
      <c r="AV2101" s="14" t="s">
        <v>112</v>
      </c>
      <c r="AW2101" s="14" t="s">
        <v>33</v>
      </c>
      <c r="AX2101" s="14" t="s">
        <v>34</v>
      </c>
      <c r="AY2101" s="250" t="s">
        <v>206</v>
      </c>
    </row>
    <row r="2102" spans="1:65" s="2" customFormat="1" ht="44.25" customHeight="1">
      <c r="A2102" s="40"/>
      <c r="B2102" s="41"/>
      <c r="C2102" s="261" t="s">
        <v>2861</v>
      </c>
      <c r="D2102" s="261" t="s">
        <v>317</v>
      </c>
      <c r="E2102" s="262" t="s">
        <v>2862</v>
      </c>
      <c r="F2102" s="263" t="s">
        <v>2863</v>
      </c>
      <c r="G2102" s="264" t="s">
        <v>211</v>
      </c>
      <c r="H2102" s="265">
        <v>354.6</v>
      </c>
      <c r="I2102" s="266"/>
      <c r="J2102" s="267">
        <f>ROUND(I2102*H2102,2)</f>
        <v>0</v>
      </c>
      <c r="K2102" s="263" t="s">
        <v>19</v>
      </c>
      <c r="L2102" s="268"/>
      <c r="M2102" s="269" t="s">
        <v>19</v>
      </c>
      <c r="N2102" s="270" t="s">
        <v>44</v>
      </c>
      <c r="O2102" s="86"/>
      <c r="P2102" s="224">
        <f>O2102*H2102</f>
        <v>0</v>
      </c>
      <c r="Q2102" s="224">
        <v>0</v>
      </c>
      <c r="R2102" s="224">
        <f>Q2102*H2102</f>
        <v>0</v>
      </c>
      <c r="S2102" s="224">
        <v>0</v>
      </c>
      <c r="T2102" s="225">
        <f>S2102*H2102</f>
        <v>0</v>
      </c>
      <c r="U2102" s="40"/>
      <c r="V2102" s="40"/>
      <c r="W2102" s="40"/>
      <c r="X2102" s="40"/>
      <c r="Y2102" s="40"/>
      <c r="Z2102" s="40"/>
      <c r="AA2102" s="40"/>
      <c r="AB2102" s="40"/>
      <c r="AC2102" s="40"/>
      <c r="AD2102" s="40"/>
      <c r="AE2102" s="40"/>
      <c r="AR2102" s="226" t="s">
        <v>377</v>
      </c>
      <c r="AT2102" s="226" t="s">
        <v>317</v>
      </c>
      <c r="AU2102" s="226" t="s">
        <v>82</v>
      </c>
      <c r="AY2102" s="19" t="s">
        <v>206</v>
      </c>
      <c r="BE2102" s="227">
        <f>IF(N2102="základní",J2102,0)</f>
        <v>0</v>
      </c>
      <c r="BF2102" s="227">
        <f>IF(N2102="snížená",J2102,0)</f>
        <v>0</v>
      </c>
      <c r="BG2102" s="227">
        <f>IF(N2102="zákl. přenesená",J2102,0)</f>
        <v>0</v>
      </c>
      <c r="BH2102" s="227">
        <f>IF(N2102="sníž. přenesená",J2102,0)</f>
        <v>0</v>
      </c>
      <c r="BI2102" s="227">
        <f>IF(N2102="nulová",J2102,0)</f>
        <v>0</v>
      </c>
      <c r="BJ2102" s="19" t="s">
        <v>34</v>
      </c>
      <c r="BK2102" s="227">
        <f>ROUND(I2102*H2102,2)</f>
        <v>0</v>
      </c>
      <c r="BL2102" s="19" t="s">
        <v>304</v>
      </c>
      <c r="BM2102" s="226" t="s">
        <v>2864</v>
      </c>
    </row>
    <row r="2103" spans="1:65" s="2" customFormat="1" ht="12">
      <c r="A2103" s="40"/>
      <c r="B2103" s="41"/>
      <c r="C2103" s="215" t="s">
        <v>2865</v>
      </c>
      <c r="D2103" s="215" t="s">
        <v>208</v>
      </c>
      <c r="E2103" s="216" t="s">
        <v>2866</v>
      </c>
      <c r="F2103" s="217" t="s">
        <v>2867</v>
      </c>
      <c r="G2103" s="218" t="s">
        <v>270</v>
      </c>
      <c r="H2103" s="219">
        <v>2.4</v>
      </c>
      <c r="I2103" s="220"/>
      <c r="J2103" s="221">
        <f>ROUND(I2103*H2103,2)</f>
        <v>0</v>
      </c>
      <c r="K2103" s="217" t="s">
        <v>212</v>
      </c>
      <c r="L2103" s="46"/>
      <c r="M2103" s="222" t="s">
        <v>19</v>
      </c>
      <c r="N2103" s="223" t="s">
        <v>44</v>
      </c>
      <c r="O2103" s="86"/>
      <c r="P2103" s="224">
        <f>O2103*H2103</f>
        <v>0</v>
      </c>
      <c r="Q2103" s="224">
        <v>0.0004</v>
      </c>
      <c r="R2103" s="224">
        <f>Q2103*H2103</f>
        <v>0.00096</v>
      </c>
      <c r="S2103" s="224">
        <v>0</v>
      </c>
      <c r="T2103" s="225">
        <f>S2103*H2103</f>
        <v>0</v>
      </c>
      <c r="U2103" s="40"/>
      <c r="V2103" s="40"/>
      <c r="W2103" s="40"/>
      <c r="X2103" s="40"/>
      <c r="Y2103" s="40"/>
      <c r="Z2103" s="40"/>
      <c r="AA2103" s="40"/>
      <c r="AB2103" s="40"/>
      <c r="AC2103" s="40"/>
      <c r="AD2103" s="40"/>
      <c r="AE2103" s="40"/>
      <c r="AR2103" s="226" t="s">
        <v>304</v>
      </c>
      <c r="AT2103" s="226" t="s">
        <v>208</v>
      </c>
      <c r="AU2103" s="226" t="s">
        <v>82</v>
      </c>
      <c r="AY2103" s="19" t="s">
        <v>206</v>
      </c>
      <c r="BE2103" s="227">
        <f>IF(N2103="základní",J2103,0)</f>
        <v>0</v>
      </c>
      <c r="BF2103" s="227">
        <f>IF(N2103="snížená",J2103,0)</f>
        <v>0</v>
      </c>
      <c r="BG2103" s="227">
        <f>IF(N2103="zákl. přenesená",J2103,0)</f>
        <v>0</v>
      </c>
      <c r="BH2103" s="227">
        <f>IF(N2103="sníž. přenesená",J2103,0)</f>
        <v>0</v>
      </c>
      <c r="BI2103" s="227">
        <f>IF(N2103="nulová",J2103,0)</f>
        <v>0</v>
      </c>
      <c r="BJ2103" s="19" t="s">
        <v>34</v>
      </c>
      <c r="BK2103" s="227">
        <f>ROUND(I2103*H2103,2)</f>
        <v>0</v>
      </c>
      <c r="BL2103" s="19" t="s">
        <v>304</v>
      </c>
      <c r="BM2103" s="226" t="s">
        <v>2868</v>
      </c>
    </row>
    <row r="2104" spans="1:51" s="13" customFormat="1" ht="12">
      <c r="A2104" s="13"/>
      <c r="B2104" s="228"/>
      <c r="C2104" s="229"/>
      <c r="D2104" s="230" t="s">
        <v>218</v>
      </c>
      <c r="E2104" s="231" t="s">
        <v>19</v>
      </c>
      <c r="F2104" s="232" t="s">
        <v>2869</v>
      </c>
      <c r="G2104" s="229"/>
      <c r="H2104" s="233">
        <v>2.4</v>
      </c>
      <c r="I2104" s="234"/>
      <c r="J2104" s="229"/>
      <c r="K2104" s="229"/>
      <c r="L2104" s="235"/>
      <c r="M2104" s="236"/>
      <c r="N2104" s="237"/>
      <c r="O2104" s="237"/>
      <c r="P2104" s="237"/>
      <c r="Q2104" s="237"/>
      <c r="R2104" s="237"/>
      <c r="S2104" s="237"/>
      <c r="T2104" s="238"/>
      <c r="U2104" s="13"/>
      <c r="V2104" s="13"/>
      <c r="W2104" s="13"/>
      <c r="X2104" s="13"/>
      <c r="Y2104" s="13"/>
      <c r="Z2104" s="13"/>
      <c r="AA2104" s="13"/>
      <c r="AB2104" s="13"/>
      <c r="AC2104" s="13"/>
      <c r="AD2104" s="13"/>
      <c r="AE2104" s="13"/>
      <c r="AT2104" s="239" t="s">
        <v>218</v>
      </c>
      <c r="AU2104" s="239" t="s">
        <v>82</v>
      </c>
      <c r="AV2104" s="13" t="s">
        <v>82</v>
      </c>
      <c r="AW2104" s="13" t="s">
        <v>33</v>
      </c>
      <c r="AX2104" s="13" t="s">
        <v>73</v>
      </c>
      <c r="AY2104" s="239" t="s">
        <v>206</v>
      </c>
    </row>
    <row r="2105" spans="1:51" s="14" customFormat="1" ht="12">
      <c r="A2105" s="14"/>
      <c r="B2105" s="240"/>
      <c r="C2105" s="241"/>
      <c r="D2105" s="230" t="s">
        <v>218</v>
      </c>
      <c r="E2105" s="242" t="s">
        <v>19</v>
      </c>
      <c r="F2105" s="243" t="s">
        <v>220</v>
      </c>
      <c r="G2105" s="241"/>
      <c r="H2105" s="244">
        <v>2.4</v>
      </c>
      <c r="I2105" s="245"/>
      <c r="J2105" s="241"/>
      <c r="K2105" s="241"/>
      <c r="L2105" s="246"/>
      <c r="M2105" s="247"/>
      <c r="N2105" s="248"/>
      <c r="O2105" s="248"/>
      <c r="P2105" s="248"/>
      <c r="Q2105" s="248"/>
      <c r="R2105" s="248"/>
      <c r="S2105" s="248"/>
      <c r="T2105" s="249"/>
      <c r="U2105" s="14"/>
      <c r="V2105" s="14"/>
      <c r="W2105" s="14"/>
      <c r="X2105" s="14"/>
      <c r="Y2105" s="14"/>
      <c r="Z2105" s="14"/>
      <c r="AA2105" s="14"/>
      <c r="AB2105" s="14"/>
      <c r="AC2105" s="14"/>
      <c r="AD2105" s="14"/>
      <c r="AE2105" s="14"/>
      <c r="AT2105" s="250" t="s">
        <v>218</v>
      </c>
      <c r="AU2105" s="250" t="s">
        <v>82</v>
      </c>
      <c r="AV2105" s="14" t="s">
        <v>112</v>
      </c>
      <c r="AW2105" s="14" t="s">
        <v>33</v>
      </c>
      <c r="AX2105" s="14" t="s">
        <v>34</v>
      </c>
      <c r="AY2105" s="250" t="s">
        <v>206</v>
      </c>
    </row>
    <row r="2106" spans="1:65" s="2" customFormat="1" ht="12">
      <c r="A2106" s="40"/>
      <c r="B2106" s="41"/>
      <c r="C2106" s="261" t="s">
        <v>2870</v>
      </c>
      <c r="D2106" s="261" t="s">
        <v>317</v>
      </c>
      <c r="E2106" s="262" t="s">
        <v>2871</v>
      </c>
      <c r="F2106" s="263" t="s">
        <v>2872</v>
      </c>
      <c r="G2106" s="264" t="s">
        <v>270</v>
      </c>
      <c r="H2106" s="265">
        <v>2.4</v>
      </c>
      <c r="I2106" s="266"/>
      <c r="J2106" s="267">
        <f>ROUND(I2106*H2106,2)</f>
        <v>0</v>
      </c>
      <c r="K2106" s="263" t="s">
        <v>212</v>
      </c>
      <c r="L2106" s="268"/>
      <c r="M2106" s="269" t="s">
        <v>19</v>
      </c>
      <c r="N2106" s="270" t="s">
        <v>44</v>
      </c>
      <c r="O2106" s="86"/>
      <c r="P2106" s="224">
        <f>O2106*H2106</f>
        <v>0</v>
      </c>
      <c r="Q2106" s="224">
        <v>0</v>
      </c>
      <c r="R2106" s="224">
        <f>Q2106*H2106</f>
        <v>0</v>
      </c>
      <c r="S2106" s="224">
        <v>0</v>
      </c>
      <c r="T2106" s="225">
        <f>S2106*H2106</f>
        <v>0</v>
      </c>
      <c r="U2106" s="40"/>
      <c r="V2106" s="40"/>
      <c r="W2106" s="40"/>
      <c r="X2106" s="40"/>
      <c r="Y2106" s="40"/>
      <c r="Z2106" s="40"/>
      <c r="AA2106" s="40"/>
      <c r="AB2106" s="40"/>
      <c r="AC2106" s="40"/>
      <c r="AD2106" s="40"/>
      <c r="AE2106" s="40"/>
      <c r="AR2106" s="226" t="s">
        <v>377</v>
      </c>
      <c r="AT2106" s="226" t="s">
        <v>317</v>
      </c>
      <c r="AU2106" s="226" t="s">
        <v>82</v>
      </c>
      <c r="AY2106" s="19" t="s">
        <v>206</v>
      </c>
      <c r="BE2106" s="227">
        <f>IF(N2106="základní",J2106,0)</f>
        <v>0</v>
      </c>
      <c r="BF2106" s="227">
        <f>IF(N2106="snížená",J2106,0)</f>
        <v>0</v>
      </c>
      <c r="BG2106" s="227">
        <f>IF(N2106="zákl. přenesená",J2106,0)</f>
        <v>0</v>
      </c>
      <c r="BH2106" s="227">
        <f>IF(N2106="sníž. přenesená",J2106,0)</f>
        <v>0</v>
      </c>
      <c r="BI2106" s="227">
        <f>IF(N2106="nulová",J2106,0)</f>
        <v>0</v>
      </c>
      <c r="BJ2106" s="19" t="s">
        <v>34</v>
      </c>
      <c r="BK2106" s="227">
        <f>ROUND(I2106*H2106,2)</f>
        <v>0</v>
      </c>
      <c r="BL2106" s="19" t="s">
        <v>304</v>
      </c>
      <c r="BM2106" s="226" t="s">
        <v>2873</v>
      </c>
    </row>
    <row r="2107" spans="1:65" s="2" customFormat="1" ht="33" customHeight="1">
      <c r="A2107" s="40"/>
      <c r="B2107" s="41"/>
      <c r="C2107" s="215" t="s">
        <v>2874</v>
      </c>
      <c r="D2107" s="215" t="s">
        <v>208</v>
      </c>
      <c r="E2107" s="216" t="s">
        <v>2875</v>
      </c>
      <c r="F2107" s="217" t="s">
        <v>2876</v>
      </c>
      <c r="G2107" s="218" t="s">
        <v>270</v>
      </c>
      <c r="H2107" s="219">
        <v>25.58</v>
      </c>
      <c r="I2107" s="220"/>
      <c r="J2107" s="221">
        <f>ROUND(I2107*H2107,2)</f>
        <v>0</v>
      </c>
      <c r="K2107" s="217" t="s">
        <v>212</v>
      </c>
      <c r="L2107" s="46"/>
      <c r="M2107" s="222" t="s">
        <v>19</v>
      </c>
      <c r="N2107" s="223" t="s">
        <v>44</v>
      </c>
      <c r="O2107" s="86"/>
      <c r="P2107" s="224">
        <f>O2107*H2107</f>
        <v>0</v>
      </c>
      <c r="Q2107" s="224">
        <v>0.00053</v>
      </c>
      <c r="R2107" s="224">
        <f>Q2107*H2107</f>
        <v>0.013557399999999999</v>
      </c>
      <c r="S2107" s="224">
        <v>0</v>
      </c>
      <c r="T2107" s="225">
        <f>S2107*H2107</f>
        <v>0</v>
      </c>
      <c r="U2107" s="40"/>
      <c r="V2107" s="40"/>
      <c r="W2107" s="40"/>
      <c r="X2107" s="40"/>
      <c r="Y2107" s="40"/>
      <c r="Z2107" s="40"/>
      <c r="AA2107" s="40"/>
      <c r="AB2107" s="40"/>
      <c r="AC2107" s="40"/>
      <c r="AD2107" s="40"/>
      <c r="AE2107" s="40"/>
      <c r="AR2107" s="226" t="s">
        <v>304</v>
      </c>
      <c r="AT2107" s="226" t="s">
        <v>208</v>
      </c>
      <c r="AU2107" s="226" t="s">
        <v>82</v>
      </c>
      <c r="AY2107" s="19" t="s">
        <v>206</v>
      </c>
      <c r="BE2107" s="227">
        <f>IF(N2107="základní",J2107,0)</f>
        <v>0</v>
      </c>
      <c r="BF2107" s="227">
        <f>IF(N2107="snížená",J2107,0)</f>
        <v>0</v>
      </c>
      <c r="BG2107" s="227">
        <f>IF(N2107="zákl. přenesená",J2107,0)</f>
        <v>0</v>
      </c>
      <c r="BH2107" s="227">
        <f>IF(N2107="sníž. přenesená",J2107,0)</f>
        <v>0</v>
      </c>
      <c r="BI2107" s="227">
        <f>IF(N2107="nulová",J2107,0)</f>
        <v>0</v>
      </c>
      <c r="BJ2107" s="19" t="s">
        <v>34</v>
      </c>
      <c r="BK2107" s="227">
        <f>ROUND(I2107*H2107,2)</f>
        <v>0</v>
      </c>
      <c r="BL2107" s="19" t="s">
        <v>304</v>
      </c>
      <c r="BM2107" s="226" t="s">
        <v>2877</v>
      </c>
    </row>
    <row r="2108" spans="1:51" s="13" customFormat="1" ht="12">
      <c r="A2108" s="13"/>
      <c r="B2108" s="228"/>
      <c r="C2108" s="229"/>
      <c r="D2108" s="230" t="s">
        <v>218</v>
      </c>
      <c r="E2108" s="231" t="s">
        <v>19</v>
      </c>
      <c r="F2108" s="232" t="s">
        <v>2878</v>
      </c>
      <c r="G2108" s="229"/>
      <c r="H2108" s="233">
        <v>10.32</v>
      </c>
      <c r="I2108" s="234"/>
      <c r="J2108" s="229"/>
      <c r="K2108" s="229"/>
      <c r="L2108" s="235"/>
      <c r="M2108" s="236"/>
      <c r="N2108" s="237"/>
      <c r="O2108" s="237"/>
      <c r="P2108" s="237"/>
      <c r="Q2108" s="237"/>
      <c r="R2108" s="237"/>
      <c r="S2108" s="237"/>
      <c r="T2108" s="238"/>
      <c r="U2108" s="13"/>
      <c r="V2108" s="13"/>
      <c r="W2108" s="13"/>
      <c r="X2108" s="13"/>
      <c r="Y2108" s="13"/>
      <c r="Z2108" s="13"/>
      <c r="AA2108" s="13"/>
      <c r="AB2108" s="13"/>
      <c r="AC2108" s="13"/>
      <c r="AD2108" s="13"/>
      <c r="AE2108" s="13"/>
      <c r="AT2108" s="239" t="s">
        <v>218</v>
      </c>
      <c r="AU2108" s="239" t="s">
        <v>82</v>
      </c>
      <c r="AV2108" s="13" t="s">
        <v>82</v>
      </c>
      <c r="AW2108" s="13" t="s">
        <v>33</v>
      </c>
      <c r="AX2108" s="13" t="s">
        <v>73</v>
      </c>
      <c r="AY2108" s="239" t="s">
        <v>206</v>
      </c>
    </row>
    <row r="2109" spans="1:51" s="13" customFormat="1" ht="12">
      <c r="A2109" s="13"/>
      <c r="B2109" s="228"/>
      <c r="C2109" s="229"/>
      <c r="D2109" s="230" t="s">
        <v>218</v>
      </c>
      <c r="E2109" s="231" t="s">
        <v>19</v>
      </c>
      <c r="F2109" s="232" t="s">
        <v>2879</v>
      </c>
      <c r="G2109" s="229"/>
      <c r="H2109" s="233">
        <v>13.3</v>
      </c>
      <c r="I2109" s="234"/>
      <c r="J2109" s="229"/>
      <c r="K2109" s="229"/>
      <c r="L2109" s="235"/>
      <c r="M2109" s="236"/>
      <c r="N2109" s="237"/>
      <c r="O2109" s="237"/>
      <c r="P2109" s="237"/>
      <c r="Q2109" s="237"/>
      <c r="R2109" s="237"/>
      <c r="S2109" s="237"/>
      <c r="T2109" s="238"/>
      <c r="U2109" s="13"/>
      <c r="V2109" s="13"/>
      <c r="W2109" s="13"/>
      <c r="X2109" s="13"/>
      <c r="Y2109" s="13"/>
      <c r="Z2109" s="13"/>
      <c r="AA2109" s="13"/>
      <c r="AB2109" s="13"/>
      <c r="AC2109" s="13"/>
      <c r="AD2109" s="13"/>
      <c r="AE2109" s="13"/>
      <c r="AT2109" s="239" t="s">
        <v>218</v>
      </c>
      <c r="AU2109" s="239" t="s">
        <v>82</v>
      </c>
      <c r="AV2109" s="13" t="s">
        <v>82</v>
      </c>
      <c r="AW2109" s="13" t="s">
        <v>33</v>
      </c>
      <c r="AX2109" s="13" t="s">
        <v>73</v>
      </c>
      <c r="AY2109" s="239" t="s">
        <v>206</v>
      </c>
    </row>
    <row r="2110" spans="1:51" s="13" customFormat="1" ht="12">
      <c r="A2110" s="13"/>
      <c r="B2110" s="228"/>
      <c r="C2110" s="229"/>
      <c r="D2110" s="230" t="s">
        <v>218</v>
      </c>
      <c r="E2110" s="231" t="s">
        <v>19</v>
      </c>
      <c r="F2110" s="232" t="s">
        <v>2880</v>
      </c>
      <c r="G2110" s="229"/>
      <c r="H2110" s="233">
        <v>1.96</v>
      </c>
      <c r="I2110" s="234"/>
      <c r="J2110" s="229"/>
      <c r="K2110" s="229"/>
      <c r="L2110" s="235"/>
      <c r="M2110" s="236"/>
      <c r="N2110" s="237"/>
      <c r="O2110" s="237"/>
      <c r="P2110" s="237"/>
      <c r="Q2110" s="237"/>
      <c r="R2110" s="237"/>
      <c r="S2110" s="237"/>
      <c r="T2110" s="238"/>
      <c r="U2110" s="13"/>
      <c r="V2110" s="13"/>
      <c r="W2110" s="13"/>
      <c r="X2110" s="13"/>
      <c r="Y2110" s="13"/>
      <c r="Z2110" s="13"/>
      <c r="AA2110" s="13"/>
      <c r="AB2110" s="13"/>
      <c r="AC2110" s="13"/>
      <c r="AD2110" s="13"/>
      <c r="AE2110" s="13"/>
      <c r="AT2110" s="239" t="s">
        <v>218</v>
      </c>
      <c r="AU2110" s="239" t="s">
        <v>82</v>
      </c>
      <c r="AV2110" s="13" t="s">
        <v>82</v>
      </c>
      <c r="AW2110" s="13" t="s">
        <v>33</v>
      </c>
      <c r="AX2110" s="13" t="s">
        <v>73</v>
      </c>
      <c r="AY2110" s="239" t="s">
        <v>206</v>
      </c>
    </row>
    <row r="2111" spans="1:51" s="14" customFormat="1" ht="12">
      <c r="A2111" s="14"/>
      <c r="B2111" s="240"/>
      <c r="C2111" s="241"/>
      <c r="D2111" s="230" t="s">
        <v>218</v>
      </c>
      <c r="E2111" s="242" t="s">
        <v>19</v>
      </c>
      <c r="F2111" s="243" t="s">
        <v>220</v>
      </c>
      <c r="G2111" s="241"/>
      <c r="H2111" s="244">
        <v>25.58</v>
      </c>
      <c r="I2111" s="245"/>
      <c r="J2111" s="241"/>
      <c r="K2111" s="241"/>
      <c r="L2111" s="246"/>
      <c r="M2111" s="247"/>
      <c r="N2111" s="248"/>
      <c r="O2111" s="248"/>
      <c r="P2111" s="248"/>
      <c r="Q2111" s="248"/>
      <c r="R2111" s="248"/>
      <c r="S2111" s="248"/>
      <c r="T2111" s="249"/>
      <c r="U2111" s="14"/>
      <c r="V2111" s="14"/>
      <c r="W2111" s="14"/>
      <c r="X2111" s="14"/>
      <c r="Y2111" s="14"/>
      <c r="Z2111" s="14"/>
      <c r="AA2111" s="14"/>
      <c r="AB2111" s="14"/>
      <c r="AC2111" s="14"/>
      <c r="AD2111" s="14"/>
      <c r="AE2111" s="14"/>
      <c r="AT2111" s="250" t="s">
        <v>218</v>
      </c>
      <c r="AU2111" s="250" t="s">
        <v>82</v>
      </c>
      <c r="AV2111" s="14" t="s">
        <v>112</v>
      </c>
      <c r="AW2111" s="14" t="s">
        <v>33</v>
      </c>
      <c r="AX2111" s="14" t="s">
        <v>34</v>
      </c>
      <c r="AY2111" s="250" t="s">
        <v>206</v>
      </c>
    </row>
    <row r="2112" spans="1:65" s="2" customFormat="1" ht="12">
      <c r="A2112" s="40"/>
      <c r="B2112" s="41"/>
      <c r="C2112" s="261" t="s">
        <v>2881</v>
      </c>
      <c r="D2112" s="261" t="s">
        <v>317</v>
      </c>
      <c r="E2112" s="262" t="s">
        <v>2882</v>
      </c>
      <c r="F2112" s="263" t="s">
        <v>2883</v>
      </c>
      <c r="G2112" s="264" t="s">
        <v>386</v>
      </c>
      <c r="H2112" s="265">
        <v>2</v>
      </c>
      <c r="I2112" s="266"/>
      <c r="J2112" s="267">
        <f>ROUND(I2112*H2112,2)</f>
        <v>0</v>
      </c>
      <c r="K2112" s="263" t="s">
        <v>19</v>
      </c>
      <c r="L2112" s="268"/>
      <c r="M2112" s="269" t="s">
        <v>19</v>
      </c>
      <c r="N2112" s="270" t="s">
        <v>44</v>
      </c>
      <c r="O2112" s="86"/>
      <c r="P2112" s="224">
        <f>O2112*H2112</f>
        <v>0</v>
      </c>
      <c r="Q2112" s="224">
        <v>0</v>
      </c>
      <c r="R2112" s="224">
        <f>Q2112*H2112</f>
        <v>0</v>
      </c>
      <c r="S2112" s="224">
        <v>0</v>
      </c>
      <c r="T2112" s="225">
        <f>S2112*H2112</f>
        <v>0</v>
      </c>
      <c r="U2112" s="40"/>
      <c r="V2112" s="40"/>
      <c r="W2112" s="40"/>
      <c r="X2112" s="40"/>
      <c r="Y2112" s="40"/>
      <c r="Z2112" s="40"/>
      <c r="AA2112" s="40"/>
      <c r="AB2112" s="40"/>
      <c r="AC2112" s="40"/>
      <c r="AD2112" s="40"/>
      <c r="AE2112" s="40"/>
      <c r="AR2112" s="226" t="s">
        <v>377</v>
      </c>
      <c r="AT2112" s="226" t="s">
        <v>317</v>
      </c>
      <c r="AU2112" s="226" t="s">
        <v>82</v>
      </c>
      <c r="AY2112" s="19" t="s">
        <v>206</v>
      </c>
      <c r="BE2112" s="227">
        <f>IF(N2112="základní",J2112,0)</f>
        <v>0</v>
      </c>
      <c r="BF2112" s="227">
        <f>IF(N2112="snížená",J2112,0)</f>
        <v>0</v>
      </c>
      <c r="BG2112" s="227">
        <f>IF(N2112="zákl. přenesená",J2112,0)</f>
        <v>0</v>
      </c>
      <c r="BH2112" s="227">
        <f>IF(N2112="sníž. přenesená",J2112,0)</f>
        <v>0</v>
      </c>
      <c r="BI2112" s="227">
        <f>IF(N2112="nulová",J2112,0)</f>
        <v>0</v>
      </c>
      <c r="BJ2112" s="19" t="s">
        <v>34</v>
      </c>
      <c r="BK2112" s="227">
        <f>ROUND(I2112*H2112,2)</f>
        <v>0</v>
      </c>
      <c r="BL2112" s="19" t="s">
        <v>304</v>
      </c>
      <c r="BM2112" s="226" t="s">
        <v>2884</v>
      </c>
    </row>
    <row r="2113" spans="1:65" s="2" customFormat="1" ht="12">
      <c r="A2113" s="40"/>
      <c r="B2113" s="41"/>
      <c r="C2113" s="261" t="s">
        <v>2885</v>
      </c>
      <c r="D2113" s="261" t="s">
        <v>317</v>
      </c>
      <c r="E2113" s="262" t="s">
        <v>2886</v>
      </c>
      <c r="F2113" s="263" t="s">
        <v>2887</v>
      </c>
      <c r="G2113" s="264" t="s">
        <v>386</v>
      </c>
      <c r="H2113" s="265">
        <v>5</v>
      </c>
      <c r="I2113" s="266"/>
      <c r="J2113" s="267">
        <f>ROUND(I2113*H2113,2)</f>
        <v>0</v>
      </c>
      <c r="K2113" s="263" t="s">
        <v>19</v>
      </c>
      <c r="L2113" s="268"/>
      <c r="M2113" s="269" t="s">
        <v>19</v>
      </c>
      <c r="N2113" s="270" t="s">
        <v>44</v>
      </c>
      <c r="O2113" s="86"/>
      <c r="P2113" s="224">
        <f>O2113*H2113</f>
        <v>0</v>
      </c>
      <c r="Q2113" s="224">
        <v>0</v>
      </c>
      <c r="R2113" s="224">
        <f>Q2113*H2113</f>
        <v>0</v>
      </c>
      <c r="S2113" s="224">
        <v>0</v>
      </c>
      <c r="T2113" s="225">
        <f>S2113*H2113</f>
        <v>0</v>
      </c>
      <c r="U2113" s="40"/>
      <c r="V2113" s="40"/>
      <c r="W2113" s="40"/>
      <c r="X2113" s="40"/>
      <c r="Y2113" s="40"/>
      <c r="Z2113" s="40"/>
      <c r="AA2113" s="40"/>
      <c r="AB2113" s="40"/>
      <c r="AC2113" s="40"/>
      <c r="AD2113" s="40"/>
      <c r="AE2113" s="40"/>
      <c r="AR2113" s="226" t="s">
        <v>377</v>
      </c>
      <c r="AT2113" s="226" t="s">
        <v>317</v>
      </c>
      <c r="AU2113" s="226" t="s">
        <v>82</v>
      </c>
      <c r="AY2113" s="19" t="s">
        <v>206</v>
      </c>
      <c r="BE2113" s="227">
        <f>IF(N2113="základní",J2113,0)</f>
        <v>0</v>
      </c>
      <c r="BF2113" s="227">
        <f>IF(N2113="snížená",J2113,0)</f>
        <v>0</v>
      </c>
      <c r="BG2113" s="227">
        <f>IF(N2113="zákl. přenesená",J2113,0)</f>
        <v>0</v>
      </c>
      <c r="BH2113" s="227">
        <f>IF(N2113="sníž. přenesená",J2113,0)</f>
        <v>0</v>
      </c>
      <c r="BI2113" s="227">
        <f>IF(N2113="nulová",J2113,0)</f>
        <v>0</v>
      </c>
      <c r="BJ2113" s="19" t="s">
        <v>34</v>
      </c>
      <c r="BK2113" s="227">
        <f>ROUND(I2113*H2113,2)</f>
        <v>0</v>
      </c>
      <c r="BL2113" s="19" t="s">
        <v>304</v>
      </c>
      <c r="BM2113" s="226" t="s">
        <v>2888</v>
      </c>
    </row>
    <row r="2114" spans="1:65" s="2" customFormat="1" ht="66.75" customHeight="1">
      <c r="A2114" s="40"/>
      <c r="B2114" s="41"/>
      <c r="C2114" s="261" t="s">
        <v>2889</v>
      </c>
      <c r="D2114" s="261" t="s">
        <v>317</v>
      </c>
      <c r="E2114" s="262" t="s">
        <v>2890</v>
      </c>
      <c r="F2114" s="263" t="s">
        <v>2891</v>
      </c>
      <c r="G2114" s="264" t="s">
        <v>386</v>
      </c>
      <c r="H2114" s="265">
        <v>1</v>
      </c>
      <c r="I2114" s="266"/>
      <c r="J2114" s="267">
        <f>ROUND(I2114*H2114,2)</f>
        <v>0</v>
      </c>
      <c r="K2114" s="263" t="s">
        <v>19</v>
      </c>
      <c r="L2114" s="268"/>
      <c r="M2114" s="269" t="s">
        <v>19</v>
      </c>
      <c r="N2114" s="270" t="s">
        <v>44</v>
      </c>
      <c r="O2114" s="86"/>
      <c r="P2114" s="224">
        <f>O2114*H2114</f>
        <v>0</v>
      </c>
      <c r="Q2114" s="224">
        <v>0</v>
      </c>
      <c r="R2114" s="224">
        <f>Q2114*H2114</f>
        <v>0</v>
      </c>
      <c r="S2114" s="224">
        <v>0</v>
      </c>
      <c r="T2114" s="225">
        <f>S2114*H2114</f>
        <v>0</v>
      </c>
      <c r="U2114" s="40"/>
      <c r="V2114" s="40"/>
      <c r="W2114" s="40"/>
      <c r="X2114" s="40"/>
      <c r="Y2114" s="40"/>
      <c r="Z2114" s="40"/>
      <c r="AA2114" s="40"/>
      <c r="AB2114" s="40"/>
      <c r="AC2114" s="40"/>
      <c r="AD2114" s="40"/>
      <c r="AE2114" s="40"/>
      <c r="AR2114" s="226" t="s">
        <v>377</v>
      </c>
      <c r="AT2114" s="226" t="s">
        <v>317</v>
      </c>
      <c r="AU2114" s="226" t="s">
        <v>82</v>
      </c>
      <c r="AY2114" s="19" t="s">
        <v>206</v>
      </c>
      <c r="BE2114" s="227">
        <f>IF(N2114="základní",J2114,0)</f>
        <v>0</v>
      </c>
      <c r="BF2114" s="227">
        <f>IF(N2114="snížená",J2114,0)</f>
        <v>0</v>
      </c>
      <c r="BG2114" s="227">
        <f>IF(N2114="zákl. přenesená",J2114,0)</f>
        <v>0</v>
      </c>
      <c r="BH2114" s="227">
        <f>IF(N2114="sníž. přenesená",J2114,0)</f>
        <v>0</v>
      </c>
      <c r="BI2114" s="227">
        <f>IF(N2114="nulová",J2114,0)</f>
        <v>0</v>
      </c>
      <c r="BJ2114" s="19" t="s">
        <v>34</v>
      </c>
      <c r="BK2114" s="227">
        <f>ROUND(I2114*H2114,2)</f>
        <v>0</v>
      </c>
      <c r="BL2114" s="19" t="s">
        <v>304</v>
      </c>
      <c r="BM2114" s="226" t="s">
        <v>2892</v>
      </c>
    </row>
    <row r="2115" spans="1:65" s="2" customFormat="1" ht="33" customHeight="1">
      <c r="A2115" s="40"/>
      <c r="B2115" s="41"/>
      <c r="C2115" s="215" t="s">
        <v>2893</v>
      </c>
      <c r="D2115" s="215" t="s">
        <v>208</v>
      </c>
      <c r="E2115" s="216" t="s">
        <v>2894</v>
      </c>
      <c r="F2115" s="217" t="s">
        <v>2895</v>
      </c>
      <c r="G2115" s="218" t="s">
        <v>270</v>
      </c>
      <c r="H2115" s="219">
        <v>79.02</v>
      </c>
      <c r="I2115" s="220"/>
      <c r="J2115" s="221">
        <f>ROUND(I2115*H2115,2)</f>
        <v>0</v>
      </c>
      <c r="K2115" s="217" t="s">
        <v>212</v>
      </c>
      <c r="L2115" s="46"/>
      <c r="M2115" s="222" t="s">
        <v>19</v>
      </c>
      <c r="N2115" s="223" t="s">
        <v>44</v>
      </c>
      <c r="O2115" s="86"/>
      <c r="P2115" s="224">
        <f>O2115*H2115</f>
        <v>0</v>
      </c>
      <c r="Q2115" s="224">
        <v>0.00086</v>
      </c>
      <c r="R2115" s="224">
        <f>Q2115*H2115</f>
        <v>0.0679572</v>
      </c>
      <c r="S2115" s="224">
        <v>0</v>
      </c>
      <c r="T2115" s="225">
        <f>S2115*H2115</f>
        <v>0</v>
      </c>
      <c r="U2115" s="40"/>
      <c r="V2115" s="40"/>
      <c r="W2115" s="40"/>
      <c r="X2115" s="40"/>
      <c r="Y2115" s="40"/>
      <c r="Z2115" s="40"/>
      <c r="AA2115" s="40"/>
      <c r="AB2115" s="40"/>
      <c r="AC2115" s="40"/>
      <c r="AD2115" s="40"/>
      <c r="AE2115" s="40"/>
      <c r="AR2115" s="226" t="s">
        <v>304</v>
      </c>
      <c r="AT2115" s="226" t="s">
        <v>208</v>
      </c>
      <c r="AU2115" s="226" t="s">
        <v>82</v>
      </c>
      <c r="AY2115" s="19" t="s">
        <v>206</v>
      </c>
      <c r="BE2115" s="227">
        <f>IF(N2115="základní",J2115,0)</f>
        <v>0</v>
      </c>
      <c r="BF2115" s="227">
        <f>IF(N2115="snížená",J2115,0)</f>
        <v>0</v>
      </c>
      <c r="BG2115" s="227">
        <f>IF(N2115="zákl. přenesená",J2115,0)</f>
        <v>0</v>
      </c>
      <c r="BH2115" s="227">
        <f>IF(N2115="sníž. přenesená",J2115,0)</f>
        <v>0</v>
      </c>
      <c r="BI2115" s="227">
        <f>IF(N2115="nulová",J2115,0)</f>
        <v>0</v>
      </c>
      <c r="BJ2115" s="19" t="s">
        <v>34</v>
      </c>
      <c r="BK2115" s="227">
        <f>ROUND(I2115*H2115,2)</f>
        <v>0</v>
      </c>
      <c r="BL2115" s="19" t="s">
        <v>304</v>
      </c>
      <c r="BM2115" s="226" t="s">
        <v>2896</v>
      </c>
    </row>
    <row r="2116" spans="1:51" s="13" customFormat="1" ht="12">
      <c r="A2116" s="13"/>
      <c r="B2116" s="228"/>
      <c r="C2116" s="229"/>
      <c r="D2116" s="230" t="s">
        <v>218</v>
      </c>
      <c r="E2116" s="231" t="s">
        <v>19</v>
      </c>
      <c r="F2116" s="232" t="s">
        <v>2897</v>
      </c>
      <c r="G2116" s="229"/>
      <c r="H2116" s="233">
        <v>8.58</v>
      </c>
      <c r="I2116" s="234"/>
      <c r="J2116" s="229"/>
      <c r="K2116" s="229"/>
      <c r="L2116" s="235"/>
      <c r="M2116" s="236"/>
      <c r="N2116" s="237"/>
      <c r="O2116" s="237"/>
      <c r="P2116" s="237"/>
      <c r="Q2116" s="237"/>
      <c r="R2116" s="237"/>
      <c r="S2116" s="237"/>
      <c r="T2116" s="238"/>
      <c r="U2116" s="13"/>
      <c r="V2116" s="13"/>
      <c r="W2116" s="13"/>
      <c r="X2116" s="13"/>
      <c r="Y2116" s="13"/>
      <c r="Z2116" s="13"/>
      <c r="AA2116" s="13"/>
      <c r="AB2116" s="13"/>
      <c r="AC2116" s="13"/>
      <c r="AD2116" s="13"/>
      <c r="AE2116" s="13"/>
      <c r="AT2116" s="239" t="s">
        <v>218</v>
      </c>
      <c r="AU2116" s="239" t="s">
        <v>82</v>
      </c>
      <c r="AV2116" s="13" t="s">
        <v>82</v>
      </c>
      <c r="AW2116" s="13" t="s">
        <v>33</v>
      </c>
      <c r="AX2116" s="13" t="s">
        <v>73</v>
      </c>
      <c r="AY2116" s="239" t="s">
        <v>206</v>
      </c>
    </row>
    <row r="2117" spans="1:51" s="13" customFormat="1" ht="12">
      <c r="A2117" s="13"/>
      <c r="B2117" s="228"/>
      <c r="C2117" s="229"/>
      <c r="D2117" s="230" t="s">
        <v>218</v>
      </c>
      <c r="E2117" s="231" t="s">
        <v>19</v>
      </c>
      <c r="F2117" s="232" t="s">
        <v>2898</v>
      </c>
      <c r="G2117" s="229"/>
      <c r="H2117" s="233">
        <v>17.16</v>
      </c>
      <c r="I2117" s="234"/>
      <c r="J2117" s="229"/>
      <c r="K2117" s="229"/>
      <c r="L2117" s="235"/>
      <c r="M2117" s="236"/>
      <c r="N2117" s="237"/>
      <c r="O2117" s="237"/>
      <c r="P2117" s="237"/>
      <c r="Q2117" s="237"/>
      <c r="R2117" s="237"/>
      <c r="S2117" s="237"/>
      <c r="T2117" s="238"/>
      <c r="U2117" s="13"/>
      <c r="V2117" s="13"/>
      <c r="W2117" s="13"/>
      <c r="X2117" s="13"/>
      <c r="Y2117" s="13"/>
      <c r="Z2117" s="13"/>
      <c r="AA2117" s="13"/>
      <c r="AB2117" s="13"/>
      <c r="AC2117" s="13"/>
      <c r="AD2117" s="13"/>
      <c r="AE2117" s="13"/>
      <c r="AT2117" s="239" t="s">
        <v>218</v>
      </c>
      <c r="AU2117" s="239" t="s">
        <v>82</v>
      </c>
      <c r="AV2117" s="13" t="s">
        <v>82</v>
      </c>
      <c r="AW2117" s="13" t="s">
        <v>33</v>
      </c>
      <c r="AX2117" s="13" t="s">
        <v>73</v>
      </c>
      <c r="AY2117" s="239" t="s">
        <v>206</v>
      </c>
    </row>
    <row r="2118" spans="1:51" s="13" customFormat="1" ht="12">
      <c r="A2118" s="13"/>
      <c r="B2118" s="228"/>
      <c r="C2118" s="229"/>
      <c r="D2118" s="230" t="s">
        <v>218</v>
      </c>
      <c r="E2118" s="231" t="s">
        <v>19</v>
      </c>
      <c r="F2118" s="232" t="s">
        <v>2899</v>
      </c>
      <c r="G2118" s="229"/>
      <c r="H2118" s="233">
        <v>8.84</v>
      </c>
      <c r="I2118" s="234"/>
      <c r="J2118" s="229"/>
      <c r="K2118" s="229"/>
      <c r="L2118" s="235"/>
      <c r="M2118" s="236"/>
      <c r="N2118" s="237"/>
      <c r="O2118" s="237"/>
      <c r="P2118" s="237"/>
      <c r="Q2118" s="237"/>
      <c r="R2118" s="237"/>
      <c r="S2118" s="237"/>
      <c r="T2118" s="238"/>
      <c r="U2118" s="13"/>
      <c r="V2118" s="13"/>
      <c r="W2118" s="13"/>
      <c r="X2118" s="13"/>
      <c r="Y2118" s="13"/>
      <c r="Z2118" s="13"/>
      <c r="AA2118" s="13"/>
      <c r="AB2118" s="13"/>
      <c r="AC2118" s="13"/>
      <c r="AD2118" s="13"/>
      <c r="AE2118" s="13"/>
      <c r="AT2118" s="239" t="s">
        <v>218</v>
      </c>
      <c r="AU2118" s="239" t="s">
        <v>82</v>
      </c>
      <c r="AV2118" s="13" t="s">
        <v>82</v>
      </c>
      <c r="AW2118" s="13" t="s">
        <v>33</v>
      </c>
      <c r="AX2118" s="13" t="s">
        <v>73</v>
      </c>
      <c r="AY2118" s="239" t="s">
        <v>206</v>
      </c>
    </row>
    <row r="2119" spans="1:51" s="13" customFormat="1" ht="12">
      <c r="A2119" s="13"/>
      <c r="B2119" s="228"/>
      <c r="C2119" s="229"/>
      <c r="D2119" s="230" t="s">
        <v>218</v>
      </c>
      <c r="E2119" s="231" t="s">
        <v>19</v>
      </c>
      <c r="F2119" s="232" t="s">
        <v>2900</v>
      </c>
      <c r="G2119" s="229"/>
      <c r="H2119" s="233">
        <v>17.68</v>
      </c>
      <c r="I2119" s="234"/>
      <c r="J2119" s="229"/>
      <c r="K2119" s="229"/>
      <c r="L2119" s="235"/>
      <c r="M2119" s="236"/>
      <c r="N2119" s="237"/>
      <c r="O2119" s="237"/>
      <c r="P2119" s="237"/>
      <c r="Q2119" s="237"/>
      <c r="R2119" s="237"/>
      <c r="S2119" s="237"/>
      <c r="T2119" s="238"/>
      <c r="U2119" s="13"/>
      <c r="V2119" s="13"/>
      <c r="W2119" s="13"/>
      <c r="X2119" s="13"/>
      <c r="Y2119" s="13"/>
      <c r="Z2119" s="13"/>
      <c r="AA2119" s="13"/>
      <c r="AB2119" s="13"/>
      <c r="AC2119" s="13"/>
      <c r="AD2119" s="13"/>
      <c r="AE2119" s="13"/>
      <c r="AT2119" s="239" t="s">
        <v>218</v>
      </c>
      <c r="AU2119" s="239" t="s">
        <v>82</v>
      </c>
      <c r="AV2119" s="13" t="s">
        <v>82</v>
      </c>
      <c r="AW2119" s="13" t="s">
        <v>33</v>
      </c>
      <c r="AX2119" s="13" t="s">
        <v>73</v>
      </c>
      <c r="AY2119" s="239" t="s">
        <v>206</v>
      </c>
    </row>
    <row r="2120" spans="1:51" s="13" customFormat="1" ht="12">
      <c r="A2120" s="13"/>
      <c r="B2120" s="228"/>
      <c r="C2120" s="229"/>
      <c r="D2120" s="230" t="s">
        <v>218</v>
      </c>
      <c r="E2120" s="231" t="s">
        <v>19</v>
      </c>
      <c r="F2120" s="232" t="s">
        <v>2901</v>
      </c>
      <c r="G2120" s="229"/>
      <c r="H2120" s="233">
        <v>8.92</v>
      </c>
      <c r="I2120" s="234"/>
      <c r="J2120" s="229"/>
      <c r="K2120" s="229"/>
      <c r="L2120" s="235"/>
      <c r="M2120" s="236"/>
      <c r="N2120" s="237"/>
      <c r="O2120" s="237"/>
      <c r="P2120" s="237"/>
      <c r="Q2120" s="237"/>
      <c r="R2120" s="237"/>
      <c r="S2120" s="237"/>
      <c r="T2120" s="238"/>
      <c r="U2120" s="13"/>
      <c r="V2120" s="13"/>
      <c r="W2120" s="13"/>
      <c r="X2120" s="13"/>
      <c r="Y2120" s="13"/>
      <c r="Z2120" s="13"/>
      <c r="AA2120" s="13"/>
      <c r="AB2120" s="13"/>
      <c r="AC2120" s="13"/>
      <c r="AD2120" s="13"/>
      <c r="AE2120" s="13"/>
      <c r="AT2120" s="239" t="s">
        <v>218</v>
      </c>
      <c r="AU2120" s="239" t="s">
        <v>82</v>
      </c>
      <c r="AV2120" s="13" t="s">
        <v>82</v>
      </c>
      <c r="AW2120" s="13" t="s">
        <v>33</v>
      </c>
      <c r="AX2120" s="13" t="s">
        <v>73</v>
      </c>
      <c r="AY2120" s="239" t="s">
        <v>206</v>
      </c>
    </row>
    <row r="2121" spans="1:51" s="13" customFormat="1" ht="12">
      <c r="A2121" s="13"/>
      <c r="B2121" s="228"/>
      <c r="C2121" s="229"/>
      <c r="D2121" s="230" t="s">
        <v>218</v>
      </c>
      <c r="E2121" s="231" t="s">
        <v>19</v>
      </c>
      <c r="F2121" s="232" t="s">
        <v>2902</v>
      </c>
      <c r="G2121" s="229"/>
      <c r="H2121" s="233">
        <v>17.84</v>
      </c>
      <c r="I2121" s="234"/>
      <c r="J2121" s="229"/>
      <c r="K2121" s="229"/>
      <c r="L2121" s="235"/>
      <c r="M2121" s="236"/>
      <c r="N2121" s="237"/>
      <c r="O2121" s="237"/>
      <c r="P2121" s="237"/>
      <c r="Q2121" s="237"/>
      <c r="R2121" s="237"/>
      <c r="S2121" s="237"/>
      <c r="T2121" s="238"/>
      <c r="U2121" s="13"/>
      <c r="V2121" s="13"/>
      <c r="W2121" s="13"/>
      <c r="X2121" s="13"/>
      <c r="Y2121" s="13"/>
      <c r="Z2121" s="13"/>
      <c r="AA2121" s="13"/>
      <c r="AB2121" s="13"/>
      <c r="AC2121" s="13"/>
      <c r="AD2121" s="13"/>
      <c r="AE2121" s="13"/>
      <c r="AT2121" s="239" t="s">
        <v>218</v>
      </c>
      <c r="AU2121" s="239" t="s">
        <v>82</v>
      </c>
      <c r="AV2121" s="13" t="s">
        <v>82</v>
      </c>
      <c r="AW2121" s="13" t="s">
        <v>33</v>
      </c>
      <c r="AX2121" s="13" t="s">
        <v>73</v>
      </c>
      <c r="AY2121" s="239" t="s">
        <v>206</v>
      </c>
    </row>
    <row r="2122" spans="1:51" s="14" customFormat="1" ht="12">
      <c r="A2122" s="14"/>
      <c r="B2122" s="240"/>
      <c r="C2122" s="241"/>
      <c r="D2122" s="230" t="s">
        <v>218</v>
      </c>
      <c r="E2122" s="242" t="s">
        <v>19</v>
      </c>
      <c r="F2122" s="243" t="s">
        <v>220</v>
      </c>
      <c r="G2122" s="241"/>
      <c r="H2122" s="244">
        <v>79.02</v>
      </c>
      <c r="I2122" s="245"/>
      <c r="J2122" s="241"/>
      <c r="K2122" s="241"/>
      <c r="L2122" s="246"/>
      <c r="M2122" s="247"/>
      <c r="N2122" s="248"/>
      <c r="O2122" s="248"/>
      <c r="P2122" s="248"/>
      <c r="Q2122" s="248"/>
      <c r="R2122" s="248"/>
      <c r="S2122" s="248"/>
      <c r="T2122" s="249"/>
      <c r="U2122" s="14"/>
      <c r="V2122" s="14"/>
      <c r="W2122" s="14"/>
      <c r="X2122" s="14"/>
      <c r="Y2122" s="14"/>
      <c r="Z2122" s="14"/>
      <c r="AA2122" s="14"/>
      <c r="AB2122" s="14"/>
      <c r="AC2122" s="14"/>
      <c r="AD2122" s="14"/>
      <c r="AE2122" s="14"/>
      <c r="AT2122" s="250" t="s">
        <v>218</v>
      </c>
      <c r="AU2122" s="250" t="s">
        <v>82</v>
      </c>
      <c r="AV2122" s="14" t="s">
        <v>112</v>
      </c>
      <c r="AW2122" s="14" t="s">
        <v>33</v>
      </c>
      <c r="AX2122" s="14" t="s">
        <v>34</v>
      </c>
      <c r="AY2122" s="250" t="s">
        <v>206</v>
      </c>
    </row>
    <row r="2123" spans="1:65" s="2" customFormat="1" ht="55.5" customHeight="1">
      <c r="A2123" s="40"/>
      <c r="B2123" s="41"/>
      <c r="C2123" s="261" t="s">
        <v>2903</v>
      </c>
      <c r="D2123" s="261" t="s">
        <v>317</v>
      </c>
      <c r="E2123" s="262" t="s">
        <v>2904</v>
      </c>
      <c r="F2123" s="263" t="s">
        <v>2905</v>
      </c>
      <c r="G2123" s="264" t="s">
        <v>386</v>
      </c>
      <c r="H2123" s="265">
        <v>2</v>
      </c>
      <c r="I2123" s="266"/>
      <c r="J2123" s="267">
        <f>ROUND(I2123*H2123,2)</f>
        <v>0</v>
      </c>
      <c r="K2123" s="263" t="s">
        <v>19</v>
      </c>
      <c r="L2123" s="268"/>
      <c r="M2123" s="269" t="s">
        <v>19</v>
      </c>
      <c r="N2123" s="270" t="s">
        <v>44</v>
      </c>
      <c r="O2123" s="86"/>
      <c r="P2123" s="224">
        <f>O2123*H2123</f>
        <v>0</v>
      </c>
      <c r="Q2123" s="224">
        <v>0</v>
      </c>
      <c r="R2123" s="224">
        <f>Q2123*H2123</f>
        <v>0</v>
      </c>
      <c r="S2123" s="224">
        <v>0</v>
      </c>
      <c r="T2123" s="225">
        <f>S2123*H2123</f>
        <v>0</v>
      </c>
      <c r="U2123" s="40"/>
      <c r="V2123" s="40"/>
      <c r="W2123" s="40"/>
      <c r="X2123" s="40"/>
      <c r="Y2123" s="40"/>
      <c r="Z2123" s="40"/>
      <c r="AA2123" s="40"/>
      <c r="AB2123" s="40"/>
      <c r="AC2123" s="40"/>
      <c r="AD2123" s="40"/>
      <c r="AE2123" s="40"/>
      <c r="AR2123" s="226" t="s">
        <v>377</v>
      </c>
      <c r="AT2123" s="226" t="s">
        <v>317</v>
      </c>
      <c r="AU2123" s="226" t="s">
        <v>82</v>
      </c>
      <c r="AY2123" s="19" t="s">
        <v>206</v>
      </c>
      <c r="BE2123" s="227">
        <f>IF(N2123="základní",J2123,0)</f>
        <v>0</v>
      </c>
      <c r="BF2123" s="227">
        <f>IF(N2123="snížená",J2123,0)</f>
        <v>0</v>
      </c>
      <c r="BG2123" s="227">
        <f>IF(N2123="zákl. přenesená",J2123,0)</f>
        <v>0</v>
      </c>
      <c r="BH2123" s="227">
        <f>IF(N2123="sníž. přenesená",J2123,0)</f>
        <v>0</v>
      </c>
      <c r="BI2123" s="227">
        <f>IF(N2123="nulová",J2123,0)</f>
        <v>0</v>
      </c>
      <c r="BJ2123" s="19" t="s">
        <v>34</v>
      </c>
      <c r="BK2123" s="227">
        <f>ROUND(I2123*H2123,2)</f>
        <v>0</v>
      </c>
      <c r="BL2123" s="19" t="s">
        <v>304</v>
      </c>
      <c r="BM2123" s="226" t="s">
        <v>2906</v>
      </c>
    </row>
    <row r="2124" spans="1:65" s="2" customFormat="1" ht="12">
      <c r="A2124" s="40"/>
      <c r="B2124" s="41"/>
      <c r="C2124" s="261" t="s">
        <v>2907</v>
      </c>
      <c r="D2124" s="261" t="s">
        <v>317</v>
      </c>
      <c r="E2124" s="262" t="s">
        <v>2908</v>
      </c>
      <c r="F2124" s="263" t="s">
        <v>2909</v>
      </c>
      <c r="G2124" s="264" t="s">
        <v>386</v>
      </c>
      <c r="H2124" s="265">
        <v>4</v>
      </c>
      <c r="I2124" s="266"/>
      <c r="J2124" s="267">
        <f>ROUND(I2124*H2124,2)</f>
        <v>0</v>
      </c>
      <c r="K2124" s="263" t="s">
        <v>19</v>
      </c>
      <c r="L2124" s="268"/>
      <c r="M2124" s="269" t="s">
        <v>19</v>
      </c>
      <c r="N2124" s="270" t="s">
        <v>44</v>
      </c>
      <c r="O2124" s="86"/>
      <c r="P2124" s="224">
        <f>O2124*H2124</f>
        <v>0</v>
      </c>
      <c r="Q2124" s="224">
        <v>0</v>
      </c>
      <c r="R2124" s="224">
        <f>Q2124*H2124</f>
        <v>0</v>
      </c>
      <c r="S2124" s="224">
        <v>0</v>
      </c>
      <c r="T2124" s="225">
        <f>S2124*H2124</f>
        <v>0</v>
      </c>
      <c r="U2124" s="40"/>
      <c r="V2124" s="40"/>
      <c r="W2124" s="40"/>
      <c r="X2124" s="40"/>
      <c r="Y2124" s="40"/>
      <c r="Z2124" s="40"/>
      <c r="AA2124" s="40"/>
      <c r="AB2124" s="40"/>
      <c r="AC2124" s="40"/>
      <c r="AD2124" s="40"/>
      <c r="AE2124" s="40"/>
      <c r="AR2124" s="226" t="s">
        <v>377</v>
      </c>
      <c r="AT2124" s="226" t="s">
        <v>317</v>
      </c>
      <c r="AU2124" s="226" t="s">
        <v>82</v>
      </c>
      <c r="AY2124" s="19" t="s">
        <v>206</v>
      </c>
      <c r="BE2124" s="227">
        <f>IF(N2124="základní",J2124,0)</f>
        <v>0</v>
      </c>
      <c r="BF2124" s="227">
        <f>IF(N2124="snížená",J2124,0)</f>
        <v>0</v>
      </c>
      <c r="BG2124" s="227">
        <f>IF(N2124="zákl. přenesená",J2124,0)</f>
        <v>0</v>
      </c>
      <c r="BH2124" s="227">
        <f>IF(N2124="sníž. přenesená",J2124,0)</f>
        <v>0</v>
      </c>
      <c r="BI2124" s="227">
        <f>IF(N2124="nulová",J2124,0)</f>
        <v>0</v>
      </c>
      <c r="BJ2124" s="19" t="s">
        <v>34</v>
      </c>
      <c r="BK2124" s="227">
        <f>ROUND(I2124*H2124,2)</f>
        <v>0</v>
      </c>
      <c r="BL2124" s="19" t="s">
        <v>304</v>
      </c>
      <c r="BM2124" s="226" t="s">
        <v>2910</v>
      </c>
    </row>
    <row r="2125" spans="1:65" s="2" customFormat="1" ht="55.5" customHeight="1">
      <c r="A2125" s="40"/>
      <c r="B2125" s="41"/>
      <c r="C2125" s="261" t="s">
        <v>2911</v>
      </c>
      <c r="D2125" s="261" t="s">
        <v>317</v>
      </c>
      <c r="E2125" s="262" t="s">
        <v>2912</v>
      </c>
      <c r="F2125" s="263" t="s">
        <v>2913</v>
      </c>
      <c r="G2125" s="264" t="s">
        <v>386</v>
      </c>
      <c r="H2125" s="265">
        <v>2</v>
      </c>
      <c r="I2125" s="266"/>
      <c r="J2125" s="267">
        <f>ROUND(I2125*H2125,2)</f>
        <v>0</v>
      </c>
      <c r="K2125" s="263" t="s">
        <v>19</v>
      </c>
      <c r="L2125" s="268"/>
      <c r="M2125" s="269" t="s">
        <v>19</v>
      </c>
      <c r="N2125" s="270" t="s">
        <v>44</v>
      </c>
      <c r="O2125" s="86"/>
      <c r="P2125" s="224">
        <f>O2125*H2125</f>
        <v>0</v>
      </c>
      <c r="Q2125" s="224">
        <v>0</v>
      </c>
      <c r="R2125" s="224">
        <f>Q2125*H2125</f>
        <v>0</v>
      </c>
      <c r="S2125" s="224">
        <v>0</v>
      </c>
      <c r="T2125" s="225">
        <f>S2125*H2125</f>
        <v>0</v>
      </c>
      <c r="U2125" s="40"/>
      <c r="V2125" s="40"/>
      <c r="W2125" s="40"/>
      <c r="X2125" s="40"/>
      <c r="Y2125" s="40"/>
      <c r="Z2125" s="40"/>
      <c r="AA2125" s="40"/>
      <c r="AB2125" s="40"/>
      <c r="AC2125" s="40"/>
      <c r="AD2125" s="40"/>
      <c r="AE2125" s="40"/>
      <c r="AR2125" s="226" t="s">
        <v>377</v>
      </c>
      <c r="AT2125" s="226" t="s">
        <v>317</v>
      </c>
      <c r="AU2125" s="226" t="s">
        <v>82</v>
      </c>
      <c r="AY2125" s="19" t="s">
        <v>206</v>
      </c>
      <c r="BE2125" s="227">
        <f>IF(N2125="základní",J2125,0)</f>
        <v>0</v>
      </c>
      <c r="BF2125" s="227">
        <f>IF(N2125="snížená",J2125,0)</f>
        <v>0</v>
      </c>
      <c r="BG2125" s="227">
        <f>IF(N2125="zákl. přenesená",J2125,0)</f>
        <v>0</v>
      </c>
      <c r="BH2125" s="227">
        <f>IF(N2125="sníž. přenesená",J2125,0)</f>
        <v>0</v>
      </c>
      <c r="BI2125" s="227">
        <f>IF(N2125="nulová",J2125,0)</f>
        <v>0</v>
      </c>
      <c r="BJ2125" s="19" t="s">
        <v>34</v>
      </c>
      <c r="BK2125" s="227">
        <f>ROUND(I2125*H2125,2)</f>
        <v>0</v>
      </c>
      <c r="BL2125" s="19" t="s">
        <v>304</v>
      </c>
      <c r="BM2125" s="226" t="s">
        <v>2914</v>
      </c>
    </row>
    <row r="2126" spans="1:65" s="2" customFormat="1" ht="12">
      <c r="A2126" s="40"/>
      <c r="B2126" s="41"/>
      <c r="C2126" s="261" t="s">
        <v>2915</v>
      </c>
      <c r="D2126" s="261" t="s">
        <v>317</v>
      </c>
      <c r="E2126" s="262" t="s">
        <v>2916</v>
      </c>
      <c r="F2126" s="263" t="s">
        <v>2917</v>
      </c>
      <c r="G2126" s="264" t="s">
        <v>386</v>
      </c>
      <c r="H2126" s="265">
        <v>4</v>
      </c>
      <c r="I2126" s="266"/>
      <c r="J2126" s="267">
        <f>ROUND(I2126*H2126,2)</f>
        <v>0</v>
      </c>
      <c r="K2126" s="263" t="s">
        <v>19</v>
      </c>
      <c r="L2126" s="268"/>
      <c r="M2126" s="269" t="s">
        <v>19</v>
      </c>
      <c r="N2126" s="270" t="s">
        <v>44</v>
      </c>
      <c r="O2126" s="86"/>
      <c r="P2126" s="224">
        <f>O2126*H2126</f>
        <v>0</v>
      </c>
      <c r="Q2126" s="224">
        <v>0</v>
      </c>
      <c r="R2126" s="224">
        <f>Q2126*H2126</f>
        <v>0</v>
      </c>
      <c r="S2126" s="224">
        <v>0</v>
      </c>
      <c r="T2126" s="225">
        <f>S2126*H2126</f>
        <v>0</v>
      </c>
      <c r="U2126" s="40"/>
      <c r="V2126" s="40"/>
      <c r="W2126" s="40"/>
      <c r="X2126" s="40"/>
      <c r="Y2126" s="40"/>
      <c r="Z2126" s="40"/>
      <c r="AA2126" s="40"/>
      <c r="AB2126" s="40"/>
      <c r="AC2126" s="40"/>
      <c r="AD2126" s="40"/>
      <c r="AE2126" s="40"/>
      <c r="AR2126" s="226" t="s">
        <v>377</v>
      </c>
      <c r="AT2126" s="226" t="s">
        <v>317</v>
      </c>
      <c r="AU2126" s="226" t="s">
        <v>82</v>
      </c>
      <c r="AY2126" s="19" t="s">
        <v>206</v>
      </c>
      <c r="BE2126" s="227">
        <f>IF(N2126="základní",J2126,0)</f>
        <v>0</v>
      </c>
      <c r="BF2126" s="227">
        <f>IF(N2126="snížená",J2126,0)</f>
        <v>0</v>
      </c>
      <c r="BG2126" s="227">
        <f>IF(N2126="zákl. přenesená",J2126,0)</f>
        <v>0</v>
      </c>
      <c r="BH2126" s="227">
        <f>IF(N2126="sníž. přenesená",J2126,0)</f>
        <v>0</v>
      </c>
      <c r="BI2126" s="227">
        <f>IF(N2126="nulová",J2126,0)</f>
        <v>0</v>
      </c>
      <c r="BJ2126" s="19" t="s">
        <v>34</v>
      </c>
      <c r="BK2126" s="227">
        <f>ROUND(I2126*H2126,2)</f>
        <v>0</v>
      </c>
      <c r="BL2126" s="19" t="s">
        <v>304</v>
      </c>
      <c r="BM2126" s="226" t="s">
        <v>2918</v>
      </c>
    </row>
    <row r="2127" spans="1:65" s="2" customFormat="1" ht="55.5" customHeight="1">
      <c r="A2127" s="40"/>
      <c r="B2127" s="41"/>
      <c r="C2127" s="261" t="s">
        <v>2919</v>
      </c>
      <c r="D2127" s="261" t="s">
        <v>317</v>
      </c>
      <c r="E2127" s="262" t="s">
        <v>2920</v>
      </c>
      <c r="F2127" s="263" t="s">
        <v>2921</v>
      </c>
      <c r="G2127" s="264" t="s">
        <v>386</v>
      </c>
      <c r="H2127" s="265">
        <v>1</v>
      </c>
      <c r="I2127" s="266"/>
      <c r="J2127" s="267">
        <f>ROUND(I2127*H2127,2)</f>
        <v>0</v>
      </c>
      <c r="K2127" s="263" t="s">
        <v>19</v>
      </c>
      <c r="L2127" s="268"/>
      <c r="M2127" s="269" t="s">
        <v>19</v>
      </c>
      <c r="N2127" s="270" t="s">
        <v>44</v>
      </c>
      <c r="O2127" s="86"/>
      <c r="P2127" s="224">
        <f>O2127*H2127</f>
        <v>0</v>
      </c>
      <c r="Q2127" s="224">
        <v>0</v>
      </c>
      <c r="R2127" s="224">
        <f>Q2127*H2127</f>
        <v>0</v>
      </c>
      <c r="S2127" s="224">
        <v>0</v>
      </c>
      <c r="T2127" s="225">
        <f>S2127*H2127</f>
        <v>0</v>
      </c>
      <c r="U2127" s="40"/>
      <c r="V2127" s="40"/>
      <c r="W2127" s="40"/>
      <c r="X2127" s="40"/>
      <c r="Y2127" s="40"/>
      <c r="Z2127" s="40"/>
      <c r="AA2127" s="40"/>
      <c r="AB2127" s="40"/>
      <c r="AC2127" s="40"/>
      <c r="AD2127" s="40"/>
      <c r="AE2127" s="40"/>
      <c r="AR2127" s="226" t="s">
        <v>377</v>
      </c>
      <c r="AT2127" s="226" t="s">
        <v>317</v>
      </c>
      <c r="AU2127" s="226" t="s">
        <v>82</v>
      </c>
      <c r="AY2127" s="19" t="s">
        <v>206</v>
      </c>
      <c r="BE2127" s="227">
        <f>IF(N2127="základní",J2127,0)</f>
        <v>0</v>
      </c>
      <c r="BF2127" s="227">
        <f>IF(N2127="snížená",J2127,0)</f>
        <v>0</v>
      </c>
      <c r="BG2127" s="227">
        <f>IF(N2127="zákl. přenesená",J2127,0)</f>
        <v>0</v>
      </c>
      <c r="BH2127" s="227">
        <f>IF(N2127="sníž. přenesená",J2127,0)</f>
        <v>0</v>
      </c>
      <c r="BI2127" s="227">
        <f>IF(N2127="nulová",J2127,0)</f>
        <v>0</v>
      </c>
      <c r="BJ2127" s="19" t="s">
        <v>34</v>
      </c>
      <c r="BK2127" s="227">
        <f>ROUND(I2127*H2127,2)</f>
        <v>0</v>
      </c>
      <c r="BL2127" s="19" t="s">
        <v>304</v>
      </c>
      <c r="BM2127" s="226" t="s">
        <v>2922</v>
      </c>
    </row>
    <row r="2128" spans="1:65" s="2" customFormat="1" ht="12">
      <c r="A2128" s="40"/>
      <c r="B2128" s="41"/>
      <c r="C2128" s="261" t="s">
        <v>2923</v>
      </c>
      <c r="D2128" s="261" t="s">
        <v>317</v>
      </c>
      <c r="E2128" s="262" t="s">
        <v>2924</v>
      </c>
      <c r="F2128" s="263" t="s">
        <v>2925</v>
      </c>
      <c r="G2128" s="264" t="s">
        <v>386</v>
      </c>
      <c r="H2128" s="265">
        <v>2</v>
      </c>
      <c r="I2128" s="266"/>
      <c r="J2128" s="267">
        <f>ROUND(I2128*H2128,2)</f>
        <v>0</v>
      </c>
      <c r="K2128" s="263" t="s">
        <v>19</v>
      </c>
      <c r="L2128" s="268"/>
      <c r="M2128" s="269" t="s">
        <v>19</v>
      </c>
      <c r="N2128" s="270" t="s">
        <v>44</v>
      </c>
      <c r="O2128" s="86"/>
      <c r="P2128" s="224">
        <f>O2128*H2128</f>
        <v>0</v>
      </c>
      <c r="Q2128" s="224">
        <v>0</v>
      </c>
      <c r="R2128" s="224">
        <f>Q2128*H2128</f>
        <v>0</v>
      </c>
      <c r="S2128" s="224">
        <v>0</v>
      </c>
      <c r="T2128" s="225">
        <f>S2128*H2128</f>
        <v>0</v>
      </c>
      <c r="U2128" s="40"/>
      <c r="V2128" s="40"/>
      <c r="W2128" s="40"/>
      <c r="X2128" s="40"/>
      <c r="Y2128" s="40"/>
      <c r="Z2128" s="40"/>
      <c r="AA2128" s="40"/>
      <c r="AB2128" s="40"/>
      <c r="AC2128" s="40"/>
      <c r="AD2128" s="40"/>
      <c r="AE2128" s="40"/>
      <c r="AR2128" s="226" t="s">
        <v>377</v>
      </c>
      <c r="AT2128" s="226" t="s">
        <v>317</v>
      </c>
      <c r="AU2128" s="226" t="s">
        <v>82</v>
      </c>
      <c r="AY2128" s="19" t="s">
        <v>206</v>
      </c>
      <c r="BE2128" s="227">
        <f>IF(N2128="základní",J2128,0)</f>
        <v>0</v>
      </c>
      <c r="BF2128" s="227">
        <f>IF(N2128="snížená",J2128,0)</f>
        <v>0</v>
      </c>
      <c r="BG2128" s="227">
        <f>IF(N2128="zákl. přenesená",J2128,0)</f>
        <v>0</v>
      </c>
      <c r="BH2128" s="227">
        <f>IF(N2128="sníž. přenesená",J2128,0)</f>
        <v>0</v>
      </c>
      <c r="BI2128" s="227">
        <f>IF(N2128="nulová",J2128,0)</f>
        <v>0</v>
      </c>
      <c r="BJ2128" s="19" t="s">
        <v>34</v>
      </c>
      <c r="BK2128" s="227">
        <f>ROUND(I2128*H2128,2)</f>
        <v>0</v>
      </c>
      <c r="BL2128" s="19" t="s">
        <v>304</v>
      </c>
      <c r="BM2128" s="226" t="s">
        <v>2926</v>
      </c>
    </row>
    <row r="2129" spans="1:65" s="2" customFormat="1" ht="12">
      <c r="A2129" s="40"/>
      <c r="B2129" s="41"/>
      <c r="C2129" s="215" t="s">
        <v>2927</v>
      </c>
      <c r="D2129" s="215" t="s">
        <v>208</v>
      </c>
      <c r="E2129" s="216" t="s">
        <v>2928</v>
      </c>
      <c r="F2129" s="217" t="s">
        <v>2929</v>
      </c>
      <c r="G2129" s="218" t="s">
        <v>386</v>
      </c>
      <c r="H2129" s="219">
        <v>16</v>
      </c>
      <c r="I2129" s="220"/>
      <c r="J2129" s="221">
        <f>ROUND(I2129*H2129,2)</f>
        <v>0</v>
      </c>
      <c r="K2129" s="217" t="s">
        <v>212</v>
      </c>
      <c r="L2129" s="46"/>
      <c r="M2129" s="222" t="s">
        <v>19</v>
      </c>
      <c r="N2129" s="223" t="s">
        <v>44</v>
      </c>
      <c r="O2129" s="86"/>
      <c r="P2129" s="224">
        <f>O2129*H2129</f>
        <v>0</v>
      </c>
      <c r="Q2129" s="224">
        <v>5E-05</v>
      </c>
      <c r="R2129" s="224">
        <f>Q2129*H2129</f>
        <v>0.0008</v>
      </c>
      <c r="S2129" s="224">
        <v>0</v>
      </c>
      <c r="T2129" s="225">
        <f>S2129*H2129</f>
        <v>0</v>
      </c>
      <c r="U2129" s="40"/>
      <c r="V2129" s="40"/>
      <c r="W2129" s="40"/>
      <c r="X2129" s="40"/>
      <c r="Y2129" s="40"/>
      <c r="Z2129" s="40"/>
      <c r="AA2129" s="40"/>
      <c r="AB2129" s="40"/>
      <c r="AC2129" s="40"/>
      <c r="AD2129" s="40"/>
      <c r="AE2129" s="40"/>
      <c r="AR2129" s="226" t="s">
        <v>304</v>
      </c>
      <c r="AT2129" s="226" t="s">
        <v>208</v>
      </c>
      <c r="AU2129" s="226" t="s">
        <v>82</v>
      </c>
      <c r="AY2129" s="19" t="s">
        <v>206</v>
      </c>
      <c r="BE2129" s="227">
        <f>IF(N2129="základní",J2129,0)</f>
        <v>0</v>
      </c>
      <c r="BF2129" s="227">
        <f>IF(N2129="snížená",J2129,0)</f>
        <v>0</v>
      </c>
      <c r="BG2129" s="227">
        <f>IF(N2129="zákl. přenesená",J2129,0)</f>
        <v>0</v>
      </c>
      <c r="BH2129" s="227">
        <f>IF(N2129="sníž. přenesená",J2129,0)</f>
        <v>0</v>
      </c>
      <c r="BI2129" s="227">
        <f>IF(N2129="nulová",J2129,0)</f>
        <v>0</v>
      </c>
      <c r="BJ2129" s="19" t="s">
        <v>34</v>
      </c>
      <c r="BK2129" s="227">
        <f>ROUND(I2129*H2129,2)</f>
        <v>0</v>
      </c>
      <c r="BL2129" s="19" t="s">
        <v>304</v>
      </c>
      <c r="BM2129" s="226" t="s">
        <v>2930</v>
      </c>
    </row>
    <row r="2130" spans="1:51" s="13" customFormat="1" ht="12">
      <c r="A2130" s="13"/>
      <c r="B2130" s="228"/>
      <c r="C2130" s="229"/>
      <c r="D2130" s="230" t="s">
        <v>218</v>
      </c>
      <c r="E2130" s="231" t="s">
        <v>19</v>
      </c>
      <c r="F2130" s="232" t="s">
        <v>2931</v>
      </c>
      <c r="G2130" s="229"/>
      <c r="H2130" s="233">
        <v>4</v>
      </c>
      <c r="I2130" s="234"/>
      <c r="J2130" s="229"/>
      <c r="K2130" s="229"/>
      <c r="L2130" s="235"/>
      <c r="M2130" s="236"/>
      <c r="N2130" s="237"/>
      <c r="O2130" s="237"/>
      <c r="P2130" s="237"/>
      <c r="Q2130" s="237"/>
      <c r="R2130" s="237"/>
      <c r="S2130" s="237"/>
      <c r="T2130" s="238"/>
      <c r="U2130" s="13"/>
      <c r="V2130" s="13"/>
      <c r="W2130" s="13"/>
      <c r="X2130" s="13"/>
      <c r="Y2130" s="13"/>
      <c r="Z2130" s="13"/>
      <c r="AA2130" s="13"/>
      <c r="AB2130" s="13"/>
      <c r="AC2130" s="13"/>
      <c r="AD2130" s="13"/>
      <c r="AE2130" s="13"/>
      <c r="AT2130" s="239" t="s">
        <v>218</v>
      </c>
      <c r="AU2130" s="239" t="s">
        <v>82</v>
      </c>
      <c r="AV2130" s="13" t="s">
        <v>82</v>
      </c>
      <c r="AW2130" s="13" t="s">
        <v>33</v>
      </c>
      <c r="AX2130" s="13" t="s">
        <v>73</v>
      </c>
      <c r="AY2130" s="239" t="s">
        <v>206</v>
      </c>
    </row>
    <row r="2131" spans="1:51" s="13" customFormat="1" ht="12">
      <c r="A2131" s="13"/>
      <c r="B2131" s="228"/>
      <c r="C2131" s="229"/>
      <c r="D2131" s="230" t="s">
        <v>218</v>
      </c>
      <c r="E2131" s="231" t="s">
        <v>19</v>
      </c>
      <c r="F2131" s="232" t="s">
        <v>2932</v>
      </c>
      <c r="G2131" s="229"/>
      <c r="H2131" s="233">
        <v>10</v>
      </c>
      <c r="I2131" s="234"/>
      <c r="J2131" s="229"/>
      <c r="K2131" s="229"/>
      <c r="L2131" s="235"/>
      <c r="M2131" s="236"/>
      <c r="N2131" s="237"/>
      <c r="O2131" s="237"/>
      <c r="P2131" s="237"/>
      <c r="Q2131" s="237"/>
      <c r="R2131" s="237"/>
      <c r="S2131" s="237"/>
      <c r="T2131" s="238"/>
      <c r="U2131" s="13"/>
      <c r="V2131" s="13"/>
      <c r="W2131" s="13"/>
      <c r="X2131" s="13"/>
      <c r="Y2131" s="13"/>
      <c r="Z2131" s="13"/>
      <c r="AA2131" s="13"/>
      <c r="AB2131" s="13"/>
      <c r="AC2131" s="13"/>
      <c r="AD2131" s="13"/>
      <c r="AE2131" s="13"/>
      <c r="AT2131" s="239" t="s">
        <v>218</v>
      </c>
      <c r="AU2131" s="239" t="s">
        <v>82</v>
      </c>
      <c r="AV2131" s="13" t="s">
        <v>82</v>
      </c>
      <c r="AW2131" s="13" t="s">
        <v>33</v>
      </c>
      <c r="AX2131" s="13" t="s">
        <v>73</v>
      </c>
      <c r="AY2131" s="239" t="s">
        <v>206</v>
      </c>
    </row>
    <row r="2132" spans="1:51" s="13" customFormat="1" ht="12">
      <c r="A2132" s="13"/>
      <c r="B2132" s="228"/>
      <c r="C2132" s="229"/>
      <c r="D2132" s="230" t="s">
        <v>218</v>
      </c>
      <c r="E2132" s="231" t="s">
        <v>19</v>
      </c>
      <c r="F2132" s="232" t="s">
        <v>2933</v>
      </c>
      <c r="G2132" s="229"/>
      <c r="H2132" s="233">
        <v>2</v>
      </c>
      <c r="I2132" s="234"/>
      <c r="J2132" s="229"/>
      <c r="K2132" s="229"/>
      <c r="L2132" s="235"/>
      <c r="M2132" s="236"/>
      <c r="N2132" s="237"/>
      <c r="O2132" s="237"/>
      <c r="P2132" s="237"/>
      <c r="Q2132" s="237"/>
      <c r="R2132" s="237"/>
      <c r="S2132" s="237"/>
      <c r="T2132" s="238"/>
      <c r="U2132" s="13"/>
      <c r="V2132" s="13"/>
      <c r="W2132" s="13"/>
      <c r="X2132" s="13"/>
      <c r="Y2132" s="13"/>
      <c r="Z2132" s="13"/>
      <c r="AA2132" s="13"/>
      <c r="AB2132" s="13"/>
      <c r="AC2132" s="13"/>
      <c r="AD2132" s="13"/>
      <c r="AE2132" s="13"/>
      <c r="AT2132" s="239" t="s">
        <v>218</v>
      </c>
      <c r="AU2132" s="239" t="s">
        <v>82</v>
      </c>
      <c r="AV2132" s="13" t="s">
        <v>82</v>
      </c>
      <c r="AW2132" s="13" t="s">
        <v>33</v>
      </c>
      <c r="AX2132" s="13" t="s">
        <v>73</v>
      </c>
      <c r="AY2132" s="239" t="s">
        <v>206</v>
      </c>
    </row>
    <row r="2133" spans="1:51" s="14" customFormat="1" ht="12">
      <c r="A2133" s="14"/>
      <c r="B2133" s="240"/>
      <c r="C2133" s="241"/>
      <c r="D2133" s="230" t="s">
        <v>218</v>
      </c>
      <c r="E2133" s="242" t="s">
        <v>19</v>
      </c>
      <c r="F2133" s="243" t="s">
        <v>220</v>
      </c>
      <c r="G2133" s="241"/>
      <c r="H2133" s="244">
        <v>16</v>
      </c>
      <c r="I2133" s="245"/>
      <c r="J2133" s="241"/>
      <c r="K2133" s="241"/>
      <c r="L2133" s="246"/>
      <c r="M2133" s="247"/>
      <c r="N2133" s="248"/>
      <c r="O2133" s="248"/>
      <c r="P2133" s="248"/>
      <c r="Q2133" s="248"/>
      <c r="R2133" s="248"/>
      <c r="S2133" s="248"/>
      <c r="T2133" s="249"/>
      <c r="U2133" s="14"/>
      <c r="V2133" s="14"/>
      <c r="W2133" s="14"/>
      <c r="X2133" s="14"/>
      <c r="Y2133" s="14"/>
      <c r="Z2133" s="14"/>
      <c r="AA2133" s="14"/>
      <c r="AB2133" s="14"/>
      <c r="AC2133" s="14"/>
      <c r="AD2133" s="14"/>
      <c r="AE2133" s="14"/>
      <c r="AT2133" s="250" t="s">
        <v>218</v>
      </c>
      <c r="AU2133" s="250" t="s">
        <v>82</v>
      </c>
      <c r="AV2133" s="14" t="s">
        <v>112</v>
      </c>
      <c r="AW2133" s="14" t="s">
        <v>33</v>
      </c>
      <c r="AX2133" s="14" t="s">
        <v>34</v>
      </c>
      <c r="AY2133" s="250" t="s">
        <v>206</v>
      </c>
    </row>
    <row r="2134" spans="1:65" s="2" customFormat="1" ht="12">
      <c r="A2134" s="40"/>
      <c r="B2134" s="41"/>
      <c r="C2134" s="215" t="s">
        <v>2934</v>
      </c>
      <c r="D2134" s="215" t="s">
        <v>208</v>
      </c>
      <c r="E2134" s="216" t="s">
        <v>2935</v>
      </c>
      <c r="F2134" s="217" t="s">
        <v>2936</v>
      </c>
      <c r="G2134" s="218" t="s">
        <v>386</v>
      </c>
      <c r="H2134" s="219">
        <v>30</v>
      </c>
      <c r="I2134" s="220"/>
      <c r="J2134" s="221">
        <f>ROUND(I2134*H2134,2)</f>
        <v>0</v>
      </c>
      <c r="K2134" s="217" t="s">
        <v>212</v>
      </c>
      <c r="L2134" s="46"/>
      <c r="M2134" s="222" t="s">
        <v>19</v>
      </c>
      <c r="N2134" s="223" t="s">
        <v>44</v>
      </c>
      <c r="O2134" s="86"/>
      <c r="P2134" s="224">
        <f>O2134*H2134</f>
        <v>0</v>
      </c>
      <c r="Q2134" s="224">
        <v>9E-05</v>
      </c>
      <c r="R2134" s="224">
        <f>Q2134*H2134</f>
        <v>0.0027</v>
      </c>
      <c r="S2134" s="224">
        <v>0</v>
      </c>
      <c r="T2134" s="225">
        <f>S2134*H2134</f>
        <v>0</v>
      </c>
      <c r="U2134" s="40"/>
      <c r="V2134" s="40"/>
      <c r="W2134" s="40"/>
      <c r="X2134" s="40"/>
      <c r="Y2134" s="40"/>
      <c r="Z2134" s="40"/>
      <c r="AA2134" s="40"/>
      <c r="AB2134" s="40"/>
      <c r="AC2134" s="40"/>
      <c r="AD2134" s="40"/>
      <c r="AE2134" s="40"/>
      <c r="AR2134" s="226" t="s">
        <v>304</v>
      </c>
      <c r="AT2134" s="226" t="s">
        <v>208</v>
      </c>
      <c r="AU2134" s="226" t="s">
        <v>82</v>
      </c>
      <c r="AY2134" s="19" t="s">
        <v>206</v>
      </c>
      <c r="BE2134" s="227">
        <f>IF(N2134="základní",J2134,0)</f>
        <v>0</v>
      </c>
      <c r="BF2134" s="227">
        <f>IF(N2134="snížená",J2134,0)</f>
        <v>0</v>
      </c>
      <c r="BG2134" s="227">
        <f>IF(N2134="zákl. přenesená",J2134,0)</f>
        <v>0</v>
      </c>
      <c r="BH2134" s="227">
        <f>IF(N2134="sníž. přenesená",J2134,0)</f>
        <v>0</v>
      </c>
      <c r="BI2134" s="227">
        <f>IF(N2134="nulová",J2134,0)</f>
        <v>0</v>
      </c>
      <c r="BJ2134" s="19" t="s">
        <v>34</v>
      </c>
      <c r="BK2134" s="227">
        <f>ROUND(I2134*H2134,2)</f>
        <v>0</v>
      </c>
      <c r="BL2134" s="19" t="s">
        <v>304</v>
      </c>
      <c r="BM2134" s="226" t="s">
        <v>2937</v>
      </c>
    </row>
    <row r="2135" spans="1:51" s="13" customFormat="1" ht="12">
      <c r="A2135" s="13"/>
      <c r="B2135" s="228"/>
      <c r="C2135" s="229"/>
      <c r="D2135" s="230" t="s">
        <v>218</v>
      </c>
      <c r="E2135" s="231" t="s">
        <v>19</v>
      </c>
      <c r="F2135" s="232" t="s">
        <v>2938</v>
      </c>
      <c r="G2135" s="229"/>
      <c r="H2135" s="233">
        <v>4</v>
      </c>
      <c r="I2135" s="234"/>
      <c r="J2135" s="229"/>
      <c r="K2135" s="229"/>
      <c r="L2135" s="235"/>
      <c r="M2135" s="236"/>
      <c r="N2135" s="237"/>
      <c r="O2135" s="237"/>
      <c r="P2135" s="237"/>
      <c r="Q2135" s="237"/>
      <c r="R2135" s="237"/>
      <c r="S2135" s="237"/>
      <c r="T2135" s="238"/>
      <c r="U2135" s="13"/>
      <c r="V2135" s="13"/>
      <c r="W2135" s="13"/>
      <c r="X2135" s="13"/>
      <c r="Y2135" s="13"/>
      <c r="Z2135" s="13"/>
      <c r="AA2135" s="13"/>
      <c r="AB2135" s="13"/>
      <c r="AC2135" s="13"/>
      <c r="AD2135" s="13"/>
      <c r="AE2135" s="13"/>
      <c r="AT2135" s="239" t="s">
        <v>218</v>
      </c>
      <c r="AU2135" s="239" t="s">
        <v>82</v>
      </c>
      <c r="AV2135" s="13" t="s">
        <v>82</v>
      </c>
      <c r="AW2135" s="13" t="s">
        <v>33</v>
      </c>
      <c r="AX2135" s="13" t="s">
        <v>73</v>
      </c>
      <c r="AY2135" s="239" t="s">
        <v>206</v>
      </c>
    </row>
    <row r="2136" spans="1:51" s="13" customFormat="1" ht="12">
      <c r="A2136" s="13"/>
      <c r="B2136" s="228"/>
      <c r="C2136" s="229"/>
      <c r="D2136" s="230" t="s">
        <v>218</v>
      </c>
      <c r="E2136" s="231" t="s">
        <v>19</v>
      </c>
      <c r="F2136" s="232" t="s">
        <v>2939</v>
      </c>
      <c r="G2136" s="229"/>
      <c r="H2136" s="233">
        <v>8</v>
      </c>
      <c r="I2136" s="234"/>
      <c r="J2136" s="229"/>
      <c r="K2136" s="229"/>
      <c r="L2136" s="235"/>
      <c r="M2136" s="236"/>
      <c r="N2136" s="237"/>
      <c r="O2136" s="237"/>
      <c r="P2136" s="237"/>
      <c r="Q2136" s="237"/>
      <c r="R2136" s="237"/>
      <c r="S2136" s="237"/>
      <c r="T2136" s="238"/>
      <c r="U2136" s="13"/>
      <c r="V2136" s="13"/>
      <c r="W2136" s="13"/>
      <c r="X2136" s="13"/>
      <c r="Y2136" s="13"/>
      <c r="Z2136" s="13"/>
      <c r="AA2136" s="13"/>
      <c r="AB2136" s="13"/>
      <c r="AC2136" s="13"/>
      <c r="AD2136" s="13"/>
      <c r="AE2136" s="13"/>
      <c r="AT2136" s="239" t="s">
        <v>218</v>
      </c>
      <c r="AU2136" s="239" t="s">
        <v>82</v>
      </c>
      <c r="AV2136" s="13" t="s">
        <v>82</v>
      </c>
      <c r="AW2136" s="13" t="s">
        <v>33</v>
      </c>
      <c r="AX2136" s="13" t="s">
        <v>73</v>
      </c>
      <c r="AY2136" s="239" t="s">
        <v>206</v>
      </c>
    </row>
    <row r="2137" spans="1:51" s="13" customFormat="1" ht="12">
      <c r="A2137" s="13"/>
      <c r="B2137" s="228"/>
      <c r="C2137" s="229"/>
      <c r="D2137" s="230" t="s">
        <v>218</v>
      </c>
      <c r="E2137" s="231" t="s">
        <v>19</v>
      </c>
      <c r="F2137" s="232" t="s">
        <v>2940</v>
      </c>
      <c r="G2137" s="229"/>
      <c r="H2137" s="233">
        <v>4</v>
      </c>
      <c r="I2137" s="234"/>
      <c r="J2137" s="229"/>
      <c r="K2137" s="229"/>
      <c r="L2137" s="235"/>
      <c r="M2137" s="236"/>
      <c r="N2137" s="237"/>
      <c r="O2137" s="237"/>
      <c r="P2137" s="237"/>
      <c r="Q2137" s="237"/>
      <c r="R2137" s="237"/>
      <c r="S2137" s="237"/>
      <c r="T2137" s="238"/>
      <c r="U2137" s="13"/>
      <c r="V2137" s="13"/>
      <c r="W2137" s="13"/>
      <c r="X2137" s="13"/>
      <c r="Y2137" s="13"/>
      <c r="Z2137" s="13"/>
      <c r="AA2137" s="13"/>
      <c r="AB2137" s="13"/>
      <c r="AC2137" s="13"/>
      <c r="AD2137" s="13"/>
      <c r="AE2137" s="13"/>
      <c r="AT2137" s="239" t="s">
        <v>218</v>
      </c>
      <c r="AU2137" s="239" t="s">
        <v>82</v>
      </c>
      <c r="AV2137" s="13" t="s">
        <v>82</v>
      </c>
      <c r="AW2137" s="13" t="s">
        <v>33</v>
      </c>
      <c r="AX2137" s="13" t="s">
        <v>73</v>
      </c>
      <c r="AY2137" s="239" t="s">
        <v>206</v>
      </c>
    </row>
    <row r="2138" spans="1:51" s="13" customFormat="1" ht="12">
      <c r="A2138" s="13"/>
      <c r="B2138" s="228"/>
      <c r="C2138" s="229"/>
      <c r="D2138" s="230" t="s">
        <v>218</v>
      </c>
      <c r="E2138" s="231" t="s">
        <v>19</v>
      </c>
      <c r="F2138" s="232" t="s">
        <v>2941</v>
      </c>
      <c r="G2138" s="229"/>
      <c r="H2138" s="233">
        <v>8</v>
      </c>
      <c r="I2138" s="234"/>
      <c r="J2138" s="229"/>
      <c r="K2138" s="229"/>
      <c r="L2138" s="235"/>
      <c r="M2138" s="236"/>
      <c r="N2138" s="237"/>
      <c r="O2138" s="237"/>
      <c r="P2138" s="237"/>
      <c r="Q2138" s="237"/>
      <c r="R2138" s="237"/>
      <c r="S2138" s="237"/>
      <c r="T2138" s="238"/>
      <c r="U2138" s="13"/>
      <c r="V2138" s="13"/>
      <c r="W2138" s="13"/>
      <c r="X2138" s="13"/>
      <c r="Y2138" s="13"/>
      <c r="Z2138" s="13"/>
      <c r="AA2138" s="13"/>
      <c r="AB2138" s="13"/>
      <c r="AC2138" s="13"/>
      <c r="AD2138" s="13"/>
      <c r="AE2138" s="13"/>
      <c r="AT2138" s="239" t="s">
        <v>218</v>
      </c>
      <c r="AU2138" s="239" t="s">
        <v>82</v>
      </c>
      <c r="AV2138" s="13" t="s">
        <v>82</v>
      </c>
      <c r="AW2138" s="13" t="s">
        <v>33</v>
      </c>
      <c r="AX2138" s="13" t="s">
        <v>73</v>
      </c>
      <c r="AY2138" s="239" t="s">
        <v>206</v>
      </c>
    </row>
    <row r="2139" spans="1:51" s="13" customFormat="1" ht="12">
      <c r="A2139" s="13"/>
      <c r="B2139" s="228"/>
      <c r="C2139" s="229"/>
      <c r="D2139" s="230" t="s">
        <v>218</v>
      </c>
      <c r="E2139" s="231" t="s">
        <v>19</v>
      </c>
      <c r="F2139" s="232" t="s">
        <v>2942</v>
      </c>
      <c r="G2139" s="229"/>
      <c r="H2139" s="233">
        <v>2</v>
      </c>
      <c r="I2139" s="234"/>
      <c r="J2139" s="229"/>
      <c r="K2139" s="229"/>
      <c r="L2139" s="235"/>
      <c r="M2139" s="236"/>
      <c r="N2139" s="237"/>
      <c r="O2139" s="237"/>
      <c r="P2139" s="237"/>
      <c r="Q2139" s="237"/>
      <c r="R2139" s="237"/>
      <c r="S2139" s="237"/>
      <c r="T2139" s="238"/>
      <c r="U2139" s="13"/>
      <c r="V2139" s="13"/>
      <c r="W2139" s="13"/>
      <c r="X2139" s="13"/>
      <c r="Y2139" s="13"/>
      <c r="Z2139" s="13"/>
      <c r="AA2139" s="13"/>
      <c r="AB2139" s="13"/>
      <c r="AC2139" s="13"/>
      <c r="AD2139" s="13"/>
      <c r="AE2139" s="13"/>
      <c r="AT2139" s="239" t="s">
        <v>218</v>
      </c>
      <c r="AU2139" s="239" t="s">
        <v>82</v>
      </c>
      <c r="AV2139" s="13" t="s">
        <v>82</v>
      </c>
      <c r="AW2139" s="13" t="s">
        <v>33</v>
      </c>
      <c r="AX2139" s="13" t="s">
        <v>73</v>
      </c>
      <c r="AY2139" s="239" t="s">
        <v>206</v>
      </c>
    </row>
    <row r="2140" spans="1:51" s="13" customFormat="1" ht="12">
      <c r="A2140" s="13"/>
      <c r="B2140" s="228"/>
      <c r="C2140" s="229"/>
      <c r="D2140" s="230" t="s">
        <v>218</v>
      </c>
      <c r="E2140" s="231" t="s">
        <v>19</v>
      </c>
      <c r="F2140" s="232" t="s">
        <v>2943</v>
      </c>
      <c r="G2140" s="229"/>
      <c r="H2140" s="233">
        <v>4</v>
      </c>
      <c r="I2140" s="234"/>
      <c r="J2140" s="229"/>
      <c r="K2140" s="229"/>
      <c r="L2140" s="235"/>
      <c r="M2140" s="236"/>
      <c r="N2140" s="237"/>
      <c r="O2140" s="237"/>
      <c r="P2140" s="237"/>
      <c r="Q2140" s="237"/>
      <c r="R2140" s="237"/>
      <c r="S2140" s="237"/>
      <c r="T2140" s="238"/>
      <c r="U2140" s="13"/>
      <c r="V2140" s="13"/>
      <c r="W2140" s="13"/>
      <c r="X2140" s="13"/>
      <c r="Y2140" s="13"/>
      <c r="Z2140" s="13"/>
      <c r="AA2140" s="13"/>
      <c r="AB2140" s="13"/>
      <c r="AC2140" s="13"/>
      <c r="AD2140" s="13"/>
      <c r="AE2140" s="13"/>
      <c r="AT2140" s="239" t="s">
        <v>218</v>
      </c>
      <c r="AU2140" s="239" t="s">
        <v>82</v>
      </c>
      <c r="AV2140" s="13" t="s">
        <v>82</v>
      </c>
      <c r="AW2140" s="13" t="s">
        <v>33</v>
      </c>
      <c r="AX2140" s="13" t="s">
        <v>73</v>
      </c>
      <c r="AY2140" s="239" t="s">
        <v>206</v>
      </c>
    </row>
    <row r="2141" spans="1:51" s="14" customFormat="1" ht="12">
      <c r="A2141" s="14"/>
      <c r="B2141" s="240"/>
      <c r="C2141" s="241"/>
      <c r="D2141" s="230" t="s">
        <v>218</v>
      </c>
      <c r="E2141" s="242" t="s">
        <v>19</v>
      </c>
      <c r="F2141" s="243" t="s">
        <v>220</v>
      </c>
      <c r="G2141" s="241"/>
      <c r="H2141" s="244">
        <v>30</v>
      </c>
      <c r="I2141" s="245"/>
      <c r="J2141" s="241"/>
      <c r="K2141" s="241"/>
      <c r="L2141" s="246"/>
      <c r="M2141" s="247"/>
      <c r="N2141" s="248"/>
      <c r="O2141" s="248"/>
      <c r="P2141" s="248"/>
      <c r="Q2141" s="248"/>
      <c r="R2141" s="248"/>
      <c r="S2141" s="248"/>
      <c r="T2141" s="249"/>
      <c r="U2141" s="14"/>
      <c r="V2141" s="14"/>
      <c r="W2141" s="14"/>
      <c r="X2141" s="14"/>
      <c r="Y2141" s="14"/>
      <c r="Z2141" s="14"/>
      <c r="AA2141" s="14"/>
      <c r="AB2141" s="14"/>
      <c r="AC2141" s="14"/>
      <c r="AD2141" s="14"/>
      <c r="AE2141" s="14"/>
      <c r="AT2141" s="250" t="s">
        <v>218</v>
      </c>
      <c r="AU2141" s="250" t="s">
        <v>82</v>
      </c>
      <c r="AV2141" s="14" t="s">
        <v>112</v>
      </c>
      <c r="AW2141" s="14" t="s">
        <v>33</v>
      </c>
      <c r="AX2141" s="14" t="s">
        <v>34</v>
      </c>
      <c r="AY2141" s="250" t="s">
        <v>206</v>
      </c>
    </row>
    <row r="2142" spans="1:65" s="2" customFormat="1" ht="12">
      <c r="A2142" s="40"/>
      <c r="B2142" s="41"/>
      <c r="C2142" s="215" t="s">
        <v>2944</v>
      </c>
      <c r="D2142" s="215" t="s">
        <v>208</v>
      </c>
      <c r="E2142" s="216" t="s">
        <v>2945</v>
      </c>
      <c r="F2142" s="217" t="s">
        <v>2946</v>
      </c>
      <c r="G2142" s="218" t="s">
        <v>211</v>
      </c>
      <c r="H2142" s="219">
        <v>1314.53</v>
      </c>
      <c r="I2142" s="220"/>
      <c r="J2142" s="221">
        <f>ROUND(I2142*H2142,2)</f>
        <v>0</v>
      </c>
      <c r="K2142" s="217" t="s">
        <v>212</v>
      </c>
      <c r="L2142" s="46"/>
      <c r="M2142" s="222" t="s">
        <v>19</v>
      </c>
      <c r="N2142" s="223" t="s">
        <v>44</v>
      </c>
      <c r="O2142" s="86"/>
      <c r="P2142" s="224">
        <f>O2142*H2142</f>
        <v>0</v>
      </c>
      <c r="Q2142" s="224">
        <v>0.00028</v>
      </c>
      <c r="R2142" s="224">
        <f>Q2142*H2142</f>
        <v>0.36806839999999996</v>
      </c>
      <c r="S2142" s="224">
        <v>0</v>
      </c>
      <c r="T2142" s="225">
        <f>S2142*H2142</f>
        <v>0</v>
      </c>
      <c r="U2142" s="40"/>
      <c r="V2142" s="40"/>
      <c r="W2142" s="40"/>
      <c r="X2142" s="40"/>
      <c r="Y2142" s="40"/>
      <c r="Z2142" s="40"/>
      <c r="AA2142" s="40"/>
      <c r="AB2142" s="40"/>
      <c r="AC2142" s="40"/>
      <c r="AD2142" s="40"/>
      <c r="AE2142" s="40"/>
      <c r="AR2142" s="226" t="s">
        <v>112</v>
      </c>
      <c r="AT2142" s="226" t="s">
        <v>208</v>
      </c>
      <c r="AU2142" s="226" t="s">
        <v>82</v>
      </c>
      <c r="AY2142" s="19" t="s">
        <v>206</v>
      </c>
      <c r="BE2142" s="227">
        <f>IF(N2142="základní",J2142,0)</f>
        <v>0</v>
      </c>
      <c r="BF2142" s="227">
        <f>IF(N2142="snížená",J2142,0)</f>
        <v>0</v>
      </c>
      <c r="BG2142" s="227">
        <f>IF(N2142="zákl. přenesená",J2142,0)</f>
        <v>0</v>
      </c>
      <c r="BH2142" s="227">
        <f>IF(N2142="sníž. přenesená",J2142,0)</f>
        <v>0</v>
      </c>
      <c r="BI2142" s="227">
        <f>IF(N2142="nulová",J2142,0)</f>
        <v>0</v>
      </c>
      <c r="BJ2142" s="19" t="s">
        <v>34</v>
      </c>
      <c r="BK2142" s="227">
        <f>ROUND(I2142*H2142,2)</f>
        <v>0</v>
      </c>
      <c r="BL2142" s="19" t="s">
        <v>112</v>
      </c>
      <c r="BM2142" s="226" t="s">
        <v>2947</v>
      </c>
    </row>
    <row r="2143" spans="1:51" s="15" customFormat="1" ht="12">
      <c r="A2143" s="15"/>
      <c r="B2143" s="251"/>
      <c r="C2143" s="252"/>
      <c r="D2143" s="230" t="s">
        <v>218</v>
      </c>
      <c r="E2143" s="253" t="s">
        <v>19</v>
      </c>
      <c r="F2143" s="254" t="s">
        <v>2948</v>
      </c>
      <c r="G2143" s="252"/>
      <c r="H2143" s="253" t="s">
        <v>19</v>
      </c>
      <c r="I2143" s="255"/>
      <c r="J2143" s="252"/>
      <c r="K2143" s="252"/>
      <c r="L2143" s="256"/>
      <c r="M2143" s="257"/>
      <c r="N2143" s="258"/>
      <c r="O2143" s="258"/>
      <c r="P2143" s="258"/>
      <c r="Q2143" s="258"/>
      <c r="R2143" s="258"/>
      <c r="S2143" s="258"/>
      <c r="T2143" s="259"/>
      <c r="U2143" s="15"/>
      <c r="V2143" s="15"/>
      <c r="W2143" s="15"/>
      <c r="X2143" s="15"/>
      <c r="Y2143" s="15"/>
      <c r="Z2143" s="15"/>
      <c r="AA2143" s="15"/>
      <c r="AB2143" s="15"/>
      <c r="AC2143" s="15"/>
      <c r="AD2143" s="15"/>
      <c r="AE2143" s="15"/>
      <c r="AT2143" s="260" t="s">
        <v>218</v>
      </c>
      <c r="AU2143" s="260" t="s">
        <v>82</v>
      </c>
      <c r="AV2143" s="15" t="s">
        <v>34</v>
      </c>
      <c r="AW2143" s="15" t="s">
        <v>33</v>
      </c>
      <c r="AX2143" s="15" t="s">
        <v>73</v>
      </c>
      <c r="AY2143" s="260" t="s">
        <v>206</v>
      </c>
    </row>
    <row r="2144" spans="1:51" s="13" customFormat="1" ht="12">
      <c r="A2144" s="13"/>
      <c r="B2144" s="228"/>
      <c r="C2144" s="229"/>
      <c r="D2144" s="230" t="s">
        <v>218</v>
      </c>
      <c r="E2144" s="231" t="s">
        <v>19</v>
      </c>
      <c r="F2144" s="232" t="s">
        <v>2949</v>
      </c>
      <c r="G2144" s="229"/>
      <c r="H2144" s="233">
        <v>1314.53</v>
      </c>
      <c r="I2144" s="234"/>
      <c r="J2144" s="229"/>
      <c r="K2144" s="229"/>
      <c r="L2144" s="235"/>
      <c r="M2144" s="236"/>
      <c r="N2144" s="237"/>
      <c r="O2144" s="237"/>
      <c r="P2144" s="237"/>
      <c r="Q2144" s="237"/>
      <c r="R2144" s="237"/>
      <c r="S2144" s="237"/>
      <c r="T2144" s="238"/>
      <c r="U2144" s="13"/>
      <c r="V2144" s="13"/>
      <c r="W2144" s="13"/>
      <c r="X2144" s="13"/>
      <c r="Y2144" s="13"/>
      <c r="Z2144" s="13"/>
      <c r="AA2144" s="13"/>
      <c r="AB2144" s="13"/>
      <c r="AC2144" s="13"/>
      <c r="AD2144" s="13"/>
      <c r="AE2144" s="13"/>
      <c r="AT2144" s="239" t="s">
        <v>218</v>
      </c>
      <c r="AU2144" s="239" t="s">
        <v>82</v>
      </c>
      <c r="AV2144" s="13" t="s">
        <v>82</v>
      </c>
      <c r="AW2144" s="13" t="s">
        <v>33</v>
      </c>
      <c r="AX2144" s="13" t="s">
        <v>73</v>
      </c>
      <c r="AY2144" s="239" t="s">
        <v>206</v>
      </c>
    </row>
    <row r="2145" spans="1:51" s="14" customFormat="1" ht="12">
      <c r="A2145" s="14"/>
      <c r="B2145" s="240"/>
      <c r="C2145" s="241"/>
      <c r="D2145" s="230" t="s">
        <v>218</v>
      </c>
      <c r="E2145" s="242" t="s">
        <v>19</v>
      </c>
      <c r="F2145" s="243" t="s">
        <v>220</v>
      </c>
      <c r="G2145" s="241"/>
      <c r="H2145" s="244">
        <v>1314.53</v>
      </c>
      <c r="I2145" s="245"/>
      <c r="J2145" s="241"/>
      <c r="K2145" s="241"/>
      <c r="L2145" s="246"/>
      <c r="M2145" s="247"/>
      <c r="N2145" s="248"/>
      <c r="O2145" s="248"/>
      <c r="P2145" s="248"/>
      <c r="Q2145" s="248"/>
      <c r="R2145" s="248"/>
      <c r="S2145" s="248"/>
      <c r="T2145" s="249"/>
      <c r="U2145" s="14"/>
      <c r="V2145" s="14"/>
      <c r="W2145" s="14"/>
      <c r="X2145" s="14"/>
      <c r="Y2145" s="14"/>
      <c r="Z2145" s="14"/>
      <c r="AA2145" s="14"/>
      <c r="AB2145" s="14"/>
      <c r="AC2145" s="14"/>
      <c r="AD2145" s="14"/>
      <c r="AE2145" s="14"/>
      <c r="AT2145" s="250" t="s">
        <v>218</v>
      </c>
      <c r="AU2145" s="250" t="s">
        <v>82</v>
      </c>
      <c r="AV2145" s="14" t="s">
        <v>112</v>
      </c>
      <c r="AW2145" s="14" t="s">
        <v>33</v>
      </c>
      <c r="AX2145" s="14" t="s">
        <v>34</v>
      </c>
      <c r="AY2145" s="250" t="s">
        <v>206</v>
      </c>
    </row>
    <row r="2146" spans="1:65" s="2" customFormat="1" ht="16.5" customHeight="1">
      <c r="A2146" s="40"/>
      <c r="B2146" s="41"/>
      <c r="C2146" s="261" t="s">
        <v>2950</v>
      </c>
      <c r="D2146" s="261" t="s">
        <v>317</v>
      </c>
      <c r="E2146" s="262" t="s">
        <v>2951</v>
      </c>
      <c r="F2146" s="263" t="s">
        <v>2952</v>
      </c>
      <c r="G2146" s="264" t="s">
        <v>211</v>
      </c>
      <c r="H2146" s="265">
        <v>1445.983</v>
      </c>
      <c r="I2146" s="266"/>
      <c r="J2146" s="267">
        <f>ROUND(I2146*H2146,2)</f>
        <v>0</v>
      </c>
      <c r="K2146" s="263" t="s">
        <v>212</v>
      </c>
      <c r="L2146" s="268"/>
      <c r="M2146" s="269" t="s">
        <v>19</v>
      </c>
      <c r="N2146" s="270" t="s">
        <v>44</v>
      </c>
      <c r="O2146" s="86"/>
      <c r="P2146" s="224">
        <f>O2146*H2146</f>
        <v>0</v>
      </c>
      <c r="Q2146" s="224">
        <v>0</v>
      </c>
      <c r="R2146" s="224">
        <f>Q2146*H2146</f>
        <v>0</v>
      </c>
      <c r="S2146" s="224">
        <v>0</v>
      </c>
      <c r="T2146" s="225">
        <f>S2146*H2146</f>
        <v>0</v>
      </c>
      <c r="U2146" s="40"/>
      <c r="V2146" s="40"/>
      <c r="W2146" s="40"/>
      <c r="X2146" s="40"/>
      <c r="Y2146" s="40"/>
      <c r="Z2146" s="40"/>
      <c r="AA2146" s="40"/>
      <c r="AB2146" s="40"/>
      <c r="AC2146" s="40"/>
      <c r="AD2146" s="40"/>
      <c r="AE2146" s="40"/>
      <c r="AR2146" s="226" t="s">
        <v>247</v>
      </c>
      <c r="AT2146" s="226" t="s">
        <v>317</v>
      </c>
      <c r="AU2146" s="226" t="s">
        <v>82</v>
      </c>
      <c r="AY2146" s="19" t="s">
        <v>206</v>
      </c>
      <c r="BE2146" s="227">
        <f>IF(N2146="základní",J2146,0)</f>
        <v>0</v>
      </c>
      <c r="BF2146" s="227">
        <f>IF(N2146="snížená",J2146,0)</f>
        <v>0</v>
      </c>
      <c r="BG2146" s="227">
        <f>IF(N2146="zákl. přenesená",J2146,0)</f>
        <v>0</v>
      </c>
      <c r="BH2146" s="227">
        <f>IF(N2146="sníž. přenesená",J2146,0)</f>
        <v>0</v>
      </c>
      <c r="BI2146" s="227">
        <f>IF(N2146="nulová",J2146,0)</f>
        <v>0</v>
      </c>
      <c r="BJ2146" s="19" t="s">
        <v>34</v>
      </c>
      <c r="BK2146" s="227">
        <f>ROUND(I2146*H2146,2)</f>
        <v>0</v>
      </c>
      <c r="BL2146" s="19" t="s">
        <v>112</v>
      </c>
      <c r="BM2146" s="226" t="s">
        <v>2953</v>
      </c>
    </row>
    <row r="2147" spans="1:51" s="13" customFormat="1" ht="12">
      <c r="A2147" s="13"/>
      <c r="B2147" s="228"/>
      <c r="C2147" s="229"/>
      <c r="D2147" s="230" t="s">
        <v>218</v>
      </c>
      <c r="E2147" s="229"/>
      <c r="F2147" s="232" t="s">
        <v>2954</v>
      </c>
      <c r="G2147" s="229"/>
      <c r="H2147" s="233">
        <v>1445.983</v>
      </c>
      <c r="I2147" s="234"/>
      <c r="J2147" s="229"/>
      <c r="K2147" s="229"/>
      <c r="L2147" s="235"/>
      <c r="M2147" s="236"/>
      <c r="N2147" s="237"/>
      <c r="O2147" s="237"/>
      <c r="P2147" s="237"/>
      <c r="Q2147" s="237"/>
      <c r="R2147" s="237"/>
      <c r="S2147" s="237"/>
      <c r="T2147" s="238"/>
      <c r="U2147" s="13"/>
      <c r="V2147" s="13"/>
      <c r="W2147" s="13"/>
      <c r="X2147" s="13"/>
      <c r="Y2147" s="13"/>
      <c r="Z2147" s="13"/>
      <c r="AA2147" s="13"/>
      <c r="AB2147" s="13"/>
      <c r="AC2147" s="13"/>
      <c r="AD2147" s="13"/>
      <c r="AE2147" s="13"/>
      <c r="AT2147" s="239" t="s">
        <v>218</v>
      </c>
      <c r="AU2147" s="239" t="s">
        <v>82</v>
      </c>
      <c r="AV2147" s="13" t="s">
        <v>82</v>
      </c>
      <c r="AW2147" s="13" t="s">
        <v>4</v>
      </c>
      <c r="AX2147" s="13" t="s">
        <v>34</v>
      </c>
      <c r="AY2147" s="239" t="s">
        <v>206</v>
      </c>
    </row>
    <row r="2148" spans="1:65" s="2" customFormat="1" ht="12">
      <c r="A2148" s="40"/>
      <c r="B2148" s="41"/>
      <c r="C2148" s="215" t="s">
        <v>2955</v>
      </c>
      <c r="D2148" s="215" t="s">
        <v>208</v>
      </c>
      <c r="E2148" s="216" t="s">
        <v>2956</v>
      </c>
      <c r="F2148" s="217" t="s">
        <v>2957</v>
      </c>
      <c r="G2148" s="218" t="s">
        <v>211</v>
      </c>
      <c r="H2148" s="219">
        <v>1912</v>
      </c>
      <c r="I2148" s="220"/>
      <c r="J2148" s="221">
        <f>ROUND(I2148*H2148,2)</f>
        <v>0</v>
      </c>
      <c r="K2148" s="217" t="s">
        <v>212</v>
      </c>
      <c r="L2148" s="46"/>
      <c r="M2148" s="222" t="s">
        <v>19</v>
      </c>
      <c r="N2148" s="223" t="s">
        <v>44</v>
      </c>
      <c r="O2148" s="86"/>
      <c r="P2148" s="224">
        <f>O2148*H2148</f>
        <v>0</v>
      </c>
      <c r="Q2148" s="224">
        <v>0.00028</v>
      </c>
      <c r="R2148" s="224">
        <f>Q2148*H2148</f>
        <v>0.53536</v>
      </c>
      <c r="S2148" s="224">
        <v>0</v>
      </c>
      <c r="T2148" s="225">
        <f>S2148*H2148</f>
        <v>0</v>
      </c>
      <c r="U2148" s="40"/>
      <c r="V2148" s="40"/>
      <c r="W2148" s="40"/>
      <c r="X2148" s="40"/>
      <c r="Y2148" s="40"/>
      <c r="Z2148" s="40"/>
      <c r="AA2148" s="40"/>
      <c r="AB2148" s="40"/>
      <c r="AC2148" s="40"/>
      <c r="AD2148" s="40"/>
      <c r="AE2148" s="40"/>
      <c r="AR2148" s="226" t="s">
        <v>304</v>
      </c>
      <c r="AT2148" s="226" t="s">
        <v>208</v>
      </c>
      <c r="AU2148" s="226" t="s">
        <v>82</v>
      </c>
      <c r="AY2148" s="19" t="s">
        <v>206</v>
      </c>
      <c r="BE2148" s="227">
        <f>IF(N2148="základní",J2148,0)</f>
        <v>0</v>
      </c>
      <c r="BF2148" s="227">
        <f>IF(N2148="snížená",J2148,0)</f>
        <v>0</v>
      </c>
      <c r="BG2148" s="227">
        <f>IF(N2148="zákl. přenesená",J2148,0)</f>
        <v>0</v>
      </c>
      <c r="BH2148" s="227">
        <f>IF(N2148="sníž. přenesená",J2148,0)</f>
        <v>0</v>
      </c>
      <c r="BI2148" s="227">
        <f>IF(N2148="nulová",J2148,0)</f>
        <v>0</v>
      </c>
      <c r="BJ2148" s="19" t="s">
        <v>34</v>
      </c>
      <c r="BK2148" s="227">
        <f>ROUND(I2148*H2148,2)</f>
        <v>0</v>
      </c>
      <c r="BL2148" s="19" t="s">
        <v>304</v>
      </c>
      <c r="BM2148" s="226" t="s">
        <v>2958</v>
      </c>
    </row>
    <row r="2149" spans="1:65" s="2" customFormat="1" ht="21.75" customHeight="1">
      <c r="A2149" s="40"/>
      <c r="B2149" s="41"/>
      <c r="C2149" s="261" t="s">
        <v>2959</v>
      </c>
      <c r="D2149" s="261" t="s">
        <v>317</v>
      </c>
      <c r="E2149" s="262" t="s">
        <v>2960</v>
      </c>
      <c r="F2149" s="263" t="s">
        <v>2961</v>
      </c>
      <c r="G2149" s="264" t="s">
        <v>211</v>
      </c>
      <c r="H2149" s="265">
        <v>1912</v>
      </c>
      <c r="I2149" s="266"/>
      <c r="J2149" s="267">
        <f>ROUND(I2149*H2149,2)</f>
        <v>0</v>
      </c>
      <c r="K2149" s="263" t="s">
        <v>19</v>
      </c>
      <c r="L2149" s="268"/>
      <c r="M2149" s="269" t="s">
        <v>19</v>
      </c>
      <c r="N2149" s="270" t="s">
        <v>44</v>
      </c>
      <c r="O2149" s="86"/>
      <c r="P2149" s="224">
        <f>O2149*H2149</f>
        <v>0</v>
      </c>
      <c r="Q2149" s="224">
        <v>0.00156</v>
      </c>
      <c r="R2149" s="224">
        <f>Q2149*H2149</f>
        <v>2.98272</v>
      </c>
      <c r="S2149" s="224">
        <v>0</v>
      </c>
      <c r="T2149" s="225">
        <f>S2149*H2149</f>
        <v>0</v>
      </c>
      <c r="U2149" s="40"/>
      <c r="V2149" s="40"/>
      <c r="W2149" s="40"/>
      <c r="X2149" s="40"/>
      <c r="Y2149" s="40"/>
      <c r="Z2149" s="40"/>
      <c r="AA2149" s="40"/>
      <c r="AB2149" s="40"/>
      <c r="AC2149" s="40"/>
      <c r="AD2149" s="40"/>
      <c r="AE2149" s="40"/>
      <c r="AR2149" s="226" t="s">
        <v>377</v>
      </c>
      <c r="AT2149" s="226" t="s">
        <v>317</v>
      </c>
      <c r="AU2149" s="226" t="s">
        <v>82</v>
      </c>
      <c r="AY2149" s="19" t="s">
        <v>206</v>
      </c>
      <c r="BE2149" s="227">
        <f>IF(N2149="základní",J2149,0)</f>
        <v>0</v>
      </c>
      <c r="BF2149" s="227">
        <f>IF(N2149="snížená",J2149,0)</f>
        <v>0</v>
      </c>
      <c r="BG2149" s="227">
        <f>IF(N2149="zákl. přenesená",J2149,0)</f>
        <v>0</v>
      </c>
      <c r="BH2149" s="227">
        <f>IF(N2149="sníž. přenesená",J2149,0)</f>
        <v>0</v>
      </c>
      <c r="BI2149" s="227">
        <f>IF(N2149="nulová",J2149,0)</f>
        <v>0</v>
      </c>
      <c r="BJ2149" s="19" t="s">
        <v>34</v>
      </c>
      <c r="BK2149" s="227">
        <f>ROUND(I2149*H2149,2)</f>
        <v>0</v>
      </c>
      <c r="BL2149" s="19" t="s">
        <v>304</v>
      </c>
      <c r="BM2149" s="226" t="s">
        <v>2962</v>
      </c>
    </row>
    <row r="2150" spans="1:65" s="2" customFormat="1" ht="12">
      <c r="A2150" s="40"/>
      <c r="B2150" s="41"/>
      <c r="C2150" s="261" t="s">
        <v>2963</v>
      </c>
      <c r="D2150" s="261" t="s">
        <v>317</v>
      </c>
      <c r="E2150" s="262" t="s">
        <v>2964</v>
      </c>
      <c r="F2150" s="263" t="s">
        <v>2965</v>
      </c>
      <c r="G2150" s="264" t="s">
        <v>211</v>
      </c>
      <c r="H2150" s="265">
        <v>1332</v>
      </c>
      <c r="I2150" s="266"/>
      <c r="J2150" s="267">
        <f>ROUND(I2150*H2150,2)</f>
        <v>0</v>
      </c>
      <c r="K2150" s="263" t="s">
        <v>19</v>
      </c>
      <c r="L2150" s="268"/>
      <c r="M2150" s="269" t="s">
        <v>19</v>
      </c>
      <c r="N2150" s="270" t="s">
        <v>44</v>
      </c>
      <c r="O2150" s="86"/>
      <c r="P2150" s="224">
        <f>O2150*H2150</f>
        <v>0</v>
      </c>
      <c r="Q2150" s="224">
        <v>0.00107</v>
      </c>
      <c r="R2150" s="224">
        <f>Q2150*H2150</f>
        <v>1.42524</v>
      </c>
      <c r="S2150" s="224">
        <v>0</v>
      </c>
      <c r="T2150" s="225">
        <f>S2150*H2150</f>
        <v>0</v>
      </c>
      <c r="U2150" s="40"/>
      <c r="V2150" s="40"/>
      <c r="W2150" s="40"/>
      <c r="X2150" s="40"/>
      <c r="Y2150" s="40"/>
      <c r="Z2150" s="40"/>
      <c r="AA2150" s="40"/>
      <c r="AB2150" s="40"/>
      <c r="AC2150" s="40"/>
      <c r="AD2150" s="40"/>
      <c r="AE2150" s="40"/>
      <c r="AR2150" s="226" t="s">
        <v>377</v>
      </c>
      <c r="AT2150" s="226" t="s">
        <v>317</v>
      </c>
      <c r="AU2150" s="226" t="s">
        <v>82</v>
      </c>
      <c r="AY2150" s="19" t="s">
        <v>206</v>
      </c>
      <c r="BE2150" s="227">
        <f>IF(N2150="základní",J2150,0)</f>
        <v>0</v>
      </c>
      <c r="BF2150" s="227">
        <f>IF(N2150="snížená",J2150,0)</f>
        <v>0</v>
      </c>
      <c r="BG2150" s="227">
        <f>IF(N2150="zákl. přenesená",J2150,0)</f>
        <v>0</v>
      </c>
      <c r="BH2150" s="227">
        <f>IF(N2150="sníž. přenesená",J2150,0)</f>
        <v>0</v>
      </c>
      <c r="BI2150" s="227">
        <f>IF(N2150="nulová",J2150,0)</f>
        <v>0</v>
      </c>
      <c r="BJ2150" s="19" t="s">
        <v>34</v>
      </c>
      <c r="BK2150" s="227">
        <f>ROUND(I2150*H2150,2)</f>
        <v>0</v>
      </c>
      <c r="BL2150" s="19" t="s">
        <v>304</v>
      </c>
      <c r="BM2150" s="226" t="s">
        <v>2966</v>
      </c>
    </row>
    <row r="2151" spans="1:65" s="2" customFormat="1" ht="12">
      <c r="A2151" s="40"/>
      <c r="B2151" s="41"/>
      <c r="C2151" s="261" t="s">
        <v>2967</v>
      </c>
      <c r="D2151" s="261" t="s">
        <v>317</v>
      </c>
      <c r="E2151" s="262" t="s">
        <v>2968</v>
      </c>
      <c r="F2151" s="263" t="s">
        <v>2969</v>
      </c>
      <c r="G2151" s="264" t="s">
        <v>211</v>
      </c>
      <c r="H2151" s="265">
        <v>580</v>
      </c>
      <c r="I2151" s="266"/>
      <c r="J2151" s="267">
        <f>ROUND(I2151*H2151,2)</f>
        <v>0</v>
      </c>
      <c r="K2151" s="263" t="s">
        <v>19</v>
      </c>
      <c r="L2151" s="268"/>
      <c r="M2151" s="269" t="s">
        <v>19</v>
      </c>
      <c r="N2151" s="270" t="s">
        <v>44</v>
      </c>
      <c r="O2151" s="86"/>
      <c r="P2151" s="224">
        <f>O2151*H2151</f>
        <v>0</v>
      </c>
      <c r="Q2151" s="224">
        <v>0.00261</v>
      </c>
      <c r="R2151" s="224">
        <f>Q2151*H2151</f>
        <v>1.5138</v>
      </c>
      <c r="S2151" s="224">
        <v>0</v>
      </c>
      <c r="T2151" s="225">
        <f>S2151*H2151</f>
        <v>0</v>
      </c>
      <c r="U2151" s="40"/>
      <c r="V2151" s="40"/>
      <c r="W2151" s="40"/>
      <c r="X2151" s="40"/>
      <c r="Y2151" s="40"/>
      <c r="Z2151" s="40"/>
      <c r="AA2151" s="40"/>
      <c r="AB2151" s="40"/>
      <c r="AC2151" s="40"/>
      <c r="AD2151" s="40"/>
      <c r="AE2151" s="40"/>
      <c r="AR2151" s="226" t="s">
        <v>377</v>
      </c>
      <c r="AT2151" s="226" t="s">
        <v>317</v>
      </c>
      <c r="AU2151" s="226" t="s">
        <v>82</v>
      </c>
      <c r="AY2151" s="19" t="s">
        <v>206</v>
      </c>
      <c r="BE2151" s="227">
        <f>IF(N2151="základní",J2151,0)</f>
        <v>0</v>
      </c>
      <c r="BF2151" s="227">
        <f>IF(N2151="snížená",J2151,0)</f>
        <v>0</v>
      </c>
      <c r="BG2151" s="227">
        <f>IF(N2151="zákl. přenesená",J2151,0)</f>
        <v>0</v>
      </c>
      <c r="BH2151" s="227">
        <f>IF(N2151="sníž. přenesená",J2151,0)</f>
        <v>0</v>
      </c>
      <c r="BI2151" s="227">
        <f>IF(N2151="nulová",J2151,0)</f>
        <v>0</v>
      </c>
      <c r="BJ2151" s="19" t="s">
        <v>34</v>
      </c>
      <c r="BK2151" s="227">
        <f>ROUND(I2151*H2151,2)</f>
        <v>0</v>
      </c>
      <c r="BL2151" s="19" t="s">
        <v>304</v>
      </c>
      <c r="BM2151" s="226" t="s">
        <v>2970</v>
      </c>
    </row>
    <row r="2152" spans="1:65" s="2" customFormat="1" ht="21.75" customHeight="1">
      <c r="A2152" s="40"/>
      <c r="B2152" s="41"/>
      <c r="C2152" s="215" t="s">
        <v>2971</v>
      </c>
      <c r="D2152" s="215" t="s">
        <v>208</v>
      </c>
      <c r="E2152" s="216" t="s">
        <v>2972</v>
      </c>
      <c r="F2152" s="217" t="s">
        <v>2973</v>
      </c>
      <c r="G2152" s="218" t="s">
        <v>211</v>
      </c>
      <c r="H2152" s="219">
        <v>99.424</v>
      </c>
      <c r="I2152" s="220"/>
      <c r="J2152" s="221">
        <f>ROUND(I2152*H2152,2)</f>
        <v>0</v>
      </c>
      <c r="K2152" s="217" t="s">
        <v>212</v>
      </c>
      <c r="L2152" s="46"/>
      <c r="M2152" s="222" t="s">
        <v>19</v>
      </c>
      <c r="N2152" s="223" t="s">
        <v>44</v>
      </c>
      <c r="O2152" s="86"/>
      <c r="P2152" s="224">
        <f>O2152*H2152</f>
        <v>0</v>
      </c>
      <c r="Q2152" s="224">
        <v>1E-05</v>
      </c>
      <c r="R2152" s="224">
        <f>Q2152*H2152</f>
        <v>0.0009942400000000002</v>
      </c>
      <c r="S2152" s="224">
        <v>0</v>
      </c>
      <c r="T2152" s="225">
        <f>S2152*H2152</f>
        <v>0</v>
      </c>
      <c r="U2152" s="40"/>
      <c r="V2152" s="40"/>
      <c r="W2152" s="40"/>
      <c r="X2152" s="40"/>
      <c r="Y2152" s="40"/>
      <c r="Z2152" s="40"/>
      <c r="AA2152" s="40"/>
      <c r="AB2152" s="40"/>
      <c r="AC2152" s="40"/>
      <c r="AD2152" s="40"/>
      <c r="AE2152" s="40"/>
      <c r="AR2152" s="226" t="s">
        <v>304</v>
      </c>
      <c r="AT2152" s="226" t="s">
        <v>208</v>
      </c>
      <c r="AU2152" s="226" t="s">
        <v>82</v>
      </c>
      <c r="AY2152" s="19" t="s">
        <v>206</v>
      </c>
      <c r="BE2152" s="227">
        <f>IF(N2152="základní",J2152,0)</f>
        <v>0</v>
      </c>
      <c r="BF2152" s="227">
        <f>IF(N2152="snížená",J2152,0)</f>
        <v>0</v>
      </c>
      <c r="BG2152" s="227">
        <f>IF(N2152="zákl. přenesená",J2152,0)</f>
        <v>0</v>
      </c>
      <c r="BH2152" s="227">
        <f>IF(N2152="sníž. přenesená",J2152,0)</f>
        <v>0</v>
      </c>
      <c r="BI2152" s="227">
        <f>IF(N2152="nulová",J2152,0)</f>
        <v>0</v>
      </c>
      <c r="BJ2152" s="19" t="s">
        <v>34</v>
      </c>
      <c r="BK2152" s="227">
        <f>ROUND(I2152*H2152,2)</f>
        <v>0</v>
      </c>
      <c r="BL2152" s="19" t="s">
        <v>304</v>
      </c>
      <c r="BM2152" s="226" t="s">
        <v>2974</v>
      </c>
    </row>
    <row r="2153" spans="1:51" s="15" customFormat="1" ht="12">
      <c r="A2153" s="15"/>
      <c r="B2153" s="251"/>
      <c r="C2153" s="252"/>
      <c r="D2153" s="230" t="s">
        <v>218</v>
      </c>
      <c r="E2153" s="253" t="s">
        <v>19</v>
      </c>
      <c r="F2153" s="254" t="s">
        <v>2975</v>
      </c>
      <c r="G2153" s="252"/>
      <c r="H2153" s="253" t="s">
        <v>19</v>
      </c>
      <c r="I2153" s="255"/>
      <c r="J2153" s="252"/>
      <c r="K2153" s="252"/>
      <c r="L2153" s="256"/>
      <c r="M2153" s="257"/>
      <c r="N2153" s="258"/>
      <c r="O2153" s="258"/>
      <c r="P2153" s="258"/>
      <c r="Q2153" s="258"/>
      <c r="R2153" s="258"/>
      <c r="S2153" s="258"/>
      <c r="T2153" s="259"/>
      <c r="U2153" s="15"/>
      <c r="V2153" s="15"/>
      <c r="W2153" s="15"/>
      <c r="X2153" s="15"/>
      <c r="Y2153" s="15"/>
      <c r="Z2153" s="15"/>
      <c r="AA2153" s="15"/>
      <c r="AB2153" s="15"/>
      <c r="AC2153" s="15"/>
      <c r="AD2153" s="15"/>
      <c r="AE2153" s="15"/>
      <c r="AT2153" s="260" t="s">
        <v>218</v>
      </c>
      <c r="AU2153" s="260" t="s">
        <v>82</v>
      </c>
      <c r="AV2153" s="15" t="s">
        <v>34</v>
      </c>
      <c r="AW2153" s="15" t="s">
        <v>33</v>
      </c>
      <c r="AX2153" s="15" t="s">
        <v>73</v>
      </c>
      <c r="AY2153" s="260" t="s">
        <v>206</v>
      </c>
    </row>
    <row r="2154" spans="1:51" s="13" customFormat="1" ht="12">
      <c r="A2154" s="13"/>
      <c r="B2154" s="228"/>
      <c r="C2154" s="229"/>
      <c r="D2154" s="230" t="s">
        <v>218</v>
      </c>
      <c r="E2154" s="231" t="s">
        <v>19</v>
      </c>
      <c r="F2154" s="232" t="s">
        <v>2976</v>
      </c>
      <c r="G2154" s="229"/>
      <c r="H2154" s="233">
        <v>2.351</v>
      </c>
      <c r="I2154" s="234"/>
      <c r="J2154" s="229"/>
      <c r="K2154" s="229"/>
      <c r="L2154" s="235"/>
      <c r="M2154" s="236"/>
      <c r="N2154" s="237"/>
      <c r="O2154" s="237"/>
      <c r="P2154" s="237"/>
      <c r="Q2154" s="237"/>
      <c r="R2154" s="237"/>
      <c r="S2154" s="237"/>
      <c r="T2154" s="238"/>
      <c r="U2154" s="13"/>
      <c r="V2154" s="13"/>
      <c r="W2154" s="13"/>
      <c r="X2154" s="13"/>
      <c r="Y2154" s="13"/>
      <c r="Z2154" s="13"/>
      <c r="AA2154" s="13"/>
      <c r="AB2154" s="13"/>
      <c r="AC2154" s="13"/>
      <c r="AD2154" s="13"/>
      <c r="AE2154" s="13"/>
      <c r="AT2154" s="239" t="s">
        <v>218</v>
      </c>
      <c r="AU2154" s="239" t="s">
        <v>82</v>
      </c>
      <c r="AV2154" s="13" t="s">
        <v>82</v>
      </c>
      <c r="AW2154" s="13" t="s">
        <v>33</v>
      </c>
      <c r="AX2154" s="13" t="s">
        <v>73</v>
      </c>
      <c r="AY2154" s="239" t="s">
        <v>206</v>
      </c>
    </row>
    <row r="2155" spans="1:51" s="13" customFormat="1" ht="12">
      <c r="A2155" s="13"/>
      <c r="B2155" s="228"/>
      <c r="C2155" s="229"/>
      <c r="D2155" s="230" t="s">
        <v>218</v>
      </c>
      <c r="E2155" s="231" t="s">
        <v>19</v>
      </c>
      <c r="F2155" s="232" t="s">
        <v>2977</v>
      </c>
      <c r="G2155" s="229"/>
      <c r="H2155" s="233">
        <v>2.134</v>
      </c>
      <c r="I2155" s="234"/>
      <c r="J2155" s="229"/>
      <c r="K2155" s="229"/>
      <c r="L2155" s="235"/>
      <c r="M2155" s="236"/>
      <c r="N2155" s="237"/>
      <c r="O2155" s="237"/>
      <c r="P2155" s="237"/>
      <c r="Q2155" s="237"/>
      <c r="R2155" s="237"/>
      <c r="S2155" s="237"/>
      <c r="T2155" s="238"/>
      <c r="U2155" s="13"/>
      <c r="V2155" s="13"/>
      <c r="W2155" s="13"/>
      <c r="X2155" s="13"/>
      <c r="Y2155" s="13"/>
      <c r="Z2155" s="13"/>
      <c r="AA2155" s="13"/>
      <c r="AB2155" s="13"/>
      <c r="AC2155" s="13"/>
      <c r="AD2155" s="13"/>
      <c r="AE2155" s="13"/>
      <c r="AT2155" s="239" t="s">
        <v>218</v>
      </c>
      <c r="AU2155" s="239" t="s">
        <v>82</v>
      </c>
      <c r="AV2155" s="13" t="s">
        <v>82</v>
      </c>
      <c r="AW2155" s="13" t="s">
        <v>33</v>
      </c>
      <c r="AX2155" s="13" t="s">
        <v>73</v>
      </c>
      <c r="AY2155" s="239" t="s">
        <v>206</v>
      </c>
    </row>
    <row r="2156" spans="1:51" s="13" customFormat="1" ht="12">
      <c r="A2156" s="13"/>
      <c r="B2156" s="228"/>
      <c r="C2156" s="229"/>
      <c r="D2156" s="230" t="s">
        <v>218</v>
      </c>
      <c r="E2156" s="231" t="s">
        <v>19</v>
      </c>
      <c r="F2156" s="232" t="s">
        <v>2978</v>
      </c>
      <c r="G2156" s="229"/>
      <c r="H2156" s="233">
        <v>2.02</v>
      </c>
      <c r="I2156" s="234"/>
      <c r="J2156" s="229"/>
      <c r="K2156" s="229"/>
      <c r="L2156" s="235"/>
      <c r="M2156" s="236"/>
      <c r="N2156" s="237"/>
      <c r="O2156" s="237"/>
      <c r="P2156" s="237"/>
      <c r="Q2156" s="237"/>
      <c r="R2156" s="237"/>
      <c r="S2156" s="237"/>
      <c r="T2156" s="238"/>
      <c r="U2156" s="13"/>
      <c r="V2156" s="13"/>
      <c r="W2156" s="13"/>
      <c r="X2156" s="13"/>
      <c r="Y2156" s="13"/>
      <c r="Z2156" s="13"/>
      <c r="AA2156" s="13"/>
      <c r="AB2156" s="13"/>
      <c r="AC2156" s="13"/>
      <c r="AD2156" s="13"/>
      <c r="AE2156" s="13"/>
      <c r="AT2156" s="239" t="s">
        <v>218</v>
      </c>
      <c r="AU2156" s="239" t="s">
        <v>82</v>
      </c>
      <c r="AV2156" s="13" t="s">
        <v>82</v>
      </c>
      <c r="AW2156" s="13" t="s">
        <v>33</v>
      </c>
      <c r="AX2156" s="13" t="s">
        <v>73</v>
      </c>
      <c r="AY2156" s="239" t="s">
        <v>206</v>
      </c>
    </row>
    <row r="2157" spans="1:51" s="13" customFormat="1" ht="12">
      <c r="A2157" s="13"/>
      <c r="B2157" s="228"/>
      <c r="C2157" s="229"/>
      <c r="D2157" s="230" t="s">
        <v>218</v>
      </c>
      <c r="E2157" s="231" t="s">
        <v>19</v>
      </c>
      <c r="F2157" s="232" t="s">
        <v>2979</v>
      </c>
      <c r="G2157" s="229"/>
      <c r="H2157" s="233">
        <v>28.268</v>
      </c>
      <c r="I2157" s="234"/>
      <c r="J2157" s="229"/>
      <c r="K2157" s="229"/>
      <c r="L2157" s="235"/>
      <c r="M2157" s="236"/>
      <c r="N2157" s="237"/>
      <c r="O2157" s="237"/>
      <c r="P2157" s="237"/>
      <c r="Q2157" s="237"/>
      <c r="R2157" s="237"/>
      <c r="S2157" s="237"/>
      <c r="T2157" s="238"/>
      <c r="U2157" s="13"/>
      <c r="V2157" s="13"/>
      <c r="W2157" s="13"/>
      <c r="X2157" s="13"/>
      <c r="Y2157" s="13"/>
      <c r="Z2157" s="13"/>
      <c r="AA2157" s="13"/>
      <c r="AB2157" s="13"/>
      <c r="AC2157" s="13"/>
      <c r="AD2157" s="13"/>
      <c r="AE2157" s="13"/>
      <c r="AT2157" s="239" t="s">
        <v>218</v>
      </c>
      <c r="AU2157" s="239" t="s">
        <v>82</v>
      </c>
      <c r="AV2157" s="13" t="s">
        <v>82</v>
      </c>
      <c r="AW2157" s="13" t="s">
        <v>33</v>
      </c>
      <c r="AX2157" s="13" t="s">
        <v>73</v>
      </c>
      <c r="AY2157" s="239" t="s">
        <v>206</v>
      </c>
    </row>
    <row r="2158" spans="1:51" s="13" customFormat="1" ht="12">
      <c r="A2158" s="13"/>
      <c r="B2158" s="228"/>
      <c r="C2158" s="229"/>
      <c r="D2158" s="230" t="s">
        <v>218</v>
      </c>
      <c r="E2158" s="231" t="s">
        <v>19</v>
      </c>
      <c r="F2158" s="232" t="s">
        <v>2980</v>
      </c>
      <c r="G2158" s="229"/>
      <c r="H2158" s="233">
        <v>35.018</v>
      </c>
      <c r="I2158" s="234"/>
      <c r="J2158" s="229"/>
      <c r="K2158" s="229"/>
      <c r="L2158" s="235"/>
      <c r="M2158" s="236"/>
      <c r="N2158" s="237"/>
      <c r="O2158" s="237"/>
      <c r="P2158" s="237"/>
      <c r="Q2158" s="237"/>
      <c r="R2158" s="237"/>
      <c r="S2158" s="237"/>
      <c r="T2158" s="238"/>
      <c r="U2158" s="13"/>
      <c r="V2158" s="13"/>
      <c r="W2158" s="13"/>
      <c r="X2158" s="13"/>
      <c r="Y2158" s="13"/>
      <c r="Z2158" s="13"/>
      <c r="AA2158" s="13"/>
      <c r="AB2158" s="13"/>
      <c r="AC2158" s="13"/>
      <c r="AD2158" s="13"/>
      <c r="AE2158" s="13"/>
      <c r="AT2158" s="239" t="s">
        <v>218</v>
      </c>
      <c r="AU2158" s="239" t="s">
        <v>82</v>
      </c>
      <c r="AV2158" s="13" t="s">
        <v>82</v>
      </c>
      <c r="AW2158" s="13" t="s">
        <v>33</v>
      </c>
      <c r="AX2158" s="13" t="s">
        <v>73</v>
      </c>
      <c r="AY2158" s="239" t="s">
        <v>206</v>
      </c>
    </row>
    <row r="2159" spans="1:51" s="13" customFormat="1" ht="12">
      <c r="A2159" s="13"/>
      <c r="B2159" s="228"/>
      <c r="C2159" s="229"/>
      <c r="D2159" s="230" t="s">
        <v>218</v>
      </c>
      <c r="E2159" s="231" t="s">
        <v>19</v>
      </c>
      <c r="F2159" s="232" t="s">
        <v>2981</v>
      </c>
      <c r="G2159" s="229"/>
      <c r="H2159" s="233">
        <v>23.025</v>
      </c>
      <c r="I2159" s="234"/>
      <c r="J2159" s="229"/>
      <c r="K2159" s="229"/>
      <c r="L2159" s="235"/>
      <c r="M2159" s="236"/>
      <c r="N2159" s="237"/>
      <c r="O2159" s="237"/>
      <c r="P2159" s="237"/>
      <c r="Q2159" s="237"/>
      <c r="R2159" s="237"/>
      <c r="S2159" s="237"/>
      <c r="T2159" s="238"/>
      <c r="U2159" s="13"/>
      <c r="V2159" s="13"/>
      <c r="W2159" s="13"/>
      <c r="X2159" s="13"/>
      <c r="Y2159" s="13"/>
      <c r="Z2159" s="13"/>
      <c r="AA2159" s="13"/>
      <c r="AB2159" s="13"/>
      <c r="AC2159" s="13"/>
      <c r="AD2159" s="13"/>
      <c r="AE2159" s="13"/>
      <c r="AT2159" s="239" t="s">
        <v>218</v>
      </c>
      <c r="AU2159" s="239" t="s">
        <v>82</v>
      </c>
      <c r="AV2159" s="13" t="s">
        <v>82</v>
      </c>
      <c r="AW2159" s="13" t="s">
        <v>33</v>
      </c>
      <c r="AX2159" s="13" t="s">
        <v>73</v>
      </c>
      <c r="AY2159" s="239" t="s">
        <v>206</v>
      </c>
    </row>
    <row r="2160" spans="1:51" s="13" customFormat="1" ht="12">
      <c r="A2160" s="13"/>
      <c r="B2160" s="228"/>
      <c r="C2160" s="229"/>
      <c r="D2160" s="230" t="s">
        <v>218</v>
      </c>
      <c r="E2160" s="231" t="s">
        <v>19</v>
      </c>
      <c r="F2160" s="232" t="s">
        <v>2982</v>
      </c>
      <c r="G2160" s="229"/>
      <c r="H2160" s="233">
        <v>6.608</v>
      </c>
      <c r="I2160" s="234"/>
      <c r="J2160" s="229"/>
      <c r="K2160" s="229"/>
      <c r="L2160" s="235"/>
      <c r="M2160" s="236"/>
      <c r="N2160" s="237"/>
      <c r="O2160" s="237"/>
      <c r="P2160" s="237"/>
      <c r="Q2160" s="237"/>
      <c r="R2160" s="237"/>
      <c r="S2160" s="237"/>
      <c r="T2160" s="238"/>
      <c r="U2160" s="13"/>
      <c r="V2160" s="13"/>
      <c r="W2160" s="13"/>
      <c r="X2160" s="13"/>
      <c r="Y2160" s="13"/>
      <c r="Z2160" s="13"/>
      <c r="AA2160" s="13"/>
      <c r="AB2160" s="13"/>
      <c r="AC2160" s="13"/>
      <c r="AD2160" s="13"/>
      <c r="AE2160" s="13"/>
      <c r="AT2160" s="239" t="s">
        <v>218</v>
      </c>
      <c r="AU2160" s="239" t="s">
        <v>82</v>
      </c>
      <c r="AV2160" s="13" t="s">
        <v>82</v>
      </c>
      <c r="AW2160" s="13" t="s">
        <v>33</v>
      </c>
      <c r="AX2160" s="13" t="s">
        <v>73</v>
      </c>
      <c r="AY2160" s="239" t="s">
        <v>206</v>
      </c>
    </row>
    <row r="2161" spans="1:51" s="14" customFormat="1" ht="12">
      <c r="A2161" s="14"/>
      <c r="B2161" s="240"/>
      <c r="C2161" s="241"/>
      <c r="D2161" s="230" t="s">
        <v>218</v>
      </c>
      <c r="E2161" s="242" t="s">
        <v>19</v>
      </c>
      <c r="F2161" s="243" t="s">
        <v>220</v>
      </c>
      <c r="G2161" s="241"/>
      <c r="H2161" s="244">
        <v>99.424</v>
      </c>
      <c r="I2161" s="245"/>
      <c r="J2161" s="241"/>
      <c r="K2161" s="241"/>
      <c r="L2161" s="246"/>
      <c r="M2161" s="247"/>
      <c r="N2161" s="248"/>
      <c r="O2161" s="248"/>
      <c r="P2161" s="248"/>
      <c r="Q2161" s="248"/>
      <c r="R2161" s="248"/>
      <c r="S2161" s="248"/>
      <c r="T2161" s="249"/>
      <c r="U2161" s="14"/>
      <c r="V2161" s="14"/>
      <c r="W2161" s="14"/>
      <c r="X2161" s="14"/>
      <c r="Y2161" s="14"/>
      <c r="Z2161" s="14"/>
      <c r="AA2161" s="14"/>
      <c r="AB2161" s="14"/>
      <c r="AC2161" s="14"/>
      <c r="AD2161" s="14"/>
      <c r="AE2161" s="14"/>
      <c r="AT2161" s="250" t="s">
        <v>218</v>
      </c>
      <c r="AU2161" s="250" t="s">
        <v>82</v>
      </c>
      <c r="AV2161" s="14" t="s">
        <v>112</v>
      </c>
      <c r="AW2161" s="14" t="s">
        <v>33</v>
      </c>
      <c r="AX2161" s="14" t="s">
        <v>34</v>
      </c>
      <c r="AY2161" s="250" t="s">
        <v>206</v>
      </c>
    </row>
    <row r="2162" spans="1:65" s="2" customFormat="1" ht="12">
      <c r="A2162" s="40"/>
      <c r="B2162" s="41"/>
      <c r="C2162" s="261" t="s">
        <v>2983</v>
      </c>
      <c r="D2162" s="261" t="s">
        <v>317</v>
      </c>
      <c r="E2162" s="262" t="s">
        <v>2984</v>
      </c>
      <c r="F2162" s="263" t="s">
        <v>2985</v>
      </c>
      <c r="G2162" s="264" t="s">
        <v>211</v>
      </c>
      <c r="H2162" s="265">
        <v>97.404</v>
      </c>
      <c r="I2162" s="266"/>
      <c r="J2162" s="267">
        <f>ROUND(I2162*H2162,2)</f>
        <v>0</v>
      </c>
      <c r="K2162" s="263" t="s">
        <v>19</v>
      </c>
      <c r="L2162" s="268"/>
      <c r="M2162" s="269" t="s">
        <v>19</v>
      </c>
      <c r="N2162" s="270" t="s">
        <v>44</v>
      </c>
      <c r="O2162" s="86"/>
      <c r="P2162" s="224">
        <f>O2162*H2162</f>
        <v>0</v>
      </c>
      <c r="Q2162" s="224">
        <v>0.035</v>
      </c>
      <c r="R2162" s="224">
        <f>Q2162*H2162</f>
        <v>3.4091400000000003</v>
      </c>
      <c r="S2162" s="224">
        <v>0</v>
      </c>
      <c r="T2162" s="225">
        <f>S2162*H2162</f>
        <v>0</v>
      </c>
      <c r="U2162" s="40"/>
      <c r="V2162" s="40"/>
      <c r="W2162" s="40"/>
      <c r="X2162" s="40"/>
      <c r="Y2162" s="40"/>
      <c r="Z2162" s="40"/>
      <c r="AA2162" s="40"/>
      <c r="AB2162" s="40"/>
      <c r="AC2162" s="40"/>
      <c r="AD2162" s="40"/>
      <c r="AE2162" s="40"/>
      <c r="AR2162" s="226" t="s">
        <v>377</v>
      </c>
      <c r="AT2162" s="226" t="s">
        <v>317</v>
      </c>
      <c r="AU2162" s="226" t="s">
        <v>82</v>
      </c>
      <c r="AY2162" s="19" t="s">
        <v>206</v>
      </c>
      <c r="BE2162" s="227">
        <f>IF(N2162="základní",J2162,0)</f>
        <v>0</v>
      </c>
      <c r="BF2162" s="227">
        <f>IF(N2162="snížená",J2162,0)</f>
        <v>0</v>
      </c>
      <c r="BG2162" s="227">
        <f>IF(N2162="zákl. přenesená",J2162,0)</f>
        <v>0</v>
      </c>
      <c r="BH2162" s="227">
        <f>IF(N2162="sníž. přenesená",J2162,0)</f>
        <v>0</v>
      </c>
      <c r="BI2162" s="227">
        <f>IF(N2162="nulová",J2162,0)</f>
        <v>0</v>
      </c>
      <c r="BJ2162" s="19" t="s">
        <v>34</v>
      </c>
      <c r="BK2162" s="227">
        <f>ROUND(I2162*H2162,2)</f>
        <v>0</v>
      </c>
      <c r="BL2162" s="19" t="s">
        <v>304</v>
      </c>
      <c r="BM2162" s="226" t="s">
        <v>2986</v>
      </c>
    </row>
    <row r="2163" spans="1:47" s="2" customFormat="1" ht="12">
      <c r="A2163" s="40"/>
      <c r="B2163" s="41"/>
      <c r="C2163" s="42"/>
      <c r="D2163" s="230" t="s">
        <v>1750</v>
      </c>
      <c r="E2163" s="42"/>
      <c r="F2163" s="282" t="s">
        <v>2987</v>
      </c>
      <c r="G2163" s="42"/>
      <c r="H2163" s="42"/>
      <c r="I2163" s="283"/>
      <c r="J2163" s="42"/>
      <c r="K2163" s="42"/>
      <c r="L2163" s="46"/>
      <c r="M2163" s="284"/>
      <c r="N2163" s="285"/>
      <c r="O2163" s="86"/>
      <c r="P2163" s="86"/>
      <c r="Q2163" s="86"/>
      <c r="R2163" s="86"/>
      <c r="S2163" s="86"/>
      <c r="T2163" s="87"/>
      <c r="U2163" s="40"/>
      <c r="V2163" s="40"/>
      <c r="W2163" s="40"/>
      <c r="X2163" s="40"/>
      <c r="Y2163" s="40"/>
      <c r="Z2163" s="40"/>
      <c r="AA2163" s="40"/>
      <c r="AB2163" s="40"/>
      <c r="AC2163" s="40"/>
      <c r="AD2163" s="40"/>
      <c r="AE2163" s="40"/>
      <c r="AT2163" s="19" t="s">
        <v>1750</v>
      </c>
      <c r="AU2163" s="19" t="s">
        <v>82</v>
      </c>
    </row>
    <row r="2164" spans="1:51" s="13" customFormat="1" ht="12">
      <c r="A2164" s="13"/>
      <c r="B2164" s="228"/>
      <c r="C2164" s="229"/>
      <c r="D2164" s="230" t="s">
        <v>218</v>
      </c>
      <c r="E2164" s="231" t="s">
        <v>19</v>
      </c>
      <c r="F2164" s="232" t="s">
        <v>2976</v>
      </c>
      <c r="G2164" s="229"/>
      <c r="H2164" s="233">
        <v>2.351</v>
      </c>
      <c r="I2164" s="234"/>
      <c r="J2164" s="229"/>
      <c r="K2164" s="229"/>
      <c r="L2164" s="235"/>
      <c r="M2164" s="236"/>
      <c r="N2164" s="237"/>
      <c r="O2164" s="237"/>
      <c r="P2164" s="237"/>
      <c r="Q2164" s="237"/>
      <c r="R2164" s="237"/>
      <c r="S2164" s="237"/>
      <c r="T2164" s="238"/>
      <c r="U2164" s="13"/>
      <c r="V2164" s="13"/>
      <c r="W2164" s="13"/>
      <c r="X2164" s="13"/>
      <c r="Y2164" s="13"/>
      <c r="Z2164" s="13"/>
      <c r="AA2164" s="13"/>
      <c r="AB2164" s="13"/>
      <c r="AC2164" s="13"/>
      <c r="AD2164" s="13"/>
      <c r="AE2164" s="13"/>
      <c r="AT2164" s="239" t="s">
        <v>218</v>
      </c>
      <c r="AU2164" s="239" t="s">
        <v>82</v>
      </c>
      <c r="AV2164" s="13" t="s">
        <v>82</v>
      </c>
      <c r="AW2164" s="13" t="s">
        <v>33</v>
      </c>
      <c r="AX2164" s="13" t="s">
        <v>73</v>
      </c>
      <c r="AY2164" s="239" t="s">
        <v>206</v>
      </c>
    </row>
    <row r="2165" spans="1:51" s="13" customFormat="1" ht="12">
      <c r="A2165" s="13"/>
      <c r="B2165" s="228"/>
      <c r="C2165" s="229"/>
      <c r="D2165" s="230" t="s">
        <v>218</v>
      </c>
      <c r="E2165" s="231" t="s">
        <v>19</v>
      </c>
      <c r="F2165" s="232" t="s">
        <v>2977</v>
      </c>
      <c r="G2165" s="229"/>
      <c r="H2165" s="233">
        <v>2.134</v>
      </c>
      <c r="I2165" s="234"/>
      <c r="J2165" s="229"/>
      <c r="K2165" s="229"/>
      <c r="L2165" s="235"/>
      <c r="M2165" s="236"/>
      <c r="N2165" s="237"/>
      <c r="O2165" s="237"/>
      <c r="P2165" s="237"/>
      <c r="Q2165" s="237"/>
      <c r="R2165" s="237"/>
      <c r="S2165" s="237"/>
      <c r="T2165" s="238"/>
      <c r="U2165" s="13"/>
      <c r="V2165" s="13"/>
      <c r="W2165" s="13"/>
      <c r="X2165" s="13"/>
      <c r="Y2165" s="13"/>
      <c r="Z2165" s="13"/>
      <c r="AA2165" s="13"/>
      <c r="AB2165" s="13"/>
      <c r="AC2165" s="13"/>
      <c r="AD2165" s="13"/>
      <c r="AE2165" s="13"/>
      <c r="AT2165" s="239" t="s">
        <v>218</v>
      </c>
      <c r="AU2165" s="239" t="s">
        <v>82</v>
      </c>
      <c r="AV2165" s="13" t="s">
        <v>82</v>
      </c>
      <c r="AW2165" s="13" t="s">
        <v>33</v>
      </c>
      <c r="AX2165" s="13" t="s">
        <v>73</v>
      </c>
      <c r="AY2165" s="239" t="s">
        <v>206</v>
      </c>
    </row>
    <row r="2166" spans="1:51" s="13" customFormat="1" ht="12">
      <c r="A2166" s="13"/>
      <c r="B2166" s="228"/>
      <c r="C2166" s="229"/>
      <c r="D2166" s="230" t="s">
        <v>218</v>
      </c>
      <c r="E2166" s="231" t="s">
        <v>19</v>
      </c>
      <c r="F2166" s="232" t="s">
        <v>2979</v>
      </c>
      <c r="G2166" s="229"/>
      <c r="H2166" s="233">
        <v>28.268</v>
      </c>
      <c r="I2166" s="234"/>
      <c r="J2166" s="229"/>
      <c r="K2166" s="229"/>
      <c r="L2166" s="235"/>
      <c r="M2166" s="236"/>
      <c r="N2166" s="237"/>
      <c r="O2166" s="237"/>
      <c r="P2166" s="237"/>
      <c r="Q2166" s="237"/>
      <c r="R2166" s="237"/>
      <c r="S2166" s="237"/>
      <c r="T2166" s="238"/>
      <c r="U2166" s="13"/>
      <c r="V2166" s="13"/>
      <c r="W2166" s="13"/>
      <c r="X2166" s="13"/>
      <c r="Y2166" s="13"/>
      <c r="Z2166" s="13"/>
      <c r="AA2166" s="13"/>
      <c r="AB2166" s="13"/>
      <c r="AC2166" s="13"/>
      <c r="AD2166" s="13"/>
      <c r="AE2166" s="13"/>
      <c r="AT2166" s="239" t="s">
        <v>218</v>
      </c>
      <c r="AU2166" s="239" t="s">
        <v>82</v>
      </c>
      <c r="AV2166" s="13" t="s">
        <v>82</v>
      </c>
      <c r="AW2166" s="13" t="s">
        <v>33</v>
      </c>
      <c r="AX2166" s="13" t="s">
        <v>73</v>
      </c>
      <c r="AY2166" s="239" t="s">
        <v>206</v>
      </c>
    </row>
    <row r="2167" spans="1:51" s="13" customFormat="1" ht="12">
      <c r="A2167" s="13"/>
      <c r="B2167" s="228"/>
      <c r="C2167" s="229"/>
      <c r="D2167" s="230" t="s">
        <v>218</v>
      </c>
      <c r="E2167" s="231" t="s">
        <v>19</v>
      </c>
      <c r="F2167" s="232" t="s">
        <v>2980</v>
      </c>
      <c r="G2167" s="229"/>
      <c r="H2167" s="233">
        <v>35.018</v>
      </c>
      <c r="I2167" s="234"/>
      <c r="J2167" s="229"/>
      <c r="K2167" s="229"/>
      <c r="L2167" s="235"/>
      <c r="M2167" s="236"/>
      <c r="N2167" s="237"/>
      <c r="O2167" s="237"/>
      <c r="P2167" s="237"/>
      <c r="Q2167" s="237"/>
      <c r="R2167" s="237"/>
      <c r="S2167" s="237"/>
      <c r="T2167" s="238"/>
      <c r="U2167" s="13"/>
      <c r="V2167" s="13"/>
      <c r="W2167" s="13"/>
      <c r="X2167" s="13"/>
      <c r="Y2167" s="13"/>
      <c r="Z2167" s="13"/>
      <c r="AA2167" s="13"/>
      <c r="AB2167" s="13"/>
      <c r="AC2167" s="13"/>
      <c r="AD2167" s="13"/>
      <c r="AE2167" s="13"/>
      <c r="AT2167" s="239" t="s">
        <v>218</v>
      </c>
      <c r="AU2167" s="239" t="s">
        <v>82</v>
      </c>
      <c r="AV2167" s="13" t="s">
        <v>82</v>
      </c>
      <c r="AW2167" s="13" t="s">
        <v>33</v>
      </c>
      <c r="AX2167" s="13" t="s">
        <v>73</v>
      </c>
      <c r="AY2167" s="239" t="s">
        <v>206</v>
      </c>
    </row>
    <row r="2168" spans="1:51" s="13" customFormat="1" ht="12">
      <c r="A2168" s="13"/>
      <c r="B2168" s="228"/>
      <c r="C2168" s="229"/>
      <c r="D2168" s="230" t="s">
        <v>218</v>
      </c>
      <c r="E2168" s="231" t="s">
        <v>19</v>
      </c>
      <c r="F2168" s="232" t="s">
        <v>2981</v>
      </c>
      <c r="G2168" s="229"/>
      <c r="H2168" s="233">
        <v>23.025</v>
      </c>
      <c r="I2168" s="234"/>
      <c r="J2168" s="229"/>
      <c r="K2168" s="229"/>
      <c r="L2168" s="235"/>
      <c r="M2168" s="236"/>
      <c r="N2168" s="237"/>
      <c r="O2168" s="237"/>
      <c r="P2168" s="237"/>
      <c r="Q2168" s="237"/>
      <c r="R2168" s="237"/>
      <c r="S2168" s="237"/>
      <c r="T2168" s="238"/>
      <c r="U2168" s="13"/>
      <c r="V2168" s="13"/>
      <c r="W2168" s="13"/>
      <c r="X2168" s="13"/>
      <c r="Y2168" s="13"/>
      <c r="Z2168" s="13"/>
      <c r="AA2168" s="13"/>
      <c r="AB2168" s="13"/>
      <c r="AC2168" s="13"/>
      <c r="AD2168" s="13"/>
      <c r="AE2168" s="13"/>
      <c r="AT2168" s="239" t="s">
        <v>218</v>
      </c>
      <c r="AU2168" s="239" t="s">
        <v>82</v>
      </c>
      <c r="AV2168" s="13" t="s">
        <v>82</v>
      </c>
      <c r="AW2168" s="13" t="s">
        <v>33</v>
      </c>
      <c r="AX2168" s="13" t="s">
        <v>73</v>
      </c>
      <c r="AY2168" s="239" t="s">
        <v>206</v>
      </c>
    </row>
    <row r="2169" spans="1:51" s="13" customFormat="1" ht="12">
      <c r="A2169" s="13"/>
      <c r="B2169" s="228"/>
      <c r="C2169" s="229"/>
      <c r="D2169" s="230" t="s">
        <v>218</v>
      </c>
      <c r="E2169" s="231" t="s">
        <v>19</v>
      </c>
      <c r="F2169" s="232" t="s">
        <v>2982</v>
      </c>
      <c r="G2169" s="229"/>
      <c r="H2169" s="233">
        <v>6.608</v>
      </c>
      <c r="I2169" s="234"/>
      <c r="J2169" s="229"/>
      <c r="K2169" s="229"/>
      <c r="L2169" s="235"/>
      <c r="M2169" s="236"/>
      <c r="N2169" s="237"/>
      <c r="O2169" s="237"/>
      <c r="P2169" s="237"/>
      <c r="Q2169" s="237"/>
      <c r="R2169" s="237"/>
      <c r="S2169" s="237"/>
      <c r="T2169" s="238"/>
      <c r="U2169" s="13"/>
      <c r="V2169" s="13"/>
      <c r="W2169" s="13"/>
      <c r="X2169" s="13"/>
      <c r="Y2169" s="13"/>
      <c r="Z2169" s="13"/>
      <c r="AA2169" s="13"/>
      <c r="AB2169" s="13"/>
      <c r="AC2169" s="13"/>
      <c r="AD2169" s="13"/>
      <c r="AE2169" s="13"/>
      <c r="AT2169" s="239" t="s">
        <v>218</v>
      </c>
      <c r="AU2169" s="239" t="s">
        <v>82</v>
      </c>
      <c r="AV2169" s="13" t="s">
        <v>82</v>
      </c>
      <c r="AW2169" s="13" t="s">
        <v>33</v>
      </c>
      <c r="AX2169" s="13" t="s">
        <v>73</v>
      </c>
      <c r="AY2169" s="239" t="s">
        <v>206</v>
      </c>
    </row>
    <row r="2170" spans="1:51" s="14" customFormat="1" ht="12">
      <c r="A2170" s="14"/>
      <c r="B2170" s="240"/>
      <c r="C2170" s="241"/>
      <c r="D2170" s="230" t="s">
        <v>218</v>
      </c>
      <c r="E2170" s="242" t="s">
        <v>19</v>
      </c>
      <c r="F2170" s="243" t="s">
        <v>220</v>
      </c>
      <c r="G2170" s="241"/>
      <c r="H2170" s="244">
        <v>97.404</v>
      </c>
      <c r="I2170" s="245"/>
      <c r="J2170" s="241"/>
      <c r="K2170" s="241"/>
      <c r="L2170" s="246"/>
      <c r="M2170" s="247"/>
      <c r="N2170" s="248"/>
      <c r="O2170" s="248"/>
      <c r="P2170" s="248"/>
      <c r="Q2170" s="248"/>
      <c r="R2170" s="248"/>
      <c r="S2170" s="248"/>
      <c r="T2170" s="249"/>
      <c r="U2170" s="14"/>
      <c r="V2170" s="14"/>
      <c r="W2170" s="14"/>
      <c r="X2170" s="14"/>
      <c r="Y2170" s="14"/>
      <c r="Z2170" s="14"/>
      <c r="AA2170" s="14"/>
      <c r="AB2170" s="14"/>
      <c r="AC2170" s="14"/>
      <c r="AD2170" s="14"/>
      <c r="AE2170" s="14"/>
      <c r="AT2170" s="250" t="s">
        <v>218</v>
      </c>
      <c r="AU2170" s="250" t="s">
        <v>82</v>
      </c>
      <c r="AV2170" s="14" t="s">
        <v>112</v>
      </c>
      <c r="AW2170" s="14" t="s">
        <v>33</v>
      </c>
      <c r="AX2170" s="14" t="s">
        <v>34</v>
      </c>
      <c r="AY2170" s="250" t="s">
        <v>206</v>
      </c>
    </row>
    <row r="2171" spans="1:65" s="2" customFormat="1" ht="12">
      <c r="A2171" s="40"/>
      <c r="B2171" s="41"/>
      <c r="C2171" s="261" t="s">
        <v>2988</v>
      </c>
      <c r="D2171" s="261" t="s">
        <v>317</v>
      </c>
      <c r="E2171" s="262" t="s">
        <v>2989</v>
      </c>
      <c r="F2171" s="263" t="s">
        <v>2990</v>
      </c>
      <c r="G2171" s="264" t="s">
        <v>211</v>
      </c>
      <c r="H2171" s="265">
        <v>2.02</v>
      </c>
      <c r="I2171" s="266"/>
      <c r="J2171" s="267">
        <f>ROUND(I2171*H2171,2)</f>
        <v>0</v>
      </c>
      <c r="K2171" s="263" t="s">
        <v>19</v>
      </c>
      <c r="L2171" s="268"/>
      <c r="M2171" s="269" t="s">
        <v>19</v>
      </c>
      <c r="N2171" s="270" t="s">
        <v>44</v>
      </c>
      <c r="O2171" s="86"/>
      <c r="P2171" s="224">
        <f>O2171*H2171</f>
        <v>0</v>
      </c>
      <c r="Q2171" s="224">
        <v>0.075</v>
      </c>
      <c r="R2171" s="224">
        <f>Q2171*H2171</f>
        <v>0.1515</v>
      </c>
      <c r="S2171" s="224">
        <v>0</v>
      </c>
      <c r="T2171" s="225">
        <f>S2171*H2171</f>
        <v>0</v>
      </c>
      <c r="U2171" s="40"/>
      <c r="V2171" s="40"/>
      <c r="W2171" s="40"/>
      <c r="X2171" s="40"/>
      <c r="Y2171" s="40"/>
      <c r="Z2171" s="40"/>
      <c r="AA2171" s="40"/>
      <c r="AB2171" s="40"/>
      <c r="AC2171" s="40"/>
      <c r="AD2171" s="40"/>
      <c r="AE2171" s="40"/>
      <c r="AR2171" s="226" t="s">
        <v>377</v>
      </c>
      <c r="AT2171" s="226" t="s">
        <v>317</v>
      </c>
      <c r="AU2171" s="226" t="s">
        <v>82</v>
      </c>
      <c r="AY2171" s="19" t="s">
        <v>206</v>
      </c>
      <c r="BE2171" s="227">
        <f>IF(N2171="základní",J2171,0)</f>
        <v>0</v>
      </c>
      <c r="BF2171" s="227">
        <f>IF(N2171="snížená",J2171,0)</f>
        <v>0</v>
      </c>
      <c r="BG2171" s="227">
        <f>IF(N2171="zákl. přenesená",J2171,0)</f>
        <v>0</v>
      </c>
      <c r="BH2171" s="227">
        <f>IF(N2171="sníž. přenesená",J2171,0)</f>
        <v>0</v>
      </c>
      <c r="BI2171" s="227">
        <f>IF(N2171="nulová",J2171,0)</f>
        <v>0</v>
      </c>
      <c r="BJ2171" s="19" t="s">
        <v>34</v>
      </c>
      <c r="BK2171" s="227">
        <f>ROUND(I2171*H2171,2)</f>
        <v>0</v>
      </c>
      <c r="BL2171" s="19" t="s">
        <v>304</v>
      </c>
      <c r="BM2171" s="226" t="s">
        <v>2991</v>
      </c>
    </row>
    <row r="2172" spans="1:47" s="2" customFormat="1" ht="12">
      <c r="A2172" s="40"/>
      <c r="B2172" s="41"/>
      <c r="C2172" s="42"/>
      <c r="D2172" s="230" t="s">
        <v>1750</v>
      </c>
      <c r="E2172" s="42"/>
      <c r="F2172" s="282" t="s">
        <v>2987</v>
      </c>
      <c r="G2172" s="42"/>
      <c r="H2172" s="42"/>
      <c r="I2172" s="283"/>
      <c r="J2172" s="42"/>
      <c r="K2172" s="42"/>
      <c r="L2172" s="46"/>
      <c r="M2172" s="284"/>
      <c r="N2172" s="285"/>
      <c r="O2172" s="86"/>
      <c r="P2172" s="86"/>
      <c r="Q2172" s="86"/>
      <c r="R2172" s="86"/>
      <c r="S2172" s="86"/>
      <c r="T2172" s="87"/>
      <c r="U2172" s="40"/>
      <c r="V2172" s="40"/>
      <c r="W2172" s="40"/>
      <c r="X2172" s="40"/>
      <c r="Y2172" s="40"/>
      <c r="Z2172" s="40"/>
      <c r="AA2172" s="40"/>
      <c r="AB2172" s="40"/>
      <c r="AC2172" s="40"/>
      <c r="AD2172" s="40"/>
      <c r="AE2172" s="40"/>
      <c r="AT2172" s="19" t="s">
        <v>1750</v>
      </c>
      <c r="AU2172" s="19" t="s">
        <v>82</v>
      </c>
    </row>
    <row r="2173" spans="1:51" s="15" customFormat="1" ht="12">
      <c r="A2173" s="15"/>
      <c r="B2173" s="251"/>
      <c r="C2173" s="252"/>
      <c r="D2173" s="230" t="s">
        <v>218</v>
      </c>
      <c r="E2173" s="253" t="s">
        <v>19</v>
      </c>
      <c r="F2173" s="254" t="s">
        <v>2975</v>
      </c>
      <c r="G2173" s="252"/>
      <c r="H2173" s="253" t="s">
        <v>19</v>
      </c>
      <c r="I2173" s="255"/>
      <c r="J2173" s="252"/>
      <c r="K2173" s="252"/>
      <c r="L2173" s="256"/>
      <c r="M2173" s="257"/>
      <c r="N2173" s="258"/>
      <c r="O2173" s="258"/>
      <c r="P2173" s="258"/>
      <c r="Q2173" s="258"/>
      <c r="R2173" s="258"/>
      <c r="S2173" s="258"/>
      <c r="T2173" s="259"/>
      <c r="U2173" s="15"/>
      <c r="V2173" s="15"/>
      <c r="W2173" s="15"/>
      <c r="X2173" s="15"/>
      <c r="Y2173" s="15"/>
      <c r="Z2173" s="15"/>
      <c r="AA2173" s="15"/>
      <c r="AB2173" s="15"/>
      <c r="AC2173" s="15"/>
      <c r="AD2173" s="15"/>
      <c r="AE2173" s="15"/>
      <c r="AT2173" s="260" t="s">
        <v>218</v>
      </c>
      <c r="AU2173" s="260" t="s">
        <v>82</v>
      </c>
      <c r="AV2173" s="15" t="s">
        <v>34</v>
      </c>
      <c r="AW2173" s="15" t="s">
        <v>33</v>
      </c>
      <c r="AX2173" s="15" t="s">
        <v>73</v>
      </c>
      <c r="AY2173" s="260" t="s">
        <v>206</v>
      </c>
    </row>
    <row r="2174" spans="1:51" s="13" customFormat="1" ht="12">
      <c r="A2174" s="13"/>
      <c r="B2174" s="228"/>
      <c r="C2174" s="229"/>
      <c r="D2174" s="230" t="s">
        <v>218</v>
      </c>
      <c r="E2174" s="231" t="s">
        <v>19</v>
      </c>
      <c r="F2174" s="232" t="s">
        <v>2978</v>
      </c>
      <c r="G2174" s="229"/>
      <c r="H2174" s="233">
        <v>2.02</v>
      </c>
      <c r="I2174" s="234"/>
      <c r="J2174" s="229"/>
      <c r="K2174" s="229"/>
      <c r="L2174" s="235"/>
      <c r="M2174" s="236"/>
      <c r="N2174" s="237"/>
      <c r="O2174" s="237"/>
      <c r="P2174" s="237"/>
      <c r="Q2174" s="237"/>
      <c r="R2174" s="237"/>
      <c r="S2174" s="237"/>
      <c r="T2174" s="238"/>
      <c r="U2174" s="13"/>
      <c r="V2174" s="13"/>
      <c r="W2174" s="13"/>
      <c r="X2174" s="13"/>
      <c r="Y2174" s="13"/>
      <c r="Z2174" s="13"/>
      <c r="AA2174" s="13"/>
      <c r="AB2174" s="13"/>
      <c r="AC2174" s="13"/>
      <c r="AD2174" s="13"/>
      <c r="AE2174" s="13"/>
      <c r="AT2174" s="239" t="s">
        <v>218</v>
      </c>
      <c r="AU2174" s="239" t="s">
        <v>82</v>
      </c>
      <c r="AV2174" s="13" t="s">
        <v>82</v>
      </c>
      <c r="AW2174" s="13" t="s">
        <v>33</v>
      </c>
      <c r="AX2174" s="13" t="s">
        <v>73</v>
      </c>
      <c r="AY2174" s="239" t="s">
        <v>206</v>
      </c>
    </row>
    <row r="2175" spans="1:51" s="14" customFormat="1" ht="12">
      <c r="A2175" s="14"/>
      <c r="B2175" s="240"/>
      <c r="C2175" s="241"/>
      <c r="D2175" s="230" t="s">
        <v>218</v>
      </c>
      <c r="E2175" s="242" t="s">
        <v>19</v>
      </c>
      <c r="F2175" s="243" t="s">
        <v>220</v>
      </c>
      <c r="G2175" s="241"/>
      <c r="H2175" s="244">
        <v>2.02</v>
      </c>
      <c r="I2175" s="245"/>
      <c r="J2175" s="241"/>
      <c r="K2175" s="241"/>
      <c r="L2175" s="246"/>
      <c r="M2175" s="247"/>
      <c r="N2175" s="248"/>
      <c r="O2175" s="248"/>
      <c r="P2175" s="248"/>
      <c r="Q2175" s="248"/>
      <c r="R2175" s="248"/>
      <c r="S2175" s="248"/>
      <c r="T2175" s="249"/>
      <c r="U2175" s="14"/>
      <c r="V2175" s="14"/>
      <c r="W2175" s="14"/>
      <c r="X2175" s="14"/>
      <c r="Y2175" s="14"/>
      <c r="Z2175" s="14"/>
      <c r="AA2175" s="14"/>
      <c r="AB2175" s="14"/>
      <c r="AC2175" s="14"/>
      <c r="AD2175" s="14"/>
      <c r="AE2175" s="14"/>
      <c r="AT2175" s="250" t="s">
        <v>218</v>
      </c>
      <c r="AU2175" s="250" t="s">
        <v>82</v>
      </c>
      <c r="AV2175" s="14" t="s">
        <v>112</v>
      </c>
      <c r="AW2175" s="14" t="s">
        <v>33</v>
      </c>
      <c r="AX2175" s="14" t="s">
        <v>34</v>
      </c>
      <c r="AY2175" s="250" t="s">
        <v>206</v>
      </c>
    </row>
    <row r="2176" spans="1:65" s="2" customFormat="1" ht="16.5" customHeight="1">
      <c r="A2176" s="40"/>
      <c r="B2176" s="41"/>
      <c r="C2176" s="215" t="s">
        <v>2992</v>
      </c>
      <c r="D2176" s="215" t="s">
        <v>208</v>
      </c>
      <c r="E2176" s="216" t="s">
        <v>2993</v>
      </c>
      <c r="F2176" s="217" t="s">
        <v>2994</v>
      </c>
      <c r="G2176" s="218" t="s">
        <v>211</v>
      </c>
      <c r="H2176" s="219">
        <v>30.13</v>
      </c>
      <c r="I2176" s="220"/>
      <c r="J2176" s="221">
        <f>ROUND(I2176*H2176,2)</f>
        <v>0</v>
      </c>
      <c r="K2176" s="217" t="s">
        <v>212</v>
      </c>
      <c r="L2176" s="46"/>
      <c r="M2176" s="222" t="s">
        <v>19</v>
      </c>
      <c r="N2176" s="223" t="s">
        <v>44</v>
      </c>
      <c r="O2176" s="86"/>
      <c r="P2176" s="224">
        <f>O2176*H2176</f>
        <v>0</v>
      </c>
      <c r="Q2176" s="224">
        <v>0</v>
      </c>
      <c r="R2176" s="224">
        <f>Q2176*H2176</f>
        <v>0</v>
      </c>
      <c r="S2176" s="224">
        <v>0</v>
      </c>
      <c r="T2176" s="225">
        <f>S2176*H2176</f>
        <v>0</v>
      </c>
      <c r="U2176" s="40"/>
      <c r="V2176" s="40"/>
      <c r="W2176" s="40"/>
      <c r="X2176" s="40"/>
      <c r="Y2176" s="40"/>
      <c r="Z2176" s="40"/>
      <c r="AA2176" s="40"/>
      <c r="AB2176" s="40"/>
      <c r="AC2176" s="40"/>
      <c r="AD2176" s="40"/>
      <c r="AE2176" s="40"/>
      <c r="AR2176" s="226" t="s">
        <v>304</v>
      </c>
      <c r="AT2176" s="226" t="s">
        <v>208</v>
      </c>
      <c r="AU2176" s="226" t="s">
        <v>82</v>
      </c>
      <c r="AY2176" s="19" t="s">
        <v>206</v>
      </c>
      <c r="BE2176" s="227">
        <f>IF(N2176="základní",J2176,0)</f>
        <v>0</v>
      </c>
      <c r="BF2176" s="227">
        <f>IF(N2176="snížená",J2176,0)</f>
        <v>0</v>
      </c>
      <c r="BG2176" s="227">
        <f>IF(N2176="zákl. přenesená",J2176,0)</f>
        <v>0</v>
      </c>
      <c r="BH2176" s="227">
        <f>IF(N2176="sníž. přenesená",J2176,0)</f>
        <v>0</v>
      </c>
      <c r="BI2176" s="227">
        <f>IF(N2176="nulová",J2176,0)</f>
        <v>0</v>
      </c>
      <c r="BJ2176" s="19" t="s">
        <v>34</v>
      </c>
      <c r="BK2176" s="227">
        <f>ROUND(I2176*H2176,2)</f>
        <v>0</v>
      </c>
      <c r="BL2176" s="19" t="s">
        <v>304</v>
      </c>
      <c r="BM2176" s="226" t="s">
        <v>2995</v>
      </c>
    </row>
    <row r="2177" spans="1:51" s="15" customFormat="1" ht="12">
      <c r="A2177" s="15"/>
      <c r="B2177" s="251"/>
      <c r="C2177" s="252"/>
      <c r="D2177" s="230" t="s">
        <v>218</v>
      </c>
      <c r="E2177" s="253" t="s">
        <v>19</v>
      </c>
      <c r="F2177" s="254" t="s">
        <v>2975</v>
      </c>
      <c r="G2177" s="252"/>
      <c r="H2177" s="253" t="s">
        <v>19</v>
      </c>
      <c r="I2177" s="255"/>
      <c r="J2177" s="252"/>
      <c r="K2177" s="252"/>
      <c r="L2177" s="256"/>
      <c r="M2177" s="257"/>
      <c r="N2177" s="258"/>
      <c r="O2177" s="258"/>
      <c r="P2177" s="258"/>
      <c r="Q2177" s="258"/>
      <c r="R2177" s="258"/>
      <c r="S2177" s="258"/>
      <c r="T2177" s="259"/>
      <c r="U2177" s="15"/>
      <c r="V2177" s="15"/>
      <c r="W2177" s="15"/>
      <c r="X2177" s="15"/>
      <c r="Y2177" s="15"/>
      <c r="Z2177" s="15"/>
      <c r="AA2177" s="15"/>
      <c r="AB2177" s="15"/>
      <c r="AC2177" s="15"/>
      <c r="AD2177" s="15"/>
      <c r="AE2177" s="15"/>
      <c r="AT2177" s="260" t="s">
        <v>218</v>
      </c>
      <c r="AU2177" s="260" t="s">
        <v>82</v>
      </c>
      <c r="AV2177" s="15" t="s">
        <v>34</v>
      </c>
      <c r="AW2177" s="15" t="s">
        <v>33</v>
      </c>
      <c r="AX2177" s="15" t="s">
        <v>73</v>
      </c>
      <c r="AY2177" s="260" t="s">
        <v>206</v>
      </c>
    </row>
    <row r="2178" spans="1:51" s="13" customFormat="1" ht="12">
      <c r="A2178" s="13"/>
      <c r="B2178" s="228"/>
      <c r="C2178" s="229"/>
      <c r="D2178" s="230" t="s">
        <v>218</v>
      </c>
      <c r="E2178" s="231" t="s">
        <v>19</v>
      </c>
      <c r="F2178" s="232" t="s">
        <v>2996</v>
      </c>
      <c r="G2178" s="229"/>
      <c r="H2178" s="233">
        <v>6.167</v>
      </c>
      <c r="I2178" s="234"/>
      <c r="J2178" s="229"/>
      <c r="K2178" s="229"/>
      <c r="L2178" s="235"/>
      <c r="M2178" s="236"/>
      <c r="N2178" s="237"/>
      <c r="O2178" s="237"/>
      <c r="P2178" s="237"/>
      <c r="Q2178" s="237"/>
      <c r="R2178" s="237"/>
      <c r="S2178" s="237"/>
      <c r="T2178" s="238"/>
      <c r="U2178" s="13"/>
      <c r="V2178" s="13"/>
      <c r="W2178" s="13"/>
      <c r="X2178" s="13"/>
      <c r="Y2178" s="13"/>
      <c r="Z2178" s="13"/>
      <c r="AA2178" s="13"/>
      <c r="AB2178" s="13"/>
      <c r="AC2178" s="13"/>
      <c r="AD2178" s="13"/>
      <c r="AE2178" s="13"/>
      <c r="AT2178" s="239" t="s">
        <v>218</v>
      </c>
      <c r="AU2178" s="239" t="s">
        <v>82</v>
      </c>
      <c r="AV2178" s="13" t="s">
        <v>82</v>
      </c>
      <c r="AW2178" s="13" t="s">
        <v>33</v>
      </c>
      <c r="AX2178" s="13" t="s">
        <v>73</v>
      </c>
      <c r="AY2178" s="239" t="s">
        <v>206</v>
      </c>
    </row>
    <row r="2179" spans="1:51" s="13" customFormat="1" ht="12">
      <c r="A2179" s="13"/>
      <c r="B2179" s="228"/>
      <c r="C2179" s="229"/>
      <c r="D2179" s="230" t="s">
        <v>218</v>
      </c>
      <c r="E2179" s="231" t="s">
        <v>19</v>
      </c>
      <c r="F2179" s="232" t="s">
        <v>2997</v>
      </c>
      <c r="G2179" s="229"/>
      <c r="H2179" s="233">
        <v>23.963</v>
      </c>
      <c r="I2179" s="234"/>
      <c r="J2179" s="229"/>
      <c r="K2179" s="229"/>
      <c r="L2179" s="235"/>
      <c r="M2179" s="236"/>
      <c r="N2179" s="237"/>
      <c r="O2179" s="237"/>
      <c r="P2179" s="237"/>
      <c r="Q2179" s="237"/>
      <c r="R2179" s="237"/>
      <c r="S2179" s="237"/>
      <c r="T2179" s="238"/>
      <c r="U2179" s="13"/>
      <c r="V2179" s="13"/>
      <c r="W2179" s="13"/>
      <c r="X2179" s="13"/>
      <c r="Y2179" s="13"/>
      <c r="Z2179" s="13"/>
      <c r="AA2179" s="13"/>
      <c r="AB2179" s="13"/>
      <c r="AC2179" s="13"/>
      <c r="AD2179" s="13"/>
      <c r="AE2179" s="13"/>
      <c r="AT2179" s="239" t="s">
        <v>218</v>
      </c>
      <c r="AU2179" s="239" t="s">
        <v>82</v>
      </c>
      <c r="AV2179" s="13" t="s">
        <v>82</v>
      </c>
      <c r="AW2179" s="13" t="s">
        <v>33</v>
      </c>
      <c r="AX2179" s="13" t="s">
        <v>73</v>
      </c>
      <c r="AY2179" s="239" t="s">
        <v>206</v>
      </c>
    </row>
    <row r="2180" spans="1:51" s="14" customFormat="1" ht="12">
      <c r="A2180" s="14"/>
      <c r="B2180" s="240"/>
      <c r="C2180" s="241"/>
      <c r="D2180" s="230" t="s">
        <v>218</v>
      </c>
      <c r="E2180" s="242" t="s">
        <v>19</v>
      </c>
      <c r="F2180" s="243" t="s">
        <v>220</v>
      </c>
      <c r="G2180" s="241"/>
      <c r="H2180" s="244">
        <v>30.13</v>
      </c>
      <c r="I2180" s="245"/>
      <c r="J2180" s="241"/>
      <c r="K2180" s="241"/>
      <c r="L2180" s="246"/>
      <c r="M2180" s="247"/>
      <c r="N2180" s="248"/>
      <c r="O2180" s="248"/>
      <c r="P2180" s="248"/>
      <c r="Q2180" s="248"/>
      <c r="R2180" s="248"/>
      <c r="S2180" s="248"/>
      <c r="T2180" s="249"/>
      <c r="U2180" s="14"/>
      <c r="V2180" s="14"/>
      <c r="W2180" s="14"/>
      <c r="X2180" s="14"/>
      <c r="Y2180" s="14"/>
      <c r="Z2180" s="14"/>
      <c r="AA2180" s="14"/>
      <c r="AB2180" s="14"/>
      <c r="AC2180" s="14"/>
      <c r="AD2180" s="14"/>
      <c r="AE2180" s="14"/>
      <c r="AT2180" s="250" t="s">
        <v>218</v>
      </c>
      <c r="AU2180" s="250" t="s">
        <v>82</v>
      </c>
      <c r="AV2180" s="14" t="s">
        <v>112</v>
      </c>
      <c r="AW2180" s="14" t="s">
        <v>33</v>
      </c>
      <c r="AX2180" s="14" t="s">
        <v>34</v>
      </c>
      <c r="AY2180" s="250" t="s">
        <v>206</v>
      </c>
    </row>
    <row r="2181" spans="1:65" s="2" customFormat="1" ht="12">
      <c r="A2181" s="40"/>
      <c r="B2181" s="41"/>
      <c r="C2181" s="261" t="s">
        <v>2998</v>
      </c>
      <c r="D2181" s="261" t="s">
        <v>317</v>
      </c>
      <c r="E2181" s="262" t="s">
        <v>2999</v>
      </c>
      <c r="F2181" s="263" t="s">
        <v>3000</v>
      </c>
      <c r="G2181" s="264" t="s">
        <v>211</v>
      </c>
      <c r="H2181" s="265">
        <v>30.13</v>
      </c>
      <c r="I2181" s="266"/>
      <c r="J2181" s="267">
        <f>ROUND(I2181*H2181,2)</f>
        <v>0</v>
      </c>
      <c r="K2181" s="263" t="s">
        <v>19</v>
      </c>
      <c r="L2181" s="268"/>
      <c r="M2181" s="269" t="s">
        <v>19</v>
      </c>
      <c r="N2181" s="270" t="s">
        <v>44</v>
      </c>
      <c r="O2181" s="86"/>
      <c r="P2181" s="224">
        <f>O2181*H2181</f>
        <v>0</v>
      </c>
      <c r="Q2181" s="224">
        <v>0.035</v>
      </c>
      <c r="R2181" s="224">
        <f>Q2181*H2181</f>
        <v>1.05455</v>
      </c>
      <c r="S2181" s="224">
        <v>0</v>
      </c>
      <c r="T2181" s="225">
        <f>S2181*H2181</f>
        <v>0</v>
      </c>
      <c r="U2181" s="40"/>
      <c r="V2181" s="40"/>
      <c r="W2181" s="40"/>
      <c r="X2181" s="40"/>
      <c r="Y2181" s="40"/>
      <c r="Z2181" s="40"/>
      <c r="AA2181" s="40"/>
      <c r="AB2181" s="40"/>
      <c r="AC2181" s="40"/>
      <c r="AD2181" s="40"/>
      <c r="AE2181" s="40"/>
      <c r="AR2181" s="226" t="s">
        <v>377</v>
      </c>
      <c r="AT2181" s="226" t="s">
        <v>317</v>
      </c>
      <c r="AU2181" s="226" t="s">
        <v>82</v>
      </c>
      <c r="AY2181" s="19" t="s">
        <v>206</v>
      </c>
      <c r="BE2181" s="227">
        <f>IF(N2181="základní",J2181,0)</f>
        <v>0</v>
      </c>
      <c r="BF2181" s="227">
        <f>IF(N2181="snížená",J2181,0)</f>
        <v>0</v>
      </c>
      <c r="BG2181" s="227">
        <f>IF(N2181="zákl. přenesená",J2181,0)</f>
        <v>0</v>
      </c>
      <c r="BH2181" s="227">
        <f>IF(N2181="sníž. přenesená",J2181,0)</f>
        <v>0</v>
      </c>
      <c r="BI2181" s="227">
        <f>IF(N2181="nulová",J2181,0)</f>
        <v>0</v>
      </c>
      <c r="BJ2181" s="19" t="s">
        <v>34</v>
      </c>
      <c r="BK2181" s="227">
        <f>ROUND(I2181*H2181,2)</f>
        <v>0</v>
      </c>
      <c r="BL2181" s="19" t="s">
        <v>304</v>
      </c>
      <c r="BM2181" s="226" t="s">
        <v>3001</v>
      </c>
    </row>
    <row r="2182" spans="1:47" s="2" customFormat="1" ht="12">
      <c r="A2182" s="40"/>
      <c r="B2182" s="41"/>
      <c r="C2182" s="42"/>
      <c r="D2182" s="230" t="s">
        <v>1750</v>
      </c>
      <c r="E2182" s="42"/>
      <c r="F2182" s="282" t="s">
        <v>2987</v>
      </c>
      <c r="G2182" s="42"/>
      <c r="H2182" s="42"/>
      <c r="I2182" s="283"/>
      <c r="J2182" s="42"/>
      <c r="K2182" s="42"/>
      <c r="L2182" s="46"/>
      <c r="M2182" s="284"/>
      <c r="N2182" s="285"/>
      <c r="O2182" s="86"/>
      <c r="P2182" s="86"/>
      <c r="Q2182" s="86"/>
      <c r="R2182" s="86"/>
      <c r="S2182" s="86"/>
      <c r="T2182" s="87"/>
      <c r="U2182" s="40"/>
      <c r="V2182" s="40"/>
      <c r="W2182" s="40"/>
      <c r="X2182" s="40"/>
      <c r="Y2182" s="40"/>
      <c r="Z2182" s="40"/>
      <c r="AA2182" s="40"/>
      <c r="AB2182" s="40"/>
      <c r="AC2182" s="40"/>
      <c r="AD2182" s="40"/>
      <c r="AE2182" s="40"/>
      <c r="AT2182" s="19" t="s">
        <v>1750</v>
      </c>
      <c r="AU2182" s="19" t="s">
        <v>82</v>
      </c>
    </row>
    <row r="2183" spans="1:51" s="15" customFormat="1" ht="12">
      <c r="A2183" s="15"/>
      <c r="B2183" s="251"/>
      <c r="C2183" s="252"/>
      <c r="D2183" s="230" t="s">
        <v>218</v>
      </c>
      <c r="E2183" s="253" t="s">
        <v>19</v>
      </c>
      <c r="F2183" s="254" t="s">
        <v>2975</v>
      </c>
      <c r="G2183" s="252"/>
      <c r="H2183" s="253" t="s">
        <v>19</v>
      </c>
      <c r="I2183" s="255"/>
      <c r="J2183" s="252"/>
      <c r="K2183" s="252"/>
      <c r="L2183" s="256"/>
      <c r="M2183" s="257"/>
      <c r="N2183" s="258"/>
      <c r="O2183" s="258"/>
      <c r="P2183" s="258"/>
      <c r="Q2183" s="258"/>
      <c r="R2183" s="258"/>
      <c r="S2183" s="258"/>
      <c r="T2183" s="259"/>
      <c r="U2183" s="15"/>
      <c r="V2183" s="15"/>
      <c r="W2183" s="15"/>
      <c r="X2183" s="15"/>
      <c r="Y2183" s="15"/>
      <c r="Z2183" s="15"/>
      <c r="AA2183" s="15"/>
      <c r="AB2183" s="15"/>
      <c r="AC2183" s="15"/>
      <c r="AD2183" s="15"/>
      <c r="AE2183" s="15"/>
      <c r="AT2183" s="260" t="s">
        <v>218</v>
      </c>
      <c r="AU2183" s="260" t="s">
        <v>82</v>
      </c>
      <c r="AV2183" s="15" t="s">
        <v>34</v>
      </c>
      <c r="AW2183" s="15" t="s">
        <v>33</v>
      </c>
      <c r="AX2183" s="15" t="s">
        <v>73</v>
      </c>
      <c r="AY2183" s="260" t="s">
        <v>206</v>
      </c>
    </row>
    <row r="2184" spans="1:51" s="13" customFormat="1" ht="12">
      <c r="A2184" s="13"/>
      <c r="B2184" s="228"/>
      <c r="C2184" s="229"/>
      <c r="D2184" s="230" t="s">
        <v>218</v>
      </c>
      <c r="E2184" s="231" t="s">
        <v>19</v>
      </c>
      <c r="F2184" s="232" t="s">
        <v>2996</v>
      </c>
      <c r="G2184" s="229"/>
      <c r="H2184" s="233">
        <v>6.167</v>
      </c>
      <c r="I2184" s="234"/>
      <c r="J2184" s="229"/>
      <c r="K2184" s="229"/>
      <c r="L2184" s="235"/>
      <c r="M2184" s="236"/>
      <c r="N2184" s="237"/>
      <c r="O2184" s="237"/>
      <c r="P2184" s="237"/>
      <c r="Q2184" s="237"/>
      <c r="R2184" s="237"/>
      <c r="S2184" s="237"/>
      <c r="T2184" s="238"/>
      <c r="U2184" s="13"/>
      <c r="V2184" s="13"/>
      <c r="W2184" s="13"/>
      <c r="X2184" s="13"/>
      <c r="Y2184" s="13"/>
      <c r="Z2184" s="13"/>
      <c r="AA2184" s="13"/>
      <c r="AB2184" s="13"/>
      <c r="AC2184" s="13"/>
      <c r="AD2184" s="13"/>
      <c r="AE2184" s="13"/>
      <c r="AT2184" s="239" t="s">
        <v>218</v>
      </c>
      <c r="AU2184" s="239" t="s">
        <v>82</v>
      </c>
      <c r="AV2184" s="13" t="s">
        <v>82</v>
      </c>
      <c r="AW2184" s="13" t="s">
        <v>33</v>
      </c>
      <c r="AX2184" s="13" t="s">
        <v>73</v>
      </c>
      <c r="AY2184" s="239" t="s">
        <v>206</v>
      </c>
    </row>
    <row r="2185" spans="1:51" s="13" customFormat="1" ht="12">
      <c r="A2185" s="13"/>
      <c r="B2185" s="228"/>
      <c r="C2185" s="229"/>
      <c r="D2185" s="230" t="s">
        <v>218</v>
      </c>
      <c r="E2185" s="231" t="s">
        <v>19</v>
      </c>
      <c r="F2185" s="232" t="s">
        <v>2997</v>
      </c>
      <c r="G2185" s="229"/>
      <c r="H2185" s="233">
        <v>23.963</v>
      </c>
      <c r="I2185" s="234"/>
      <c r="J2185" s="229"/>
      <c r="K2185" s="229"/>
      <c r="L2185" s="235"/>
      <c r="M2185" s="236"/>
      <c r="N2185" s="237"/>
      <c r="O2185" s="237"/>
      <c r="P2185" s="237"/>
      <c r="Q2185" s="237"/>
      <c r="R2185" s="237"/>
      <c r="S2185" s="237"/>
      <c r="T2185" s="238"/>
      <c r="U2185" s="13"/>
      <c r="V2185" s="13"/>
      <c r="W2185" s="13"/>
      <c r="X2185" s="13"/>
      <c r="Y2185" s="13"/>
      <c r="Z2185" s="13"/>
      <c r="AA2185" s="13"/>
      <c r="AB2185" s="13"/>
      <c r="AC2185" s="13"/>
      <c r="AD2185" s="13"/>
      <c r="AE2185" s="13"/>
      <c r="AT2185" s="239" t="s">
        <v>218</v>
      </c>
      <c r="AU2185" s="239" t="s">
        <v>82</v>
      </c>
      <c r="AV2185" s="13" t="s">
        <v>82</v>
      </c>
      <c r="AW2185" s="13" t="s">
        <v>33</v>
      </c>
      <c r="AX2185" s="13" t="s">
        <v>73</v>
      </c>
      <c r="AY2185" s="239" t="s">
        <v>206</v>
      </c>
    </row>
    <row r="2186" spans="1:51" s="14" customFormat="1" ht="12">
      <c r="A2186" s="14"/>
      <c r="B2186" s="240"/>
      <c r="C2186" s="241"/>
      <c r="D2186" s="230" t="s">
        <v>218</v>
      </c>
      <c r="E2186" s="242" t="s">
        <v>19</v>
      </c>
      <c r="F2186" s="243" t="s">
        <v>220</v>
      </c>
      <c r="G2186" s="241"/>
      <c r="H2186" s="244">
        <v>30.13</v>
      </c>
      <c r="I2186" s="245"/>
      <c r="J2186" s="241"/>
      <c r="K2186" s="241"/>
      <c r="L2186" s="246"/>
      <c r="M2186" s="247"/>
      <c r="N2186" s="248"/>
      <c r="O2186" s="248"/>
      <c r="P2186" s="248"/>
      <c r="Q2186" s="248"/>
      <c r="R2186" s="248"/>
      <c r="S2186" s="248"/>
      <c r="T2186" s="249"/>
      <c r="U2186" s="14"/>
      <c r="V2186" s="14"/>
      <c r="W2186" s="14"/>
      <c r="X2186" s="14"/>
      <c r="Y2186" s="14"/>
      <c r="Z2186" s="14"/>
      <c r="AA2186" s="14"/>
      <c r="AB2186" s="14"/>
      <c r="AC2186" s="14"/>
      <c r="AD2186" s="14"/>
      <c r="AE2186" s="14"/>
      <c r="AT2186" s="250" t="s">
        <v>218</v>
      </c>
      <c r="AU2186" s="250" t="s">
        <v>82</v>
      </c>
      <c r="AV2186" s="14" t="s">
        <v>112</v>
      </c>
      <c r="AW2186" s="14" t="s">
        <v>33</v>
      </c>
      <c r="AX2186" s="14" t="s">
        <v>34</v>
      </c>
      <c r="AY2186" s="250" t="s">
        <v>206</v>
      </c>
    </row>
    <row r="2187" spans="1:65" s="2" customFormat="1" ht="12">
      <c r="A2187" s="40"/>
      <c r="B2187" s="41"/>
      <c r="C2187" s="215" t="s">
        <v>3002</v>
      </c>
      <c r="D2187" s="215" t="s">
        <v>208</v>
      </c>
      <c r="E2187" s="216" t="s">
        <v>3003</v>
      </c>
      <c r="F2187" s="217" t="s">
        <v>3004</v>
      </c>
      <c r="G2187" s="218" t="s">
        <v>211</v>
      </c>
      <c r="H2187" s="219">
        <v>5.8</v>
      </c>
      <c r="I2187" s="220"/>
      <c r="J2187" s="221">
        <f>ROUND(I2187*H2187,2)</f>
        <v>0</v>
      </c>
      <c r="K2187" s="217" t="s">
        <v>212</v>
      </c>
      <c r="L2187" s="46"/>
      <c r="M2187" s="222" t="s">
        <v>19</v>
      </c>
      <c r="N2187" s="223" t="s">
        <v>44</v>
      </c>
      <c r="O2187" s="86"/>
      <c r="P2187" s="224">
        <f>O2187*H2187</f>
        <v>0</v>
      </c>
      <c r="Q2187" s="224">
        <v>0</v>
      </c>
      <c r="R2187" s="224">
        <f>Q2187*H2187</f>
        <v>0</v>
      </c>
      <c r="S2187" s="224">
        <v>0</v>
      </c>
      <c r="T2187" s="225">
        <f>S2187*H2187</f>
        <v>0</v>
      </c>
      <c r="U2187" s="40"/>
      <c r="V2187" s="40"/>
      <c r="W2187" s="40"/>
      <c r="X2187" s="40"/>
      <c r="Y2187" s="40"/>
      <c r="Z2187" s="40"/>
      <c r="AA2187" s="40"/>
      <c r="AB2187" s="40"/>
      <c r="AC2187" s="40"/>
      <c r="AD2187" s="40"/>
      <c r="AE2187" s="40"/>
      <c r="AR2187" s="226" t="s">
        <v>304</v>
      </c>
      <c r="AT2187" s="226" t="s">
        <v>208</v>
      </c>
      <c r="AU2187" s="226" t="s">
        <v>82</v>
      </c>
      <c r="AY2187" s="19" t="s">
        <v>206</v>
      </c>
      <c r="BE2187" s="227">
        <f>IF(N2187="základní",J2187,0)</f>
        <v>0</v>
      </c>
      <c r="BF2187" s="227">
        <f>IF(N2187="snížená",J2187,0)</f>
        <v>0</v>
      </c>
      <c r="BG2187" s="227">
        <f>IF(N2187="zákl. přenesená",J2187,0)</f>
        <v>0</v>
      </c>
      <c r="BH2187" s="227">
        <f>IF(N2187="sníž. přenesená",J2187,0)</f>
        <v>0</v>
      </c>
      <c r="BI2187" s="227">
        <f>IF(N2187="nulová",J2187,0)</f>
        <v>0</v>
      </c>
      <c r="BJ2187" s="19" t="s">
        <v>34</v>
      </c>
      <c r="BK2187" s="227">
        <f>ROUND(I2187*H2187,2)</f>
        <v>0</v>
      </c>
      <c r="BL2187" s="19" t="s">
        <v>304</v>
      </c>
      <c r="BM2187" s="226" t="s">
        <v>3005</v>
      </c>
    </row>
    <row r="2188" spans="1:51" s="15" customFormat="1" ht="12">
      <c r="A2188" s="15"/>
      <c r="B2188" s="251"/>
      <c r="C2188" s="252"/>
      <c r="D2188" s="230" t="s">
        <v>218</v>
      </c>
      <c r="E2188" s="253" t="s">
        <v>19</v>
      </c>
      <c r="F2188" s="254" t="s">
        <v>2429</v>
      </c>
      <c r="G2188" s="252"/>
      <c r="H2188" s="253" t="s">
        <v>19</v>
      </c>
      <c r="I2188" s="255"/>
      <c r="J2188" s="252"/>
      <c r="K2188" s="252"/>
      <c r="L2188" s="256"/>
      <c r="M2188" s="257"/>
      <c r="N2188" s="258"/>
      <c r="O2188" s="258"/>
      <c r="P2188" s="258"/>
      <c r="Q2188" s="258"/>
      <c r="R2188" s="258"/>
      <c r="S2188" s="258"/>
      <c r="T2188" s="259"/>
      <c r="U2188" s="15"/>
      <c r="V2188" s="15"/>
      <c r="W2188" s="15"/>
      <c r="X2188" s="15"/>
      <c r="Y2188" s="15"/>
      <c r="Z2188" s="15"/>
      <c r="AA2188" s="15"/>
      <c r="AB2188" s="15"/>
      <c r="AC2188" s="15"/>
      <c r="AD2188" s="15"/>
      <c r="AE2188" s="15"/>
      <c r="AT2188" s="260" t="s">
        <v>218</v>
      </c>
      <c r="AU2188" s="260" t="s">
        <v>82</v>
      </c>
      <c r="AV2188" s="15" t="s">
        <v>34</v>
      </c>
      <c r="AW2188" s="15" t="s">
        <v>33</v>
      </c>
      <c r="AX2188" s="15" t="s">
        <v>73</v>
      </c>
      <c r="AY2188" s="260" t="s">
        <v>206</v>
      </c>
    </row>
    <row r="2189" spans="1:51" s="13" customFormat="1" ht="12">
      <c r="A2189" s="13"/>
      <c r="B2189" s="228"/>
      <c r="C2189" s="229"/>
      <c r="D2189" s="230" t="s">
        <v>218</v>
      </c>
      <c r="E2189" s="231" t="s">
        <v>19</v>
      </c>
      <c r="F2189" s="232" t="s">
        <v>2430</v>
      </c>
      <c r="G2189" s="229"/>
      <c r="H2189" s="233">
        <v>5.8</v>
      </c>
      <c r="I2189" s="234"/>
      <c r="J2189" s="229"/>
      <c r="K2189" s="229"/>
      <c r="L2189" s="235"/>
      <c r="M2189" s="236"/>
      <c r="N2189" s="237"/>
      <c r="O2189" s="237"/>
      <c r="P2189" s="237"/>
      <c r="Q2189" s="237"/>
      <c r="R2189" s="237"/>
      <c r="S2189" s="237"/>
      <c r="T2189" s="238"/>
      <c r="U2189" s="13"/>
      <c r="V2189" s="13"/>
      <c r="W2189" s="13"/>
      <c r="X2189" s="13"/>
      <c r="Y2189" s="13"/>
      <c r="Z2189" s="13"/>
      <c r="AA2189" s="13"/>
      <c r="AB2189" s="13"/>
      <c r="AC2189" s="13"/>
      <c r="AD2189" s="13"/>
      <c r="AE2189" s="13"/>
      <c r="AT2189" s="239" t="s">
        <v>218</v>
      </c>
      <c r="AU2189" s="239" t="s">
        <v>82</v>
      </c>
      <c r="AV2189" s="13" t="s">
        <v>82</v>
      </c>
      <c r="AW2189" s="13" t="s">
        <v>33</v>
      </c>
      <c r="AX2189" s="13" t="s">
        <v>73</v>
      </c>
      <c r="AY2189" s="239" t="s">
        <v>206</v>
      </c>
    </row>
    <row r="2190" spans="1:51" s="14" customFormat="1" ht="12">
      <c r="A2190" s="14"/>
      <c r="B2190" s="240"/>
      <c r="C2190" s="241"/>
      <c r="D2190" s="230" t="s">
        <v>218</v>
      </c>
      <c r="E2190" s="242" t="s">
        <v>19</v>
      </c>
      <c r="F2190" s="243" t="s">
        <v>220</v>
      </c>
      <c r="G2190" s="241"/>
      <c r="H2190" s="244">
        <v>5.8</v>
      </c>
      <c r="I2190" s="245"/>
      <c r="J2190" s="241"/>
      <c r="K2190" s="241"/>
      <c r="L2190" s="246"/>
      <c r="M2190" s="247"/>
      <c r="N2190" s="248"/>
      <c r="O2190" s="248"/>
      <c r="P2190" s="248"/>
      <c r="Q2190" s="248"/>
      <c r="R2190" s="248"/>
      <c r="S2190" s="248"/>
      <c r="T2190" s="249"/>
      <c r="U2190" s="14"/>
      <c r="V2190" s="14"/>
      <c r="W2190" s="14"/>
      <c r="X2190" s="14"/>
      <c r="Y2190" s="14"/>
      <c r="Z2190" s="14"/>
      <c r="AA2190" s="14"/>
      <c r="AB2190" s="14"/>
      <c r="AC2190" s="14"/>
      <c r="AD2190" s="14"/>
      <c r="AE2190" s="14"/>
      <c r="AT2190" s="250" t="s">
        <v>218</v>
      </c>
      <c r="AU2190" s="250" t="s">
        <v>82</v>
      </c>
      <c r="AV2190" s="14" t="s">
        <v>112</v>
      </c>
      <c r="AW2190" s="14" t="s">
        <v>33</v>
      </c>
      <c r="AX2190" s="14" t="s">
        <v>34</v>
      </c>
      <c r="AY2190" s="250" t="s">
        <v>206</v>
      </c>
    </row>
    <row r="2191" spans="1:65" s="2" customFormat="1" ht="12">
      <c r="A2191" s="40"/>
      <c r="B2191" s="41"/>
      <c r="C2191" s="261" t="s">
        <v>3006</v>
      </c>
      <c r="D2191" s="261" t="s">
        <v>317</v>
      </c>
      <c r="E2191" s="262" t="s">
        <v>3007</v>
      </c>
      <c r="F2191" s="263" t="s">
        <v>3008</v>
      </c>
      <c r="G2191" s="264" t="s">
        <v>211</v>
      </c>
      <c r="H2191" s="265">
        <v>6.38</v>
      </c>
      <c r="I2191" s="266"/>
      <c r="J2191" s="267">
        <f>ROUND(I2191*H2191,2)</f>
        <v>0</v>
      </c>
      <c r="K2191" s="263" t="s">
        <v>212</v>
      </c>
      <c r="L2191" s="268"/>
      <c r="M2191" s="269" t="s">
        <v>19</v>
      </c>
      <c r="N2191" s="270" t="s">
        <v>44</v>
      </c>
      <c r="O2191" s="86"/>
      <c r="P2191" s="224">
        <f>O2191*H2191</f>
        <v>0</v>
      </c>
      <c r="Q2191" s="224">
        <v>0.01</v>
      </c>
      <c r="R2191" s="224">
        <f>Q2191*H2191</f>
        <v>0.0638</v>
      </c>
      <c r="S2191" s="224">
        <v>0</v>
      </c>
      <c r="T2191" s="225">
        <f>S2191*H2191</f>
        <v>0</v>
      </c>
      <c r="U2191" s="40"/>
      <c r="V2191" s="40"/>
      <c r="W2191" s="40"/>
      <c r="X2191" s="40"/>
      <c r="Y2191" s="40"/>
      <c r="Z2191" s="40"/>
      <c r="AA2191" s="40"/>
      <c r="AB2191" s="40"/>
      <c r="AC2191" s="40"/>
      <c r="AD2191" s="40"/>
      <c r="AE2191" s="40"/>
      <c r="AR2191" s="226" t="s">
        <v>377</v>
      </c>
      <c r="AT2191" s="226" t="s">
        <v>317</v>
      </c>
      <c r="AU2191" s="226" t="s">
        <v>82</v>
      </c>
      <c r="AY2191" s="19" t="s">
        <v>206</v>
      </c>
      <c r="BE2191" s="227">
        <f>IF(N2191="základní",J2191,0)</f>
        <v>0</v>
      </c>
      <c r="BF2191" s="227">
        <f>IF(N2191="snížená",J2191,0)</f>
        <v>0</v>
      </c>
      <c r="BG2191" s="227">
        <f>IF(N2191="zákl. přenesená",J2191,0)</f>
        <v>0</v>
      </c>
      <c r="BH2191" s="227">
        <f>IF(N2191="sníž. přenesená",J2191,0)</f>
        <v>0</v>
      </c>
      <c r="BI2191" s="227">
        <f>IF(N2191="nulová",J2191,0)</f>
        <v>0</v>
      </c>
      <c r="BJ2191" s="19" t="s">
        <v>34</v>
      </c>
      <c r="BK2191" s="227">
        <f>ROUND(I2191*H2191,2)</f>
        <v>0</v>
      </c>
      <c r="BL2191" s="19" t="s">
        <v>304</v>
      </c>
      <c r="BM2191" s="226" t="s">
        <v>3009</v>
      </c>
    </row>
    <row r="2192" spans="1:51" s="13" customFormat="1" ht="12">
      <c r="A2192" s="13"/>
      <c r="B2192" s="228"/>
      <c r="C2192" s="229"/>
      <c r="D2192" s="230" t="s">
        <v>218</v>
      </c>
      <c r="E2192" s="229"/>
      <c r="F2192" s="232" t="s">
        <v>3010</v>
      </c>
      <c r="G2192" s="229"/>
      <c r="H2192" s="233">
        <v>6.38</v>
      </c>
      <c r="I2192" s="234"/>
      <c r="J2192" s="229"/>
      <c r="K2192" s="229"/>
      <c r="L2192" s="235"/>
      <c r="M2192" s="236"/>
      <c r="N2192" s="237"/>
      <c r="O2192" s="237"/>
      <c r="P2192" s="237"/>
      <c r="Q2192" s="237"/>
      <c r="R2192" s="237"/>
      <c r="S2192" s="237"/>
      <c r="T2192" s="238"/>
      <c r="U2192" s="13"/>
      <c r="V2192" s="13"/>
      <c r="W2192" s="13"/>
      <c r="X2192" s="13"/>
      <c r="Y2192" s="13"/>
      <c r="Z2192" s="13"/>
      <c r="AA2192" s="13"/>
      <c r="AB2192" s="13"/>
      <c r="AC2192" s="13"/>
      <c r="AD2192" s="13"/>
      <c r="AE2192" s="13"/>
      <c r="AT2192" s="239" t="s">
        <v>218</v>
      </c>
      <c r="AU2192" s="239" t="s">
        <v>82</v>
      </c>
      <c r="AV2192" s="13" t="s">
        <v>82</v>
      </c>
      <c r="AW2192" s="13" t="s">
        <v>4</v>
      </c>
      <c r="AX2192" s="13" t="s">
        <v>34</v>
      </c>
      <c r="AY2192" s="239" t="s">
        <v>206</v>
      </c>
    </row>
    <row r="2193" spans="1:65" s="2" customFormat="1" ht="33" customHeight="1">
      <c r="A2193" s="40"/>
      <c r="B2193" s="41"/>
      <c r="C2193" s="215" t="s">
        <v>3011</v>
      </c>
      <c r="D2193" s="215" t="s">
        <v>208</v>
      </c>
      <c r="E2193" s="216" t="s">
        <v>3012</v>
      </c>
      <c r="F2193" s="217" t="s">
        <v>3013</v>
      </c>
      <c r="G2193" s="218" t="s">
        <v>270</v>
      </c>
      <c r="H2193" s="219">
        <v>11.6</v>
      </c>
      <c r="I2193" s="220"/>
      <c r="J2193" s="221">
        <f>ROUND(I2193*H2193,2)</f>
        <v>0</v>
      </c>
      <c r="K2193" s="217" t="s">
        <v>212</v>
      </c>
      <c r="L2193" s="46"/>
      <c r="M2193" s="222" t="s">
        <v>19</v>
      </c>
      <c r="N2193" s="223" t="s">
        <v>44</v>
      </c>
      <c r="O2193" s="86"/>
      <c r="P2193" s="224">
        <f>O2193*H2193</f>
        <v>0</v>
      </c>
      <c r="Q2193" s="224">
        <v>0</v>
      </c>
      <c r="R2193" s="224">
        <f>Q2193*H2193</f>
        <v>0</v>
      </c>
      <c r="S2193" s="224">
        <v>0</v>
      </c>
      <c r="T2193" s="225">
        <f>S2193*H2193</f>
        <v>0</v>
      </c>
      <c r="U2193" s="40"/>
      <c r="V2193" s="40"/>
      <c r="W2193" s="40"/>
      <c r="X2193" s="40"/>
      <c r="Y2193" s="40"/>
      <c r="Z2193" s="40"/>
      <c r="AA2193" s="40"/>
      <c r="AB2193" s="40"/>
      <c r="AC2193" s="40"/>
      <c r="AD2193" s="40"/>
      <c r="AE2193" s="40"/>
      <c r="AR2193" s="226" t="s">
        <v>304</v>
      </c>
      <c r="AT2193" s="226" t="s">
        <v>208</v>
      </c>
      <c r="AU2193" s="226" t="s">
        <v>82</v>
      </c>
      <c r="AY2193" s="19" t="s">
        <v>206</v>
      </c>
      <c r="BE2193" s="227">
        <f>IF(N2193="základní",J2193,0)</f>
        <v>0</v>
      </c>
      <c r="BF2193" s="227">
        <f>IF(N2193="snížená",J2193,0)</f>
        <v>0</v>
      </c>
      <c r="BG2193" s="227">
        <f>IF(N2193="zákl. přenesená",J2193,0)</f>
        <v>0</v>
      </c>
      <c r="BH2193" s="227">
        <f>IF(N2193="sníž. přenesená",J2193,0)</f>
        <v>0</v>
      </c>
      <c r="BI2193" s="227">
        <f>IF(N2193="nulová",J2193,0)</f>
        <v>0</v>
      </c>
      <c r="BJ2193" s="19" t="s">
        <v>34</v>
      </c>
      <c r="BK2193" s="227">
        <f>ROUND(I2193*H2193,2)</f>
        <v>0</v>
      </c>
      <c r="BL2193" s="19" t="s">
        <v>304</v>
      </c>
      <c r="BM2193" s="226" t="s">
        <v>3014</v>
      </c>
    </row>
    <row r="2194" spans="1:51" s="15" customFormat="1" ht="12">
      <c r="A2194" s="15"/>
      <c r="B2194" s="251"/>
      <c r="C2194" s="252"/>
      <c r="D2194" s="230" t="s">
        <v>218</v>
      </c>
      <c r="E2194" s="253" t="s">
        <v>19</v>
      </c>
      <c r="F2194" s="254" t="s">
        <v>2429</v>
      </c>
      <c r="G2194" s="252"/>
      <c r="H2194" s="253" t="s">
        <v>19</v>
      </c>
      <c r="I2194" s="255"/>
      <c r="J2194" s="252"/>
      <c r="K2194" s="252"/>
      <c r="L2194" s="256"/>
      <c r="M2194" s="257"/>
      <c r="N2194" s="258"/>
      <c r="O2194" s="258"/>
      <c r="P2194" s="258"/>
      <c r="Q2194" s="258"/>
      <c r="R2194" s="258"/>
      <c r="S2194" s="258"/>
      <c r="T2194" s="259"/>
      <c r="U2194" s="15"/>
      <c r="V2194" s="15"/>
      <c r="W2194" s="15"/>
      <c r="X2194" s="15"/>
      <c r="Y2194" s="15"/>
      <c r="Z2194" s="15"/>
      <c r="AA2194" s="15"/>
      <c r="AB2194" s="15"/>
      <c r="AC2194" s="15"/>
      <c r="AD2194" s="15"/>
      <c r="AE2194" s="15"/>
      <c r="AT2194" s="260" t="s">
        <v>218</v>
      </c>
      <c r="AU2194" s="260" t="s">
        <v>82</v>
      </c>
      <c r="AV2194" s="15" t="s">
        <v>34</v>
      </c>
      <c r="AW2194" s="15" t="s">
        <v>33</v>
      </c>
      <c r="AX2194" s="15" t="s">
        <v>73</v>
      </c>
      <c r="AY2194" s="260" t="s">
        <v>206</v>
      </c>
    </row>
    <row r="2195" spans="1:51" s="13" customFormat="1" ht="12">
      <c r="A2195" s="13"/>
      <c r="B2195" s="228"/>
      <c r="C2195" s="229"/>
      <c r="D2195" s="230" t="s">
        <v>218</v>
      </c>
      <c r="E2195" s="231" t="s">
        <v>19</v>
      </c>
      <c r="F2195" s="232" t="s">
        <v>3015</v>
      </c>
      <c r="G2195" s="229"/>
      <c r="H2195" s="233">
        <v>11.6</v>
      </c>
      <c r="I2195" s="234"/>
      <c r="J2195" s="229"/>
      <c r="K2195" s="229"/>
      <c r="L2195" s="235"/>
      <c r="M2195" s="236"/>
      <c r="N2195" s="237"/>
      <c r="O2195" s="237"/>
      <c r="P2195" s="237"/>
      <c r="Q2195" s="237"/>
      <c r="R2195" s="237"/>
      <c r="S2195" s="237"/>
      <c r="T2195" s="238"/>
      <c r="U2195" s="13"/>
      <c r="V2195" s="13"/>
      <c r="W2195" s="13"/>
      <c r="X2195" s="13"/>
      <c r="Y2195" s="13"/>
      <c r="Z2195" s="13"/>
      <c r="AA2195" s="13"/>
      <c r="AB2195" s="13"/>
      <c r="AC2195" s="13"/>
      <c r="AD2195" s="13"/>
      <c r="AE2195" s="13"/>
      <c r="AT2195" s="239" t="s">
        <v>218</v>
      </c>
      <c r="AU2195" s="239" t="s">
        <v>82</v>
      </c>
      <c r="AV2195" s="13" t="s">
        <v>82</v>
      </c>
      <c r="AW2195" s="13" t="s">
        <v>33</v>
      </c>
      <c r="AX2195" s="13" t="s">
        <v>73</v>
      </c>
      <c r="AY2195" s="239" t="s">
        <v>206</v>
      </c>
    </row>
    <row r="2196" spans="1:51" s="14" customFormat="1" ht="12">
      <c r="A2196" s="14"/>
      <c r="B2196" s="240"/>
      <c r="C2196" s="241"/>
      <c r="D2196" s="230" t="s">
        <v>218</v>
      </c>
      <c r="E2196" s="242" t="s">
        <v>19</v>
      </c>
      <c r="F2196" s="243" t="s">
        <v>220</v>
      </c>
      <c r="G2196" s="241"/>
      <c r="H2196" s="244">
        <v>11.6</v>
      </c>
      <c r="I2196" s="245"/>
      <c r="J2196" s="241"/>
      <c r="K2196" s="241"/>
      <c r="L2196" s="246"/>
      <c r="M2196" s="247"/>
      <c r="N2196" s="248"/>
      <c r="O2196" s="248"/>
      <c r="P2196" s="248"/>
      <c r="Q2196" s="248"/>
      <c r="R2196" s="248"/>
      <c r="S2196" s="248"/>
      <c r="T2196" s="249"/>
      <c r="U2196" s="14"/>
      <c r="V2196" s="14"/>
      <c r="W2196" s="14"/>
      <c r="X2196" s="14"/>
      <c r="Y2196" s="14"/>
      <c r="Z2196" s="14"/>
      <c r="AA2196" s="14"/>
      <c r="AB2196" s="14"/>
      <c r="AC2196" s="14"/>
      <c r="AD2196" s="14"/>
      <c r="AE2196" s="14"/>
      <c r="AT2196" s="250" t="s">
        <v>218</v>
      </c>
      <c r="AU2196" s="250" t="s">
        <v>82</v>
      </c>
      <c r="AV2196" s="14" t="s">
        <v>112</v>
      </c>
      <c r="AW2196" s="14" t="s">
        <v>33</v>
      </c>
      <c r="AX2196" s="14" t="s">
        <v>34</v>
      </c>
      <c r="AY2196" s="250" t="s">
        <v>206</v>
      </c>
    </row>
    <row r="2197" spans="1:65" s="2" customFormat="1" ht="21.75" customHeight="1">
      <c r="A2197" s="40"/>
      <c r="B2197" s="41"/>
      <c r="C2197" s="261" t="s">
        <v>3016</v>
      </c>
      <c r="D2197" s="261" t="s">
        <v>317</v>
      </c>
      <c r="E2197" s="262" t="s">
        <v>3017</v>
      </c>
      <c r="F2197" s="263" t="s">
        <v>3018</v>
      </c>
      <c r="G2197" s="264" t="s">
        <v>270</v>
      </c>
      <c r="H2197" s="265">
        <v>12.76</v>
      </c>
      <c r="I2197" s="266"/>
      <c r="J2197" s="267">
        <f>ROUND(I2197*H2197,2)</f>
        <v>0</v>
      </c>
      <c r="K2197" s="263" t="s">
        <v>212</v>
      </c>
      <c r="L2197" s="268"/>
      <c r="M2197" s="269" t="s">
        <v>19</v>
      </c>
      <c r="N2197" s="270" t="s">
        <v>44</v>
      </c>
      <c r="O2197" s="86"/>
      <c r="P2197" s="224">
        <f>O2197*H2197</f>
        <v>0</v>
      </c>
      <c r="Q2197" s="224">
        <v>0.0002</v>
      </c>
      <c r="R2197" s="224">
        <f>Q2197*H2197</f>
        <v>0.002552</v>
      </c>
      <c r="S2197" s="224">
        <v>0</v>
      </c>
      <c r="T2197" s="225">
        <f>S2197*H2197</f>
        <v>0</v>
      </c>
      <c r="U2197" s="40"/>
      <c r="V2197" s="40"/>
      <c r="W2197" s="40"/>
      <c r="X2197" s="40"/>
      <c r="Y2197" s="40"/>
      <c r="Z2197" s="40"/>
      <c r="AA2197" s="40"/>
      <c r="AB2197" s="40"/>
      <c r="AC2197" s="40"/>
      <c r="AD2197" s="40"/>
      <c r="AE2197" s="40"/>
      <c r="AR2197" s="226" t="s">
        <v>377</v>
      </c>
      <c r="AT2197" s="226" t="s">
        <v>317</v>
      </c>
      <c r="AU2197" s="226" t="s">
        <v>82</v>
      </c>
      <c r="AY2197" s="19" t="s">
        <v>206</v>
      </c>
      <c r="BE2197" s="227">
        <f>IF(N2197="základní",J2197,0)</f>
        <v>0</v>
      </c>
      <c r="BF2197" s="227">
        <f>IF(N2197="snížená",J2197,0)</f>
        <v>0</v>
      </c>
      <c r="BG2197" s="227">
        <f>IF(N2197="zákl. přenesená",J2197,0)</f>
        <v>0</v>
      </c>
      <c r="BH2197" s="227">
        <f>IF(N2197="sníž. přenesená",J2197,0)</f>
        <v>0</v>
      </c>
      <c r="BI2197" s="227">
        <f>IF(N2197="nulová",J2197,0)</f>
        <v>0</v>
      </c>
      <c r="BJ2197" s="19" t="s">
        <v>34</v>
      </c>
      <c r="BK2197" s="227">
        <f>ROUND(I2197*H2197,2)</f>
        <v>0</v>
      </c>
      <c r="BL2197" s="19" t="s">
        <v>304</v>
      </c>
      <c r="BM2197" s="226" t="s">
        <v>3019</v>
      </c>
    </row>
    <row r="2198" spans="1:51" s="13" customFormat="1" ht="12">
      <c r="A2198" s="13"/>
      <c r="B2198" s="228"/>
      <c r="C2198" s="229"/>
      <c r="D2198" s="230" t="s">
        <v>218</v>
      </c>
      <c r="E2198" s="229"/>
      <c r="F2198" s="232" t="s">
        <v>3020</v>
      </c>
      <c r="G2198" s="229"/>
      <c r="H2198" s="233">
        <v>12.76</v>
      </c>
      <c r="I2198" s="234"/>
      <c r="J2198" s="229"/>
      <c r="K2198" s="229"/>
      <c r="L2198" s="235"/>
      <c r="M2198" s="236"/>
      <c r="N2198" s="237"/>
      <c r="O2198" s="237"/>
      <c r="P2198" s="237"/>
      <c r="Q2198" s="237"/>
      <c r="R2198" s="237"/>
      <c r="S2198" s="237"/>
      <c r="T2198" s="238"/>
      <c r="U2198" s="13"/>
      <c r="V2198" s="13"/>
      <c r="W2198" s="13"/>
      <c r="X2198" s="13"/>
      <c r="Y2198" s="13"/>
      <c r="Z2198" s="13"/>
      <c r="AA2198" s="13"/>
      <c r="AB2198" s="13"/>
      <c r="AC2198" s="13"/>
      <c r="AD2198" s="13"/>
      <c r="AE2198" s="13"/>
      <c r="AT2198" s="239" t="s">
        <v>218</v>
      </c>
      <c r="AU2198" s="239" t="s">
        <v>82</v>
      </c>
      <c r="AV2198" s="13" t="s">
        <v>82</v>
      </c>
      <c r="AW2198" s="13" t="s">
        <v>4</v>
      </c>
      <c r="AX2198" s="13" t="s">
        <v>34</v>
      </c>
      <c r="AY2198" s="239" t="s">
        <v>206</v>
      </c>
    </row>
    <row r="2199" spans="1:65" s="2" customFormat="1" ht="16.5" customHeight="1">
      <c r="A2199" s="40"/>
      <c r="B2199" s="41"/>
      <c r="C2199" s="215" t="s">
        <v>3021</v>
      </c>
      <c r="D2199" s="215" t="s">
        <v>208</v>
      </c>
      <c r="E2199" s="216" t="s">
        <v>3022</v>
      </c>
      <c r="F2199" s="217" t="s">
        <v>3023</v>
      </c>
      <c r="G2199" s="218" t="s">
        <v>386</v>
      </c>
      <c r="H2199" s="219">
        <v>23</v>
      </c>
      <c r="I2199" s="220"/>
      <c r="J2199" s="221">
        <f>ROUND(I2199*H2199,2)</f>
        <v>0</v>
      </c>
      <c r="K2199" s="217" t="s">
        <v>212</v>
      </c>
      <c r="L2199" s="46"/>
      <c r="M2199" s="222" t="s">
        <v>19</v>
      </c>
      <c r="N2199" s="223" t="s">
        <v>44</v>
      </c>
      <c r="O2199" s="86"/>
      <c r="P2199" s="224">
        <f>O2199*H2199</f>
        <v>0</v>
      </c>
      <c r="Q2199" s="224">
        <v>0</v>
      </c>
      <c r="R2199" s="224">
        <f>Q2199*H2199</f>
        <v>0</v>
      </c>
      <c r="S2199" s="224">
        <v>0</v>
      </c>
      <c r="T2199" s="225">
        <f>S2199*H2199</f>
        <v>0</v>
      </c>
      <c r="U2199" s="40"/>
      <c r="V2199" s="40"/>
      <c r="W2199" s="40"/>
      <c r="X2199" s="40"/>
      <c r="Y2199" s="40"/>
      <c r="Z2199" s="40"/>
      <c r="AA2199" s="40"/>
      <c r="AB2199" s="40"/>
      <c r="AC2199" s="40"/>
      <c r="AD2199" s="40"/>
      <c r="AE2199" s="40"/>
      <c r="AR2199" s="226" t="s">
        <v>304</v>
      </c>
      <c r="AT2199" s="226" t="s">
        <v>208</v>
      </c>
      <c r="AU2199" s="226" t="s">
        <v>82</v>
      </c>
      <c r="AY2199" s="19" t="s">
        <v>206</v>
      </c>
      <c r="BE2199" s="227">
        <f>IF(N2199="základní",J2199,0)</f>
        <v>0</v>
      </c>
      <c r="BF2199" s="227">
        <f>IF(N2199="snížená",J2199,0)</f>
        <v>0</v>
      </c>
      <c r="BG2199" s="227">
        <f>IF(N2199="zákl. přenesená",J2199,0)</f>
        <v>0</v>
      </c>
      <c r="BH2199" s="227">
        <f>IF(N2199="sníž. přenesená",J2199,0)</f>
        <v>0</v>
      </c>
      <c r="BI2199" s="227">
        <f>IF(N2199="nulová",J2199,0)</f>
        <v>0</v>
      </c>
      <c r="BJ2199" s="19" t="s">
        <v>34</v>
      </c>
      <c r="BK2199" s="227">
        <f>ROUND(I2199*H2199,2)</f>
        <v>0</v>
      </c>
      <c r="BL2199" s="19" t="s">
        <v>304</v>
      </c>
      <c r="BM2199" s="226" t="s">
        <v>3024</v>
      </c>
    </row>
    <row r="2200" spans="1:51" s="13" customFormat="1" ht="12">
      <c r="A2200" s="13"/>
      <c r="B2200" s="228"/>
      <c r="C2200" s="229"/>
      <c r="D2200" s="230" t="s">
        <v>218</v>
      </c>
      <c r="E2200" s="231" t="s">
        <v>19</v>
      </c>
      <c r="F2200" s="232" t="s">
        <v>1411</v>
      </c>
      <c r="G2200" s="229"/>
      <c r="H2200" s="233">
        <v>7</v>
      </c>
      <c r="I2200" s="234"/>
      <c r="J2200" s="229"/>
      <c r="K2200" s="229"/>
      <c r="L2200" s="235"/>
      <c r="M2200" s="236"/>
      <c r="N2200" s="237"/>
      <c r="O2200" s="237"/>
      <c r="P2200" s="237"/>
      <c r="Q2200" s="237"/>
      <c r="R2200" s="237"/>
      <c r="S2200" s="237"/>
      <c r="T2200" s="238"/>
      <c r="U2200" s="13"/>
      <c r="V2200" s="13"/>
      <c r="W2200" s="13"/>
      <c r="X2200" s="13"/>
      <c r="Y2200" s="13"/>
      <c r="Z2200" s="13"/>
      <c r="AA2200" s="13"/>
      <c r="AB2200" s="13"/>
      <c r="AC2200" s="13"/>
      <c r="AD2200" s="13"/>
      <c r="AE2200" s="13"/>
      <c r="AT2200" s="239" t="s">
        <v>218</v>
      </c>
      <c r="AU2200" s="239" t="s">
        <v>82</v>
      </c>
      <c r="AV2200" s="13" t="s">
        <v>82</v>
      </c>
      <c r="AW2200" s="13" t="s">
        <v>33</v>
      </c>
      <c r="AX2200" s="13" t="s">
        <v>73</v>
      </c>
      <c r="AY2200" s="239" t="s">
        <v>206</v>
      </c>
    </row>
    <row r="2201" spans="1:51" s="13" customFormat="1" ht="12">
      <c r="A2201" s="13"/>
      <c r="B2201" s="228"/>
      <c r="C2201" s="229"/>
      <c r="D2201" s="230" t="s">
        <v>218</v>
      </c>
      <c r="E2201" s="231" t="s">
        <v>19</v>
      </c>
      <c r="F2201" s="232" t="s">
        <v>1412</v>
      </c>
      <c r="G2201" s="229"/>
      <c r="H2201" s="233">
        <v>2</v>
      </c>
      <c r="I2201" s="234"/>
      <c r="J2201" s="229"/>
      <c r="K2201" s="229"/>
      <c r="L2201" s="235"/>
      <c r="M2201" s="236"/>
      <c r="N2201" s="237"/>
      <c r="O2201" s="237"/>
      <c r="P2201" s="237"/>
      <c r="Q2201" s="237"/>
      <c r="R2201" s="237"/>
      <c r="S2201" s="237"/>
      <c r="T2201" s="238"/>
      <c r="U2201" s="13"/>
      <c r="V2201" s="13"/>
      <c r="W2201" s="13"/>
      <c r="X2201" s="13"/>
      <c r="Y2201" s="13"/>
      <c r="Z2201" s="13"/>
      <c r="AA2201" s="13"/>
      <c r="AB2201" s="13"/>
      <c r="AC2201" s="13"/>
      <c r="AD2201" s="13"/>
      <c r="AE2201" s="13"/>
      <c r="AT2201" s="239" t="s">
        <v>218</v>
      </c>
      <c r="AU2201" s="239" t="s">
        <v>82</v>
      </c>
      <c r="AV2201" s="13" t="s">
        <v>82</v>
      </c>
      <c r="AW2201" s="13" t="s">
        <v>33</v>
      </c>
      <c r="AX2201" s="13" t="s">
        <v>73</v>
      </c>
      <c r="AY2201" s="239" t="s">
        <v>206</v>
      </c>
    </row>
    <row r="2202" spans="1:51" s="13" customFormat="1" ht="12">
      <c r="A2202" s="13"/>
      <c r="B2202" s="228"/>
      <c r="C2202" s="229"/>
      <c r="D2202" s="230" t="s">
        <v>218</v>
      </c>
      <c r="E2202" s="231" t="s">
        <v>19</v>
      </c>
      <c r="F2202" s="232" t="s">
        <v>1413</v>
      </c>
      <c r="G2202" s="229"/>
      <c r="H2202" s="233">
        <v>6</v>
      </c>
      <c r="I2202" s="234"/>
      <c r="J2202" s="229"/>
      <c r="K2202" s="229"/>
      <c r="L2202" s="235"/>
      <c r="M2202" s="236"/>
      <c r="N2202" s="237"/>
      <c r="O2202" s="237"/>
      <c r="P2202" s="237"/>
      <c r="Q2202" s="237"/>
      <c r="R2202" s="237"/>
      <c r="S2202" s="237"/>
      <c r="T2202" s="238"/>
      <c r="U2202" s="13"/>
      <c r="V2202" s="13"/>
      <c r="W2202" s="13"/>
      <c r="X2202" s="13"/>
      <c r="Y2202" s="13"/>
      <c r="Z2202" s="13"/>
      <c r="AA2202" s="13"/>
      <c r="AB2202" s="13"/>
      <c r="AC2202" s="13"/>
      <c r="AD2202" s="13"/>
      <c r="AE2202" s="13"/>
      <c r="AT2202" s="239" t="s">
        <v>218</v>
      </c>
      <c r="AU2202" s="239" t="s">
        <v>82</v>
      </c>
      <c r="AV2202" s="13" t="s">
        <v>82</v>
      </c>
      <c r="AW2202" s="13" t="s">
        <v>33</v>
      </c>
      <c r="AX2202" s="13" t="s">
        <v>73</v>
      </c>
      <c r="AY2202" s="239" t="s">
        <v>206</v>
      </c>
    </row>
    <row r="2203" spans="1:51" s="13" customFormat="1" ht="12">
      <c r="A2203" s="13"/>
      <c r="B2203" s="228"/>
      <c r="C2203" s="229"/>
      <c r="D2203" s="230" t="s">
        <v>218</v>
      </c>
      <c r="E2203" s="231" t="s">
        <v>19</v>
      </c>
      <c r="F2203" s="232" t="s">
        <v>1414</v>
      </c>
      <c r="G2203" s="229"/>
      <c r="H2203" s="233">
        <v>4</v>
      </c>
      <c r="I2203" s="234"/>
      <c r="J2203" s="229"/>
      <c r="K2203" s="229"/>
      <c r="L2203" s="235"/>
      <c r="M2203" s="236"/>
      <c r="N2203" s="237"/>
      <c r="O2203" s="237"/>
      <c r="P2203" s="237"/>
      <c r="Q2203" s="237"/>
      <c r="R2203" s="237"/>
      <c r="S2203" s="237"/>
      <c r="T2203" s="238"/>
      <c r="U2203" s="13"/>
      <c r="V2203" s="13"/>
      <c r="W2203" s="13"/>
      <c r="X2203" s="13"/>
      <c r="Y2203" s="13"/>
      <c r="Z2203" s="13"/>
      <c r="AA2203" s="13"/>
      <c r="AB2203" s="13"/>
      <c r="AC2203" s="13"/>
      <c r="AD2203" s="13"/>
      <c r="AE2203" s="13"/>
      <c r="AT2203" s="239" t="s">
        <v>218</v>
      </c>
      <c r="AU2203" s="239" t="s">
        <v>82</v>
      </c>
      <c r="AV2203" s="13" t="s">
        <v>82</v>
      </c>
      <c r="AW2203" s="13" t="s">
        <v>33</v>
      </c>
      <c r="AX2203" s="13" t="s">
        <v>73</v>
      </c>
      <c r="AY2203" s="239" t="s">
        <v>206</v>
      </c>
    </row>
    <row r="2204" spans="1:51" s="13" customFormat="1" ht="12">
      <c r="A2204" s="13"/>
      <c r="B2204" s="228"/>
      <c r="C2204" s="229"/>
      <c r="D2204" s="230" t="s">
        <v>218</v>
      </c>
      <c r="E2204" s="231" t="s">
        <v>19</v>
      </c>
      <c r="F2204" s="232" t="s">
        <v>1415</v>
      </c>
      <c r="G2204" s="229"/>
      <c r="H2204" s="233">
        <v>4</v>
      </c>
      <c r="I2204" s="234"/>
      <c r="J2204" s="229"/>
      <c r="K2204" s="229"/>
      <c r="L2204" s="235"/>
      <c r="M2204" s="236"/>
      <c r="N2204" s="237"/>
      <c r="O2204" s="237"/>
      <c r="P2204" s="237"/>
      <c r="Q2204" s="237"/>
      <c r="R2204" s="237"/>
      <c r="S2204" s="237"/>
      <c r="T2204" s="238"/>
      <c r="U2204" s="13"/>
      <c r="V2204" s="13"/>
      <c r="W2204" s="13"/>
      <c r="X2204" s="13"/>
      <c r="Y2204" s="13"/>
      <c r="Z2204" s="13"/>
      <c r="AA2204" s="13"/>
      <c r="AB2204" s="13"/>
      <c r="AC2204" s="13"/>
      <c r="AD2204" s="13"/>
      <c r="AE2204" s="13"/>
      <c r="AT2204" s="239" t="s">
        <v>218</v>
      </c>
      <c r="AU2204" s="239" t="s">
        <v>82</v>
      </c>
      <c r="AV2204" s="13" t="s">
        <v>82</v>
      </c>
      <c r="AW2204" s="13" t="s">
        <v>33</v>
      </c>
      <c r="AX2204" s="13" t="s">
        <v>73</v>
      </c>
      <c r="AY2204" s="239" t="s">
        <v>206</v>
      </c>
    </row>
    <row r="2205" spans="1:51" s="14" customFormat="1" ht="12">
      <c r="A2205" s="14"/>
      <c r="B2205" s="240"/>
      <c r="C2205" s="241"/>
      <c r="D2205" s="230" t="s">
        <v>218</v>
      </c>
      <c r="E2205" s="242" t="s">
        <v>19</v>
      </c>
      <c r="F2205" s="243" t="s">
        <v>220</v>
      </c>
      <c r="G2205" s="241"/>
      <c r="H2205" s="244">
        <v>23</v>
      </c>
      <c r="I2205" s="245"/>
      <c r="J2205" s="241"/>
      <c r="K2205" s="241"/>
      <c r="L2205" s="246"/>
      <c r="M2205" s="247"/>
      <c r="N2205" s="248"/>
      <c r="O2205" s="248"/>
      <c r="P2205" s="248"/>
      <c r="Q2205" s="248"/>
      <c r="R2205" s="248"/>
      <c r="S2205" s="248"/>
      <c r="T2205" s="249"/>
      <c r="U2205" s="14"/>
      <c r="V2205" s="14"/>
      <c r="W2205" s="14"/>
      <c r="X2205" s="14"/>
      <c r="Y2205" s="14"/>
      <c r="Z2205" s="14"/>
      <c r="AA2205" s="14"/>
      <c r="AB2205" s="14"/>
      <c r="AC2205" s="14"/>
      <c r="AD2205" s="14"/>
      <c r="AE2205" s="14"/>
      <c r="AT2205" s="250" t="s">
        <v>218</v>
      </c>
      <c r="AU2205" s="250" t="s">
        <v>82</v>
      </c>
      <c r="AV2205" s="14" t="s">
        <v>112</v>
      </c>
      <c r="AW2205" s="14" t="s">
        <v>33</v>
      </c>
      <c r="AX2205" s="14" t="s">
        <v>34</v>
      </c>
      <c r="AY2205" s="250" t="s">
        <v>206</v>
      </c>
    </row>
    <row r="2206" spans="1:65" s="2" customFormat="1" ht="12">
      <c r="A2206" s="40"/>
      <c r="B2206" s="41"/>
      <c r="C2206" s="261" t="s">
        <v>3025</v>
      </c>
      <c r="D2206" s="261" t="s">
        <v>317</v>
      </c>
      <c r="E2206" s="262" t="s">
        <v>3026</v>
      </c>
      <c r="F2206" s="263" t="s">
        <v>3027</v>
      </c>
      <c r="G2206" s="264" t="s">
        <v>386</v>
      </c>
      <c r="H2206" s="265">
        <v>7</v>
      </c>
      <c r="I2206" s="266"/>
      <c r="J2206" s="267">
        <f>ROUND(I2206*H2206,2)</f>
        <v>0</v>
      </c>
      <c r="K2206" s="263" t="s">
        <v>19</v>
      </c>
      <c r="L2206" s="268"/>
      <c r="M2206" s="269" t="s">
        <v>19</v>
      </c>
      <c r="N2206" s="270" t="s">
        <v>44</v>
      </c>
      <c r="O2206" s="86"/>
      <c r="P2206" s="224">
        <f>O2206*H2206</f>
        <v>0</v>
      </c>
      <c r="Q2206" s="224">
        <v>0.084</v>
      </c>
      <c r="R2206" s="224">
        <f>Q2206*H2206</f>
        <v>0.5880000000000001</v>
      </c>
      <c r="S2206" s="224">
        <v>0</v>
      </c>
      <c r="T2206" s="225">
        <f>S2206*H2206</f>
        <v>0</v>
      </c>
      <c r="U2206" s="40"/>
      <c r="V2206" s="40"/>
      <c r="W2206" s="40"/>
      <c r="X2206" s="40"/>
      <c r="Y2206" s="40"/>
      <c r="Z2206" s="40"/>
      <c r="AA2206" s="40"/>
      <c r="AB2206" s="40"/>
      <c r="AC2206" s="40"/>
      <c r="AD2206" s="40"/>
      <c r="AE2206" s="40"/>
      <c r="AR2206" s="226" t="s">
        <v>377</v>
      </c>
      <c r="AT2206" s="226" t="s">
        <v>317</v>
      </c>
      <c r="AU2206" s="226" t="s">
        <v>82</v>
      </c>
      <c r="AY2206" s="19" t="s">
        <v>206</v>
      </c>
      <c r="BE2206" s="227">
        <f>IF(N2206="základní",J2206,0)</f>
        <v>0</v>
      </c>
      <c r="BF2206" s="227">
        <f>IF(N2206="snížená",J2206,0)</f>
        <v>0</v>
      </c>
      <c r="BG2206" s="227">
        <f>IF(N2206="zákl. přenesená",J2206,0)</f>
        <v>0</v>
      </c>
      <c r="BH2206" s="227">
        <f>IF(N2206="sníž. přenesená",J2206,0)</f>
        <v>0</v>
      </c>
      <c r="BI2206" s="227">
        <f>IF(N2206="nulová",J2206,0)</f>
        <v>0</v>
      </c>
      <c r="BJ2206" s="19" t="s">
        <v>34</v>
      </c>
      <c r="BK2206" s="227">
        <f>ROUND(I2206*H2206,2)</f>
        <v>0</v>
      </c>
      <c r="BL2206" s="19" t="s">
        <v>304</v>
      </c>
      <c r="BM2206" s="226" t="s">
        <v>3028</v>
      </c>
    </row>
    <row r="2207" spans="1:65" s="2" customFormat="1" ht="12">
      <c r="A2207" s="40"/>
      <c r="B2207" s="41"/>
      <c r="C2207" s="261" t="s">
        <v>3029</v>
      </c>
      <c r="D2207" s="261" t="s">
        <v>317</v>
      </c>
      <c r="E2207" s="262" t="s">
        <v>3030</v>
      </c>
      <c r="F2207" s="263" t="s">
        <v>3031</v>
      </c>
      <c r="G2207" s="264" t="s">
        <v>386</v>
      </c>
      <c r="H2207" s="265">
        <v>2</v>
      </c>
      <c r="I2207" s="266"/>
      <c r="J2207" s="267">
        <f>ROUND(I2207*H2207,2)</f>
        <v>0</v>
      </c>
      <c r="K2207" s="263" t="s">
        <v>19</v>
      </c>
      <c r="L2207" s="268"/>
      <c r="M2207" s="269" t="s">
        <v>19</v>
      </c>
      <c r="N2207" s="270" t="s">
        <v>44</v>
      </c>
      <c r="O2207" s="86"/>
      <c r="P2207" s="224">
        <f>O2207*H2207</f>
        <v>0</v>
      </c>
      <c r="Q2207" s="224">
        <v>0.084</v>
      </c>
      <c r="R2207" s="224">
        <f>Q2207*H2207</f>
        <v>0.168</v>
      </c>
      <c r="S2207" s="224">
        <v>0</v>
      </c>
      <c r="T2207" s="225">
        <f>S2207*H2207</f>
        <v>0</v>
      </c>
      <c r="U2207" s="40"/>
      <c r="V2207" s="40"/>
      <c r="W2207" s="40"/>
      <c r="X2207" s="40"/>
      <c r="Y2207" s="40"/>
      <c r="Z2207" s="40"/>
      <c r="AA2207" s="40"/>
      <c r="AB2207" s="40"/>
      <c r="AC2207" s="40"/>
      <c r="AD2207" s="40"/>
      <c r="AE2207" s="40"/>
      <c r="AR2207" s="226" t="s">
        <v>377</v>
      </c>
      <c r="AT2207" s="226" t="s">
        <v>317</v>
      </c>
      <c r="AU2207" s="226" t="s">
        <v>82</v>
      </c>
      <c r="AY2207" s="19" t="s">
        <v>206</v>
      </c>
      <c r="BE2207" s="227">
        <f>IF(N2207="základní",J2207,0)</f>
        <v>0</v>
      </c>
      <c r="BF2207" s="227">
        <f>IF(N2207="snížená",J2207,0)</f>
        <v>0</v>
      </c>
      <c r="BG2207" s="227">
        <f>IF(N2207="zákl. přenesená",J2207,0)</f>
        <v>0</v>
      </c>
      <c r="BH2207" s="227">
        <f>IF(N2207="sníž. přenesená",J2207,0)</f>
        <v>0</v>
      </c>
      <c r="BI2207" s="227">
        <f>IF(N2207="nulová",J2207,0)</f>
        <v>0</v>
      </c>
      <c r="BJ2207" s="19" t="s">
        <v>34</v>
      </c>
      <c r="BK2207" s="227">
        <f>ROUND(I2207*H2207,2)</f>
        <v>0</v>
      </c>
      <c r="BL2207" s="19" t="s">
        <v>304</v>
      </c>
      <c r="BM2207" s="226" t="s">
        <v>3032</v>
      </c>
    </row>
    <row r="2208" spans="1:65" s="2" customFormat="1" ht="33" customHeight="1">
      <c r="A2208" s="40"/>
      <c r="B2208" s="41"/>
      <c r="C2208" s="261" t="s">
        <v>3033</v>
      </c>
      <c r="D2208" s="261" t="s">
        <v>317</v>
      </c>
      <c r="E2208" s="262" t="s">
        <v>3034</v>
      </c>
      <c r="F2208" s="263" t="s">
        <v>3035</v>
      </c>
      <c r="G2208" s="264" t="s">
        <v>386</v>
      </c>
      <c r="H2208" s="265">
        <v>6</v>
      </c>
      <c r="I2208" s="266"/>
      <c r="J2208" s="267">
        <f>ROUND(I2208*H2208,2)</f>
        <v>0</v>
      </c>
      <c r="K2208" s="263" t="s">
        <v>19</v>
      </c>
      <c r="L2208" s="268"/>
      <c r="M2208" s="269" t="s">
        <v>19</v>
      </c>
      <c r="N2208" s="270" t="s">
        <v>44</v>
      </c>
      <c r="O2208" s="86"/>
      <c r="P2208" s="224">
        <f>O2208*H2208</f>
        <v>0</v>
      </c>
      <c r="Q2208" s="224">
        <v>0.077</v>
      </c>
      <c r="R2208" s="224">
        <f>Q2208*H2208</f>
        <v>0.46199999999999997</v>
      </c>
      <c r="S2208" s="224">
        <v>0</v>
      </c>
      <c r="T2208" s="225">
        <f>S2208*H2208</f>
        <v>0</v>
      </c>
      <c r="U2208" s="40"/>
      <c r="V2208" s="40"/>
      <c r="W2208" s="40"/>
      <c r="X2208" s="40"/>
      <c r="Y2208" s="40"/>
      <c r="Z2208" s="40"/>
      <c r="AA2208" s="40"/>
      <c r="AB2208" s="40"/>
      <c r="AC2208" s="40"/>
      <c r="AD2208" s="40"/>
      <c r="AE2208" s="40"/>
      <c r="AR2208" s="226" t="s">
        <v>377</v>
      </c>
      <c r="AT2208" s="226" t="s">
        <v>317</v>
      </c>
      <c r="AU2208" s="226" t="s">
        <v>82</v>
      </c>
      <c r="AY2208" s="19" t="s">
        <v>206</v>
      </c>
      <c r="BE2208" s="227">
        <f>IF(N2208="základní",J2208,0)</f>
        <v>0</v>
      </c>
      <c r="BF2208" s="227">
        <f>IF(N2208="snížená",J2208,0)</f>
        <v>0</v>
      </c>
      <c r="BG2208" s="227">
        <f>IF(N2208="zákl. přenesená",J2208,0)</f>
        <v>0</v>
      </c>
      <c r="BH2208" s="227">
        <f>IF(N2208="sníž. přenesená",J2208,0)</f>
        <v>0</v>
      </c>
      <c r="BI2208" s="227">
        <f>IF(N2208="nulová",J2208,0)</f>
        <v>0</v>
      </c>
      <c r="BJ2208" s="19" t="s">
        <v>34</v>
      </c>
      <c r="BK2208" s="227">
        <f>ROUND(I2208*H2208,2)</f>
        <v>0</v>
      </c>
      <c r="BL2208" s="19" t="s">
        <v>304</v>
      </c>
      <c r="BM2208" s="226" t="s">
        <v>3036</v>
      </c>
    </row>
    <row r="2209" spans="1:65" s="2" customFormat="1" ht="12">
      <c r="A2209" s="40"/>
      <c r="B2209" s="41"/>
      <c r="C2209" s="261" t="s">
        <v>3037</v>
      </c>
      <c r="D2209" s="261" t="s">
        <v>317</v>
      </c>
      <c r="E2209" s="262" t="s">
        <v>3038</v>
      </c>
      <c r="F2209" s="263" t="s">
        <v>3039</v>
      </c>
      <c r="G2209" s="264" t="s">
        <v>386</v>
      </c>
      <c r="H2209" s="265">
        <v>4</v>
      </c>
      <c r="I2209" s="266"/>
      <c r="J2209" s="267">
        <f>ROUND(I2209*H2209,2)</f>
        <v>0</v>
      </c>
      <c r="K2209" s="263" t="s">
        <v>19</v>
      </c>
      <c r="L2209" s="268"/>
      <c r="M2209" s="269" t="s">
        <v>19</v>
      </c>
      <c r="N2209" s="270" t="s">
        <v>44</v>
      </c>
      <c r="O2209" s="86"/>
      <c r="P2209" s="224">
        <f>O2209*H2209</f>
        <v>0</v>
      </c>
      <c r="Q2209" s="224">
        <v>0.077</v>
      </c>
      <c r="R2209" s="224">
        <f>Q2209*H2209</f>
        <v>0.308</v>
      </c>
      <c r="S2209" s="224">
        <v>0</v>
      </c>
      <c r="T2209" s="225">
        <f>S2209*H2209</f>
        <v>0</v>
      </c>
      <c r="U2209" s="40"/>
      <c r="V2209" s="40"/>
      <c r="W2209" s="40"/>
      <c r="X2209" s="40"/>
      <c r="Y2209" s="40"/>
      <c r="Z2209" s="40"/>
      <c r="AA2209" s="40"/>
      <c r="AB2209" s="40"/>
      <c r="AC2209" s="40"/>
      <c r="AD2209" s="40"/>
      <c r="AE2209" s="40"/>
      <c r="AR2209" s="226" t="s">
        <v>377</v>
      </c>
      <c r="AT2209" s="226" t="s">
        <v>317</v>
      </c>
      <c r="AU2209" s="226" t="s">
        <v>82</v>
      </c>
      <c r="AY2209" s="19" t="s">
        <v>206</v>
      </c>
      <c r="BE2209" s="227">
        <f>IF(N2209="základní",J2209,0)</f>
        <v>0</v>
      </c>
      <c r="BF2209" s="227">
        <f>IF(N2209="snížená",J2209,0)</f>
        <v>0</v>
      </c>
      <c r="BG2209" s="227">
        <f>IF(N2209="zákl. přenesená",J2209,0)</f>
        <v>0</v>
      </c>
      <c r="BH2209" s="227">
        <f>IF(N2209="sníž. přenesená",J2209,0)</f>
        <v>0</v>
      </c>
      <c r="BI2209" s="227">
        <f>IF(N2209="nulová",J2209,0)</f>
        <v>0</v>
      </c>
      <c r="BJ2209" s="19" t="s">
        <v>34</v>
      </c>
      <c r="BK2209" s="227">
        <f>ROUND(I2209*H2209,2)</f>
        <v>0</v>
      </c>
      <c r="BL2209" s="19" t="s">
        <v>304</v>
      </c>
      <c r="BM2209" s="226" t="s">
        <v>3040</v>
      </c>
    </row>
    <row r="2210" spans="1:65" s="2" customFormat="1" ht="12">
      <c r="A2210" s="40"/>
      <c r="B2210" s="41"/>
      <c r="C2210" s="261" t="s">
        <v>3041</v>
      </c>
      <c r="D2210" s="261" t="s">
        <v>317</v>
      </c>
      <c r="E2210" s="262" t="s">
        <v>3042</v>
      </c>
      <c r="F2210" s="263" t="s">
        <v>3043</v>
      </c>
      <c r="G2210" s="264" t="s">
        <v>386</v>
      </c>
      <c r="H2210" s="265">
        <v>4</v>
      </c>
      <c r="I2210" s="266"/>
      <c r="J2210" s="267">
        <f>ROUND(I2210*H2210,2)</f>
        <v>0</v>
      </c>
      <c r="K2210" s="263" t="s">
        <v>19</v>
      </c>
      <c r="L2210" s="268"/>
      <c r="M2210" s="269" t="s">
        <v>19</v>
      </c>
      <c r="N2210" s="270" t="s">
        <v>44</v>
      </c>
      <c r="O2210" s="86"/>
      <c r="P2210" s="224">
        <f>O2210*H2210</f>
        <v>0</v>
      </c>
      <c r="Q2210" s="224">
        <v>0.069</v>
      </c>
      <c r="R2210" s="224">
        <f>Q2210*H2210</f>
        <v>0.276</v>
      </c>
      <c r="S2210" s="224">
        <v>0</v>
      </c>
      <c r="T2210" s="225">
        <f>S2210*H2210</f>
        <v>0</v>
      </c>
      <c r="U2210" s="40"/>
      <c r="V2210" s="40"/>
      <c r="W2210" s="40"/>
      <c r="X2210" s="40"/>
      <c r="Y2210" s="40"/>
      <c r="Z2210" s="40"/>
      <c r="AA2210" s="40"/>
      <c r="AB2210" s="40"/>
      <c r="AC2210" s="40"/>
      <c r="AD2210" s="40"/>
      <c r="AE2210" s="40"/>
      <c r="AR2210" s="226" t="s">
        <v>377</v>
      </c>
      <c r="AT2210" s="226" t="s">
        <v>317</v>
      </c>
      <c r="AU2210" s="226" t="s">
        <v>82</v>
      </c>
      <c r="AY2210" s="19" t="s">
        <v>206</v>
      </c>
      <c r="BE2210" s="227">
        <f>IF(N2210="základní",J2210,0)</f>
        <v>0</v>
      </c>
      <c r="BF2210" s="227">
        <f>IF(N2210="snížená",J2210,0)</f>
        <v>0</v>
      </c>
      <c r="BG2210" s="227">
        <f>IF(N2210="zákl. přenesená",J2210,0)</f>
        <v>0</v>
      </c>
      <c r="BH2210" s="227">
        <f>IF(N2210="sníž. přenesená",J2210,0)</f>
        <v>0</v>
      </c>
      <c r="BI2210" s="227">
        <f>IF(N2210="nulová",J2210,0)</f>
        <v>0</v>
      </c>
      <c r="BJ2210" s="19" t="s">
        <v>34</v>
      </c>
      <c r="BK2210" s="227">
        <f>ROUND(I2210*H2210,2)</f>
        <v>0</v>
      </c>
      <c r="BL2210" s="19" t="s">
        <v>304</v>
      </c>
      <c r="BM2210" s="226" t="s">
        <v>3044</v>
      </c>
    </row>
    <row r="2211" spans="1:65" s="2" customFormat="1" ht="16.5" customHeight="1">
      <c r="A2211" s="40"/>
      <c r="B2211" s="41"/>
      <c r="C2211" s="215" t="s">
        <v>3045</v>
      </c>
      <c r="D2211" s="215" t="s">
        <v>208</v>
      </c>
      <c r="E2211" s="216" t="s">
        <v>3046</v>
      </c>
      <c r="F2211" s="217" t="s">
        <v>3047</v>
      </c>
      <c r="G2211" s="218" t="s">
        <v>386</v>
      </c>
      <c r="H2211" s="219">
        <v>2</v>
      </c>
      <c r="I2211" s="220"/>
      <c r="J2211" s="221">
        <f>ROUND(I2211*H2211,2)</f>
        <v>0</v>
      </c>
      <c r="K2211" s="217" t="s">
        <v>212</v>
      </c>
      <c r="L2211" s="46"/>
      <c r="M2211" s="222" t="s">
        <v>19</v>
      </c>
      <c r="N2211" s="223" t="s">
        <v>44</v>
      </c>
      <c r="O2211" s="86"/>
      <c r="P2211" s="224">
        <f>O2211*H2211</f>
        <v>0</v>
      </c>
      <c r="Q2211" s="224">
        <v>0</v>
      </c>
      <c r="R2211" s="224">
        <f>Q2211*H2211</f>
        <v>0</v>
      </c>
      <c r="S2211" s="224">
        <v>0</v>
      </c>
      <c r="T2211" s="225">
        <f>S2211*H2211</f>
        <v>0</v>
      </c>
      <c r="U2211" s="40"/>
      <c r="V2211" s="40"/>
      <c r="W2211" s="40"/>
      <c r="X2211" s="40"/>
      <c r="Y2211" s="40"/>
      <c r="Z2211" s="40"/>
      <c r="AA2211" s="40"/>
      <c r="AB2211" s="40"/>
      <c r="AC2211" s="40"/>
      <c r="AD2211" s="40"/>
      <c r="AE2211" s="40"/>
      <c r="AR2211" s="226" t="s">
        <v>304</v>
      </c>
      <c r="AT2211" s="226" t="s">
        <v>208</v>
      </c>
      <c r="AU2211" s="226" t="s">
        <v>82</v>
      </c>
      <c r="AY2211" s="19" t="s">
        <v>206</v>
      </c>
      <c r="BE2211" s="227">
        <f>IF(N2211="základní",J2211,0)</f>
        <v>0</v>
      </c>
      <c r="BF2211" s="227">
        <f>IF(N2211="snížená",J2211,0)</f>
        <v>0</v>
      </c>
      <c r="BG2211" s="227">
        <f>IF(N2211="zákl. přenesená",J2211,0)</f>
        <v>0</v>
      </c>
      <c r="BH2211" s="227">
        <f>IF(N2211="sníž. přenesená",J2211,0)</f>
        <v>0</v>
      </c>
      <c r="BI2211" s="227">
        <f>IF(N2211="nulová",J2211,0)</f>
        <v>0</v>
      </c>
      <c r="BJ2211" s="19" t="s">
        <v>34</v>
      </c>
      <c r="BK2211" s="227">
        <f>ROUND(I2211*H2211,2)</f>
        <v>0</v>
      </c>
      <c r="BL2211" s="19" t="s">
        <v>304</v>
      </c>
      <c r="BM2211" s="226" t="s">
        <v>3048</v>
      </c>
    </row>
    <row r="2212" spans="1:51" s="13" customFormat="1" ht="12">
      <c r="A2212" s="13"/>
      <c r="B2212" s="228"/>
      <c r="C2212" s="229"/>
      <c r="D2212" s="230" t="s">
        <v>218</v>
      </c>
      <c r="E2212" s="231" t="s">
        <v>19</v>
      </c>
      <c r="F2212" s="232" t="s">
        <v>1433</v>
      </c>
      <c r="G2212" s="229"/>
      <c r="H2212" s="233">
        <v>1</v>
      </c>
      <c r="I2212" s="234"/>
      <c r="J2212" s="229"/>
      <c r="K2212" s="229"/>
      <c r="L2212" s="235"/>
      <c r="M2212" s="236"/>
      <c r="N2212" s="237"/>
      <c r="O2212" s="237"/>
      <c r="P2212" s="237"/>
      <c r="Q2212" s="237"/>
      <c r="R2212" s="237"/>
      <c r="S2212" s="237"/>
      <c r="T2212" s="238"/>
      <c r="U2212" s="13"/>
      <c r="V2212" s="13"/>
      <c r="W2212" s="13"/>
      <c r="X2212" s="13"/>
      <c r="Y2212" s="13"/>
      <c r="Z2212" s="13"/>
      <c r="AA2212" s="13"/>
      <c r="AB2212" s="13"/>
      <c r="AC2212" s="13"/>
      <c r="AD2212" s="13"/>
      <c r="AE2212" s="13"/>
      <c r="AT2212" s="239" t="s">
        <v>218</v>
      </c>
      <c r="AU2212" s="239" t="s">
        <v>82</v>
      </c>
      <c r="AV2212" s="13" t="s">
        <v>82</v>
      </c>
      <c r="AW2212" s="13" t="s">
        <v>33</v>
      </c>
      <c r="AX2212" s="13" t="s">
        <v>73</v>
      </c>
      <c r="AY2212" s="239" t="s">
        <v>206</v>
      </c>
    </row>
    <row r="2213" spans="1:51" s="13" customFormat="1" ht="12">
      <c r="A2213" s="13"/>
      <c r="B2213" s="228"/>
      <c r="C2213" s="229"/>
      <c r="D2213" s="230" t="s">
        <v>218</v>
      </c>
      <c r="E2213" s="231" t="s">
        <v>19</v>
      </c>
      <c r="F2213" s="232" t="s">
        <v>1466</v>
      </c>
      <c r="G2213" s="229"/>
      <c r="H2213" s="233">
        <v>1</v>
      </c>
      <c r="I2213" s="234"/>
      <c r="J2213" s="229"/>
      <c r="K2213" s="229"/>
      <c r="L2213" s="235"/>
      <c r="M2213" s="236"/>
      <c r="N2213" s="237"/>
      <c r="O2213" s="237"/>
      <c r="P2213" s="237"/>
      <c r="Q2213" s="237"/>
      <c r="R2213" s="237"/>
      <c r="S2213" s="237"/>
      <c r="T2213" s="238"/>
      <c r="U2213" s="13"/>
      <c r="V2213" s="13"/>
      <c r="W2213" s="13"/>
      <c r="X2213" s="13"/>
      <c r="Y2213" s="13"/>
      <c r="Z2213" s="13"/>
      <c r="AA2213" s="13"/>
      <c r="AB2213" s="13"/>
      <c r="AC2213" s="13"/>
      <c r="AD2213" s="13"/>
      <c r="AE2213" s="13"/>
      <c r="AT2213" s="239" t="s">
        <v>218</v>
      </c>
      <c r="AU2213" s="239" t="s">
        <v>82</v>
      </c>
      <c r="AV2213" s="13" t="s">
        <v>82</v>
      </c>
      <c r="AW2213" s="13" t="s">
        <v>33</v>
      </c>
      <c r="AX2213" s="13" t="s">
        <v>73</v>
      </c>
      <c r="AY2213" s="239" t="s">
        <v>206</v>
      </c>
    </row>
    <row r="2214" spans="1:51" s="14" customFormat="1" ht="12">
      <c r="A2214" s="14"/>
      <c r="B2214" s="240"/>
      <c r="C2214" s="241"/>
      <c r="D2214" s="230" t="s">
        <v>218</v>
      </c>
      <c r="E2214" s="242" t="s">
        <v>19</v>
      </c>
      <c r="F2214" s="243" t="s">
        <v>220</v>
      </c>
      <c r="G2214" s="241"/>
      <c r="H2214" s="244">
        <v>2</v>
      </c>
      <c r="I2214" s="245"/>
      <c r="J2214" s="241"/>
      <c r="K2214" s="241"/>
      <c r="L2214" s="246"/>
      <c r="M2214" s="247"/>
      <c r="N2214" s="248"/>
      <c r="O2214" s="248"/>
      <c r="P2214" s="248"/>
      <c r="Q2214" s="248"/>
      <c r="R2214" s="248"/>
      <c r="S2214" s="248"/>
      <c r="T2214" s="249"/>
      <c r="U2214" s="14"/>
      <c r="V2214" s="14"/>
      <c r="W2214" s="14"/>
      <c r="X2214" s="14"/>
      <c r="Y2214" s="14"/>
      <c r="Z2214" s="14"/>
      <c r="AA2214" s="14"/>
      <c r="AB2214" s="14"/>
      <c r="AC2214" s="14"/>
      <c r="AD2214" s="14"/>
      <c r="AE2214" s="14"/>
      <c r="AT2214" s="250" t="s">
        <v>218</v>
      </c>
      <c r="AU2214" s="250" t="s">
        <v>82</v>
      </c>
      <c r="AV2214" s="14" t="s">
        <v>112</v>
      </c>
      <c r="AW2214" s="14" t="s">
        <v>33</v>
      </c>
      <c r="AX2214" s="14" t="s">
        <v>34</v>
      </c>
      <c r="AY2214" s="250" t="s">
        <v>206</v>
      </c>
    </row>
    <row r="2215" spans="1:65" s="2" customFormat="1" ht="12">
      <c r="A2215" s="40"/>
      <c r="B2215" s="41"/>
      <c r="C2215" s="261" t="s">
        <v>3049</v>
      </c>
      <c r="D2215" s="261" t="s">
        <v>317</v>
      </c>
      <c r="E2215" s="262" t="s">
        <v>3050</v>
      </c>
      <c r="F2215" s="263" t="s">
        <v>3051</v>
      </c>
      <c r="G2215" s="264" t="s">
        <v>386</v>
      </c>
      <c r="H2215" s="265">
        <v>1</v>
      </c>
      <c r="I2215" s="266"/>
      <c r="J2215" s="267">
        <f>ROUND(I2215*H2215,2)</f>
        <v>0</v>
      </c>
      <c r="K2215" s="263" t="s">
        <v>19</v>
      </c>
      <c r="L2215" s="268"/>
      <c r="M2215" s="269" t="s">
        <v>19</v>
      </c>
      <c r="N2215" s="270" t="s">
        <v>44</v>
      </c>
      <c r="O2215" s="86"/>
      <c r="P2215" s="224">
        <f>O2215*H2215</f>
        <v>0</v>
      </c>
      <c r="Q2215" s="224">
        <v>0.153</v>
      </c>
      <c r="R2215" s="224">
        <f>Q2215*H2215</f>
        <v>0.153</v>
      </c>
      <c r="S2215" s="224">
        <v>0</v>
      </c>
      <c r="T2215" s="225">
        <f>S2215*H2215</f>
        <v>0</v>
      </c>
      <c r="U2215" s="40"/>
      <c r="V2215" s="40"/>
      <c r="W2215" s="40"/>
      <c r="X2215" s="40"/>
      <c r="Y2215" s="40"/>
      <c r="Z2215" s="40"/>
      <c r="AA2215" s="40"/>
      <c r="AB2215" s="40"/>
      <c r="AC2215" s="40"/>
      <c r="AD2215" s="40"/>
      <c r="AE2215" s="40"/>
      <c r="AR2215" s="226" t="s">
        <v>377</v>
      </c>
      <c r="AT2215" s="226" t="s">
        <v>317</v>
      </c>
      <c r="AU2215" s="226" t="s">
        <v>82</v>
      </c>
      <c r="AY2215" s="19" t="s">
        <v>206</v>
      </c>
      <c r="BE2215" s="227">
        <f>IF(N2215="základní",J2215,0)</f>
        <v>0</v>
      </c>
      <c r="BF2215" s="227">
        <f>IF(N2215="snížená",J2215,0)</f>
        <v>0</v>
      </c>
      <c r="BG2215" s="227">
        <f>IF(N2215="zákl. přenesená",J2215,0)</f>
        <v>0</v>
      </c>
      <c r="BH2215" s="227">
        <f>IF(N2215="sníž. přenesená",J2215,0)</f>
        <v>0</v>
      </c>
      <c r="BI2215" s="227">
        <f>IF(N2215="nulová",J2215,0)</f>
        <v>0</v>
      </c>
      <c r="BJ2215" s="19" t="s">
        <v>34</v>
      </c>
      <c r="BK2215" s="227">
        <f>ROUND(I2215*H2215,2)</f>
        <v>0</v>
      </c>
      <c r="BL2215" s="19" t="s">
        <v>304</v>
      </c>
      <c r="BM2215" s="226" t="s">
        <v>3052</v>
      </c>
    </row>
    <row r="2216" spans="1:65" s="2" customFormat="1" ht="12">
      <c r="A2216" s="40"/>
      <c r="B2216" s="41"/>
      <c r="C2216" s="261" t="s">
        <v>3053</v>
      </c>
      <c r="D2216" s="261" t="s">
        <v>317</v>
      </c>
      <c r="E2216" s="262" t="s">
        <v>3054</v>
      </c>
      <c r="F2216" s="263" t="s">
        <v>3055</v>
      </c>
      <c r="G2216" s="264" t="s">
        <v>386</v>
      </c>
      <c r="H2216" s="265">
        <v>1</v>
      </c>
      <c r="I2216" s="266"/>
      <c r="J2216" s="267">
        <f>ROUND(I2216*H2216,2)</f>
        <v>0</v>
      </c>
      <c r="K2216" s="263" t="s">
        <v>19</v>
      </c>
      <c r="L2216" s="268"/>
      <c r="M2216" s="269" t="s">
        <v>19</v>
      </c>
      <c r="N2216" s="270" t="s">
        <v>44</v>
      </c>
      <c r="O2216" s="86"/>
      <c r="P2216" s="224">
        <f>O2216*H2216</f>
        <v>0</v>
      </c>
      <c r="Q2216" s="224">
        <v>0.165</v>
      </c>
      <c r="R2216" s="224">
        <f>Q2216*H2216</f>
        <v>0.165</v>
      </c>
      <c r="S2216" s="224">
        <v>0</v>
      </c>
      <c r="T2216" s="225">
        <f>S2216*H2216</f>
        <v>0</v>
      </c>
      <c r="U2216" s="40"/>
      <c r="V2216" s="40"/>
      <c r="W2216" s="40"/>
      <c r="X2216" s="40"/>
      <c r="Y2216" s="40"/>
      <c r="Z2216" s="40"/>
      <c r="AA2216" s="40"/>
      <c r="AB2216" s="40"/>
      <c r="AC2216" s="40"/>
      <c r="AD2216" s="40"/>
      <c r="AE2216" s="40"/>
      <c r="AR2216" s="226" t="s">
        <v>377</v>
      </c>
      <c r="AT2216" s="226" t="s">
        <v>317</v>
      </c>
      <c r="AU2216" s="226" t="s">
        <v>82</v>
      </c>
      <c r="AY2216" s="19" t="s">
        <v>206</v>
      </c>
      <c r="BE2216" s="227">
        <f>IF(N2216="základní",J2216,0)</f>
        <v>0</v>
      </c>
      <c r="BF2216" s="227">
        <f>IF(N2216="snížená",J2216,0)</f>
        <v>0</v>
      </c>
      <c r="BG2216" s="227">
        <f>IF(N2216="zákl. přenesená",J2216,0)</f>
        <v>0</v>
      </c>
      <c r="BH2216" s="227">
        <f>IF(N2216="sníž. přenesená",J2216,0)</f>
        <v>0</v>
      </c>
      <c r="BI2216" s="227">
        <f>IF(N2216="nulová",J2216,0)</f>
        <v>0</v>
      </c>
      <c r="BJ2216" s="19" t="s">
        <v>34</v>
      </c>
      <c r="BK2216" s="227">
        <f>ROUND(I2216*H2216,2)</f>
        <v>0</v>
      </c>
      <c r="BL2216" s="19" t="s">
        <v>304</v>
      </c>
      <c r="BM2216" s="226" t="s">
        <v>3056</v>
      </c>
    </row>
    <row r="2217" spans="1:65" s="2" customFormat="1" ht="12">
      <c r="A2217" s="40"/>
      <c r="B2217" s="41"/>
      <c r="C2217" s="215" t="s">
        <v>3057</v>
      </c>
      <c r="D2217" s="215" t="s">
        <v>208</v>
      </c>
      <c r="E2217" s="216" t="s">
        <v>3058</v>
      </c>
      <c r="F2217" s="217" t="s">
        <v>3059</v>
      </c>
      <c r="G2217" s="218" t="s">
        <v>386</v>
      </c>
      <c r="H2217" s="219">
        <v>9</v>
      </c>
      <c r="I2217" s="220"/>
      <c r="J2217" s="221">
        <f>ROUND(I2217*H2217,2)</f>
        <v>0</v>
      </c>
      <c r="K2217" s="217" t="s">
        <v>212</v>
      </c>
      <c r="L2217" s="46"/>
      <c r="M2217" s="222" t="s">
        <v>19</v>
      </c>
      <c r="N2217" s="223" t="s">
        <v>44</v>
      </c>
      <c r="O2217" s="86"/>
      <c r="P2217" s="224">
        <f>O2217*H2217</f>
        <v>0</v>
      </c>
      <c r="Q2217" s="224">
        <v>0.00033</v>
      </c>
      <c r="R2217" s="224">
        <f>Q2217*H2217</f>
        <v>0.00297</v>
      </c>
      <c r="S2217" s="224">
        <v>0</v>
      </c>
      <c r="T2217" s="225">
        <f>S2217*H2217</f>
        <v>0</v>
      </c>
      <c r="U2217" s="40"/>
      <c r="V2217" s="40"/>
      <c r="W2217" s="40"/>
      <c r="X2217" s="40"/>
      <c r="Y2217" s="40"/>
      <c r="Z2217" s="40"/>
      <c r="AA2217" s="40"/>
      <c r="AB2217" s="40"/>
      <c r="AC2217" s="40"/>
      <c r="AD2217" s="40"/>
      <c r="AE2217" s="40"/>
      <c r="AR2217" s="226" t="s">
        <v>304</v>
      </c>
      <c r="AT2217" s="226" t="s">
        <v>208</v>
      </c>
      <c r="AU2217" s="226" t="s">
        <v>82</v>
      </c>
      <c r="AY2217" s="19" t="s">
        <v>206</v>
      </c>
      <c r="BE2217" s="227">
        <f>IF(N2217="základní",J2217,0)</f>
        <v>0</v>
      </c>
      <c r="BF2217" s="227">
        <f>IF(N2217="snížená",J2217,0)</f>
        <v>0</v>
      </c>
      <c r="BG2217" s="227">
        <f>IF(N2217="zákl. přenesená",J2217,0)</f>
        <v>0</v>
      </c>
      <c r="BH2217" s="227">
        <f>IF(N2217="sníž. přenesená",J2217,0)</f>
        <v>0</v>
      </c>
      <c r="BI2217" s="227">
        <f>IF(N2217="nulová",J2217,0)</f>
        <v>0</v>
      </c>
      <c r="BJ2217" s="19" t="s">
        <v>34</v>
      </c>
      <c r="BK2217" s="227">
        <f>ROUND(I2217*H2217,2)</f>
        <v>0</v>
      </c>
      <c r="BL2217" s="19" t="s">
        <v>304</v>
      </c>
      <c r="BM2217" s="226" t="s">
        <v>3060</v>
      </c>
    </row>
    <row r="2218" spans="1:51" s="13" customFormat="1" ht="12">
      <c r="A2218" s="13"/>
      <c r="B2218" s="228"/>
      <c r="C2218" s="229"/>
      <c r="D2218" s="230" t="s">
        <v>218</v>
      </c>
      <c r="E2218" s="231" t="s">
        <v>19</v>
      </c>
      <c r="F2218" s="232" t="s">
        <v>1447</v>
      </c>
      <c r="G2218" s="229"/>
      <c r="H2218" s="233">
        <v>3</v>
      </c>
      <c r="I2218" s="234"/>
      <c r="J2218" s="229"/>
      <c r="K2218" s="229"/>
      <c r="L2218" s="235"/>
      <c r="M2218" s="236"/>
      <c r="N2218" s="237"/>
      <c r="O2218" s="237"/>
      <c r="P2218" s="237"/>
      <c r="Q2218" s="237"/>
      <c r="R2218" s="237"/>
      <c r="S2218" s="237"/>
      <c r="T2218" s="238"/>
      <c r="U2218" s="13"/>
      <c r="V2218" s="13"/>
      <c r="W2218" s="13"/>
      <c r="X2218" s="13"/>
      <c r="Y2218" s="13"/>
      <c r="Z2218" s="13"/>
      <c r="AA2218" s="13"/>
      <c r="AB2218" s="13"/>
      <c r="AC2218" s="13"/>
      <c r="AD2218" s="13"/>
      <c r="AE2218" s="13"/>
      <c r="AT2218" s="239" t="s">
        <v>218</v>
      </c>
      <c r="AU2218" s="239" t="s">
        <v>82</v>
      </c>
      <c r="AV2218" s="13" t="s">
        <v>82</v>
      </c>
      <c r="AW2218" s="13" t="s">
        <v>33</v>
      </c>
      <c r="AX2218" s="13" t="s">
        <v>73</v>
      </c>
      <c r="AY2218" s="239" t="s">
        <v>206</v>
      </c>
    </row>
    <row r="2219" spans="1:51" s="13" customFormat="1" ht="12">
      <c r="A2219" s="13"/>
      <c r="B2219" s="228"/>
      <c r="C2219" s="229"/>
      <c r="D2219" s="230" t="s">
        <v>218</v>
      </c>
      <c r="E2219" s="231" t="s">
        <v>19</v>
      </c>
      <c r="F2219" s="232" t="s">
        <v>1448</v>
      </c>
      <c r="G2219" s="229"/>
      <c r="H2219" s="233">
        <v>5</v>
      </c>
      <c r="I2219" s="234"/>
      <c r="J2219" s="229"/>
      <c r="K2219" s="229"/>
      <c r="L2219" s="235"/>
      <c r="M2219" s="236"/>
      <c r="N2219" s="237"/>
      <c r="O2219" s="237"/>
      <c r="P2219" s="237"/>
      <c r="Q2219" s="237"/>
      <c r="R2219" s="237"/>
      <c r="S2219" s="237"/>
      <c r="T2219" s="238"/>
      <c r="U2219" s="13"/>
      <c r="V2219" s="13"/>
      <c r="W2219" s="13"/>
      <c r="X2219" s="13"/>
      <c r="Y2219" s="13"/>
      <c r="Z2219" s="13"/>
      <c r="AA2219" s="13"/>
      <c r="AB2219" s="13"/>
      <c r="AC2219" s="13"/>
      <c r="AD2219" s="13"/>
      <c r="AE2219" s="13"/>
      <c r="AT2219" s="239" t="s">
        <v>218</v>
      </c>
      <c r="AU2219" s="239" t="s">
        <v>82</v>
      </c>
      <c r="AV2219" s="13" t="s">
        <v>82</v>
      </c>
      <c r="AW2219" s="13" t="s">
        <v>33</v>
      </c>
      <c r="AX2219" s="13" t="s">
        <v>73</v>
      </c>
      <c r="AY2219" s="239" t="s">
        <v>206</v>
      </c>
    </row>
    <row r="2220" spans="1:51" s="13" customFormat="1" ht="12">
      <c r="A2220" s="13"/>
      <c r="B2220" s="228"/>
      <c r="C2220" s="229"/>
      <c r="D2220" s="230" t="s">
        <v>218</v>
      </c>
      <c r="E2220" s="231" t="s">
        <v>19</v>
      </c>
      <c r="F2220" s="232" t="s">
        <v>1449</v>
      </c>
      <c r="G2220" s="229"/>
      <c r="H2220" s="233">
        <v>1</v>
      </c>
      <c r="I2220" s="234"/>
      <c r="J2220" s="229"/>
      <c r="K2220" s="229"/>
      <c r="L2220" s="235"/>
      <c r="M2220" s="236"/>
      <c r="N2220" s="237"/>
      <c r="O2220" s="237"/>
      <c r="P2220" s="237"/>
      <c r="Q2220" s="237"/>
      <c r="R2220" s="237"/>
      <c r="S2220" s="237"/>
      <c r="T2220" s="238"/>
      <c r="U2220" s="13"/>
      <c r="V2220" s="13"/>
      <c r="W2220" s="13"/>
      <c r="X2220" s="13"/>
      <c r="Y2220" s="13"/>
      <c r="Z2220" s="13"/>
      <c r="AA2220" s="13"/>
      <c r="AB2220" s="13"/>
      <c r="AC2220" s="13"/>
      <c r="AD2220" s="13"/>
      <c r="AE2220" s="13"/>
      <c r="AT2220" s="239" t="s">
        <v>218</v>
      </c>
      <c r="AU2220" s="239" t="s">
        <v>82</v>
      </c>
      <c r="AV2220" s="13" t="s">
        <v>82</v>
      </c>
      <c r="AW2220" s="13" t="s">
        <v>33</v>
      </c>
      <c r="AX2220" s="13" t="s">
        <v>73</v>
      </c>
      <c r="AY2220" s="239" t="s">
        <v>206</v>
      </c>
    </row>
    <row r="2221" spans="1:51" s="14" customFormat="1" ht="12">
      <c r="A2221" s="14"/>
      <c r="B2221" s="240"/>
      <c r="C2221" s="241"/>
      <c r="D2221" s="230" t="s">
        <v>218</v>
      </c>
      <c r="E2221" s="242" t="s">
        <v>19</v>
      </c>
      <c r="F2221" s="243" t="s">
        <v>220</v>
      </c>
      <c r="G2221" s="241"/>
      <c r="H2221" s="244">
        <v>9</v>
      </c>
      <c r="I2221" s="245"/>
      <c r="J2221" s="241"/>
      <c r="K2221" s="241"/>
      <c r="L2221" s="246"/>
      <c r="M2221" s="247"/>
      <c r="N2221" s="248"/>
      <c r="O2221" s="248"/>
      <c r="P2221" s="248"/>
      <c r="Q2221" s="248"/>
      <c r="R2221" s="248"/>
      <c r="S2221" s="248"/>
      <c r="T2221" s="249"/>
      <c r="U2221" s="14"/>
      <c r="V2221" s="14"/>
      <c r="W2221" s="14"/>
      <c r="X2221" s="14"/>
      <c r="Y2221" s="14"/>
      <c r="Z2221" s="14"/>
      <c r="AA2221" s="14"/>
      <c r="AB2221" s="14"/>
      <c r="AC2221" s="14"/>
      <c r="AD2221" s="14"/>
      <c r="AE2221" s="14"/>
      <c r="AT2221" s="250" t="s">
        <v>218</v>
      </c>
      <c r="AU2221" s="250" t="s">
        <v>82</v>
      </c>
      <c r="AV2221" s="14" t="s">
        <v>112</v>
      </c>
      <c r="AW2221" s="14" t="s">
        <v>33</v>
      </c>
      <c r="AX2221" s="14" t="s">
        <v>34</v>
      </c>
      <c r="AY2221" s="250" t="s">
        <v>206</v>
      </c>
    </row>
    <row r="2222" spans="1:65" s="2" customFormat="1" ht="33" customHeight="1">
      <c r="A2222" s="40"/>
      <c r="B2222" s="41"/>
      <c r="C2222" s="261" t="s">
        <v>3061</v>
      </c>
      <c r="D2222" s="261" t="s">
        <v>317</v>
      </c>
      <c r="E2222" s="262" t="s">
        <v>3062</v>
      </c>
      <c r="F2222" s="263" t="s">
        <v>3063</v>
      </c>
      <c r="G2222" s="264" t="s">
        <v>386</v>
      </c>
      <c r="H2222" s="265">
        <v>3</v>
      </c>
      <c r="I2222" s="266"/>
      <c r="J2222" s="267">
        <f>ROUND(I2222*H2222,2)</f>
        <v>0</v>
      </c>
      <c r="K2222" s="263" t="s">
        <v>19</v>
      </c>
      <c r="L2222" s="268"/>
      <c r="M2222" s="269" t="s">
        <v>19</v>
      </c>
      <c r="N2222" s="270" t="s">
        <v>44</v>
      </c>
      <c r="O2222" s="86"/>
      <c r="P2222" s="224">
        <f>O2222*H2222</f>
        <v>0</v>
      </c>
      <c r="Q2222" s="224">
        <v>0.084</v>
      </c>
      <c r="R2222" s="224">
        <f>Q2222*H2222</f>
        <v>0.252</v>
      </c>
      <c r="S2222" s="224">
        <v>0</v>
      </c>
      <c r="T2222" s="225">
        <f>S2222*H2222</f>
        <v>0</v>
      </c>
      <c r="U2222" s="40"/>
      <c r="V2222" s="40"/>
      <c r="W2222" s="40"/>
      <c r="X2222" s="40"/>
      <c r="Y2222" s="40"/>
      <c r="Z2222" s="40"/>
      <c r="AA2222" s="40"/>
      <c r="AB2222" s="40"/>
      <c r="AC2222" s="40"/>
      <c r="AD2222" s="40"/>
      <c r="AE2222" s="40"/>
      <c r="AR2222" s="226" t="s">
        <v>377</v>
      </c>
      <c r="AT2222" s="226" t="s">
        <v>317</v>
      </c>
      <c r="AU2222" s="226" t="s">
        <v>82</v>
      </c>
      <c r="AY2222" s="19" t="s">
        <v>206</v>
      </c>
      <c r="BE2222" s="227">
        <f>IF(N2222="základní",J2222,0)</f>
        <v>0</v>
      </c>
      <c r="BF2222" s="227">
        <f>IF(N2222="snížená",J2222,0)</f>
        <v>0</v>
      </c>
      <c r="BG2222" s="227">
        <f>IF(N2222="zákl. přenesená",J2222,0)</f>
        <v>0</v>
      </c>
      <c r="BH2222" s="227">
        <f>IF(N2222="sníž. přenesená",J2222,0)</f>
        <v>0</v>
      </c>
      <c r="BI2222" s="227">
        <f>IF(N2222="nulová",J2222,0)</f>
        <v>0</v>
      </c>
      <c r="BJ2222" s="19" t="s">
        <v>34</v>
      </c>
      <c r="BK2222" s="227">
        <f>ROUND(I2222*H2222,2)</f>
        <v>0</v>
      </c>
      <c r="BL2222" s="19" t="s">
        <v>304</v>
      </c>
      <c r="BM2222" s="226" t="s">
        <v>3064</v>
      </c>
    </row>
    <row r="2223" spans="1:65" s="2" customFormat="1" ht="33" customHeight="1">
      <c r="A2223" s="40"/>
      <c r="B2223" s="41"/>
      <c r="C2223" s="261" t="s">
        <v>3065</v>
      </c>
      <c r="D2223" s="261" t="s">
        <v>317</v>
      </c>
      <c r="E2223" s="262" t="s">
        <v>3066</v>
      </c>
      <c r="F2223" s="263" t="s">
        <v>3067</v>
      </c>
      <c r="G2223" s="264" t="s">
        <v>386</v>
      </c>
      <c r="H2223" s="265">
        <v>5</v>
      </c>
      <c r="I2223" s="266"/>
      <c r="J2223" s="267">
        <f>ROUND(I2223*H2223,2)</f>
        <v>0</v>
      </c>
      <c r="K2223" s="263" t="s">
        <v>19</v>
      </c>
      <c r="L2223" s="268"/>
      <c r="M2223" s="269" t="s">
        <v>19</v>
      </c>
      <c r="N2223" s="270" t="s">
        <v>44</v>
      </c>
      <c r="O2223" s="86"/>
      <c r="P2223" s="224">
        <f>O2223*H2223</f>
        <v>0</v>
      </c>
      <c r="Q2223" s="224">
        <v>0.084</v>
      </c>
      <c r="R2223" s="224">
        <f>Q2223*H2223</f>
        <v>0.42000000000000004</v>
      </c>
      <c r="S2223" s="224">
        <v>0</v>
      </c>
      <c r="T2223" s="225">
        <f>S2223*H2223</f>
        <v>0</v>
      </c>
      <c r="U2223" s="40"/>
      <c r="V2223" s="40"/>
      <c r="W2223" s="40"/>
      <c r="X2223" s="40"/>
      <c r="Y2223" s="40"/>
      <c r="Z2223" s="40"/>
      <c r="AA2223" s="40"/>
      <c r="AB2223" s="40"/>
      <c r="AC2223" s="40"/>
      <c r="AD2223" s="40"/>
      <c r="AE2223" s="40"/>
      <c r="AR2223" s="226" t="s">
        <v>377</v>
      </c>
      <c r="AT2223" s="226" t="s">
        <v>317</v>
      </c>
      <c r="AU2223" s="226" t="s">
        <v>82</v>
      </c>
      <c r="AY2223" s="19" t="s">
        <v>206</v>
      </c>
      <c r="BE2223" s="227">
        <f>IF(N2223="základní",J2223,0)</f>
        <v>0</v>
      </c>
      <c r="BF2223" s="227">
        <f>IF(N2223="snížená",J2223,0)</f>
        <v>0</v>
      </c>
      <c r="BG2223" s="227">
        <f>IF(N2223="zákl. přenesená",J2223,0)</f>
        <v>0</v>
      </c>
      <c r="BH2223" s="227">
        <f>IF(N2223="sníž. přenesená",J2223,0)</f>
        <v>0</v>
      </c>
      <c r="BI2223" s="227">
        <f>IF(N2223="nulová",J2223,0)</f>
        <v>0</v>
      </c>
      <c r="BJ2223" s="19" t="s">
        <v>34</v>
      </c>
      <c r="BK2223" s="227">
        <f>ROUND(I2223*H2223,2)</f>
        <v>0</v>
      </c>
      <c r="BL2223" s="19" t="s">
        <v>304</v>
      </c>
      <c r="BM2223" s="226" t="s">
        <v>3068</v>
      </c>
    </row>
    <row r="2224" spans="1:65" s="2" customFormat="1" ht="33" customHeight="1">
      <c r="A2224" s="40"/>
      <c r="B2224" s="41"/>
      <c r="C2224" s="261" t="s">
        <v>3069</v>
      </c>
      <c r="D2224" s="261" t="s">
        <v>317</v>
      </c>
      <c r="E2224" s="262" t="s">
        <v>3070</v>
      </c>
      <c r="F2224" s="263" t="s">
        <v>3071</v>
      </c>
      <c r="G2224" s="264" t="s">
        <v>386</v>
      </c>
      <c r="H2224" s="265">
        <v>1</v>
      </c>
      <c r="I2224" s="266"/>
      <c r="J2224" s="267">
        <f>ROUND(I2224*H2224,2)</f>
        <v>0</v>
      </c>
      <c r="K2224" s="263" t="s">
        <v>19</v>
      </c>
      <c r="L2224" s="268"/>
      <c r="M2224" s="269" t="s">
        <v>19</v>
      </c>
      <c r="N2224" s="270" t="s">
        <v>44</v>
      </c>
      <c r="O2224" s="86"/>
      <c r="P2224" s="224">
        <f>O2224*H2224</f>
        <v>0</v>
      </c>
      <c r="Q2224" s="224">
        <v>0.084</v>
      </c>
      <c r="R2224" s="224">
        <f>Q2224*H2224</f>
        <v>0.084</v>
      </c>
      <c r="S2224" s="224">
        <v>0</v>
      </c>
      <c r="T2224" s="225">
        <f>S2224*H2224</f>
        <v>0</v>
      </c>
      <c r="U2224" s="40"/>
      <c r="V2224" s="40"/>
      <c r="W2224" s="40"/>
      <c r="X2224" s="40"/>
      <c r="Y2224" s="40"/>
      <c r="Z2224" s="40"/>
      <c r="AA2224" s="40"/>
      <c r="AB2224" s="40"/>
      <c r="AC2224" s="40"/>
      <c r="AD2224" s="40"/>
      <c r="AE2224" s="40"/>
      <c r="AR2224" s="226" t="s">
        <v>377</v>
      </c>
      <c r="AT2224" s="226" t="s">
        <v>317</v>
      </c>
      <c r="AU2224" s="226" t="s">
        <v>82</v>
      </c>
      <c r="AY2224" s="19" t="s">
        <v>206</v>
      </c>
      <c r="BE2224" s="227">
        <f>IF(N2224="základní",J2224,0)</f>
        <v>0</v>
      </c>
      <c r="BF2224" s="227">
        <f>IF(N2224="snížená",J2224,0)</f>
        <v>0</v>
      </c>
      <c r="BG2224" s="227">
        <f>IF(N2224="zákl. přenesená",J2224,0)</f>
        <v>0</v>
      </c>
      <c r="BH2224" s="227">
        <f>IF(N2224="sníž. přenesená",J2224,0)</f>
        <v>0</v>
      </c>
      <c r="BI2224" s="227">
        <f>IF(N2224="nulová",J2224,0)</f>
        <v>0</v>
      </c>
      <c r="BJ2224" s="19" t="s">
        <v>34</v>
      </c>
      <c r="BK2224" s="227">
        <f>ROUND(I2224*H2224,2)</f>
        <v>0</v>
      </c>
      <c r="BL2224" s="19" t="s">
        <v>304</v>
      </c>
      <c r="BM2224" s="226" t="s">
        <v>3072</v>
      </c>
    </row>
    <row r="2225" spans="1:65" s="2" customFormat="1" ht="12">
      <c r="A2225" s="40"/>
      <c r="B2225" s="41"/>
      <c r="C2225" s="215" t="s">
        <v>3073</v>
      </c>
      <c r="D2225" s="215" t="s">
        <v>208</v>
      </c>
      <c r="E2225" s="216" t="s">
        <v>3074</v>
      </c>
      <c r="F2225" s="217" t="s">
        <v>3075</v>
      </c>
      <c r="G2225" s="218" t="s">
        <v>386</v>
      </c>
      <c r="H2225" s="219">
        <v>5</v>
      </c>
      <c r="I2225" s="220"/>
      <c r="J2225" s="221">
        <f>ROUND(I2225*H2225,2)</f>
        <v>0</v>
      </c>
      <c r="K2225" s="217" t="s">
        <v>212</v>
      </c>
      <c r="L2225" s="46"/>
      <c r="M2225" s="222" t="s">
        <v>19</v>
      </c>
      <c r="N2225" s="223" t="s">
        <v>44</v>
      </c>
      <c r="O2225" s="86"/>
      <c r="P2225" s="224">
        <f>O2225*H2225</f>
        <v>0</v>
      </c>
      <c r="Q2225" s="224">
        <v>0.00056</v>
      </c>
      <c r="R2225" s="224">
        <f>Q2225*H2225</f>
        <v>0.0027999999999999995</v>
      </c>
      <c r="S2225" s="224">
        <v>0</v>
      </c>
      <c r="T2225" s="225">
        <f>S2225*H2225</f>
        <v>0</v>
      </c>
      <c r="U2225" s="40"/>
      <c r="V2225" s="40"/>
      <c r="W2225" s="40"/>
      <c r="X2225" s="40"/>
      <c r="Y2225" s="40"/>
      <c r="Z2225" s="40"/>
      <c r="AA2225" s="40"/>
      <c r="AB2225" s="40"/>
      <c r="AC2225" s="40"/>
      <c r="AD2225" s="40"/>
      <c r="AE2225" s="40"/>
      <c r="AR2225" s="226" t="s">
        <v>304</v>
      </c>
      <c r="AT2225" s="226" t="s">
        <v>208</v>
      </c>
      <c r="AU2225" s="226" t="s">
        <v>82</v>
      </c>
      <c r="AY2225" s="19" t="s">
        <v>206</v>
      </c>
      <c r="BE2225" s="227">
        <f>IF(N2225="základní",J2225,0)</f>
        <v>0</v>
      </c>
      <c r="BF2225" s="227">
        <f>IF(N2225="snížená",J2225,0)</f>
        <v>0</v>
      </c>
      <c r="BG2225" s="227">
        <f>IF(N2225="zákl. přenesená",J2225,0)</f>
        <v>0</v>
      </c>
      <c r="BH2225" s="227">
        <f>IF(N2225="sníž. přenesená",J2225,0)</f>
        <v>0</v>
      </c>
      <c r="BI2225" s="227">
        <f>IF(N2225="nulová",J2225,0)</f>
        <v>0</v>
      </c>
      <c r="BJ2225" s="19" t="s">
        <v>34</v>
      </c>
      <c r="BK2225" s="227">
        <f>ROUND(I2225*H2225,2)</f>
        <v>0</v>
      </c>
      <c r="BL2225" s="19" t="s">
        <v>304</v>
      </c>
      <c r="BM2225" s="226" t="s">
        <v>3076</v>
      </c>
    </row>
    <row r="2226" spans="1:51" s="13" customFormat="1" ht="12">
      <c r="A2226" s="13"/>
      <c r="B2226" s="228"/>
      <c r="C2226" s="229"/>
      <c r="D2226" s="230" t="s">
        <v>218</v>
      </c>
      <c r="E2226" s="231" t="s">
        <v>19</v>
      </c>
      <c r="F2226" s="232" t="s">
        <v>1462</v>
      </c>
      <c r="G2226" s="229"/>
      <c r="H2226" s="233">
        <v>2</v>
      </c>
      <c r="I2226" s="234"/>
      <c r="J2226" s="229"/>
      <c r="K2226" s="229"/>
      <c r="L2226" s="235"/>
      <c r="M2226" s="236"/>
      <c r="N2226" s="237"/>
      <c r="O2226" s="237"/>
      <c r="P2226" s="237"/>
      <c r="Q2226" s="237"/>
      <c r="R2226" s="237"/>
      <c r="S2226" s="237"/>
      <c r="T2226" s="238"/>
      <c r="U2226" s="13"/>
      <c r="V2226" s="13"/>
      <c r="W2226" s="13"/>
      <c r="X2226" s="13"/>
      <c r="Y2226" s="13"/>
      <c r="Z2226" s="13"/>
      <c r="AA2226" s="13"/>
      <c r="AB2226" s="13"/>
      <c r="AC2226" s="13"/>
      <c r="AD2226" s="13"/>
      <c r="AE2226" s="13"/>
      <c r="AT2226" s="239" t="s">
        <v>218</v>
      </c>
      <c r="AU2226" s="239" t="s">
        <v>82</v>
      </c>
      <c r="AV2226" s="13" t="s">
        <v>82</v>
      </c>
      <c r="AW2226" s="13" t="s">
        <v>33</v>
      </c>
      <c r="AX2226" s="13" t="s">
        <v>73</v>
      </c>
      <c r="AY2226" s="239" t="s">
        <v>206</v>
      </c>
    </row>
    <row r="2227" spans="1:51" s="13" customFormat="1" ht="12">
      <c r="A2227" s="13"/>
      <c r="B2227" s="228"/>
      <c r="C2227" s="229"/>
      <c r="D2227" s="230" t="s">
        <v>218</v>
      </c>
      <c r="E2227" s="231" t="s">
        <v>19</v>
      </c>
      <c r="F2227" s="232" t="s">
        <v>1463</v>
      </c>
      <c r="G2227" s="229"/>
      <c r="H2227" s="233">
        <v>1</v>
      </c>
      <c r="I2227" s="234"/>
      <c r="J2227" s="229"/>
      <c r="K2227" s="229"/>
      <c r="L2227" s="235"/>
      <c r="M2227" s="236"/>
      <c r="N2227" s="237"/>
      <c r="O2227" s="237"/>
      <c r="P2227" s="237"/>
      <c r="Q2227" s="237"/>
      <c r="R2227" s="237"/>
      <c r="S2227" s="237"/>
      <c r="T2227" s="238"/>
      <c r="U2227" s="13"/>
      <c r="V2227" s="13"/>
      <c r="W2227" s="13"/>
      <c r="X2227" s="13"/>
      <c r="Y2227" s="13"/>
      <c r="Z2227" s="13"/>
      <c r="AA2227" s="13"/>
      <c r="AB2227" s="13"/>
      <c r="AC2227" s="13"/>
      <c r="AD2227" s="13"/>
      <c r="AE2227" s="13"/>
      <c r="AT2227" s="239" t="s">
        <v>218</v>
      </c>
      <c r="AU2227" s="239" t="s">
        <v>82</v>
      </c>
      <c r="AV2227" s="13" t="s">
        <v>82</v>
      </c>
      <c r="AW2227" s="13" t="s">
        <v>33</v>
      </c>
      <c r="AX2227" s="13" t="s">
        <v>73</v>
      </c>
      <c r="AY2227" s="239" t="s">
        <v>206</v>
      </c>
    </row>
    <row r="2228" spans="1:51" s="13" customFormat="1" ht="12">
      <c r="A2228" s="13"/>
      <c r="B2228" s="228"/>
      <c r="C2228" s="229"/>
      <c r="D2228" s="230" t="s">
        <v>218</v>
      </c>
      <c r="E2228" s="231" t="s">
        <v>19</v>
      </c>
      <c r="F2228" s="232" t="s">
        <v>1465</v>
      </c>
      <c r="G2228" s="229"/>
      <c r="H2228" s="233">
        <v>1</v>
      </c>
      <c r="I2228" s="234"/>
      <c r="J2228" s="229"/>
      <c r="K2228" s="229"/>
      <c r="L2228" s="235"/>
      <c r="M2228" s="236"/>
      <c r="N2228" s="237"/>
      <c r="O2228" s="237"/>
      <c r="P2228" s="237"/>
      <c r="Q2228" s="237"/>
      <c r="R2228" s="237"/>
      <c r="S2228" s="237"/>
      <c r="T2228" s="238"/>
      <c r="U2228" s="13"/>
      <c r="V2228" s="13"/>
      <c r="W2228" s="13"/>
      <c r="X2228" s="13"/>
      <c r="Y2228" s="13"/>
      <c r="Z2228" s="13"/>
      <c r="AA2228" s="13"/>
      <c r="AB2228" s="13"/>
      <c r="AC2228" s="13"/>
      <c r="AD2228" s="13"/>
      <c r="AE2228" s="13"/>
      <c r="AT2228" s="239" t="s">
        <v>218</v>
      </c>
      <c r="AU2228" s="239" t="s">
        <v>82</v>
      </c>
      <c r="AV2228" s="13" t="s">
        <v>82</v>
      </c>
      <c r="AW2228" s="13" t="s">
        <v>33</v>
      </c>
      <c r="AX2228" s="13" t="s">
        <v>73</v>
      </c>
      <c r="AY2228" s="239" t="s">
        <v>206</v>
      </c>
    </row>
    <row r="2229" spans="1:51" s="13" customFormat="1" ht="12">
      <c r="A2229" s="13"/>
      <c r="B2229" s="228"/>
      <c r="C2229" s="229"/>
      <c r="D2229" s="230" t="s">
        <v>218</v>
      </c>
      <c r="E2229" s="231" t="s">
        <v>19</v>
      </c>
      <c r="F2229" s="232" t="s">
        <v>1466</v>
      </c>
      <c r="G2229" s="229"/>
      <c r="H2229" s="233">
        <v>1</v>
      </c>
      <c r="I2229" s="234"/>
      <c r="J2229" s="229"/>
      <c r="K2229" s="229"/>
      <c r="L2229" s="235"/>
      <c r="M2229" s="236"/>
      <c r="N2229" s="237"/>
      <c r="O2229" s="237"/>
      <c r="P2229" s="237"/>
      <c r="Q2229" s="237"/>
      <c r="R2229" s="237"/>
      <c r="S2229" s="237"/>
      <c r="T2229" s="238"/>
      <c r="U2229" s="13"/>
      <c r="V2229" s="13"/>
      <c r="W2229" s="13"/>
      <c r="X2229" s="13"/>
      <c r="Y2229" s="13"/>
      <c r="Z2229" s="13"/>
      <c r="AA2229" s="13"/>
      <c r="AB2229" s="13"/>
      <c r="AC2229" s="13"/>
      <c r="AD2229" s="13"/>
      <c r="AE2229" s="13"/>
      <c r="AT2229" s="239" t="s">
        <v>218</v>
      </c>
      <c r="AU2229" s="239" t="s">
        <v>82</v>
      </c>
      <c r="AV2229" s="13" t="s">
        <v>82</v>
      </c>
      <c r="AW2229" s="13" t="s">
        <v>33</v>
      </c>
      <c r="AX2229" s="13" t="s">
        <v>73</v>
      </c>
      <c r="AY2229" s="239" t="s">
        <v>206</v>
      </c>
    </row>
    <row r="2230" spans="1:51" s="14" customFormat="1" ht="12">
      <c r="A2230" s="14"/>
      <c r="B2230" s="240"/>
      <c r="C2230" s="241"/>
      <c r="D2230" s="230" t="s">
        <v>218</v>
      </c>
      <c r="E2230" s="242" t="s">
        <v>19</v>
      </c>
      <c r="F2230" s="243" t="s">
        <v>220</v>
      </c>
      <c r="G2230" s="241"/>
      <c r="H2230" s="244">
        <v>5</v>
      </c>
      <c r="I2230" s="245"/>
      <c r="J2230" s="241"/>
      <c r="K2230" s="241"/>
      <c r="L2230" s="246"/>
      <c r="M2230" s="247"/>
      <c r="N2230" s="248"/>
      <c r="O2230" s="248"/>
      <c r="P2230" s="248"/>
      <c r="Q2230" s="248"/>
      <c r="R2230" s="248"/>
      <c r="S2230" s="248"/>
      <c r="T2230" s="249"/>
      <c r="U2230" s="14"/>
      <c r="V2230" s="14"/>
      <c r="W2230" s="14"/>
      <c r="X2230" s="14"/>
      <c r="Y2230" s="14"/>
      <c r="Z2230" s="14"/>
      <c r="AA2230" s="14"/>
      <c r="AB2230" s="14"/>
      <c r="AC2230" s="14"/>
      <c r="AD2230" s="14"/>
      <c r="AE2230" s="14"/>
      <c r="AT2230" s="250" t="s">
        <v>218</v>
      </c>
      <c r="AU2230" s="250" t="s">
        <v>82</v>
      </c>
      <c r="AV2230" s="14" t="s">
        <v>112</v>
      </c>
      <c r="AW2230" s="14" t="s">
        <v>33</v>
      </c>
      <c r="AX2230" s="14" t="s">
        <v>34</v>
      </c>
      <c r="AY2230" s="250" t="s">
        <v>206</v>
      </c>
    </row>
    <row r="2231" spans="1:65" s="2" customFormat="1" ht="33" customHeight="1">
      <c r="A2231" s="40"/>
      <c r="B2231" s="41"/>
      <c r="C2231" s="261" t="s">
        <v>3077</v>
      </c>
      <c r="D2231" s="261" t="s">
        <v>317</v>
      </c>
      <c r="E2231" s="262" t="s">
        <v>3078</v>
      </c>
      <c r="F2231" s="263" t="s">
        <v>3079</v>
      </c>
      <c r="G2231" s="264" t="s">
        <v>386</v>
      </c>
      <c r="H2231" s="265">
        <v>2</v>
      </c>
      <c r="I2231" s="266"/>
      <c r="J2231" s="267">
        <f>ROUND(I2231*H2231,2)</f>
        <v>0</v>
      </c>
      <c r="K2231" s="263" t="s">
        <v>19</v>
      </c>
      <c r="L2231" s="268"/>
      <c r="M2231" s="269" t="s">
        <v>19</v>
      </c>
      <c r="N2231" s="270" t="s">
        <v>44</v>
      </c>
      <c r="O2231" s="86"/>
      <c r="P2231" s="224">
        <f>O2231*H2231</f>
        <v>0</v>
      </c>
      <c r="Q2231" s="224">
        <v>0.153</v>
      </c>
      <c r="R2231" s="224">
        <f>Q2231*H2231</f>
        <v>0.306</v>
      </c>
      <c r="S2231" s="224">
        <v>0</v>
      </c>
      <c r="T2231" s="225">
        <f>S2231*H2231</f>
        <v>0</v>
      </c>
      <c r="U2231" s="40"/>
      <c r="V2231" s="40"/>
      <c r="W2231" s="40"/>
      <c r="X2231" s="40"/>
      <c r="Y2231" s="40"/>
      <c r="Z2231" s="40"/>
      <c r="AA2231" s="40"/>
      <c r="AB2231" s="40"/>
      <c r="AC2231" s="40"/>
      <c r="AD2231" s="40"/>
      <c r="AE2231" s="40"/>
      <c r="AR2231" s="226" t="s">
        <v>377</v>
      </c>
      <c r="AT2231" s="226" t="s">
        <v>317</v>
      </c>
      <c r="AU2231" s="226" t="s">
        <v>82</v>
      </c>
      <c r="AY2231" s="19" t="s">
        <v>206</v>
      </c>
      <c r="BE2231" s="227">
        <f>IF(N2231="základní",J2231,0)</f>
        <v>0</v>
      </c>
      <c r="BF2231" s="227">
        <f>IF(N2231="snížená",J2231,0)</f>
        <v>0</v>
      </c>
      <c r="BG2231" s="227">
        <f>IF(N2231="zákl. přenesená",J2231,0)</f>
        <v>0</v>
      </c>
      <c r="BH2231" s="227">
        <f>IF(N2231="sníž. přenesená",J2231,0)</f>
        <v>0</v>
      </c>
      <c r="BI2231" s="227">
        <f>IF(N2231="nulová",J2231,0)</f>
        <v>0</v>
      </c>
      <c r="BJ2231" s="19" t="s">
        <v>34</v>
      </c>
      <c r="BK2231" s="227">
        <f>ROUND(I2231*H2231,2)</f>
        <v>0</v>
      </c>
      <c r="BL2231" s="19" t="s">
        <v>304</v>
      </c>
      <c r="BM2231" s="226" t="s">
        <v>3080</v>
      </c>
    </row>
    <row r="2232" spans="1:65" s="2" customFormat="1" ht="33" customHeight="1">
      <c r="A2232" s="40"/>
      <c r="B2232" s="41"/>
      <c r="C2232" s="261" t="s">
        <v>3081</v>
      </c>
      <c r="D2232" s="261" t="s">
        <v>317</v>
      </c>
      <c r="E2232" s="262" t="s">
        <v>3082</v>
      </c>
      <c r="F2232" s="263" t="s">
        <v>3083</v>
      </c>
      <c r="G2232" s="264" t="s">
        <v>386</v>
      </c>
      <c r="H2232" s="265">
        <v>1</v>
      </c>
      <c r="I2232" s="266"/>
      <c r="J2232" s="267">
        <f>ROUND(I2232*H2232,2)</f>
        <v>0</v>
      </c>
      <c r="K2232" s="263" t="s">
        <v>19</v>
      </c>
      <c r="L2232" s="268"/>
      <c r="M2232" s="269" t="s">
        <v>19</v>
      </c>
      <c r="N2232" s="270" t="s">
        <v>44</v>
      </c>
      <c r="O2232" s="86"/>
      <c r="P2232" s="224">
        <f>O2232*H2232</f>
        <v>0</v>
      </c>
      <c r="Q2232" s="224">
        <v>0.153</v>
      </c>
      <c r="R2232" s="224">
        <f>Q2232*H2232</f>
        <v>0.153</v>
      </c>
      <c r="S2232" s="224">
        <v>0</v>
      </c>
      <c r="T2232" s="225">
        <f>S2232*H2232</f>
        <v>0</v>
      </c>
      <c r="U2232" s="40"/>
      <c r="V2232" s="40"/>
      <c r="W2232" s="40"/>
      <c r="X2232" s="40"/>
      <c r="Y2232" s="40"/>
      <c r="Z2232" s="40"/>
      <c r="AA2232" s="40"/>
      <c r="AB2232" s="40"/>
      <c r="AC2232" s="40"/>
      <c r="AD2232" s="40"/>
      <c r="AE2232" s="40"/>
      <c r="AR2232" s="226" t="s">
        <v>377</v>
      </c>
      <c r="AT2232" s="226" t="s">
        <v>317</v>
      </c>
      <c r="AU2232" s="226" t="s">
        <v>82</v>
      </c>
      <c r="AY2232" s="19" t="s">
        <v>206</v>
      </c>
      <c r="BE2232" s="227">
        <f>IF(N2232="základní",J2232,0)</f>
        <v>0</v>
      </c>
      <c r="BF2232" s="227">
        <f>IF(N2232="snížená",J2232,0)</f>
        <v>0</v>
      </c>
      <c r="BG2232" s="227">
        <f>IF(N2232="zákl. přenesená",J2232,0)</f>
        <v>0</v>
      </c>
      <c r="BH2232" s="227">
        <f>IF(N2232="sníž. přenesená",J2232,0)</f>
        <v>0</v>
      </c>
      <c r="BI2232" s="227">
        <f>IF(N2232="nulová",J2232,0)</f>
        <v>0</v>
      </c>
      <c r="BJ2232" s="19" t="s">
        <v>34</v>
      </c>
      <c r="BK2232" s="227">
        <f>ROUND(I2232*H2232,2)</f>
        <v>0</v>
      </c>
      <c r="BL2232" s="19" t="s">
        <v>304</v>
      </c>
      <c r="BM2232" s="226" t="s">
        <v>3084</v>
      </c>
    </row>
    <row r="2233" spans="1:65" s="2" customFormat="1" ht="33" customHeight="1">
      <c r="A2233" s="40"/>
      <c r="B2233" s="41"/>
      <c r="C2233" s="261" t="s">
        <v>3085</v>
      </c>
      <c r="D2233" s="261" t="s">
        <v>317</v>
      </c>
      <c r="E2233" s="262" t="s">
        <v>3086</v>
      </c>
      <c r="F2233" s="263" t="s">
        <v>3087</v>
      </c>
      <c r="G2233" s="264" t="s">
        <v>386</v>
      </c>
      <c r="H2233" s="265">
        <v>1</v>
      </c>
      <c r="I2233" s="266"/>
      <c r="J2233" s="267">
        <f>ROUND(I2233*H2233,2)</f>
        <v>0</v>
      </c>
      <c r="K2233" s="263" t="s">
        <v>19</v>
      </c>
      <c r="L2233" s="268"/>
      <c r="M2233" s="269" t="s">
        <v>19</v>
      </c>
      <c r="N2233" s="270" t="s">
        <v>44</v>
      </c>
      <c r="O2233" s="86"/>
      <c r="P2233" s="224">
        <f>O2233*H2233</f>
        <v>0</v>
      </c>
      <c r="Q2233" s="224">
        <v>0.153</v>
      </c>
      <c r="R2233" s="224">
        <f>Q2233*H2233</f>
        <v>0.153</v>
      </c>
      <c r="S2233" s="224">
        <v>0</v>
      </c>
      <c r="T2233" s="225">
        <f>S2233*H2233</f>
        <v>0</v>
      </c>
      <c r="U2233" s="40"/>
      <c r="V2233" s="40"/>
      <c r="W2233" s="40"/>
      <c r="X2233" s="40"/>
      <c r="Y2233" s="40"/>
      <c r="Z2233" s="40"/>
      <c r="AA2233" s="40"/>
      <c r="AB2233" s="40"/>
      <c r="AC2233" s="40"/>
      <c r="AD2233" s="40"/>
      <c r="AE2233" s="40"/>
      <c r="AR2233" s="226" t="s">
        <v>377</v>
      </c>
      <c r="AT2233" s="226" t="s">
        <v>317</v>
      </c>
      <c r="AU2233" s="226" t="s">
        <v>82</v>
      </c>
      <c r="AY2233" s="19" t="s">
        <v>206</v>
      </c>
      <c r="BE2233" s="227">
        <f>IF(N2233="základní",J2233,0)</f>
        <v>0</v>
      </c>
      <c r="BF2233" s="227">
        <f>IF(N2233="snížená",J2233,0)</f>
        <v>0</v>
      </c>
      <c r="BG2233" s="227">
        <f>IF(N2233="zákl. přenesená",J2233,0)</f>
        <v>0</v>
      </c>
      <c r="BH2233" s="227">
        <f>IF(N2233="sníž. přenesená",J2233,0)</f>
        <v>0</v>
      </c>
      <c r="BI2233" s="227">
        <f>IF(N2233="nulová",J2233,0)</f>
        <v>0</v>
      </c>
      <c r="BJ2233" s="19" t="s">
        <v>34</v>
      </c>
      <c r="BK2233" s="227">
        <f>ROUND(I2233*H2233,2)</f>
        <v>0</v>
      </c>
      <c r="BL2233" s="19" t="s">
        <v>304</v>
      </c>
      <c r="BM2233" s="226" t="s">
        <v>3088</v>
      </c>
    </row>
    <row r="2234" spans="1:65" s="2" customFormat="1" ht="33" customHeight="1">
      <c r="A2234" s="40"/>
      <c r="B2234" s="41"/>
      <c r="C2234" s="261" t="s">
        <v>3089</v>
      </c>
      <c r="D2234" s="261" t="s">
        <v>317</v>
      </c>
      <c r="E2234" s="262" t="s">
        <v>3090</v>
      </c>
      <c r="F2234" s="263" t="s">
        <v>3091</v>
      </c>
      <c r="G2234" s="264" t="s">
        <v>386</v>
      </c>
      <c r="H2234" s="265">
        <v>1</v>
      </c>
      <c r="I2234" s="266"/>
      <c r="J2234" s="267">
        <f>ROUND(I2234*H2234,2)</f>
        <v>0</v>
      </c>
      <c r="K2234" s="263" t="s">
        <v>19</v>
      </c>
      <c r="L2234" s="268"/>
      <c r="M2234" s="269" t="s">
        <v>19</v>
      </c>
      <c r="N2234" s="270" t="s">
        <v>44</v>
      </c>
      <c r="O2234" s="86"/>
      <c r="P2234" s="224">
        <f>O2234*H2234</f>
        <v>0</v>
      </c>
      <c r="Q2234" s="224">
        <v>0.153</v>
      </c>
      <c r="R2234" s="224">
        <f>Q2234*H2234</f>
        <v>0.153</v>
      </c>
      <c r="S2234" s="224">
        <v>0</v>
      </c>
      <c r="T2234" s="225">
        <f>S2234*H2234</f>
        <v>0</v>
      </c>
      <c r="U2234" s="40"/>
      <c r="V2234" s="40"/>
      <c r="W2234" s="40"/>
      <c r="X2234" s="40"/>
      <c r="Y2234" s="40"/>
      <c r="Z2234" s="40"/>
      <c r="AA2234" s="40"/>
      <c r="AB2234" s="40"/>
      <c r="AC2234" s="40"/>
      <c r="AD2234" s="40"/>
      <c r="AE2234" s="40"/>
      <c r="AR2234" s="226" t="s">
        <v>377</v>
      </c>
      <c r="AT2234" s="226" t="s">
        <v>317</v>
      </c>
      <c r="AU2234" s="226" t="s">
        <v>82</v>
      </c>
      <c r="AY2234" s="19" t="s">
        <v>206</v>
      </c>
      <c r="BE2234" s="227">
        <f>IF(N2234="základní",J2234,0)</f>
        <v>0</v>
      </c>
      <c r="BF2234" s="227">
        <f>IF(N2234="snížená",J2234,0)</f>
        <v>0</v>
      </c>
      <c r="BG2234" s="227">
        <f>IF(N2234="zákl. přenesená",J2234,0)</f>
        <v>0</v>
      </c>
      <c r="BH2234" s="227">
        <f>IF(N2234="sníž. přenesená",J2234,0)</f>
        <v>0</v>
      </c>
      <c r="BI2234" s="227">
        <f>IF(N2234="nulová",J2234,0)</f>
        <v>0</v>
      </c>
      <c r="BJ2234" s="19" t="s">
        <v>34</v>
      </c>
      <c r="BK2234" s="227">
        <f>ROUND(I2234*H2234,2)</f>
        <v>0</v>
      </c>
      <c r="BL2234" s="19" t="s">
        <v>304</v>
      </c>
      <c r="BM2234" s="226" t="s">
        <v>3092</v>
      </c>
    </row>
    <row r="2235" spans="1:65" s="2" customFormat="1" ht="12">
      <c r="A2235" s="40"/>
      <c r="B2235" s="41"/>
      <c r="C2235" s="215" t="s">
        <v>3093</v>
      </c>
      <c r="D2235" s="215" t="s">
        <v>208</v>
      </c>
      <c r="E2235" s="216" t="s">
        <v>3094</v>
      </c>
      <c r="F2235" s="217" t="s">
        <v>3095</v>
      </c>
      <c r="G2235" s="218" t="s">
        <v>386</v>
      </c>
      <c r="H2235" s="219">
        <v>1</v>
      </c>
      <c r="I2235" s="220"/>
      <c r="J2235" s="221">
        <f>ROUND(I2235*H2235,2)</f>
        <v>0</v>
      </c>
      <c r="K2235" s="217" t="s">
        <v>212</v>
      </c>
      <c r="L2235" s="46"/>
      <c r="M2235" s="222" t="s">
        <v>19</v>
      </c>
      <c r="N2235" s="223" t="s">
        <v>44</v>
      </c>
      <c r="O2235" s="86"/>
      <c r="P2235" s="224">
        <f>O2235*H2235</f>
        <v>0</v>
      </c>
      <c r="Q2235" s="224">
        <v>0.00066</v>
      </c>
      <c r="R2235" s="224">
        <f>Q2235*H2235</f>
        <v>0.00066</v>
      </c>
      <c r="S2235" s="224">
        <v>0</v>
      </c>
      <c r="T2235" s="225">
        <f>S2235*H2235</f>
        <v>0</v>
      </c>
      <c r="U2235" s="40"/>
      <c r="V2235" s="40"/>
      <c r="W2235" s="40"/>
      <c r="X2235" s="40"/>
      <c r="Y2235" s="40"/>
      <c r="Z2235" s="40"/>
      <c r="AA2235" s="40"/>
      <c r="AB2235" s="40"/>
      <c r="AC2235" s="40"/>
      <c r="AD2235" s="40"/>
      <c r="AE2235" s="40"/>
      <c r="AR2235" s="226" t="s">
        <v>304</v>
      </c>
      <c r="AT2235" s="226" t="s">
        <v>208</v>
      </c>
      <c r="AU2235" s="226" t="s">
        <v>82</v>
      </c>
      <c r="AY2235" s="19" t="s">
        <v>206</v>
      </c>
      <c r="BE2235" s="227">
        <f>IF(N2235="základní",J2235,0)</f>
        <v>0</v>
      </c>
      <c r="BF2235" s="227">
        <f>IF(N2235="snížená",J2235,0)</f>
        <v>0</v>
      </c>
      <c r="BG2235" s="227">
        <f>IF(N2235="zákl. přenesená",J2235,0)</f>
        <v>0</v>
      </c>
      <c r="BH2235" s="227">
        <f>IF(N2235="sníž. přenesená",J2235,0)</f>
        <v>0</v>
      </c>
      <c r="BI2235" s="227">
        <f>IF(N2235="nulová",J2235,0)</f>
        <v>0</v>
      </c>
      <c r="BJ2235" s="19" t="s">
        <v>34</v>
      </c>
      <c r="BK2235" s="227">
        <f>ROUND(I2235*H2235,2)</f>
        <v>0</v>
      </c>
      <c r="BL2235" s="19" t="s">
        <v>304</v>
      </c>
      <c r="BM2235" s="226" t="s">
        <v>3096</v>
      </c>
    </row>
    <row r="2236" spans="1:51" s="13" customFormat="1" ht="12">
      <c r="A2236" s="13"/>
      <c r="B2236" s="228"/>
      <c r="C2236" s="229"/>
      <c r="D2236" s="230" t="s">
        <v>218</v>
      </c>
      <c r="E2236" s="231" t="s">
        <v>19</v>
      </c>
      <c r="F2236" s="232" t="s">
        <v>1464</v>
      </c>
      <c r="G2236" s="229"/>
      <c r="H2236" s="233">
        <v>1</v>
      </c>
      <c r="I2236" s="234"/>
      <c r="J2236" s="229"/>
      <c r="K2236" s="229"/>
      <c r="L2236" s="235"/>
      <c r="M2236" s="236"/>
      <c r="N2236" s="237"/>
      <c r="O2236" s="237"/>
      <c r="P2236" s="237"/>
      <c r="Q2236" s="237"/>
      <c r="R2236" s="237"/>
      <c r="S2236" s="237"/>
      <c r="T2236" s="238"/>
      <c r="U2236" s="13"/>
      <c r="V2236" s="13"/>
      <c r="W2236" s="13"/>
      <c r="X2236" s="13"/>
      <c r="Y2236" s="13"/>
      <c r="Z2236" s="13"/>
      <c r="AA2236" s="13"/>
      <c r="AB2236" s="13"/>
      <c r="AC2236" s="13"/>
      <c r="AD2236" s="13"/>
      <c r="AE2236" s="13"/>
      <c r="AT2236" s="239" t="s">
        <v>218</v>
      </c>
      <c r="AU2236" s="239" t="s">
        <v>82</v>
      </c>
      <c r="AV2236" s="13" t="s">
        <v>82</v>
      </c>
      <c r="AW2236" s="13" t="s">
        <v>33</v>
      </c>
      <c r="AX2236" s="13" t="s">
        <v>73</v>
      </c>
      <c r="AY2236" s="239" t="s">
        <v>206</v>
      </c>
    </row>
    <row r="2237" spans="1:51" s="14" customFormat="1" ht="12">
      <c r="A2237" s="14"/>
      <c r="B2237" s="240"/>
      <c r="C2237" s="241"/>
      <c r="D2237" s="230" t="s">
        <v>218</v>
      </c>
      <c r="E2237" s="242" t="s">
        <v>19</v>
      </c>
      <c r="F2237" s="243" t="s">
        <v>220</v>
      </c>
      <c r="G2237" s="241"/>
      <c r="H2237" s="244">
        <v>1</v>
      </c>
      <c r="I2237" s="245"/>
      <c r="J2237" s="241"/>
      <c r="K2237" s="241"/>
      <c r="L2237" s="246"/>
      <c r="M2237" s="247"/>
      <c r="N2237" s="248"/>
      <c r="O2237" s="248"/>
      <c r="P2237" s="248"/>
      <c r="Q2237" s="248"/>
      <c r="R2237" s="248"/>
      <c r="S2237" s="248"/>
      <c r="T2237" s="249"/>
      <c r="U2237" s="14"/>
      <c r="V2237" s="14"/>
      <c r="W2237" s="14"/>
      <c r="X2237" s="14"/>
      <c r="Y2237" s="14"/>
      <c r="Z2237" s="14"/>
      <c r="AA2237" s="14"/>
      <c r="AB2237" s="14"/>
      <c r="AC2237" s="14"/>
      <c r="AD2237" s="14"/>
      <c r="AE2237" s="14"/>
      <c r="AT2237" s="250" t="s">
        <v>218</v>
      </c>
      <c r="AU2237" s="250" t="s">
        <v>82</v>
      </c>
      <c r="AV2237" s="14" t="s">
        <v>112</v>
      </c>
      <c r="AW2237" s="14" t="s">
        <v>33</v>
      </c>
      <c r="AX2237" s="14" t="s">
        <v>34</v>
      </c>
      <c r="AY2237" s="250" t="s">
        <v>206</v>
      </c>
    </row>
    <row r="2238" spans="1:65" s="2" customFormat="1" ht="33" customHeight="1">
      <c r="A2238" s="40"/>
      <c r="B2238" s="41"/>
      <c r="C2238" s="261" t="s">
        <v>3097</v>
      </c>
      <c r="D2238" s="261" t="s">
        <v>317</v>
      </c>
      <c r="E2238" s="262" t="s">
        <v>3098</v>
      </c>
      <c r="F2238" s="263" t="s">
        <v>3099</v>
      </c>
      <c r="G2238" s="264" t="s">
        <v>386</v>
      </c>
      <c r="H2238" s="265">
        <v>1</v>
      </c>
      <c r="I2238" s="266"/>
      <c r="J2238" s="267">
        <f>ROUND(I2238*H2238,2)</f>
        <v>0</v>
      </c>
      <c r="K2238" s="263" t="s">
        <v>19</v>
      </c>
      <c r="L2238" s="268"/>
      <c r="M2238" s="269" t="s">
        <v>19</v>
      </c>
      <c r="N2238" s="270" t="s">
        <v>44</v>
      </c>
      <c r="O2238" s="86"/>
      <c r="P2238" s="224">
        <f>O2238*H2238</f>
        <v>0</v>
      </c>
      <c r="Q2238" s="224">
        <v>0.18</v>
      </c>
      <c r="R2238" s="224">
        <f>Q2238*H2238</f>
        <v>0.18</v>
      </c>
      <c r="S2238" s="224">
        <v>0</v>
      </c>
      <c r="T2238" s="225">
        <f>S2238*H2238</f>
        <v>0</v>
      </c>
      <c r="U2238" s="40"/>
      <c r="V2238" s="40"/>
      <c r="W2238" s="40"/>
      <c r="X2238" s="40"/>
      <c r="Y2238" s="40"/>
      <c r="Z2238" s="40"/>
      <c r="AA2238" s="40"/>
      <c r="AB2238" s="40"/>
      <c r="AC2238" s="40"/>
      <c r="AD2238" s="40"/>
      <c r="AE2238" s="40"/>
      <c r="AR2238" s="226" t="s">
        <v>377</v>
      </c>
      <c r="AT2238" s="226" t="s">
        <v>317</v>
      </c>
      <c r="AU2238" s="226" t="s">
        <v>82</v>
      </c>
      <c r="AY2238" s="19" t="s">
        <v>206</v>
      </c>
      <c r="BE2238" s="227">
        <f>IF(N2238="základní",J2238,0)</f>
        <v>0</v>
      </c>
      <c r="BF2238" s="227">
        <f>IF(N2238="snížená",J2238,0)</f>
        <v>0</v>
      </c>
      <c r="BG2238" s="227">
        <f>IF(N2238="zákl. přenesená",J2238,0)</f>
        <v>0</v>
      </c>
      <c r="BH2238" s="227">
        <f>IF(N2238="sníž. přenesená",J2238,0)</f>
        <v>0</v>
      </c>
      <c r="BI2238" s="227">
        <f>IF(N2238="nulová",J2238,0)</f>
        <v>0</v>
      </c>
      <c r="BJ2238" s="19" t="s">
        <v>34</v>
      </c>
      <c r="BK2238" s="227">
        <f>ROUND(I2238*H2238,2)</f>
        <v>0</v>
      </c>
      <c r="BL2238" s="19" t="s">
        <v>304</v>
      </c>
      <c r="BM2238" s="226" t="s">
        <v>3100</v>
      </c>
    </row>
    <row r="2239" spans="1:65" s="2" customFormat="1" ht="12">
      <c r="A2239" s="40"/>
      <c r="B2239" s="41"/>
      <c r="C2239" s="215" t="s">
        <v>3101</v>
      </c>
      <c r="D2239" s="215" t="s">
        <v>208</v>
      </c>
      <c r="E2239" s="216" t="s">
        <v>3102</v>
      </c>
      <c r="F2239" s="217" t="s">
        <v>3103</v>
      </c>
      <c r="G2239" s="218" t="s">
        <v>270</v>
      </c>
      <c r="H2239" s="219">
        <v>5.061</v>
      </c>
      <c r="I2239" s="220"/>
      <c r="J2239" s="221">
        <f>ROUND(I2239*H2239,2)</f>
        <v>0</v>
      </c>
      <c r="K2239" s="217" t="s">
        <v>212</v>
      </c>
      <c r="L2239" s="46"/>
      <c r="M2239" s="222" t="s">
        <v>19</v>
      </c>
      <c r="N2239" s="223" t="s">
        <v>44</v>
      </c>
      <c r="O2239" s="86"/>
      <c r="P2239" s="224">
        <f>O2239*H2239</f>
        <v>0</v>
      </c>
      <c r="Q2239" s="224">
        <v>0</v>
      </c>
      <c r="R2239" s="224">
        <f>Q2239*H2239</f>
        <v>0</v>
      </c>
      <c r="S2239" s="224">
        <v>0</v>
      </c>
      <c r="T2239" s="225">
        <f>S2239*H2239</f>
        <v>0</v>
      </c>
      <c r="U2239" s="40"/>
      <c r="V2239" s="40"/>
      <c r="W2239" s="40"/>
      <c r="X2239" s="40"/>
      <c r="Y2239" s="40"/>
      <c r="Z2239" s="40"/>
      <c r="AA2239" s="40"/>
      <c r="AB2239" s="40"/>
      <c r="AC2239" s="40"/>
      <c r="AD2239" s="40"/>
      <c r="AE2239" s="40"/>
      <c r="AR2239" s="226" t="s">
        <v>304</v>
      </c>
      <c r="AT2239" s="226" t="s">
        <v>208</v>
      </c>
      <c r="AU2239" s="226" t="s">
        <v>82</v>
      </c>
      <c r="AY2239" s="19" t="s">
        <v>206</v>
      </c>
      <c r="BE2239" s="227">
        <f>IF(N2239="základní",J2239,0)</f>
        <v>0</v>
      </c>
      <c r="BF2239" s="227">
        <f>IF(N2239="snížená",J2239,0)</f>
        <v>0</v>
      </c>
      <c r="BG2239" s="227">
        <f>IF(N2239="zákl. přenesená",J2239,0)</f>
        <v>0</v>
      </c>
      <c r="BH2239" s="227">
        <f>IF(N2239="sníž. přenesená",J2239,0)</f>
        <v>0</v>
      </c>
      <c r="BI2239" s="227">
        <f>IF(N2239="nulová",J2239,0)</f>
        <v>0</v>
      </c>
      <c r="BJ2239" s="19" t="s">
        <v>34</v>
      </c>
      <c r="BK2239" s="227">
        <f>ROUND(I2239*H2239,2)</f>
        <v>0</v>
      </c>
      <c r="BL2239" s="19" t="s">
        <v>304</v>
      </c>
      <c r="BM2239" s="226" t="s">
        <v>3104</v>
      </c>
    </row>
    <row r="2240" spans="1:51" s="13" customFormat="1" ht="12">
      <c r="A2240" s="13"/>
      <c r="B2240" s="228"/>
      <c r="C2240" s="229"/>
      <c r="D2240" s="230" t="s">
        <v>218</v>
      </c>
      <c r="E2240" s="231" t="s">
        <v>19</v>
      </c>
      <c r="F2240" s="232" t="s">
        <v>3105</v>
      </c>
      <c r="G2240" s="229"/>
      <c r="H2240" s="233">
        <v>5.061</v>
      </c>
      <c r="I2240" s="234"/>
      <c r="J2240" s="229"/>
      <c r="K2240" s="229"/>
      <c r="L2240" s="235"/>
      <c r="M2240" s="236"/>
      <c r="N2240" s="237"/>
      <c r="O2240" s="237"/>
      <c r="P2240" s="237"/>
      <c r="Q2240" s="237"/>
      <c r="R2240" s="237"/>
      <c r="S2240" s="237"/>
      <c r="T2240" s="238"/>
      <c r="U2240" s="13"/>
      <c r="V2240" s="13"/>
      <c r="W2240" s="13"/>
      <c r="X2240" s="13"/>
      <c r="Y2240" s="13"/>
      <c r="Z2240" s="13"/>
      <c r="AA2240" s="13"/>
      <c r="AB2240" s="13"/>
      <c r="AC2240" s="13"/>
      <c r="AD2240" s="13"/>
      <c r="AE2240" s="13"/>
      <c r="AT2240" s="239" t="s">
        <v>218</v>
      </c>
      <c r="AU2240" s="239" t="s">
        <v>82</v>
      </c>
      <c r="AV2240" s="13" t="s">
        <v>82</v>
      </c>
      <c r="AW2240" s="13" t="s">
        <v>33</v>
      </c>
      <c r="AX2240" s="13" t="s">
        <v>73</v>
      </c>
      <c r="AY2240" s="239" t="s">
        <v>206</v>
      </c>
    </row>
    <row r="2241" spans="1:51" s="14" customFormat="1" ht="12">
      <c r="A2241" s="14"/>
      <c r="B2241" s="240"/>
      <c r="C2241" s="241"/>
      <c r="D2241" s="230" t="s">
        <v>218</v>
      </c>
      <c r="E2241" s="242" t="s">
        <v>19</v>
      </c>
      <c r="F2241" s="243" t="s">
        <v>220</v>
      </c>
      <c r="G2241" s="241"/>
      <c r="H2241" s="244">
        <v>5.061</v>
      </c>
      <c r="I2241" s="245"/>
      <c r="J2241" s="241"/>
      <c r="K2241" s="241"/>
      <c r="L2241" s="246"/>
      <c r="M2241" s="247"/>
      <c r="N2241" s="248"/>
      <c r="O2241" s="248"/>
      <c r="P2241" s="248"/>
      <c r="Q2241" s="248"/>
      <c r="R2241" s="248"/>
      <c r="S2241" s="248"/>
      <c r="T2241" s="249"/>
      <c r="U2241" s="14"/>
      <c r="V2241" s="14"/>
      <c r="W2241" s="14"/>
      <c r="X2241" s="14"/>
      <c r="Y2241" s="14"/>
      <c r="Z2241" s="14"/>
      <c r="AA2241" s="14"/>
      <c r="AB2241" s="14"/>
      <c r="AC2241" s="14"/>
      <c r="AD2241" s="14"/>
      <c r="AE2241" s="14"/>
      <c r="AT2241" s="250" t="s">
        <v>218</v>
      </c>
      <c r="AU2241" s="250" t="s">
        <v>82</v>
      </c>
      <c r="AV2241" s="14" t="s">
        <v>112</v>
      </c>
      <c r="AW2241" s="14" t="s">
        <v>33</v>
      </c>
      <c r="AX2241" s="14" t="s">
        <v>34</v>
      </c>
      <c r="AY2241" s="250" t="s">
        <v>206</v>
      </c>
    </row>
    <row r="2242" spans="1:65" s="2" customFormat="1" ht="21.75" customHeight="1">
      <c r="A2242" s="40"/>
      <c r="B2242" s="41"/>
      <c r="C2242" s="261" t="s">
        <v>3106</v>
      </c>
      <c r="D2242" s="261" t="s">
        <v>317</v>
      </c>
      <c r="E2242" s="262" t="s">
        <v>3107</v>
      </c>
      <c r="F2242" s="263" t="s">
        <v>3108</v>
      </c>
      <c r="G2242" s="264" t="s">
        <v>270</v>
      </c>
      <c r="H2242" s="265">
        <v>5.061</v>
      </c>
      <c r="I2242" s="266"/>
      <c r="J2242" s="267">
        <f>ROUND(I2242*H2242,2)</f>
        <v>0</v>
      </c>
      <c r="K2242" s="263" t="s">
        <v>212</v>
      </c>
      <c r="L2242" s="268"/>
      <c r="M2242" s="269" t="s">
        <v>19</v>
      </c>
      <c r="N2242" s="270" t="s">
        <v>44</v>
      </c>
      <c r="O2242" s="86"/>
      <c r="P2242" s="224">
        <f>O2242*H2242</f>
        <v>0</v>
      </c>
      <c r="Q2242" s="224">
        <v>0.0035</v>
      </c>
      <c r="R2242" s="224">
        <f>Q2242*H2242</f>
        <v>0.0177135</v>
      </c>
      <c r="S2242" s="224">
        <v>0</v>
      </c>
      <c r="T2242" s="225">
        <f>S2242*H2242</f>
        <v>0</v>
      </c>
      <c r="U2242" s="40"/>
      <c r="V2242" s="40"/>
      <c r="W2242" s="40"/>
      <c r="X2242" s="40"/>
      <c r="Y2242" s="40"/>
      <c r="Z2242" s="40"/>
      <c r="AA2242" s="40"/>
      <c r="AB2242" s="40"/>
      <c r="AC2242" s="40"/>
      <c r="AD2242" s="40"/>
      <c r="AE2242" s="40"/>
      <c r="AR2242" s="226" t="s">
        <v>377</v>
      </c>
      <c r="AT2242" s="226" t="s">
        <v>317</v>
      </c>
      <c r="AU2242" s="226" t="s">
        <v>82</v>
      </c>
      <c r="AY2242" s="19" t="s">
        <v>206</v>
      </c>
      <c r="BE2242" s="227">
        <f>IF(N2242="základní",J2242,0)</f>
        <v>0</v>
      </c>
      <c r="BF2242" s="227">
        <f>IF(N2242="snížená",J2242,0)</f>
        <v>0</v>
      </c>
      <c r="BG2242" s="227">
        <f>IF(N2242="zákl. přenesená",J2242,0)</f>
        <v>0</v>
      </c>
      <c r="BH2242" s="227">
        <f>IF(N2242="sníž. přenesená",J2242,0)</f>
        <v>0</v>
      </c>
      <c r="BI2242" s="227">
        <f>IF(N2242="nulová",J2242,0)</f>
        <v>0</v>
      </c>
      <c r="BJ2242" s="19" t="s">
        <v>34</v>
      </c>
      <c r="BK2242" s="227">
        <f>ROUND(I2242*H2242,2)</f>
        <v>0</v>
      </c>
      <c r="BL2242" s="19" t="s">
        <v>304</v>
      </c>
      <c r="BM2242" s="226" t="s">
        <v>3109</v>
      </c>
    </row>
    <row r="2243" spans="1:51" s="15" customFormat="1" ht="12">
      <c r="A2243" s="15"/>
      <c r="B2243" s="251"/>
      <c r="C2243" s="252"/>
      <c r="D2243" s="230" t="s">
        <v>218</v>
      </c>
      <c r="E2243" s="253" t="s">
        <v>19</v>
      </c>
      <c r="F2243" s="254" t="s">
        <v>3110</v>
      </c>
      <c r="G2243" s="252"/>
      <c r="H2243" s="253" t="s">
        <v>19</v>
      </c>
      <c r="I2243" s="255"/>
      <c r="J2243" s="252"/>
      <c r="K2243" s="252"/>
      <c r="L2243" s="256"/>
      <c r="M2243" s="257"/>
      <c r="N2243" s="258"/>
      <c r="O2243" s="258"/>
      <c r="P2243" s="258"/>
      <c r="Q2243" s="258"/>
      <c r="R2243" s="258"/>
      <c r="S2243" s="258"/>
      <c r="T2243" s="259"/>
      <c r="U2243" s="15"/>
      <c r="V2243" s="15"/>
      <c r="W2243" s="15"/>
      <c r="X2243" s="15"/>
      <c r="Y2243" s="15"/>
      <c r="Z2243" s="15"/>
      <c r="AA2243" s="15"/>
      <c r="AB2243" s="15"/>
      <c r="AC2243" s="15"/>
      <c r="AD2243" s="15"/>
      <c r="AE2243" s="15"/>
      <c r="AT2243" s="260" t="s">
        <v>218</v>
      </c>
      <c r="AU2243" s="260" t="s">
        <v>82</v>
      </c>
      <c r="AV2243" s="15" t="s">
        <v>34</v>
      </c>
      <c r="AW2243" s="15" t="s">
        <v>33</v>
      </c>
      <c r="AX2243" s="15" t="s">
        <v>73</v>
      </c>
      <c r="AY2243" s="260" t="s">
        <v>206</v>
      </c>
    </row>
    <row r="2244" spans="1:51" s="15" customFormat="1" ht="12">
      <c r="A2244" s="15"/>
      <c r="B2244" s="251"/>
      <c r="C2244" s="252"/>
      <c r="D2244" s="230" t="s">
        <v>218</v>
      </c>
      <c r="E2244" s="253" t="s">
        <v>19</v>
      </c>
      <c r="F2244" s="254" t="s">
        <v>3111</v>
      </c>
      <c r="G2244" s="252"/>
      <c r="H2244" s="253" t="s">
        <v>19</v>
      </c>
      <c r="I2244" s="255"/>
      <c r="J2244" s="252"/>
      <c r="K2244" s="252"/>
      <c r="L2244" s="256"/>
      <c r="M2244" s="257"/>
      <c r="N2244" s="258"/>
      <c r="O2244" s="258"/>
      <c r="P2244" s="258"/>
      <c r="Q2244" s="258"/>
      <c r="R2244" s="258"/>
      <c r="S2244" s="258"/>
      <c r="T2244" s="259"/>
      <c r="U2244" s="15"/>
      <c r="V2244" s="15"/>
      <c r="W2244" s="15"/>
      <c r="X2244" s="15"/>
      <c r="Y2244" s="15"/>
      <c r="Z2244" s="15"/>
      <c r="AA2244" s="15"/>
      <c r="AB2244" s="15"/>
      <c r="AC2244" s="15"/>
      <c r="AD2244" s="15"/>
      <c r="AE2244" s="15"/>
      <c r="AT2244" s="260" t="s">
        <v>218</v>
      </c>
      <c r="AU2244" s="260" t="s">
        <v>82</v>
      </c>
      <c r="AV2244" s="15" t="s">
        <v>34</v>
      </c>
      <c r="AW2244" s="15" t="s">
        <v>33</v>
      </c>
      <c r="AX2244" s="15" t="s">
        <v>73</v>
      </c>
      <c r="AY2244" s="260" t="s">
        <v>206</v>
      </c>
    </row>
    <row r="2245" spans="1:51" s="13" customFormat="1" ht="12">
      <c r="A2245" s="13"/>
      <c r="B2245" s="228"/>
      <c r="C2245" s="229"/>
      <c r="D2245" s="230" t="s">
        <v>218</v>
      </c>
      <c r="E2245" s="231" t="s">
        <v>19</v>
      </c>
      <c r="F2245" s="232" t="s">
        <v>3112</v>
      </c>
      <c r="G2245" s="229"/>
      <c r="H2245" s="233">
        <v>5.061</v>
      </c>
      <c r="I2245" s="234"/>
      <c r="J2245" s="229"/>
      <c r="K2245" s="229"/>
      <c r="L2245" s="235"/>
      <c r="M2245" s="236"/>
      <c r="N2245" s="237"/>
      <c r="O2245" s="237"/>
      <c r="P2245" s="237"/>
      <c r="Q2245" s="237"/>
      <c r="R2245" s="237"/>
      <c r="S2245" s="237"/>
      <c r="T2245" s="238"/>
      <c r="U2245" s="13"/>
      <c r="V2245" s="13"/>
      <c r="W2245" s="13"/>
      <c r="X2245" s="13"/>
      <c r="Y2245" s="13"/>
      <c r="Z2245" s="13"/>
      <c r="AA2245" s="13"/>
      <c r="AB2245" s="13"/>
      <c r="AC2245" s="13"/>
      <c r="AD2245" s="13"/>
      <c r="AE2245" s="13"/>
      <c r="AT2245" s="239" t="s">
        <v>218</v>
      </c>
      <c r="AU2245" s="239" t="s">
        <v>82</v>
      </c>
      <c r="AV2245" s="13" t="s">
        <v>82</v>
      </c>
      <c r="AW2245" s="13" t="s">
        <v>33</v>
      </c>
      <c r="AX2245" s="13" t="s">
        <v>73</v>
      </c>
      <c r="AY2245" s="239" t="s">
        <v>206</v>
      </c>
    </row>
    <row r="2246" spans="1:51" s="14" customFormat="1" ht="12">
      <c r="A2246" s="14"/>
      <c r="B2246" s="240"/>
      <c r="C2246" s="241"/>
      <c r="D2246" s="230" t="s">
        <v>218</v>
      </c>
      <c r="E2246" s="242" t="s">
        <v>19</v>
      </c>
      <c r="F2246" s="243" t="s">
        <v>220</v>
      </c>
      <c r="G2246" s="241"/>
      <c r="H2246" s="244">
        <v>5.061</v>
      </c>
      <c r="I2246" s="245"/>
      <c r="J2246" s="241"/>
      <c r="K2246" s="241"/>
      <c r="L2246" s="246"/>
      <c r="M2246" s="247"/>
      <c r="N2246" s="248"/>
      <c r="O2246" s="248"/>
      <c r="P2246" s="248"/>
      <c r="Q2246" s="248"/>
      <c r="R2246" s="248"/>
      <c r="S2246" s="248"/>
      <c r="T2246" s="249"/>
      <c r="U2246" s="14"/>
      <c r="V2246" s="14"/>
      <c r="W2246" s="14"/>
      <c r="X2246" s="14"/>
      <c r="Y2246" s="14"/>
      <c r="Z2246" s="14"/>
      <c r="AA2246" s="14"/>
      <c r="AB2246" s="14"/>
      <c r="AC2246" s="14"/>
      <c r="AD2246" s="14"/>
      <c r="AE2246" s="14"/>
      <c r="AT2246" s="250" t="s">
        <v>218</v>
      </c>
      <c r="AU2246" s="250" t="s">
        <v>82</v>
      </c>
      <c r="AV2246" s="14" t="s">
        <v>112</v>
      </c>
      <c r="AW2246" s="14" t="s">
        <v>33</v>
      </c>
      <c r="AX2246" s="14" t="s">
        <v>34</v>
      </c>
      <c r="AY2246" s="250" t="s">
        <v>206</v>
      </c>
    </row>
    <row r="2247" spans="1:65" s="2" customFormat="1" ht="12">
      <c r="A2247" s="40"/>
      <c r="B2247" s="41"/>
      <c r="C2247" s="215" t="s">
        <v>3113</v>
      </c>
      <c r="D2247" s="215" t="s">
        <v>208</v>
      </c>
      <c r="E2247" s="216" t="s">
        <v>3114</v>
      </c>
      <c r="F2247" s="217" t="s">
        <v>3115</v>
      </c>
      <c r="G2247" s="218" t="s">
        <v>270</v>
      </c>
      <c r="H2247" s="219">
        <v>3.384</v>
      </c>
      <c r="I2247" s="220"/>
      <c r="J2247" s="221">
        <f>ROUND(I2247*H2247,2)</f>
        <v>0</v>
      </c>
      <c r="K2247" s="217" t="s">
        <v>212</v>
      </c>
      <c r="L2247" s="46"/>
      <c r="M2247" s="222" t="s">
        <v>19</v>
      </c>
      <c r="N2247" s="223" t="s">
        <v>44</v>
      </c>
      <c r="O2247" s="86"/>
      <c r="P2247" s="224">
        <f>O2247*H2247</f>
        <v>0</v>
      </c>
      <c r="Q2247" s="224">
        <v>0</v>
      </c>
      <c r="R2247" s="224">
        <f>Q2247*H2247</f>
        <v>0</v>
      </c>
      <c r="S2247" s="224">
        <v>0</v>
      </c>
      <c r="T2247" s="225">
        <f>S2247*H2247</f>
        <v>0</v>
      </c>
      <c r="U2247" s="40"/>
      <c r="V2247" s="40"/>
      <c r="W2247" s="40"/>
      <c r="X2247" s="40"/>
      <c r="Y2247" s="40"/>
      <c r="Z2247" s="40"/>
      <c r="AA2247" s="40"/>
      <c r="AB2247" s="40"/>
      <c r="AC2247" s="40"/>
      <c r="AD2247" s="40"/>
      <c r="AE2247" s="40"/>
      <c r="AR2247" s="226" t="s">
        <v>304</v>
      </c>
      <c r="AT2247" s="226" t="s">
        <v>208</v>
      </c>
      <c r="AU2247" s="226" t="s">
        <v>82</v>
      </c>
      <c r="AY2247" s="19" t="s">
        <v>206</v>
      </c>
      <c r="BE2247" s="227">
        <f>IF(N2247="základní",J2247,0)</f>
        <v>0</v>
      </c>
      <c r="BF2247" s="227">
        <f>IF(N2247="snížená",J2247,0)</f>
        <v>0</v>
      </c>
      <c r="BG2247" s="227">
        <f>IF(N2247="zákl. přenesená",J2247,0)</f>
        <v>0</v>
      </c>
      <c r="BH2247" s="227">
        <f>IF(N2247="sníž. přenesená",J2247,0)</f>
        <v>0</v>
      </c>
      <c r="BI2247" s="227">
        <f>IF(N2247="nulová",J2247,0)</f>
        <v>0</v>
      </c>
      <c r="BJ2247" s="19" t="s">
        <v>34</v>
      </c>
      <c r="BK2247" s="227">
        <f>ROUND(I2247*H2247,2)</f>
        <v>0</v>
      </c>
      <c r="BL2247" s="19" t="s">
        <v>304</v>
      </c>
      <c r="BM2247" s="226" t="s">
        <v>3116</v>
      </c>
    </row>
    <row r="2248" spans="1:51" s="13" customFormat="1" ht="12">
      <c r="A2248" s="13"/>
      <c r="B2248" s="228"/>
      <c r="C2248" s="229"/>
      <c r="D2248" s="230" t="s">
        <v>218</v>
      </c>
      <c r="E2248" s="231" t="s">
        <v>19</v>
      </c>
      <c r="F2248" s="232" t="s">
        <v>3117</v>
      </c>
      <c r="G2248" s="229"/>
      <c r="H2248" s="233">
        <v>3.384</v>
      </c>
      <c r="I2248" s="234"/>
      <c r="J2248" s="229"/>
      <c r="K2248" s="229"/>
      <c r="L2248" s="235"/>
      <c r="M2248" s="236"/>
      <c r="N2248" s="237"/>
      <c r="O2248" s="237"/>
      <c r="P2248" s="237"/>
      <c r="Q2248" s="237"/>
      <c r="R2248" s="237"/>
      <c r="S2248" s="237"/>
      <c r="T2248" s="238"/>
      <c r="U2248" s="13"/>
      <c r="V2248" s="13"/>
      <c r="W2248" s="13"/>
      <c r="X2248" s="13"/>
      <c r="Y2248" s="13"/>
      <c r="Z2248" s="13"/>
      <c r="AA2248" s="13"/>
      <c r="AB2248" s="13"/>
      <c r="AC2248" s="13"/>
      <c r="AD2248" s="13"/>
      <c r="AE2248" s="13"/>
      <c r="AT2248" s="239" t="s">
        <v>218</v>
      </c>
      <c r="AU2248" s="239" t="s">
        <v>82</v>
      </c>
      <c r="AV2248" s="13" t="s">
        <v>82</v>
      </c>
      <c r="AW2248" s="13" t="s">
        <v>33</v>
      </c>
      <c r="AX2248" s="13" t="s">
        <v>73</v>
      </c>
      <c r="AY2248" s="239" t="s">
        <v>206</v>
      </c>
    </row>
    <row r="2249" spans="1:51" s="14" customFormat="1" ht="12">
      <c r="A2249" s="14"/>
      <c r="B2249" s="240"/>
      <c r="C2249" s="241"/>
      <c r="D2249" s="230" t="s">
        <v>218</v>
      </c>
      <c r="E2249" s="242" t="s">
        <v>19</v>
      </c>
      <c r="F2249" s="243" t="s">
        <v>220</v>
      </c>
      <c r="G2249" s="241"/>
      <c r="H2249" s="244">
        <v>3.384</v>
      </c>
      <c r="I2249" s="245"/>
      <c r="J2249" s="241"/>
      <c r="K2249" s="241"/>
      <c r="L2249" s="246"/>
      <c r="M2249" s="247"/>
      <c r="N2249" s="248"/>
      <c r="O2249" s="248"/>
      <c r="P2249" s="248"/>
      <c r="Q2249" s="248"/>
      <c r="R2249" s="248"/>
      <c r="S2249" s="248"/>
      <c r="T2249" s="249"/>
      <c r="U2249" s="14"/>
      <c r="V2249" s="14"/>
      <c r="W2249" s="14"/>
      <c r="X2249" s="14"/>
      <c r="Y2249" s="14"/>
      <c r="Z2249" s="14"/>
      <c r="AA2249" s="14"/>
      <c r="AB2249" s="14"/>
      <c r="AC2249" s="14"/>
      <c r="AD2249" s="14"/>
      <c r="AE2249" s="14"/>
      <c r="AT2249" s="250" t="s">
        <v>218</v>
      </c>
      <c r="AU2249" s="250" t="s">
        <v>82</v>
      </c>
      <c r="AV2249" s="14" t="s">
        <v>112</v>
      </c>
      <c r="AW2249" s="14" t="s">
        <v>33</v>
      </c>
      <c r="AX2249" s="14" t="s">
        <v>34</v>
      </c>
      <c r="AY2249" s="250" t="s">
        <v>206</v>
      </c>
    </row>
    <row r="2250" spans="1:65" s="2" customFormat="1" ht="21.75" customHeight="1">
      <c r="A2250" s="40"/>
      <c r="B2250" s="41"/>
      <c r="C2250" s="261" t="s">
        <v>3118</v>
      </c>
      <c r="D2250" s="261" t="s">
        <v>317</v>
      </c>
      <c r="E2250" s="262" t="s">
        <v>3119</v>
      </c>
      <c r="F2250" s="263" t="s">
        <v>3120</v>
      </c>
      <c r="G2250" s="264" t="s">
        <v>270</v>
      </c>
      <c r="H2250" s="265">
        <v>3.384</v>
      </c>
      <c r="I2250" s="266"/>
      <c r="J2250" s="267">
        <f>ROUND(I2250*H2250,2)</f>
        <v>0</v>
      </c>
      <c r="K2250" s="263" t="s">
        <v>212</v>
      </c>
      <c r="L2250" s="268"/>
      <c r="M2250" s="269" t="s">
        <v>19</v>
      </c>
      <c r="N2250" s="270" t="s">
        <v>44</v>
      </c>
      <c r="O2250" s="86"/>
      <c r="P2250" s="224">
        <f>O2250*H2250</f>
        <v>0</v>
      </c>
      <c r="Q2250" s="224">
        <v>0.0029</v>
      </c>
      <c r="R2250" s="224">
        <f>Q2250*H2250</f>
        <v>0.009813599999999999</v>
      </c>
      <c r="S2250" s="224">
        <v>0</v>
      </c>
      <c r="T2250" s="225">
        <f>S2250*H2250</f>
        <v>0</v>
      </c>
      <c r="U2250" s="40"/>
      <c r="V2250" s="40"/>
      <c r="W2250" s="40"/>
      <c r="X2250" s="40"/>
      <c r="Y2250" s="40"/>
      <c r="Z2250" s="40"/>
      <c r="AA2250" s="40"/>
      <c r="AB2250" s="40"/>
      <c r="AC2250" s="40"/>
      <c r="AD2250" s="40"/>
      <c r="AE2250" s="40"/>
      <c r="AR2250" s="226" t="s">
        <v>377</v>
      </c>
      <c r="AT2250" s="226" t="s">
        <v>317</v>
      </c>
      <c r="AU2250" s="226" t="s">
        <v>82</v>
      </c>
      <c r="AY2250" s="19" t="s">
        <v>206</v>
      </c>
      <c r="BE2250" s="227">
        <f>IF(N2250="základní",J2250,0)</f>
        <v>0</v>
      </c>
      <c r="BF2250" s="227">
        <f>IF(N2250="snížená",J2250,0)</f>
        <v>0</v>
      </c>
      <c r="BG2250" s="227">
        <f>IF(N2250="zákl. přenesená",J2250,0)</f>
        <v>0</v>
      </c>
      <c r="BH2250" s="227">
        <f>IF(N2250="sníž. přenesená",J2250,0)</f>
        <v>0</v>
      </c>
      <c r="BI2250" s="227">
        <f>IF(N2250="nulová",J2250,0)</f>
        <v>0</v>
      </c>
      <c r="BJ2250" s="19" t="s">
        <v>34</v>
      </c>
      <c r="BK2250" s="227">
        <f>ROUND(I2250*H2250,2)</f>
        <v>0</v>
      </c>
      <c r="BL2250" s="19" t="s">
        <v>304</v>
      </c>
      <c r="BM2250" s="226" t="s">
        <v>3121</v>
      </c>
    </row>
    <row r="2251" spans="1:51" s="13" customFormat="1" ht="12">
      <c r="A2251" s="13"/>
      <c r="B2251" s="228"/>
      <c r="C2251" s="229"/>
      <c r="D2251" s="230" t="s">
        <v>218</v>
      </c>
      <c r="E2251" s="231" t="s">
        <v>19</v>
      </c>
      <c r="F2251" s="232" t="s">
        <v>3117</v>
      </c>
      <c r="G2251" s="229"/>
      <c r="H2251" s="233">
        <v>3.384</v>
      </c>
      <c r="I2251" s="234"/>
      <c r="J2251" s="229"/>
      <c r="K2251" s="229"/>
      <c r="L2251" s="235"/>
      <c r="M2251" s="236"/>
      <c r="N2251" s="237"/>
      <c r="O2251" s="237"/>
      <c r="P2251" s="237"/>
      <c r="Q2251" s="237"/>
      <c r="R2251" s="237"/>
      <c r="S2251" s="237"/>
      <c r="T2251" s="238"/>
      <c r="U2251" s="13"/>
      <c r="V2251" s="13"/>
      <c r="W2251" s="13"/>
      <c r="X2251" s="13"/>
      <c r="Y2251" s="13"/>
      <c r="Z2251" s="13"/>
      <c r="AA2251" s="13"/>
      <c r="AB2251" s="13"/>
      <c r="AC2251" s="13"/>
      <c r="AD2251" s="13"/>
      <c r="AE2251" s="13"/>
      <c r="AT2251" s="239" t="s">
        <v>218</v>
      </c>
      <c r="AU2251" s="239" t="s">
        <v>82</v>
      </c>
      <c r="AV2251" s="13" t="s">
        <v>82</v>
      </c>
      <c r="AW2251" s="13" t="s">
        <v>33</v>
      </c>
      <c r="AX2251" s="13" t="s">
        <v>73</v>
      </c>
      <c r="AY2251" s="239" t="s">
        <v>206</v>
      </c>
    </row>
    <row r="2252" spans="1:51" s="14" customFormat="1" ht="12">
      <c r="A2252" s="14"/>
      <c r="B2252" s="240"/>
      <c r="C2252" s="241"/>
      <c r="D2252" s="230" t="s">
        <v>218</v>
      </c>
      <c r="E2252" s="242" t="s">
        <v>19</v>
      </c>
      <c r="F2252" s="243" t="s">
        <v>220</v>
      </c>
      <c r="G2252" s="241"/>
      <c r="H2252" s="244">
        <v>3.384</v>
      </c>
      <c r="I2252" s="245"/>
      <c r="J2252" s="241"/>
      <c r="K2252" s="241"/>
      <c r="L2252" s="246"/>
      <c r="M2252" s="247"/>
      <c r="N2252" s="248"/>
      <c r="O2252" s="248"/>
      <c r="P2252" s="248"/>
      <c r="Q2252" s="248"/>
      <c r="R2252" s="248"/>
      <c r="S2252" s="248"/>
      <c r="T2252" s="249"/>
      <c r="U2252" s="14"/>
      <c r="V2252" s="14"/>
      <c r="W2252" s="14"/>
      <c r="X2252" s="14"/>
      <c r="Y2252" s="14"/>
      <c r="Z2252" s="14"/>
      <c r="AA2252" s="14"/>
      <c r="AB2252" s="14"/>
      <c r="AC2252" s="14"/>
      <c r="AD2252" s="14"/>
      <c r="AE2252" s="14"/>
      <c r="AT2252" s="250" t="s">
        <v>218</v>
      </c>
      <c r="AU2252" s="250" t="s">
        <v>82</v>
      </c>
      <c r="AV2252" s="14" t="s">
        <v>112</v>
      </c>
      <c r="AW2252" s="14" t="s">
        <v>33</v>
      </c>
      <c r="AX2252" s="14" t="s">
        <v>34</v>
      </c>
      <c r="AY2252" s="250" t="s">
        <v>206</v>
      </c>
    </row>
    <row r="2253" spans="1:65" s="2" customFormat="1" ht="12">
      <c r="A2253" s="40"/>
      <c r="B2253" s="41"/>
      <c r="C2253" s="215" t="s">
        <v>3122</v>
      </c>
      <c r="D2253" s="215" t="s">
        <v>208</v>
      </c>
      <c r="E2253" s="216" t="s">
        <v>3123</v>
      </c>
      <c r="F2253" s="217" t="s">
        <v>3124</v>
      </c>
      <c r="G2253" s="218" t="s">
        <v>2224</v>
      </c>
      <c r="H2253" s="219">
        <v>2717.1</v>
      </c>
      <c r="I2253" s="220"/>
      <c r="J2253" s="221">
        <f>ROUND(I2253*H2253,2)</f>
        <v>0</v>
      </c>
      <c r="K2253" s="217" t="s">
        <v>212</v>
      </c>
      <c r="L2253" s="46"/>
      <c r="M2253" s="222" t="s">
        <v>19</v>
      </c>
      <c r="N2253" s="223" t="s">
        <v>44</v>
      </c>
      <c r="O2253" s="86"/>
      <c r="P2253" s="224">
        <f>O2253*H2253</f>
        <v>0</v>
      </c>
      <c r="Q2253" s="224">
        <v>7E-05</v>
      </c>
      <c r="R2253" s="224">
        <f>Q2253*H2253</f>
        <v>0.19019699999999998</v>
      </c>
      <c r="S2253" s="224">
        <v>0</v>
      </c>
      <c r="T2253" s="225">
        <f>S2253*H2253</f>
        <v>0</v>
      </c>
      <c r="U2253" s="40"/>
      <c r="V2253" s="40"/>
      <c r="W2253" s="40"/>
      <c r="X2253" s="40"/>
      <c r="Y2253" s="40"/>
      <c r="Z2253" s="40"/>
      <c r="AA2253" s="40"/>
      <c r="AB2253" s="40"/>
      <c r="AC2253" s="40"/>
      <c r="AD2253" s="40"/>
      <c r="AE2253" s="40"/>
      <c r="AR2253" s="226" t="s">
        <v>304</v>
      </c>
      <c r="AT2253" s="226" t="s">
        <v>208</v>
      </c>
      <c r="AU2253" s="226" t="s">
        <v>82</v>
      </c>
      <c r="AY2253" s="19" t="s">
        <v>206</v>
      </c>
      <c r="BE2253" s="227">
        <f>IF(N2253="základní",J2253,0)</f>
        <v>0</v>
      </c>
      <c r="BF2253" s="227">
        <f>IF(N2253="snížená",J2253,0)</f>
        <v>0</v>
      </c>
      <c r="BG2253" s="227">
        <f>IF(N2253="zákl. přenesená",J2253,0)</f>
        <v>0</v>
      </c>
      <c r="BH2253" s="227">
        <f>IF(N2253="sníž. přenesená",J2253,0)</f>
        <v>0</v>
      </c>
      <c r="BI2253" s="227">
        <f>IF(N2253="nulová",J2253,0)</f>
        <v>0</v>
      </c>
      <c r="BJ2253" s="19" t="s">
        <v>34</v>
      </c>
      <c r="BK2253" s="227">
        <f>ROUND(I2253*H2253,2)</f>
        <v>0</v>
      </c>
      <c r="BL2253" s="19" t="s">
        <v>304</v>
      </c>
      <c r="BM2253" s="226" t="s">
        <v>3125</v>
      </c>
    </row>
    <row r="2254" spans="1:51" s="13" customFormat="1" ht="12">
      <c r="A2254" s="13"/>
      <c r="B2254" s="228"/>
      <c r="C2254" s="229"/>
      <c r="D2254" s="230" t="s">
        <v>218</v>
      </c>
      <c r="E2254" s="231" t="s">
        <v>19</v>
      </c>
      <c r="F2254" s="232" t="s">
        <v>3126</v>
      </c>
      <c r="G2254" s="229"/>
      <c r="H2254" s="233">
        <v>158</v>
      </c>
      <c r="I2254" s="234"/>
      <c r="J2254" s="229"/>
      <c r="K2254" s="229"/>
      <c r="L2254" s="235"/>
      <c r="M2254" s="236"/>
      <c r="N2254" s="237"/>
      <c r="O2254" s="237"/>
      <c r="P2254" s="237"/>
      <c r="Q2254" s="237"/>
      <c r="R2254" s="237"/>
      <c r="S2254" s="237"/>
      <c r="T2254" s="238"/>
      <c r="U2254" s="13"/>
      <c r="V2254" s="13"/>
      <c r="W2254" s="13"/>
      <c r="X2254" s="13"/>
      <c r="Y2254" s="13"/>
      <c r="Z2254" s="13"/>
      <c r="AA2254" s="13"/>
      <c r="AB2254" s="13"/>
      <c r="AC2254" s="13"/>
      <c r="AD2254" s="13"/>
      <c r="AE2254" s="13"/>
      <c r="AT2254" s="239" t="s">
        <v>218</v>
      </c>
      <c r="AU2254" s="239" t="s">
        <v>82</v>
      </c>
      <c r="AV2254" s="13" t="s">
        <v>82</v>
      </c>
      <c r="AW2254" s="13" t="s">
        <v>33</v>
      </c>
      <c r="AX2254" s="13" t="s">
        <v>73</v>
      </c>
      <c r="AY2254" s="239" t="s">
        <v>206</v>
      </c>
    </row>
    <row r="2255" spans="1:51" s="13" customFormat="1" ht="12">
      <c r="A2255" s="13"/>
      <c r="B2255" s="228"/>
      <c r="C2255" s="229"/>
      <c r="D2255" s="230" t="s">
        <v>218</v>
      </c>
      <c r="E2255" s="231" t="s">
        <v>19</v>
      </c>
      <c r="F2255" s="232" t="s">
        <v>3127</v>
      </c>
      <c r="G2255" s="229"/>
      <c r="H2255" s="233">
        <v>18.6</v>
      </c>
      <c r="I2255" s="234"/>
      <c r="J2255" s="229"/>
      <c r="K2255" s="229"/>
      <c r="L2255" s="235"/>
      <c r="M2255" s="236"/>
      <c r="N2255" s="237"/>
      <c r="O2255" s="237"/>
      <c r="P2255" s="237"/>
      <c r="Q2255" s="237"/>
      <c r="R2255" s="237"/>
      <c r="S2255" s="237"/>
      <c r="T2255" s="238"/>
      <c r="U2255" s="13"/>
      <c r="V2255" s="13"/>
      <c r="W2255" s="13"/>
      <c r="X2255" s="13"/>
      <c r="Y2255" s="13"/>
      <c r="Z2255" s="13"/>
      <c r="AA2255" s="13"/>
      <c r="AB2255" s="13"/>
      <c r="AC2255" s="13"/>
      <c r="AD2255" s="13"/>
      <c r="AE2255" s="13"/>
      <c r="AT2255" s="239" t="s">
        <v>218</v>
      </c>
      <c r="AU2255" s="239" t="s">
        <v>82</v>
      </c>
      <c r="AV2255" s="13" t="s">
        <v>82</v>
      </c>
      <c r="AW2255" s="13" t="s">
        <v>33</v>
      </c>
      <c r="AX2255" s="13" t="s">
        <v>73</v>
      </c>
      <c r="AY2255" s="239" t="s">
        <v>206</v>
      </c>
    </row>
    <row r="2256" spans="1:51" s="15" customFormat="1" ht="12">
      <c r="A2256" s="15"/>
      <c r="B2256" s="251"/>
      <c r="C2256" s="252"/>
      <c r="D2256" s="230" t="s">
        <v>218</v>
      </c>
      <c r="E2256" s="253" t="s">
        <v>19</v>
      </c>
      <c r="F2256" s="254" t="s">
        <v>3128</v>
      </c>
      <c r="G2256" s="252"/>
      <c r="H2256" s="253" t="s">
        <v>19</v>
      </c>
      <c r="I2256" s="255"/>
      <c r="J2256" s="252"/>
      <c r="K2256" s="252"/>
      <c r="L2256" s="256"/>
      <c r="M2256" s="257"/>
      <c r="N2256" s="258"/>
      <c r="O2256" s="258"/>
      <c r="P2256" s="258"/>
      <c r="Q2256" s="258"/>
      <c r="R2256" s="258"/>
      <c r="S2256" s="258"/>
      <c r="T2256" s="259"/>
      <c r="U2256" s="15"/>
      <c r="V2256" s="15"/>
      <c r="W2256" s="15"/>
      <c r="X2256" s="15"/>
      <c r="Y2256" s="15"/>
      <c r="Z2256" s="15"/>
      <c r="AA2256" s="15"/>
      <c r="AB2256" s="15"/>
      <c r="AC2256" s="15"/>
      <c r="AD2256" s="15"/>
      <c r="AE2256" s="15"/>
      <c r="AT2256" s="260" t="s">
        <v>218</v>
      </c>
      <c r="AU2256" s="260" t="s">
        <v>82</v>
      </c>
      <c r="AV2256" s="15" t="s">
        <v>34</v>
      </c>
      <c r="AW2256" s="15" t="s">
        <v>33</v>
      </c>
      <c r="AX2256" s="15" t="s">
        <v>73</v>
      </c>
      <c r="AY2256" s="260" t="s">
        <v>206</v>
      </c>
    </row>
    <row r="2257" spans="1:51" s="13" customFormat="1" ht="12">
      <c r="A2257" s="13"/>
      <c r="B2257" s="228"/>
      <c r="C2257" s="229"/>
      <c r="D2257" s="230" t="s">
        <v>218</v>
      </c>
      <c r="E2257" s="231" t="s">
        <v>19</v>
      </c>
      <c r="F2257" s="232" t="s">
        <v>3129</v>
      </c>
      <c r="G2257" s="229"/>
      <c r="H2257" s="233">
        <v>2540.5</v>
      </c>
      <c r="I2257" s="234"/>
      <c r="J2257" s="229"/>
      <c r="K2257" s="229"/>
      <c r="L2257" s="235"/>
      <c r="M2257" s="236"/>
      <c r="N2257" s="237"/>
      <c r="O2257" s="237"/>
      <c r="P2257" s="237"/>
      <c r="Q2257" s="237"/>
      <c r="R2257" s="237"/>
      <c r="S2257" s="237"/>
      <c r="T2257" s="238"/>
      <c r="U2257" s="13"/>
      <c r="V2257" s="13"/>
      <c r="W2257" s="13"/>
      <c r="X2257" s="13"/>
      <c r="Y2257" s="13"/>
      <c r="Z2257" s="13"/>
      <c r="AA2257" s="13"/>
      <c r="AB2257" s="13"/>
      <c r="AC2257" s="13"/>
      <c r="AD2257" s="13"/>
      <c r="AE2257" s="13"/>
      <c r="AT2257" s="239" t="s">
        <v>218</v>
      </c>
      <c r="AU2257" s="239" t="s">
        <v>82</v>
      </c>
      <c r="AV2257" s="13" t="s">
        <v>82</v>
      </c>
      <c r="AW2257" s="13" t="s">
        <v>33</v>
      </c>
      <c r="AX2257" s="13" t="s">
        <v>73</v>
      </c>
      <c r="AY2257" s="239" t="s">
        <v>206</v>
      </c>
    </row>
    <row r="2258" spans="1:51" s="14" customFormat="1" ht="12">
      <c r="A2258" s="14"/>
      <c r="B2258" s="240"/>
      <c r="C2258" s="241"/>
      <c r="D2258" s="230" t="s">
        <v>218</v>
      </c>
      <c r="E2258" s="242" t="s">
        <v>19</v>
      </c>
      <c r="F2258" s="243" t="s">
        <v>220</v>
      </c>
      <c r="G2258" s="241"/>
      <c r="H2258" s="244">
        <v>2717.1</v>
      </c>
      <c r="I2258" s="245"/>
      <c r="J2258" s="241"/>
      <c r="K2258" s="241"/>
      <c r="L2258" s="246"/>
      <c r="M2258" s="247"/>
      <c r="N2258" s="248"/>
      <c r="O2258" s="248"/>
      <c r="P2258" s="248"/>
      <c r="Q2258" s="248"/>
      <c r="R2258" s="248"/>
      <c r="S2258" s="248"/>
      <c r="T2258" s="249"/>
      <c r="U2258" s="14"/>
      <c r="V2258" s="14"/>
      <c r="W2258" s="14"/>
      <c r="X2258" s="14"/>
      <c r="Y2258" s="14"/>
      <c r="Z2258" s="14"/>
      <c r="AA2258" s="14"/>
      <c r="AB2258" s="14"/>
      <c r="AC2258" s="14"/>
      <c r="AD2258" s="14"/>
      <c r="AE2258" s="14"/>
      <c r="AT2258" s="250" t="s">
        <v>218</v>
      </c>
      <c r="AU2258" s="250" t="s">
        <v>82</v>
      </c>
      <c r="AV2258" s="14" t="s">
        <v>112</v>
      </c>
      <c r="AW2258" s="14" t="s">
        <v>33</v>
      </c>
      <c r="AX2258" s="14" t="s">
        <v>34</v>
      </c>
      <c r="AY2258" s="250" t="s">
        <v>206</v>
      </c>
    </row>
    <row r="2259" spans="1:65" s="2" customFormat="1" ht="44.25" customHeight="1">
      <c r="A2259" s="40"/>
      <c r="B2259" s="41"/>
      <c r="C2259" s="261" t="s">
        <v>3130</v>
      </c>
      <c r="D2259" s="261" t="s">
        <v>317</v>
      </c>
      <c r="E2259" s="262" t="s">
        <v>3131</v>
      </c>
      <c r="F2259" s="263" t="s">
        <v>3132</v>
      </c>
      <c r="G2259" s="264" t="s">
        <v>386</v>
      </c>
      <c r="H2259" s="265">
        <v>316</v>
      </c>
      <c r="I2259" s="266"/>
      <c r="J2259" s="267">
        <f>ROUND(I2259*H2259,2)</f>
        <v>0</v>
      </c>
      <c r="K2259" s="263" t="s">
        <v>19</v>
      </c>
      <c r="L2259" s="268"/>
      <c r="M2259" s="269" t="s">
        <v>19</v>
      </c>
      <c r="N2259" s="270" t="s">
        <v>44</v>
      </c>
      <c r="O2259" s="86"/>
      <c r="P2259" s="224">
        <f>O2259*H2259</f>
        <v>0</v>
      </c>
      <c r="Q2259" s="224">
        <v>0.001</v>
      </c>
      <c r="R2259" s="224">
        <f>Q2259*H2259</f>
        <v>0.316</v>
      </c>
      <c r="S2259" s="224">
        <v>0</v>
      </c>
      <c r="T2259" s="225">
        <f>S2259*H2259</f>
        <v>0</v>
      </c>
      <c r="U2259" s="40"/>
      <c r="V2259" s="40"/>
      <c r="W2259" s="40"/>
      <c r="X2259" s="40"/>
      <c r="Y2259" s="40"/>
      <c r="Z2259" s="40"/>
      <c r="AA2259" s="40"/>
      <c r="AB2259" s="40"/>
      <c r="AC2259" s="40"/>
      <c r="AD2259" s="40"/>
      <c r="AE2259" s="40"/>
      <c r="AR2259" s="226" t="s">
        <v>377</v>
      </c>
      <c r="AT2259" s="226" t="s">
        <v>317</v>
      </c>
      <c r="AU2259" s="226" t="s">
        <v>82</v>
      </c>
      <c r="AY2259" s="19" t="s">
        <v>206</v>
      </c>
      <c r="BE2259" s="227">
        <f>IF(N2259="základní",J2259,0)</f>
        <v>0</v>
      </c>
      <c r="BF2259" s="227">
        <f>IF(N2259="snížená",J2259,0)</f>
        <v>0</v>
      </c>
      <c r="BG2259" s="227">
        <f>IF(N2259="zákl. přenesená",J2259,0)</f>
        <v>0</v>
      </c>
      <c r="BH2259" s="227">
        <f>IF(N2259="sníž. přenesená",J2259,0)</f>
        <v>0</v>
      </c>
      <c r="BI2259" s="227">
        <f>IF(N2259="nulová",J2259,0)</f>
        <v>0</v>
      </c>
      <c r="BJ2259" s="19" t="s">
        <v>34</v>
      </c>
      <c r="BK2259" s="227">
        <f>ROUND(I2259*H2259,2)</f>
        <v>0</v>
      </c>
      <c r="BL2259" s="19" t="s">
        <v>304</v>
      </c>
      <c r="BM2259" s="226" t="s">
        <v>3133</v>
      </c>
    </row>
    <row r="2260" spans="1:65" s="2" customFormat="1" ht="12">
      <c r="A2260" s="40"/>
      <c r="B2260" s="41"/>
      <c r="C2260" s="261" t="s">
        <v>3134</v>
      </c>
      <c r="D2260" s="261" t="s">
        <v>317</v>
      </c>
      <c r="E2260" s="262" t="s">
        <v>3135</v>
      </c>
      <c r="F2260" s="263" t="s">
        <v>3136</v>
      </c>
      <c r="G2260" s="264" t="s">
        <v>386</v>
      </c>
      <c r="H2260" s="265">
        <v>6</v>
      </c>
      <c r="I2260" s="266"/>
      <c r="J2260" s="267">
        <f>ROUND(I2260*H2260,2)</f>
        <v>0</v>
      </c>
      <c r="K2260" s="263" t="s">
        <v>19</v>
      </c>
      <c r="L2260" s="268"/>
      <c r="M2260" s="269" t="s">
        <v>19</v>
      </c>
      <c r="N2260" s="270" t="s">
        <v>44</v>
      </c>
      <c r="O2260" s="86"/>
      <c r="P2260" s="224">
        <f>O2260*H2260</f>
        <v>0</v>
      </c>
      <c r="Q2260" s="224">
        <v>0.0031</v>
      </c>
      <c r="R2260" s="224">
        <f>Q2260*H2260</f>
        <v>0.0186</v>
      </c>
      <c r="S2260" s="224">
        <v>0</v>
      </c>
      <c r="T2260" s="225">
        <f>S2260*H2260</f>
        <v>0</v>
      </c>
      <c r="U2260" s="40"/>
      <c r="V2260" s="40"/>
      <c r="W2260" s="40"/>
      <c r="X2260" s="40"/>
      <c r="Y2260" s="40"/>
      <c r="Z2260" s="40"/>
      <c r="AA2260" s="40"/>
      <c r="AB2260" s="40"/>
      <c r="AC2260" s="40"/>
      <c r="AD2260" s="40"/>
      <c r="AE2260" s="40"/>
      <c r="AR2260" s="226" t="s">
        <v>377</v>
      </c>
      <c r="AT2260" s="226" t="s">
        <v>317</v>
      </c>
      <c r="AU2260" s="226" t="s">
        <v>82</v>
      </c>
      <c r="AY2260" s="19" t="s">
        <v>206</v>
      </c>
      <c r="BE2260" s="227">
        <f>IF(N2260="základní",J2260,0)</f>
        <v>0</v>
      </c>
      <c r="BF2260" s="227">
        <f>IF(N2260="snížená",J2260,0)</f>
        <v>0</v>
      </c>
      <c r="BG2260" s="227">
        <f>IF(N2260="zákl. přenesená",J2260,0)</f>
        <v>0</v>
      </c>
      <c r="BH2260" s="227">
        <f>IF(N2260="sníž. přenesená",J2260,0)</f>
        <v>0</v>
      </c>
      <c r="BI2260" s="227">
        <f>IF(N2260="nulová",J2260,0)</f>
        <v>0</v>
      </c>
      <c r="BJ2260" s="19" t="s">
        <v>34</v>
      </c>
      <c r="BK2260" s="227">
        <f>ROUND(I2260*H2260,2)</f>
        <v>0</v>
      </c>
      <c r="BL2260" s="19" t="s">
        <v>304</v>
      </c>
      <c r="BM2260" s="226" t="s">
        <v>3137</v>
      </c>
    </row>
    <row r="2261" spans="1:65" s="2" customFormat="1" ht="21.75" customHeight="1">
      <c r="A2261" s="40"/>
      <c r="B2261" s="41"/>
      <c r="C2261" s="261" t="s">
        <v>3138</v>
      </c>
      <c r="D2261" s="261" t="s">
        <v>317</v>
      </c>
      <c r="E2261" s="262" t="s">
        <v>3139</v>
      </c>
      <c r="F2261" s="263" t="s">
        <v>3140</v>
      </c>
      <c r="G2261" s="264" t="s">
        <v>258</v>
      </c>
      <c r="H2261" s="265">
        <v>1.843</v>
      </c>
      <c r="I2261" s="266"/>
      <c r="J2261" s="267">
        <f>ROUND(I2261*H2261,2)</f>
        <v>0</v>
      </c>
      <c r="K2261" s="263" t="s">
        <v>212</v>
      </c>
      <c r="L2261" s="268"/>
      <c r="M2261" s="269" t="s">
        <v>19</v>
      </c>
      <c r="N2261" s="270" t="s">
        <v>44</v>
      </c>
      <c r="O2261" s="86"/>
      <c r="P2261" s="224">
        <f>O2261*H2261</f>
        <v>0</v>
      </c>
      <c r="Q2261" s="224">
        <v>1</v>
      </c>
      <c r="R2261" s="224">
        <f>Q2261*H2261</f>
        <v>1.843</v>
      </c>
      <c r="S2261" s="224">
        <v>0</v>
      </c>
      <c r="T2261" s="225">
        <f>S2261*H2261</f>
        <v>0</v>
      </c>
      <c r="U2261" s="40"/>
      <c r="V2261" s="40"/>
      <c r="W2261" s="40"/>
      <c r="X2261" s="40"/>
      <c r="Y2261" s="40"/>
      <c r="Z2261" s="40"/>
      <c r="AA2261" s="40"/>
      <c r="AB2261" s="40"/>
      <c r="AC2261" s="40"/>
      <c r="AD2261" s="40"/>
      <c r="AE2261" s="40"/>
      <c r="AR2261" s="226" t="s">
        <v>377</v>
      </c>
      <c r="AT2261" s="226" t="s">
        <v>317</v>
      </c>
      <c r="AU2261" s="226" t="s">
        <v>82</v>
      </c>
      <c r="AY2261" s="19" t="s">
        <v>206</v>
      </c>
      <c r="BE2261" s="227">
        <f>IF(N2261="základní",J2261,0)</f>
        <v>0</v>
      </c>
      <c r="BF2261" s="227">
        <f>IF(N2261="snížená",J2261,0)</f>
        <v>0</v>
      </c>
      <c r="BG2261" s="227">
        <f>IF(N2261="zákl. přenesená",J2261,0)</f>
        <v>0</v>
      </c>
      <c r="BH2261" s="227">
        <f>IF(N2261="sníž. přenesená",J2261,0)</f>
        <v>0</v>
      </c>
      <c r="BI2261" s="227">
        <f>IF(N2261="nulová",J2261,0)</f>
        <v>0</v>
      </c>
      <c r="BJ2261" s="19" t="s">
        <v>34</v>
      </c>
      <c r="BK2261" s="227">
        <f>ROUND(I2261*H2261,2)</f>
        <v>0</v>
      </c>
      <c r="BL2261" s="19" t="s">
        <v>304</v>
      </c>
      <c r="BM2261" s="226" t="s">
        <v>3141</v>
      </c>
    </row>
    <row r="2262" spans="1:51" s="15" customFormat="1" ht="12">
      <c r="A2262" s="15"/>
      <c r="B2262" s="251"/>
      <c r="C2262" s="252"/>
      <c r="D2262" s="230" t="s">
        <v>218</v>
      </c>
      <c r="E2262" s="253" t="s">
        <v>19</v>
      </c>
      <c r="F2262" s="254" t="s">
        <v>3142</v>
      </c>
      <c r="G2262" s="252"/>
      <c r="H2262" s="253" t="s">
        <v>19</v>
      </c>
      <c r="I2262" s="255"/>
      <c r="J2262" s="252"/>
      <c r="K2262" s="252"/>
      <c r="L2262" s="256"/>
      <c r="M2262" s="257"/>
      <c r="N2262" s="258"/>
      <c r="O2262" s="258"/>
      <c r="P2262" s="258"/>
      <c r="Q2262" s="258"/>
      <c r="R2262" s="258"/>
      <c r="S2262" s="258"/>
      <c r="T2262" s="259"/>
      <c r="U2262" s="15"/>
      <c r="V2262" s="15"/>
      <c r="W2262" s="15"/>
      <c r="X2262" s="15"/>
      <c r="Y2262" s="15"/>
      <c r="Z2262" s="15"/>
      <c r="AA2262" s="15"/>
      <c r="AB2262" s="15"/>
      <c r="AC2262" s="15"/>
      <c r="AD2262" s="15"/>
      <c r="AE2262" s="15"/>
      <c r="AT2262" s="260" t="s">
        <v>218</v>
      </c>
      <c r="AU2262" s="260" t="s">
        <v>82</v>
      </c>
      <c r="AV2262" s="15" t="s">
        <v>34</v>
      </c>
      <c r="AW2262" s="15" t="s">
        <v>33</v>
      </c>
      <c r="AX2262" s="15" t="s">
        <v>73</v>
      </c>
      <c r="AY2262" s="260" t="s">
        <v>206</v>
      </c>
    </row>
    <row r="2263" spans="1:51" s="13" customFormat="1" ht="12">
      <c r="A2263" s="13"/>
      <c r="B2263" s="228"/>
      <c r="C2263" s="229"/>
      <c r="D2263" s="230" t="s">
        <v>218</v>
      </c>
      <c r="E2263" s="231" t="s">
        <v>19</v>
      </c>
      <c r="F2263" s="232" t="s">
        <v>3143</v>
      </c>
      <c r="G2263" s="229"/>
      <c r="H2263" s="233">
        <v>1.843</v>
      </c>
      <c r="I2263" s="234"/>
      <c r="J2263" s="229"/>
      <c r="K2263" s="229"/>
      <c r="L2263" s="235"/>
      <c r="M2263" s="236"/>
      <c r="N2263" s="237"/>
      <c r="O2263" s="237"/>
      <c r="P2263" s="237"/>
      <c r="Q2263" s="237"/>
      <c r="R2263" s="237"/>
      <c r="S2263" s="237"/>
      <c r="T2263" s="238"/>
      <c r="U2263" s="13"/>
      <c r="V2263" s="13"/>
      <c r="W2263" s="13"/>
      <c r="X2263" s="13"/>
      <c r="Y2263" s="13"/>
      <c r="Z2263" s="13"/>
      <c r="AA2263" s="13"/>
      <c r="AB2263" s="13"/>
      <c r="AC2263" s="13"/>
      <c r="AD2263" s="13"/>
      <c r="AE2263" s="13"/>
      <c r="AT2263" s="239" t="s">
        <v>218</v>
      </c>
      <c r="AU2263" s="239" t="s">
        <v>82</v>
      </c>
      <c r="AV2263" s="13" t="s">
        <v>82</v>
      </c>
      <c r="AW2263" s="13" t="s">
        <v>33</v>
      </c>
      <c r="AX2263" s="13" t="s">
        <v>73</v>
      </c>
      <c r="AY2263" s="239" t="s">
        <v>206</v>
      </c>
    </row>
    <row r="2264" spans="1:51" s="14" customFormat="1" ht="12">
      <c r="A2264" s="14"/>
      <c r="B2264" s="240"/>
      <c r="C2264" s="241"/>
      <c r="D2264" s="230" t="s">
        <v>218</v>
      </c>
      <c r="E2264" s="242" t="s">
        <v>19</v>
      </c>
      <c r="F2264" s="243" t="s">
        <v>220</v>
      </c>
      <c r="G2264" s="241"/>
      <c r="H2264" s="244">
        <v>1.843</v>
      </c>
      <c r="I2264" s="245"/>
      <c r="J2264" s="241"/>
      <c r="K2264" s="241"/>
      <c r="L2264" s="246"/>
      <c r="M2264" s="247"/>
      <c r="N2264" s="248"/>
      <c r="O2264" s="248"/>
      <c r="P2264" s="248"/>
      <c r="Q2264" s="248"/>
      <c r="R2264" s="248"/>
      <c r="S2264" s="248"/>
      <c r="T2264" s="249"/>
      <c r="U2264" s="14"/>
      <c r="V2264" s="14"/>
      <c r="W2264" s="14"/>
      <c r="X2264" s="14"/>
      <c r="Y2264" s="14"/>
      <c r="Z2264" s="14"/>
      <c r="AA2264" s="14"/>
      <c r="AB2264" s="14"/>
      <c r="AC2264" s="14"/>
      <c r="AD2264" s="14"/>
      <c r="AE2264" s="14"/>
      <c r="AT2264" s="250" t="s">
        <v>218</v>
      </c>
      <c r="AU2264" s="250" t="s">
        <v>82</v>
      </c>
      <c r="AV2264" s="14" t="s">
        <v>112</v>
      </c>
      <c r="AW2264" s="14" t="s">
        <v>33</v>
      </c>
      <c r="AX2264" s="14" t="s">
        <v>34</v>
      </c>
      <c r="AY2264" s="250" t="s">
        <v>206</v>
      </c>
    </row>
    <row r="2265" spans="1:65" s="2" customFormat="1" ht="12">
      <c r="A2265" s="40"/>
      <c r="B2265" s="41"/>
      <c r="C2265" s="261" t="s">
        <v>3144</v>
      </c>
      <c r="D2265" s="261" t="s">
        <v>317</v>
      </c>
      <c r="E2265" s="262" t="s">
        <v>3145</v>
      </c>
      <c r="F2265" s="263" t="s">
        <v>3146</v>
      </c>
      <c r="G2265" s="264" t="s">
        <v>258</v>
      </c>
      <c r="H2265" s="265">
        <v>0.154</v>
      </c>
      <c r="I2265" s="266"/>
      <c r="J2265" s="267">
        <f>ROUND(I2265*H2265,2)</f>
        <v>0</v>
      </c>
      <c r="K2265" s="263" t="s">
        <v>212</v>
      </c>
      <c r="L2265" s="268"/>
      <c r="M2265" s="269" t="s">
        <v>19</v>
      </c>
      <c r="N2265" s="270" t="s">
        <v>44</v>
      </c>
      <c r="O2265" s="86"/>
      <c r="P2265" s="224">
        <f>O2265*H2265</f>
        <v>0</v>
      </c>
      <c r="Q2265" s="224">
        <v>1</v>
      </c>
      <c r="R2265" s="224">
        <f>Q2265*H2265</f>
        <v>0.154</v>
      </c>
      <c r="S2265" s="224">
        <v>0</v>
      </c>
      <c r="T2265" s="225">
        <f>S2265*H2265</f>
        <v>0</v>
      </c>
      <c r="U2265" s="40"/>
      <c r="V2265" s="40"/>
      <c r="W2265" s="40"/>
      <c r="X2265" s="40"/>
      <c r="Y2265" s="40"/>
      <c r="Z2265" s="40"/>
      <c r="AA2265" s="40"/>
      <c r="AB2265" s="40"/>
      <c r="AC2265" s="40"/>
      <c r="AD2265" s="40"/>
      <c r="AE2265" s="40"/>
      <c r="AR2265" s="226" t="s">
        <v>377</v>
      </c>
      <c r="AT2265" s="226" t="s">
        <v>317</v>
      </c>
      <c r="AU2265" s="226" t="s">
        <v>82</v>
      </c>
      <c r="AY2265" s="19" t="s">
        <v>206</v>
      </c>
      <c r="BE2265" s="227">
        <f>IF(N2265="základní",J2265,0)</f>
        <v>0</v>
      </c>
      <c r="BF2265" s="227">
        <f>IF(N2265="snížená",J2265,0)</f>
        <v>0</v>
      </c>
      <c r="BG2265" s="227">
        <f>IF(N2265="zákl. přenesená",J2265,0)</f>
        <v>0</v>
      </c>
      <c r="BH2265" s="227">
        <f>IF(N2265="sníž. přenesená",J2265,0)</f>
        <v>0</v>
      </c>
      <c r="BI2265" s="227">
        <f>IF(N2265="nulová",J2265,0)</f>
        <v>0</v>
      </c>
      <c r="BJ2265" s="19" t="s">
        <v>34</v>
      </c>
      <c r="BK2265" s="227">
        <f>ROUND(I2265*H2265,2)</f>
        <v>0</v>
      </c>
      <c r="BL2265" s="19" t="s">
        <v>304</v>
      </c>
      <c r="BM2265" s="226" t="s">
        <v>3147</v>
      </c>
    </row>
    <row r="2266" spans="1:51" s="15" customFormat="1" ht="12">
      <c r="A2266" s="15"/>
      <c r="B2266" s="251"/>
      <c r="C2266" s="252"/>
      <c r="D2266" s="230" t="s">
        <v>218</v>
      </c>
      <c r="E2266" s="253" t="s">
        <v>19</v>
      </c>
      <c r="F2266" s="254" t="s">
        <v>3142</v>
      </c>
      <c r="G2266" s="252"/>
      <c r="H2266" s="253" t="s">
        <v>19</v>
      </c>
      <c r="I2266" s="255"/>
      <c r="J2266" s="252"/>
      <c r="K2266" s="252"/>
      <c r="L2266" s="256"/>
      <c r="M2266" s="257"/>
      <c r="N2266" s="258"/>
      <c r="O2266" s="258"/>
      <c r="P2266" s="258"/>
      <c r="Q2266" s="258"/>
      <c r="R2266" s="258"/>
      <c r="S2266" s="258"/>
      <c r="T2266" s="259"/>
      <c r="U2266" s="15"/>
      <c r="V2266" s="15"/>
      <c r="W2266" s="15"/>
      <c r="X2266" s="15"/>
      <c r="Y2266" s="15"/>
      <c r="Z2266" s="15"/>
      <c r="AA2266" s="15"/>
      <c r="AB2266" s="15"/>
      <c r="AC2266" s="15"/>
      <c r="AD2266" s="15"/>
      <c r="AE2266" s="15"/>
      <c r="AT2266" s="260" t="s">
        <v>218</v>
      </c>
      <c r="AU2266" s="260" t="s">
        <v>82</v>
      </c>
      <c r="AV2266" s="15" t="s">
        <v>34</v>
      </c>
      <c r="AW2266" s="15" t="s">
        <v>33</v>
      </c>
      <c r="AX2266" s="15" t="s">
        <v>73</v>
      </c>
      <c r="AY2266" s="260" t="s">
        <v>206</v>
      </c>
    </row>
    <row r="2267" spans="1:51" s="13" customFormat="1" ht="12">
      <c r="A2267" s="13"/>
      <c r="B2267" s="228"/>
      <c r="C2267" s="229"/>
      <c r="D2267" s="230" t="s">
        <v>218</v>
      </c>
      <c r="E2267" s="231" t="s">
        <v>19</v>
      </c>
      <c r="F2267" s="232" t="s">
        <v>3148</v>
      </c>
      <c r="G2267" s="229"/>
      <c r="H2267" s="233">
        <v>0.154</v>
      </c>
      <c r="I2267" s="234"/>
      <c r="J2267" s="229"/>
      <c r="K2267" s="229"/>
      <c r="L2267" s="235"/>
      <c r="M2267" s="236"/>
      <c r="N2267" s="237"/>
      <c r="O2267" s="237"/>
      <c r="P2267" s="237"/>
      <c r="Q2267" s="237"/>
      <c r="R2267" s="237"/>
      <c r="S2267" s="237"/>
      <c r="T2267" s="238"/>
      <c r="U2267" s="13"/>
      <c r="V2267" s="13"/>
      <c r="W2267" s="13"/>
      <c r="X2267" s="13"/>
      <c r="Y2267" s="13"/>
      <c r="Z2267" s="13"/>
      <c r="AA2267" s="13"/>
      <c r="AB2267" s="13"/>
      <c r="AC2267" s="13"/>
      <c r="AD2267" s="13"/>
      <c r="AE2267" s="13"/>
      <c r="AT2267" s="239" t="s">
        <v>218</v>
      </c>
      <c r="AU2267" s="239" t="s">
        <v>82</v>
      </c>
      <c r="AV2267" s="13" t="s">
        <v>82</v>
      </c>
      <c r="AW2267" s="13" t="s">
        <v>33</v>
      </c>
      <c r="AX2267" s="13" t="s">
        <v>73</v>
      </c>
      <c r="AY2267" s="239" t="s">
        <v>206</v>
      </c>
    </row>
    <row r="2268" spans="1:51" s="14" customFormat="1" ht="12">
      <c r="A2268" s="14"/>
      <c r="B2268" s="240"/>
      <c r="C2268" s="241"/>
      <c r="D2268" s="230" t="s">
        <v>218</v>
      </c>
      <c r="E2268" s="242" t="s">
        <v>19</v>
      </c>
      <c r="F2268" s="243" t="s">
        <v>220</v>
      </c>
      <c r="G2268" s="241"/>
      <c r="H2268" s="244">
        <v>0.154</v>
      </c>
      <c r="I2268" s="245"/>
      <c r="J2268" s="241"/>
      <c r="K2268" s="241"/>
      <c r="L2268" s="246"/>
      <c r="M2268" s="247"/>
      <c r="N2268" s="248"/>
      <c r="O2268" s="248"/>
      <c r="P2268" s="248"/>
      <c r="Q2268" s="248"/>
      <c r="R2268" s="248"/>
      <c r="S2268" s="248"/>
      <c r="T2268" s="249"/>
      <c r="U2268" s="14"/>
      <c r="V2268" s="14"/>
      <c r="W2268" s="14"/>
      <c r="X2268" s="14"/>
      <c r="Y2268" s="14"/>
      <c r="Z2268" s="14"/>
      <c r="AA2268" s="14"/>
      <c r="AB2268" s="14"/>
      <c r="AC2268" s="14"/>
      <c r="AD2268" s="14"/>
      <c r="AE2268" s="14"/>
      <c r="AT2268" s="250" t="s">
        <v>218</v>
      </c>
      <c r="AU2268" s="250" t="s">
        <v>82</v>
      </c>
      <c r="AV2268" s="14" t="s">
        <v>112</v>
      </c>
      <c r="AW2268" s="14" t="s">
        <v>33</v>
      </c>
      <c r="AX2268" s="14" t="s">
        <v>34</v>
      </c>
      <c r="AY2268" s="250" t="s">
        <v>206</v>
      </c>
    </row>
    <row r="2269" spans="1:65" s="2" customFormat="1" ht="12">
      <c r="A2269" s="40"/>
      <c r="B2269" s="41"/>
      <c r="C2269" s="261" t="s">
        <v>3149</v>
      </c>
      <c r="D2269" s="261" t="s">
        <v>317</v>
      </c>
      <c r="E2269" s="262" t="s">
        <v>3150</v>
      </c>
      <c r="F2269" s="263" t="s">
        <v>3151</v>
      </c>
      <c r="G2269" s="264" t="s">
        <v>258</v>
      </c>
      <c r="H2269" s="265">
        <v>0.344</v>
      </c>
      <c r="I2269" s="266"/>
      <c r="J2269" s="267">
        <f>ROUND(I2269*H2269,2)</f>
        <v>0</v>
      </c>
      <c r="K2269" s="263" t="s">
        <v>212</v>
      </c>
      <c r="L2269" s="268"/>
      <c r="M2269" s="269" t="s">
        <v>19</v>
      </c>
      <c r="N2269" s="270" t="s">
        <v>44</v>
      </c>
      <c r="O2269" s="86"/>
      <c r="P2269" s="224">
        <f>O2269*H2269</f>
        <v>0</v>
      </c>
      <c r="Q2269" s="224">
        <v>1</v>
      </c>
      <c r="R2269" s="224">
        <f>Q2269*H2269</f>
        <v>0.344</v>
      </c>
      <c r="S2269" s="224">
        <v>0</v>
      </c>
      <c r="T2269" s="225">
        <f>S2269*H2269</f>
        <v>0</v>
      </c>
      <c r="U2269" s="40"/>
      <c r="V2269" s="40"/>
      <c r="W2269" s="40"/>
      <c r="X2269" s="40"/>
      <c r="Y2269" s="40"/>
      <c r="Z2269" s="40"/>
      <c r="AA2269" s="40"/>
      <c r="AB2269" s="40"/>
      <c r="AC2269" s="40"/>
      <c r="AD2269" s="40"/>
      <c r="AE2269" s="40"/>
      <c r="AR2269" s="226" t="s">
        <v>377</v>
      </c>
      <c r="AT2269" s="226" t="s">
        <v>317</v>
      </c>
      <c r="AU2269" s="226" t="s">
        <v>82</v>
      </c>
      <c r="AY2269" s="19" t="s">
        <v>206</v>
      </c>
      <c r="BE2269" s="227">
        <f>IF(N2269="základní",J2269,0)</f>
        <v>0</v>
      </c>
      <c r="BF2269" s="227">
        <f>IF(N2269="snížená",J2269,0)</f>
        <v>0</v>
      </c>
      <c r="BG2269" s="227">
        <f>IF(N2269="zákl. přenesená",J2269,0)</f>
        <v>0</v>
      </c>
      <c r="BH2269" s="227">
        <f>IF(N2269="sníž. přenesená",J2269,0)</f>
        <v>0</v>
      </c>
      <c r="BI2269" s="227">
        <f>IF(N2269="nulová",J2269,0)</f>
        <v>0</v>
      </c>
      <c r="BJ2269" s="19" t="s">
        <v>34</v>
      </c>
      <c r="BK2269" s="227">
        <f>ROUND(I2269*H2269,2)</f>
        <v>0</v>
      </c>
      <c r="BL2269" s="19" t="s">
        <v>304</v>
      </c>
      <c r="BM2269" s="226" t="s">
        <v>3152</v>
      </c>
    </row>
    <row r="2270" spans="1:51" s="15" customFormat="1" ht="12">
      <c r="A2270" s="15"/>
      <c r="B2270" s="251"/>
      <c r="C2270" s="252"/>
      <c r="D2270" s="230" t="s">
        <v>218</v>
      </c>
      <c r="E2270" s="253" t="s">
        <v>19</v>
      </c>
      <c r="F2270" s="254" t="s">
        <v>3142</v>
      </c>
      <c r="G2270" s="252"/>
      <c r="H2270" s="253" t="s">
        <v>19</v>
      </c>
      <c r="I2270" s="255"/>
      <c r="J2270" s="252"/>
      <c r="K2270" s="252"/>
      <c r="L2270" s="256"/>
      <c r="M2270" s="257"/>
      <c r="N2270" s="258"/>
      <c r="O2270" s="258"/>
      <c r="P2270" s="258"/>
      <c r="Q2270" s="258"/>
      <c r="R2270" s="258"/>
      <c r="S2270" s="258"/>
      <c r="T2270" s="259"/>
      <c r="U2270" s="15"/>
      <c r="V2270" s="15"/>
      <c r="W2270" s="15"/>
      <c r="X2270" s="15"/>
      <c r="Y2270" s="15"/>
      <c r="Z2270" s="15"/>
      <c r="AA2270" s="15"/>
      <c r="AB2270" s="15"/>
      <c r="AC2270" s="15"/>
      <c r="AD2270" s="15"/>
      <c r="AE2270" s="15"/>
      <c r="AT2270" s="260" t="s">
        <v>218</v>
      </c>
      <c r="AU2270" s="260" t="s">
        <v>82</v>
      </c>
      <c r="AV2270" s="15" t="s">
        <v>34</v>
      </c>
      <c r="AW2270" s="15" t="s">
        <v>33</v>
      </c>
      <c r="AX2270" s="15" t="s">
        <v>73</v>
      </c>
      <c r="AY2270" s="260" t="s">
        <v>206</v>
      </c>
    </row>
    <row r="2271" spans="1:51" s="13" customFormat="1" ht="12">
      <c r="A2271" s="13"/>
      <c r="B2271" s="228"/>
      <c r="C2271" s="229"/>
      <c r="D2271" s="230" t="s">
        <v>218</v>
      </c>
      <c r="E2271" s="231" t="s">
        <v>19</v>
      </c>
      <c r="F2271" s="232" t="s">
        <v>3153</v>
      </c>
      <c r="G2271" s="229"/>
      <c r="H2271" s="233">
        <v>0.344</v>
      </c>
      <c r="I2271" s="234"/>
      <c r="J2271" s="229"/>
      <c r="K2271" s="229"/>
      <c r="L2271" s="235"/>
      <c r="M2271" s="236"/>
      <c r="N2271" s="237"/>
      <c r="O2271" s="237"/>
      <c r="P2271" s="237"/>
      <c r="Q2271" s="237"/>
      <c r="R2271" s="237"/>
      <c r="S2271" s="237"/>
      <c r="T2271" s="238"/>
      <c r="U2271" s="13"/>
      <c r="V2271" s="13"/>
      <c r="W2271" s="13"/>
      <c r="X2271" s="13"/>
      <c r="Y2271" s="13"/>
      <c r="Z2271" s="13"/>
      <c r="AA2271" s="13"/>
      <c r="AB2271" s="13"/>
      <c r="AC2271" s="13"/>
      <c r="AD2271" s="13"/>
      <c r="AE2271" s="13"/>
      <c r="AT2271" s="239" t="s">
        <v>218</v>
      </c>
      <c r="AU2271" s="239" t="s">
        <v>82</v>
      </c>
      <c r="AV2271" s="13" t="s">
        <v>82</v>
      </c>
      <c r="AW2271" s="13" t="s">
        <v>33</v>
      </c>
      <c r="AX2271" s="13" t="s">
        <v>73</v>
      </c>
      <c r="AY2271" s="239" t="s">
        <v>206</v>
      </c>
    </row>
    <row r="2272" spans="1:51" s="14" customFormat="1" ht="12">
      <c r="A2272" s="14"/>
      <c r="B2272" s="240"/>
      <c r="C2272" s="241"/>
      <c r="D2272" s="230" t="s">
        <v>218</v>
      </c>
      <c r="E2272" s="242" t="s">
        <v>19</v>
      </c>
      <c r="F2272" s="243" t="s">
        <v>220</v>
      </c>
      <c r="G2272" s="241"/>
      <c r="H2272" s="244">
        <v>0.344</v>
      </c>
      <c r="I2272" s="245"/>
      <c r="J2272" s="241"/>
      <c r="K2272" s="241"/>
      <c r="L2272" s="246"/>
      <c r="M2272" s="247"/>
      <c r="N2272" s="248"/>
      <c r="O2272" s="248"/>
      <c r="P2272" s="248"/>
      <c r="Q2272" s="248"/>
      <c r="R2272" s="248"/>
      <c r="S2272" s="248"/>
      <c r="T2272" s="249"/>
      <c r="U2272" s="14"/>
      <c r="V2272" s="14"/>
      <c r="W2272" s="14"/>
      <c r="X2272" s="14"/>
      <c r="Y2272" s="14"/>
      <c r="Z2272" s="14"/>
      <c r="AA2272" s="14"/>
      <c r="AB2272" s="14"/>
      <c r="AC2272" s="14"/>
      <c r="AD2272" s="14"/>
      <c r="AE2272" s="14"/>
      <c r="AT2272" s="250" t="s">
        <v>218</v>
      </c>
      <c r="AU2272" s="250" t="s">
        <v>82</v>
      </c>
      <c r="AV2272" s="14" t="s">
        <v>112</v>
      </c>
      <c r="AW2272" s="14" t="s">
        <v>33</v>
      </c>
      <c r="AX2272" s="14" t="s">
        <v>34</v>
      </c>
      <c r="AY2272" s="250" t="s">
        <v>206</v>
      </c>
    </row>
    <row r="2273" spans="1:65" s="2" customFormat="1" ht="16.5" customHeight="1">
      <c r="A2273" s="40"/>
      <c r="B2273" s="41"/>
      <c r="C2273" s="261" t="s">
        <v>3154</v>
      </c>
      <c r="D2273" s="261" t="s">
        <v>317</v>
      </c>
      <c r="E2273" s="262" t="s">
        <v>3155</v>
      </c>
      <c r="F2273" s="263" t="s">
        <v>3156</v>
      </c>
      <c r="G2273" s="264" t="s">
        <v>258</v>
      </c>
      <c r="H2273" s="265">
        <v>0.021</v>
      </c>
      <c r="I2273" s="266"/>
      <c r="J2273" s="267">
        <f>ROUND(I2273*H2273,2)</f>
        <v>0</v>
      </c>
      <c r="K2273" s="263" t="s">
        <v>212</v>
      </c>
      <c r="L2273" s="268"/>
      <c r="M2273" s="269" t="s">
        <v>19</v>
      </c>
      <c r="N2273" s="270" t="s">
        <v>44</v>
      </c>
      <c r="O2273" s="86"/>
      <c r="P2273" s="224">
        <f>O2273*H2273</f>
        <v>0</v>
      </c>
      <c r="Q2273" s="224">
        <v>1</v>
      </c>
      <c r="R2273" s="224">
        <f>Q2273*H2273</f>
        <v>0.021</v>
      </c>
      <c r="S2273" s="224">
        <v>0</v>
      </c>
      <c r="T2273" s="225">
        <f>S2273*H2273</f>
        <v>0</v>
      </c>
      <c r="U2273" s="40"/>
      <c r="V2273" s="40"/>
      <c r="W2273" s="40"/>
      <c r="X2273" s="40"/>
      <c r="Y2273" s="40"/>
      <c r="Z2273" s="40"/>
      <c r="AA2273" s="40"/>
      <c r="AB2273" s="40"/>
      <c r="AC2273" s="40"/>
      <c r="AD2273" s="40"/>
      <c r="AE2273" s="40"/>
      <c r="AR2273" s="226" t="s">
        <v>377</v>
      </c>
      <c r="AT2273" s="226" t="s">
        <v>317</v>
      </c>
      <c r="AU2273" s="226" t="s">
        <v>82</v>
      </c>
      <c r="AY2273" s="19" t="s">
        <v>206</v>
      </c>
      <c r="BE2273" s="227">
        <f>IF(N2273="základní",J2273,0)</f>
        <v>0</v>
      </c>
      <c r="BF2273" s="227">
        <f>IF(N2273="snížená",J2273,0)</f>
        <v>0</v>
      </c>
      <c r="BG2273" s="227">
        <f>IF(N2273="zákl. přenesená",J2273,0)</f>
        <v>0</v>
      </c>
      <c r="BH2273" s="227">
        <f>IF(N2273="sníž. přenesená",J2273,0)</f>
        <v>0</v>
      </c>
      <c r="BI2273" s="227">
        <f>IF(N2273="nulová",J2273,0)</f>
        <v>0</v>
      </c>
      <c r="BJ2273" s="19" t="s">
        <v>34</v>
      </c>
      <c r="BK2273" s="227">
        <f>ROUND(I2273*H2273,2)</f>
        <v>0</v>
      </c>
      <c r="BL2273" s="19" t="s">
        <v>304</v>
      </c>
      <c r="BM2273" s="226" t="s">
        <v>3157</v>
      </c>
    </row>
    <row r="2274" spans="1:51" s="15" customFormat="1" ht="12">
      <c r="A2274" s="15"/>
      <c r="B2274" s="251"/>
      <c r="C2274" s="252"/>
      <c r="D2274" s="230" t="s">
        <v>218</v>
      </c>
      <c r="E2274" s="253" t="s">
        <v>19</v>
      </c>
      <c r="F2274" s="254" t="s">
        <v>3142</v>
      </c>
      <c r="G2274" s="252"/>
      <c r="H2274" s="253" t="s">
        <v>19</v>
      </c>
      <c r="I2274" s="255"/>
      <c r="J2274" s="252"/>
      <c r="K2274" s="252"/>
      <c r="L2274" s="256"/>
      <c r="M2274" s="257"/>
      <c r="N2274" s="258"/>
      <c r="O2274" s="258"/>
      <c r="P2274" s="258"/>
      <c r="Q2274" s="258"/>
      <c r="R2274" s="258"/>
      <c r="S2274" s="258"/>
      <c r="T2274" s="259"/>
      <c r="U2274" s="15"/>
      <c r="V2274" s="15"/>
      <c r="W2274" s="15"/>
      <c r="X2274" s="15"/>
      <c r="Y2274" s="15"/>
      <c r="Z2274" s="15"/>
      <c r="AA2274" s="15"/>
      <c r="AB2274" s="15"/>
      <c r="AC2274" s="15"/>
      <c r="AD2274" s="15"/>
      <c r="AE2274" s="15"/>
      <c r="AT2274" s="260" t="s">
        <v>218</v>
      </c>
      <c r="AU2274" s="260" t="s">
        <v>82</v>
      </c>
      <c r="AV2274" s="15" t="s">
        <v>34</v>
      </c>
      <c r="AW2274" s="15" t="s">
        <v>33</v>
      </c>
      <c r="AX2274" s="15" t="s">
        <v>73</v>
      </c>
      <c r="AY2274" s="260" t="s">
        <v>206</v>
      </c>
    </row>
    <row r="2275" spans="1:51" s="13" customFormat="1" ht="12">
      <c r="A2275" s="13"/>
      <c r="B2275" s="228"/>
      <c r="C2275" s="229"/>
      <c r="D2275" s="230" t="s">
        <v>218</v>
      </c>
      <c r="E2275" s="231" t="s">
        <v>19</v>
      </c>
      <c r="F2275" s="232" t="s">
        <v>3158</v>
      </c>
      <c r="G2275" s="229"/>
      <c r="H2275" s="233">
        <v>0.021</v>
      </c>
      <c r="I2275" s="234"/>
      <c r="J2275" s="229"/>
      <c r="K2275" s="229"/>
      <c r="L2275" s="235"/>
      <c r="M2275" s="236"/>
      <c r="N2275" s="237"/>
      <c r="O2275" s="237"/>
      <c r="P2275" s="237"/>
      <c r="Q2275" s="237"/>
      <c r="R2275" s="237"/>
      <c r="S2275" s="237"/>
      <c r="T2275" s="238"/>
      <c r="U2275" s="13"/>
      <c r="V2275" s="13"/>
      <c r="W2275" s="13"/>
      <c r="X2275" s="13"/>
      <c r="Y2275" s="13"/>
      <c r="Z2275" s="13"/>
      <c r="AA2275" s="13"/>
      <c r="AB2275" s="13"/>
      <c r="AC2275" s="13"/>
      <c r="AD2275" s="13"/>
      <c r="AE2275" s="13"/>
      <c r="AT2275" s="239" t="s">
        <v>218</v>
      </c>
      <c r="AU2275" s="239" t="s">
        <v>82</v>
      </c>
      <c r="AV2275" s="13" t="s">
        <v>82</v>
      </c>
      <c r="AW2275" s="13" t="s">
        <v>33</v>
      </c>
      <c r="AX2275" s="13" t="s">
        <v>73</v>
      </c>
      <c r="AY2275" s="239" t="s">
        <v>206</v>
      </c>
    </row>
    <row r="2276" spans="1:51" s="14" customFormat="1" ht="12">
      <c r="A2276" s="14"/>
      <c r="B2276" s="240"/>
      <c r="C2276" s="241"/>
      <c r="D2276" s="230" t="s">
        <v>218</v>
      </c>
      <c r="E2276" s="242" t="s">
        <v>19</v>
      </c>
      <c r="F2276" s="243" t="s">
        <v>220</v>
      </c>
      <c r="G2276" s="241"/>
      <c r="H2276" s="244">
        <v>0.021</v>
      </c>
      <c r="I2276" s="245"/>
      <c r="J2276" s="241"/>
      <c r="K2276" s="241"/>
      <c r="L2276" s="246"/>
      <c r="M2276" s="247"/>
      <c r="N2276" s="248"/>
      <c r="O2276" s="248"/>
      <c r="P2276" s="248"/>
      <c r="Q2276" s="248"/>
      <c r="R2276" s="248"/>
      <c r="S2276" s="248"/>
      <c r="T2276" s="249"/>
      <c r="U2276" s="14"/>
      <c r="V2276" s="14"/>
      <c r="W2276" s="14"/>
      <c r="X2276" s="14"/>
      <c r="Y2276" s="14"/>
      <c r="Z2276" s="14"/>
      <c r="AA2276" s="14"/>
      <c r="AB2276" s="14"/>
      <c r="AC2276" s="14"/>
      <c r="AD2276" s="14"/>
      <c r="AE2276" s="14"/>
      <c r="AT2276" s="250" t="s">
        <v>218</v>
      </c>
      <c r="AU2276" s="250" t="s">
        <v>82</v>
      </c>
      <c r="AV2276" s="14" t="s">
        <v>112</v>
      </c>
      <c r="AW2276" s="14" t="s">
        <v>33</v>
      </c>
      <c r="AX2276" s="14" t="s">
        <v>34</v>
      </c>
      <c r="AY2276" s="250" t="s">
        <v>206</v>
      </c>
    </row>
    <row r="2277" spans="1:65" s="2" customFormat="1" ht="16.5" customHeight="1">
      <c r="A2277" s="40"/>
      <c r="B2277" s="41"/>
      <c r="C2277" s="261" t="s">
        <v>3159</v>
      </c>
      <c r="D2277" s="261" t="s">
        <v>317</v>
      </c>
      <c r="E2277" s="262" t="s">
        <v>3160</v>
      </c>
      <c r="F2277" s="263" t="s">
        <v>3161</v>
      </c>
      <c r="G2277" s="264" t="s">
        <v>258</v>
      </c>
      <c r="H2277" s="265">
        <v>0.027</v>
      </c>
      <c r="I2277" s="266"/>
      <c r="J2277" s="267">
        <f>ROUND(I2277*H2277,2)</f>
        <v>0</v>
      </c>
      <c r="K2277" s="263" t="s">
        <v>212</v>
      </c>
      <c r="L2277" s="268"/>
      <c r="M2277" s="269" t="s">
        <v>19</v>
      </c>
      <c r="N2277" s="270" t="s">
        <v>44</v>
      </c>
      <c r="O2277" s="86"/>
      <c r="P2277" s="224">
        <f>O2277*H2277</f>
        <v>0</v>
      </c>
      <c r="Q2277" s="224">
        <v>1</v>
      </c>
      <c r="R2277" s="224">
        <f>Q2277*H2277</f>
        <v>0.027</v>
      </c>
      <c r="S2277" s="224">
        <v>0</v>
      </c>
      <c r="T2277" s="225">
        <f>S2277*H2277</f>
        <v>0</v>
      </c>
      <c r="U2277" s="40"/>
      <c r="V2277" s="40"/>
      <c r="W2277" s="40"/>
      <c r="X2277" s="40"/>
      <c r="Y2277" s="40"/>
      <c r="Z2277" s="40"/>
      <c r="AA2277" s="40"/>
      <c r="AB2277" s="40"/>
      <c r="AC2277" s="40"/>
      <c r="AD2277" s="40"/>
      <c r="AE2277" s="40"/>
      <c r="AR2277" s="226" t="s">
        <v>377</v>
      </c>
      <c r="AT2277" s="226" t="s">
        <v>317</v>
      </c>
      <c r="AU2277" s="226" t="s">
        <v>82</v>
      </c>
      <c r="AY2277" s="19" t="s">
        <v>206</v>
      </c>
      <c r="BE2277" s="227">
        <f>IF(N2277="základní",J2277,0)</f>
        <v>0</v>
      </c>
      <c r="BF2277" s="227">
        <f>IF(N2277="snížená",J2277,0)</f>
        <v>0</v>
      </c>
      <c r="BG2277" s="227">
        <f>IF(N2277="zákl. přenesená",J2277,0)</f>
        <v>0</v>
      </c>
      <c r="BH2277" s="227">
        <f>IF(N2277="sníž. přenesená",J2277,0)</f>
        <v>0</v>
      </c>
      <c r="BI2277" s="227">
        <f>IF(N2277="nulová",J2277,0)</f>
        <v>0</v>
      </c>
      <c r="BJ2277" s="19" t="s">
        <v>34</v>
      </c>
      <c r="BK2277" s="227">
        <f>ROUND(I2277*H2277,2)</f>
        <v>0</v>
      </c>
      <c r="BL2277" s="19" t="s">
        <v>304</v>
      </c>
      <c r="BM2277" s="226" t="s">
        <v>3162</v>
      </c>
    </row>
    <row r="2278" spans="1:51" s="15" customFormat="1" ht="12">
      <c r="A2278" s="15"/>
      <c r="B2278" s="251"/>
      <c r="C2278" s="252"/>
      <c r="D2278" s="230" t="s">
        <v>218</v>
      </c>
      <c r="E2278" s="253" t="s">
        <v>19</v>
      </c>
      <c r="F2278" s="254" t="s">
        <v>3142</v>
      </c>
      <c r="G2278" s="252"/>
      <c r="H2278" s="253" t="s">
        <v>19</v>
      </c>
      <c r="I2278" s="255"/>
      <c r="J2278" s="252"/>
      <c r="K2278" s="252"/>
      <c r="L2278" s="256"/>
      <c r="M2278" s="257"/>
      <c r="N2278" s="258"/>
      <c r="O2278" s="258"/>
      <c r="P2278" s="258"/>
      <c r="Q2278" s="258"/>
      <c r="R2278" s="258"/>
      <c r="S2278" s="258"/>
      <c r="T2278" s="259"/>
      <c r="U2278" s="15"/>
      <c r="V2278" s="15"/>
      <c r="W2278" s="15"/>
      <c r="X2278" s="15"/>
      <c r="Y2278" s="15"/>
      <c r="Z2278" s="15"/>
      <c r="AA2278" s="15"/>
      <c r="AB2278" s="15"/>
      <c r="AC2278" s="15"/>
      <c r="AD2278" s="15"/>
      <c r="AE2278" s="15"/>
      <c r="AT2278" s="260" t="s">
        <v>218</v>
      </c>
      <c r="AU2278" s="260" t="s">
        <v>82</v>
      </c>
      <c r="AV2278" s="15" t="s">
        <v>34</v>
      </c>
      <c r="AW2278" s="15" t="s">
        <v>33</v>
      </c>
      <c r="AX2278" s="15" t="s">
        <v>73</v>
      </c>
      <c r="AY2278" s="260" t="s">
        <v>206</v>
      </c>
    </row>
    <row r="2279" spans="1:51" s="13" customFormat="1" ht="12">
      <c r="A2279" s="13"/>
      <c r="B2279" s="228"/>
      <c r="C2279" s="229"/>
      <c r="D2279" s="230" t="s">
        <v>218</v>
      </c>
      <c r="E2279" s="231" t="s">
        <v>19</v>
      </c>
      <c r="F2279" s="232" t="s">
        <v>3163</v>
      </c>
      <c r="G2279" s="229"/>
      <c r="H2279" s="233">
        <v>0.027</v>
      </c>
      <c r="I2279" s="234"/>
      <c r="J2279" s="229"/>
      <c r="K2279" s="229"/>
      <c r="L2279" s="235"/>
      <c r="M2279" s="236"/>
      <c r="N2279" s="237"/>
      <c r="O2279" s="237"/>
      <c r="P2279" s="237"/>
      <c r="Q2279" s="237"/>
      <c r="R2279" s="237"/>
      <c r="S2279" s="237"/>
      <c r="T2279" s="238"/>
      <c r="U2279" s="13"/>
      <c r="V2279" s="13"/>
      <c r="W2279" s="13"/>
      <c r="X2279" s="13"/>
      <c r="Y2279" s="13"/>
      <c r="Z2279" s="13"/>
      <c r="AA2279" s="13"/>
      <c r="AB2279" s="13"/>
      <c r="AC2279" s="13"/>
      <c r="AD2279" s="13"/>
      <c r="AE2279" s="13"/>
      <c r="AT2279" s="239" t="s">
        <v>218</v>
      </c>
      <c r="AU2279" s="239" t="s">
        <v>82</v>
      </c>
      <c r="AV2279" s="13" t="s">
        <v>82</v>
      </c>
      <c r="AW2279" s="13" t="s">
        <v>33</v>
      </c>
      <c r="AX2279" s="13" t="s">
        <v>73</v>
      </c>
      <c r="AY2279" s="239" t="s">
        <v>206</v>
      </c>
    </row>
    <row r="2280" spans="1:51" s="14" customFormat="1" ht="12">
      <c r="A2280" s="14"/>
      <c r="B2280" s="240"/>
      <c r="C2280" s="241"/>
      <c r="D2280" s="230" t="s">
        <v>218</v>
      </c>
      <c r="E2280" s="242" t="s">
        <v>19</v>
      </c>
      <c r="F2280" s="243" t="s">
        <v>220</v>
      </c>
      <c r="G2280" s="241"/>
      <c r="H2280" s="244">
        <v>0.027</v>
      </c>
      <c r="I2280" s="245"/>
      <c r="J2280" s="241"/>
      <c r="K2280" s="241"/>
      <c r="L2280" s="246"/>
      <c r="M2280" s="247"/>
      <c r="N2280" s="248"/>
      <c r="O2280" s="248"/>
      <c r="P2280" s="248"/>
      <c r="Q2280" s="248"/>
      <c r="R2280" s="248"/>
      <c r="S2280" s="248"/>
      <c r="T2280" s="249"/>
      <c r="U2280" s="14"/>
      <c r="V2280" s="14"/>
      <c r="W2280" s="14"/>
      <c r="X2280" s="14"/>
      <c r="Y2280" s="14"/>
      <c r="Z2280" s="14"/>
      <c r="AA2280" s="14"/>
      <c r="AB2280" s="14"/>
      <c r="AC2280" s="14"/>
      <c r="AD2280" s="14"/>
      <c r="AE2280" s="14"/>
      <c r="AT2280" s="250" t="s">
        <v>218</v>
      </c>
      <c r="AU2280" s="250" t="s">
        <v>82</v>
      </c>
      <c r="AV2280" s="14" t="s">
        <v>112</v>
      </c>
      <c r="AW2280" s="14" t="s">
        <v>33</v>
      </c>
      <c r="AX2280" s="14" t="s">
        <v>34</v>
      </c>
      <c r="AY2280" s="250" t="s">
        <v>206</v>
      </c>
    </row>
    <row r="2281" spans="1:65" s="2" customFormat="1" ht="16.5" customHeight="1">
      <c r="A2281" s="40"/>
      <c r="B2281" s="41"/>
      <c r="C2281" s="261" t="s">
        <v>3164</v>
      </c>
      <c r="D2281" s="261" t="s">
        <v>317</v>
      </c>
      <c r="E2281" s="262" t="s">
        <v>3165</v>
      </c>
      <c r="F2281" s="263" t="s">
        <v>3166</v>
      </c>
      <c r="G2281" s="264" t="s">
        <v>258</v>
      </c>
      <c r="H2281" s="265">
        <v>0.006</v>
      </c>
      <c r="I2281" s="266"/>
      <c r="J2281" s="267">
        <f>ROUND(I2281*H2281,2)</f>
        <v>0</v>
      </c>
      <c r="K2281" s="263" t="s">
        <v>212</v>
      </c>
      <c r="L2281" s="268"/>
      <c r="M2281" s="269" t="s">
        <v>19</v>
      </c>
      <c r="N2281" s="270" t="s">
        <v>44</v>
      </c>
      <c r="O2281" s="86"/>
      <c r="P2281" s="224">
        <f>O2281*H2281</f>
        <v>0</v>
      </c>
      <c r="Q2281" s="224">
        <v>1</v>
      </c>
      <c r="R2281" s="224">
        <f>Q2281*H2281</f>
        <v>0.006</v>
      </c>
      <c r="S2281" s="224">
        <v>0</v>
      </c>
      <c r="T2281" s="225">
        <f>S2281*H2281</f>
        <v>0</v>
      </c>
      <c r="U2281" s="40"/>
      <c r="V2281" s="40"/>
      <c r="W2281" s="40"/>
      <c r="X2281" s="40"/>
      <c r="Y2281" s="40"/>
      <c r="Z2281" s="40"/>
      <c r="AA2281" s="40"/>
      <c r="AB2281" s="40"/>
      <c r="AC2281" s="40"/>
      <c r="AD2281" s="40"/>
      <c r="AE2281" s="40"/>
      <c r="AR2281" s="226" t="s">
        <v>377</v>
      </c>
      <c r="AT2281" s="226" t="s">
        <v>317</v>
      </c>
      <c r="AU2281" s="226" t="s">
        <v>82</v>
      </c>
      <c r="AY2281" s="19" t="s">
        <v>206</v>
      </c>
      <c r="BE2281" s="227">
        <f>IF(N2281="základní",J2281,0)</f>
        <v>0</v>
      </c>
      <c r="BF2281" s="227">
        <f>IF(N2281="snížená",J2281,0)</f>
        <v>0</v>
      </c>
      <c r="BG2281" s="227">
        <f>IF(N2281="zákl. přenesená",J2281,0)</f>
        <v>0</v>
      </c>
      <c r="BH2281" s="227">
        <f>IF(N2281="sníž. přenesená",J2281,0)</f>
        <v>0</v>
      </c>
      <c r="BI2281" s="227">
        <f>IF(N2281="nulová",J2281,0)</f>
        <v>0</v>
      </c>
      <c r="BJ2281" s="19" t="s">
        <v>34</v>
      </c>
      <c r="BK2281" s="227">
        <f>ROUND(I2281*H2281,2)</f>
        <v>0</v>
      </c>
      <c r="BL2281" s="19" t="s">
        <v>304</v>
      </c>
      <c r="BM2281" s="226" t="s">
        <v>3167</v>
      </c>
    </row>
    <row r="2282" spans="1:51" s="15" customFormat="1" ht="12">
      <c r="A2282" s="15"/>
      <c r="B2282" s="251"/>
      <c r="C2282" s="252"/>
      <c r="D2282" s="230" t="s">
        <v>218</v>
      </c>
      <c r="E2282" s="253" t="s">
        <v>19</v>
      </c>
      <c r="F2282" s="254" t="s">
        <v>3142</v>
      </c>
      <c r="G2282" s="252"/>
      <c r="H2282" s="253" t="s">
        <v>19</v>
      </c>
      <c r="I2282" s="255"/>
      <c r="J2282" s="252"/>
      <c r="K2282" s="252"/>
      <c r="L2282" s="256"/>
      <c r="M2282" s="257"/>
      <c r="N2282" s="258"/>
      <c r="O2282" s="258"/>
      <c r="P2282" s="258"/>
      <c r="Q2282" s="258"/>
      <c r="R2282" s="258"/>
      <c r="S2282" s="258"/>
      <c r="T2282" s="259"/>
      <c r="U2282" s="15"/>
      <c r="V2282" s="15"/>
      <c r="W2282" s="15"/>
      <c r="X2282" s="15"/>
      <c r="Y2282" s="15"/>
      <c r="Z2282" s="15"/>
      <c r="AA2282" s="15"/>
      <c r="AB2282" s="15"/>
      <c r="AC2282" s="15"/>
      <c r="AD2282" s="15"/>
      <c r="AE2282" s="15"/>
      <c r="AT2282" s="260" t="s">
        <v>218</v>
      </c>
      <c r="AU2282" s="260" t="s">
        <v>82</v>
      </c>
      <c r="AV2282" s="15" t="s">
        <v>34</v>
      </c>
      <c r="AW2282" s="15" t="s">
        <v>33</v>
      </c>
      <c r="AX2282" s="15" t="s">
        <v>73</v>
      </c>
      <c r="AY2282" s="260" t="s">
        <v>206</v>
      </c>
    </row>
    <row r="2283" spans="1:51" s="13" customFormat="1" ht="12">
      <c r="A2283" s="13"/>
      <c r="B2283" s="228"/>
      <c r="C2283" s="229"/>
      <c r="D2283" s="230" t="s">
        <v>218</v>
      </c>
      <c r="E2283" s="231" t="s">
        <v>19</v>
      </c>
      <c r="F2283" s="232" t="s">
        <v>3168</v>
      </c>
      <c r="G2283" s="229"/>
      <c r="H2283" s="233">
        <v>0.006</v>
      </c>
      <c r="I2283" s="234"/>
      <c r="J2283" s="229"/>
      <c r="K2283" s="229"/>
      <c r="L2283" s="235"/>
      <c r="M2283" s="236"/>
      <c r="N2283" s="237"/>
      <c r="O2283" s="237"/>
      <c r="P2283" s="237"/>
      <c r="Q2283" s="237"/>
      <c r="R2283" s="237"/>
      <c r="S2283" s="237"/>
      <c r="T2283" s="238"/>
      <c r="U2283" s="13"/>
      <c r="V2283" s="13"/>
      <c r="W2283" s="13"/>
      <c r="X2283" s="13"/>
      <c r="Y2283" s="13"/>
      <c r="Z2283" s="13"/>
      <c r="AA2283" s="13"/>
      <c r="AB2283" s="13"/>
      <c r="AC2283" s="13"/>
      <c r="AD2283" s="13"/>
      <c r="AE2283" s="13"/>
      <c r="AT2283" s="239" t="s">
        <v>218</v>
      </c>
      <c r="AU2283" s="239" t="s">
        <v>82</v>
      </c>
      <c r="AV2283" s="13" t="s">
        <v>82</v>
      </c>
      <c r="AW2283" s="13" t="s">
        <v>33</v>
      </c>
      <c r="AX2283" s="13" t="s">
        <v>73</v>
      </c>
      <c r="AY2283" s="239" t="s">
        <v>206</v>
      </c>
    </row>
    <row r="2284" spans="1:51" s="14" customFormat="1" ht="12">
      <c r="A2284" s="14"/>
      <c r="B2284" s="240"/>
      <c r="C2284" s="241"/>
      <c r="D2284" s="230" t="s">
        <v>218</v>
      </c>
      <c r="E2284" s="242" t="s">
        <v>19</v>
      </c>
      <c r="F2284" s="243" t="s">
        <v>220</v>
      </c>
      <c r="G2284" s="241"/>
      <c r="H2284" s="244">
        <v>0.006</v>
      </c>
      <c r="I2284" s="245"/>
      <c r="J2284" s="241"/>
      <c r="K2284" s="241"/>
      <c r="L2284" s="246"/>
      <c r="M2284" s="247"/>
      <c r="N2284" s="248"/>
      <c r="O2284" s="248"/>
      <c r="P2284" s="248"/>
      <c r="Q2284" s="248"/>
      <c r="R2284" s="248"/>
      <c r="S2284" s="248"/>
      <c r="T2284" s="249"/>
      <c r="U2284" s="14"/>
      <c r="V2284" s="14"/>
      <c r="W2284" s="14"/>
      <c r="X2284" s="14"/>
      <c r="Y2284" s="14"/>
      <c r="Z2284" s="14"/>
      <c r="AA2284" s="14"/>
      <c r="AB2284" s="14"/>
      <c r="AC2284" s="14"/>
      <c r="AD2284" s="14"/>
      <c r="AE2284" s="14"/>
      <c r="AT2284" s="250" t="s">
        <v>218</v>
      </c>
      <c r="AU2284" s="250" t="s">
        <v>82</v>
      </c>
      <c r="AV2284" s="14" t="s">
        <v>112</v>
      </c>
      <c r="AW2284" s="14" t="s">
        <v>33</v>
      </c>
      <c r="AX2284" s="14" t="s">
        <v>34</v>
      </c>
      <c r="AY2284" s="250" t="s">
        <v>206</v>
      </c>
    </row>
    <row r="2285" spans="1:65" s="2" customFormat="1" ht="12">
      <c r="A2285" s="40"/>
      <c r="B2285" s="41"/>
      <c r="C2285" s="261" t="s">
        <v>3169</v>
      </c>
      <c r="D2285" s="261" t="s">
        <v>317</v>
      </c>
      <c r="E2285" s="262" t="s">
        <v>3170</v>
      </c>
      <c r="F2285" s="263" t="s">
        <v>3171</v>
      </c>
      <c r="G2285" s="264" t="s">
        <v>258</v>
      </c>
      <c r="H2285" s="265">
        <v>0.014</v>
      </c>
      <c r="I2285" s="266"/>
      <c r="J2285" s="267">
        <f>ROUND(I2285*H2285,2)</f>
        <v>0</v>
      </c>
      <c r="K2285" s="263" t="s">
        <v>212</v>
      </c>
      <c r="L2285" s="268"/>
      <c r="M2285" s="269" t="s">
        <v>19</v>
      </c>
      <c r="N2285" s="270" t="s">
        <v>44</v>
      </c>
      <c r="O2285" s="86"/>
      <c r="P2285" s="224">
        <f>O2285*H2285</f>
        <v>0</v>
      </c>
      <c r="Q2285" s="224">
        <v>1</v>
      </c>
      <c r="R2285" s="224">
        <f>Q2285*H2285</f>
        <v>0.014</v>
      </c>
      <c r="S2285" s="224">
        <v>0</v>
      </c>
      <c r="T2285" s="225">
        <f>S2285*H2285</f>
        <v>0</v>
      </c>
      <c r="U2285" s="40"/>
      <c r="V2285" s="40"/>
      <c r="W2285" s="40"/>
      <c r="X2285" s="40"/>
      <c r="Y2285" s="40"/>
      <c r="Z2285" s="40"/>
      <c r="AA2285" s="40"/>
      <c r="AB2285" s="40"/>
      <c r="AC2285" s="40"/>
      <c r="AD2285" s="40"/>
      <c r="AE2285" s="40"/>
      <c r="AR2285" s="226" t="s">
        <v>377</v>
      </c>
      <c r="AT2285" s="226" t="s">
        <v>317</v>
      </c>
      <c r="AU2285" s="226" t="s">
        <v>82</v>
      </c>
      <c r="AY2285" s="19" t="s">
        <v>206</v>
      </c>
      <c r="BE2285" s="227">
        <f>IF(N2285="základní",J2285,0)</f>
        <v>0</v>
      </c>
      <c r="BF2285" s="227">
        <f>IF(N2285="snížená",J2285,0)</f>
        <v>0</v>
      </c>
      <c r="BG2285" s="227">
        <f>IF(N2285="zákl. přenesená",J2285,0)</f>
        <v>0</v>
      </c>
      <c r="BH2285" s="227">
        <f>IF(N2285="sníž. přenesená",J2285,0)</f>
        <v>0</v>
      </c>
      <c r="BI2285" s="227">
        <f>IF(N2285="nulová",J2285,0)</f>
        <v>0</v>
      </c>
      <c r="BJ2285" s="19" t="s">
        <v>34</v>
      </c>
      <c r="BK2285" s="227">
        <f>ROUND(I2285*H2285,2)</f>
        <v>0</v>
      </c>
      <c r="BL2285" s="19" t="s">
        <v>304</v>
      </c>
      <c r="BM2285" s="226" t="s">
        <v>3172</v>
      </c>
    </row>
    <row r="2286" spans="1:51" s="15" customFormat="1" ht="12">
      <c r="A2286" s="15"/>
      <c r="B2286" s="251"/>
      <c r="C2286" s="252"/>
      <c r="D2286" s="230" t="s">
        <v>218</v>
      </c>
      <c r="E2286" s="253" t="s">
        <v>19</v>
      </c>
      <c r="F2286" s="254" t="s">
        <v>3142</v>
      </c>
      <c r="G2286" s="252"/>
      <c r="H2286" s="253" t="s">
        <v>19</v>
      </c>
      <c r="I2286" s="255"/>
      <c r="J2286" s="252"/>
      <c r="K2286" s="252"/>
      <c r="L2286" s="256"/>
      <c r="M2286" s="257"/>
      <c r="N2286" s="258"/>
      <c r="O2286" s="258"/>
      <c r="P2286" s="258"/>
      <c r="Q2286" s="258"/>
      <c r="R2286" s="258"/>
      <c r="S2286" s="258"/>
      <c r="T2286" s="259"/>
      <c r="U2286" s="15"/>
      <c r="V2286" s="15"/>
      <c r="W2286" s="15"/>
      <c r="X2286" s="15"/>
      <c r="Y2286" s="15"/>
      <c r="Z2286" s="15"/>
      <c r="AA2286" s="15"/>
      <c r="AB2286" s="15"/>
      <c r="AC2286" s="15"/>
      <c r="AD2286" s="15"/>
      <c r="AE2286" s="15"/>
      <c r="AT2286" s="260" t="s">
        <v>218</v>
      </c>
      <c r="AU2286" s="260" t="s">
        <v>82</v>
      </c>
      <c r="AV2286" s="15" t="s">
        <v>34</v>
      </c>
      <c r="AW2286" s="15" t="s">
        <v>33</v>
      </c>
      <c r="AX2286" s="15" t="s">
        <v>73</v>
      </c>
      <c r="AY2286" s="260" t="s">
        <v>206</v>
      </c>
    </row>
    <row r="2287" spans="1:51" s="13" customFormat="1" ht="12">
      <c r="A2287" s="13"/>
      <c r="B2287" s="228"/>
      <c r="C2287" s="229"/>
      <c r="D2287" s="230" t="s">
        <v>218</v>
      </c>
      <c r="E2287" s="231" t="s">
        <v>19</v>
      </c>
      <c r="F2287" s="232" t="s">
        <v>3173</v>
      </c>
      <c r="G2287" s="229"/>
      <c r="H2287" s="233">
        <v>0.014</v>
      </c>
      <c r="I2287" s="234"/>
      <c r="J2287" s="229"/>
      <c r="K2287" s="229"/>
      <c r="L2287" s="235"/>
      <c r="M2287" s="236"/>
      <c r="N2287" s="237"/>
      <c r="O2287" s="237"/>
      <c r="P2287" s="237"/>
      <c r="Q2287" s="237"/>
      <c r="R2287" s="237"/>
      <c r="S2287" s="237"/>
      <c r="T2287" s="238"/>
      <c r="U2287" s="13"/>
      <c r="V2287" s="13"/>
      <c r="W2287" s="13"/>
      <c r="X2287" s="13"/>
      <c r="Y2287" s="13"/>
      <c r="Z2287" s="13"/>
      <c r="AA2287" s="13"/>
      <c r="AB2287" s="13"/>
      <c r="AC2287" s="13"/>
      <c r="AD2287" s="13"/>
      <c r="AE2287" s="13"/>
      <c r="AT2287" s="239" t="s">
        <v>218</v>
      </c>
      <c r="AU2287" s="239" t="s">
        <v>82</v>
      </c>
      <c r="AV2287" s="13" t="s">
        <v>82</v>
      </c>
      <c r="AW2287" s="13" t="s">
        <v>33</v>
      </c>
      <c r="AX2287" s="13" t="s">
        <v>73</v>
      </c>
      <c r="AY2287" s="239" t="s">
        <v>206</v>
      </c>
    </row>
    <row r="2288" spans="1:51" s="14" customFormat="1" ht="12">
      <c r="A2288" s="14"/>
      <c r="B2288" s="240"/>
      <c r="C2288" s="241"/>
      <c r="D2288" s="230" t="s">
        <v>218</v>
      </c>
      <c r="E2288" s="242" t="s">
        <v>19</v>
      </c>
      <c r="F2288" s="243" t="s">
        <v>220</v>
      </c>
      <c r="G2288" s="241"/>
      <c r="H2288" s="244">
        <v>0.014</v>
      </c>
      <c r="I2288" s="245"/>
      <c r="J2288" s="241"/>
      <c r="K2288" s="241"/>
      <c r="L2288" s="246"/>
      <c r="M2288" s="247"/>
      <c r="N2288" s="248"/>
      <c r="O2288" s="248"/>
      <c r="P2288" s="248"/>
      <c r="Q2288" s="248"/>
      <c r="R2288" s="248"/>
      <c r="S2288" s="248"/>
      <c r="T2288" s="249"/>
      <c r="U2288" s="14"/>
      <c r="V2288" s="14"/>
      <c r="W2288" s="14"/>
      <c r="X2288" s="14"/>
      <c r="Y2288" s="14"/>
      <c r="Z2288" s="14"/>
      <c r="AA2288" s="14"/>
      <c r="AB2288" s="14"/>
      <c r="AC2288" s="14"/>
      <c r="AD2288" s="14"/>
      <c r="AE2288" s="14"/>
      <c r="AT2288" s="250" t="s">
        <v>218</v>
      </c>
      <c r="AU2288" s="250" t="s">
        <v>82</v>
      </c>
      <c r="AV2288" s="14" t="s">
        <v>112</v>
      </c>
      <c r="AW2288" s="14" t="s">
        <v>33</v>
      </c>
      <c r="AX2288" s="14" t="s">
        <v>34</v>
      </c>
      <c r="AY2288" s="250" t="s">
        <v>206</v>
      </c>
    </row>
    <row r="2289" spans="1:65" s="2" customFormat="1" ht="12">
      <c r="A2289" s="40"/>
      <c r="B2289" s="41"/>
      <c r="C2289" s="261" t="s">
        <v>3174</v>
      </c>
      <c r="D2289" s="261" t="s">
        <v>317</v>
      </c>
      <c r="E2289" s="262" t="s">
        <v>3175</v>
      </c>
      <c r="F2289" s="263" t="s">
        <v>3176</v>
      </c>
      <c r="G2289" s="264" t="s">
        <v>270</v>
      </c>
      <c r="H2289" s="265">
        <v>0.019</v>
      </c>
      <c r="I2289" s="266"/>
      <c r="J2289" s="267">
        <f>ROUND(I2289*H2289,2)</f>
        <v>0</v>
      </c>
      <c r="K2289" s="263" t="s">
        <v>212</v>
      </c>
      <c r="L2289" s="268"/>
      <c r="M2289" s="269" t="s">
        <v>19</v>
      </c>
      <c r="N2289" s="270" t="s">
        <v>44</v>
      </c>
      <c r="O2289" s="86"/>
      <c r="P2289" s="224">
        <f>O2289*H2289</f>
        <v>0</v>
      </c>
      <c r="Q2289" s="224">
        <v>0.00308</v>
      </c>
      <c r="R2289" s="224">
        <f>Q2289*H2289</f>
        <v>5.8519999999999995E-05</v>
      </c>
      <c r="S2289" s="224">
        <v>0</v>
      </c>
      <c r="T2289" s="225">
        <f>S2289*H2289</f>
        <v>0</v>
      </c>
      <c r="U2289" s="40"/>
      <c r="V2289" s="40"/>
      <c r="W2289" s="40"/>
      <c r="X2289" s="40"/>
      <c r="Y2289" s="40"/>
      <c r="Z2289" s="40"/>
      <c r="AA2289" s="40"/>
      <c r="AB2289" s="40"/>
      <c r="AC2289" s="40"/>
      <c r="AD2289" s="40"/>
      <c r="AE2289" s="40"/>
      <c r="AR2289" s="226" t="s">
        <v>377</v>
      </c>
      <c r="AT2289" s="226" t="s">
        <v>317</v>
      </c>
      <c r="AU2289" s="226" t="s">
        <v>82</v>
      </c>
      <c r="AY2289" s="19" t="s">
        <v>206</v>
      </c>
      <c r="BE2289" s="227">
        <f>IF(N2289="základní",J2289,0)</f>
        <v>0</v>
      </c>
      <c r="BF2289" s="227">
        <f>IF(N2289="snížená",J2289,0)</f>
        <v>0</v>
      </c>
      <c r="BG2289" s="227">
        <f>IF(N2289="zákl. přenesená",J2289,0)</f>
        <v>0</v>
      </c>
      <c r="BH2289" s="227">
        <f>IF(N2289="sníž. přenesená",J2289,0)</f>
        <v>0</v>
      </c>
      <c r="BI2289" s="227">
        <f>IF(N2289="nulová",J2289,0)</f>
        <v>0</v>
      </c>
      <c r="BJ2289" s="19" t="s">
        <v>34</v>
      </c>
      <c r="BK2289" s="227">
        <f>ROUND(I2289*H2289,2)</f>
        <v>0</v>
      </c>
      <c r="BL2289" s="19" t="s">
        <v>304</v>
      </c>
      <c r="BM2289" s="226" t="s">
        <v>3177</v>
      </c>
    </row>
    <row r="2290" spans="1:51" s="15" customFormat="1" ht="12">
      <c r="A2290" s="15"/>
      <c r="B2290" s="251"/>
      <c r="C2290" s="252"/>
      <c r="D2290" s="230" t="s">
        <v>218</v>
      </c>
      <c r="E2290" s="253" t="s">
        <v>19</v>
      </c>
      <c r="F2290" s="254" t="s">
        <v>3178</v>
      </c>
      <c r="G2290" s="252"/>
      <c r="H2290" s="253" t="s">
        <v>19</v>
      </c>
      <c r="I2290" s="255"/>
      <c r="J2290" s="252"/>
      <c r="K2290" s="252"/>
      <c r="L2290" s="256"/>
      <c r="M2290" s="257"/>
      <c r="N2290" s="258"/>
      <c r="O2290" s="258"/>
      <c r="P2290" s="258"/>
      <c r="Q2290" s="258"/>
      <c r="R2290" s="258"/>
      <c r="S2290" s="258"/>
      <c r="T2290" s="259"/>
      <c r="U2290" s="15"/>
      <c r="V2290" s="15"/>
      <c r="W2290" s="15"/>
      <c r="X2290" s="15"/>
      <c r="Y2290" s="15"/>
      <c r="Z2290" s="15"/>
      <c r="AA2290" s="15"/>
      <c r="AB2290" s="15"/>
      <c r="AC2290" s="15"/>
      <c r="AD2290" s="15"/>
      <c r="AE2290" s="15"/>
      <c r="AT2290" s="260" t="s">
        <v>218</v>
      </c>
      <c r="AU2290" s="260" t="s">
        <v>82</v>
      </c>
      <c r="AV2290" s="15" t="s">
        <v>34</v>
      </c>
      <c r="AW2290" s="15" t="s">
        <v>33</v>
      </c>
      <c r="AX2290" s="15" t="s">
        <v>73</v>
      </c>
      <c r="AY2290" s="260" t="s">
        <v>206</v>
      </c>
    </row>
    <row r="2291" spans="1:51" s="13" customFormat="1" ht="12">
      <c r="A2291" s="13"/>
      <c r="B2291" s="228"/>
      <c r="C2291" s="229"/>
      <c r="D2291" s="230" t="s">
        <v>218</v>
      </c>
      <c r="E2291" s="231" t="s">
        <v>19</v>
      </c>
      <c r="F2291" s="232" t="s">
        <v>3179</v>
      </c>
      <c r="G2291" s="229"/>
      <c r="H2291" s="233">
        <v>0.019</v>
      </c>
      <c r="I2291" s="234"/>
      <c r="J2291" s="229"/>
      <c r="K2291" s="229"/>
      <c r="L2291" s="235"/>
      <c r="M2291" s="236"/>
      <c r="N2291" s="237"/>
      <c r="O2291" s="237"/>
      <c r="P2291" s="237"/>
      <c r="Q2291" s="237"/>
      <c r="R2291" s="237"/>
      <c r="S2291" s="237"/>
      <c r="T2291" s="238"/>
      <c r="U2291" s="13"/>
      <c r="V2291" s="13"/>
      <c r="W2291" s="13"/>
      <c r="X2291" s="13"/>
      <c r="Y2291" s="13"/>
      <c r="Z2291" s="13"/>
      <c r="AA2291" s="13"/>
      <c r="AB2291" s="13"/>
      <c r="AC2291" s="13"/>
      <c r="AD2291" s="13"/>
      <c r="AE2291" s="13"/>
      <c r="AT2291" s="239" t="s">
        <v>218</v>
      </c>
      <c r="AU2291" s="239" t="s">
        <v>82</v>
      </c>
      <c r="AV2291" s="13" t="s">
        <v>82</v>
      </c>
      <c r="AW2291" s="13" t="s">
        <v>33</v>
      </c>
      <c r="AX2291" s="13" t="s">
        <v>73</v>
      </c>
      <c r="AY2291" s="239" t="s">
        <v>206</v>
      </c>
    </row>
    <row r="2292" spans="1:51" s="14" customFormat="1" ht="12">
      <c r="A2292" s="14"/>
      <c r="B2292" s="240"/>
      <c r="C2292" s="241"/>
      <c r="D2292" s="230" t="s">
        <v>218</v>
      </c>
      <c r="E2292" s="242" t="s">
        <v>19</v>
      </c>
      <c r="F2292" s="243" t="s">
        <v>220</v>
      </c>
      <c r="G2292" s="241"/>
      <c r="H2292" s="244">
        <v>0.019</v>
      </c>
      <c r="I2292" s="245"/>
      <c r="J2292" s="241"/>
      <c r="K2292" s="241"/>
      <c r="L2292" s="246"/>
      <c r="M2292" s="247"/>
      <c r="N2292" s="248"/>
      <c r="O2292" s="248"/>
      <c r="P2292" s="248"/>
      <c r="Q2292" s="248"/>
      <c r="R2292" s="248"/>
      <c r="S2292" s="248"/>
      <c r="T2292" s="249"/>
      <c r="U2292" s="14"/>
      <c r="V2292" s="14"/>
      <c r="W2292" s="14"/>
      <c r="X2292" s="14"/>
      <c r="Y2292" s="14"/>
      <c r="Z2292" s="14"/>
      <c r="AA2292" s="14"/>
      <c r="AB2292" s="14"/>
      <c r="AC2292" s="14"/>
      <c r="AD2292" s="14"/>
      <c r="AE2292" s="14"/>
      <c r="AT2292" s="250" t="s">
        <v>218</v>
      </c>
      <c r="AU2292" s="250" t="s">
        <v>82</v>
      </c>
      <c r="AV2292" s="14" t="s">
        <v>112</v>
      </c>
      <c r="AW2292" s="14" t="s">
        <v>33</v>
      </c>
      <c r="AX2292" s="14" t="s">
        <v>34</v>
      </c>
      <c r="AY2292" s="250" t="s">
        <v>206</v>
      </c>
    </row>
    <row r="2293" spans="1:65" s="2" customFormat="1" ht="12">
      <c r="A2293" s="40"/>
      <c r="B2293" s="41"/>
      <c r="C2293" s="261" t="s">
        <v>3180</v>
      </c>
      <c r="D2293" s="261" t="s">
        <v>317</v>
      </c>
      <c r="E2293" s="262" t="s">
        <v>3181</v>
      </c>
      <c r="F2293" s="263" t="s">
        <v>3182</v>
      </c>
      <c r="G2293" s="264" t="s">
        <v>270</v>
      </c>
      <c r="H2293" s="265">
        <v>0.004</v>
      </c>
      <c r="I2293" s="266"/>
      <c r="J2293" s="267">
        <f>ROUND(I2293*H2293,2)</f>
        <v>0</v>
      </c>
      <c r="K2293" s="263" t="s">
        <v>212</v>
      </c>
      <c r="L2293" s="268"/>
      <c r="M2293" s="269" t="s">
        <v>19</v>
      </c>
      <c r="N2293" s="270" t="s">
        <v>44</v>
      </c>
      <c r="O2293" s="86"/>
      <c r="P2293" s="224">
        <f>O2293*H2293</f>
        <v>0</v>
      </c>
      <c r="Q2293" s="224">
        <v>0.00148</v>
      </c>
      <c r="R2293" s="224">
        <f>Q2293*H2293</f>
        <v>5.92E-06</v>
      </c>
      <c r="S2293" s="224">
        <v>0</v>
      </c>
      <c r="T2293" s="225">
        <f>S2293*H2293</f>
        <v>0</v>
      </c>
      <c r="U2293" s="40"/>
      <c r="V2293" s="40"/>
      <c r="W2293" s="40"/>
      <c r="X2293" s="40"/>
      <c r="Y2293" s="40"/>
      <c r="Z2293" s="40"/>
      <c r="AA2293" s="40"/>
      <c r="AB2293" s="40"/>
      <c r="AC2293" s="40"/>
      <c r="AD2293" s="40"/>
      <c r="AE2293" s="40"/>
      <c r="AR2293" s="226" t="s">
        <v>377</v>
      </c>
      <c r="AT2293" s="226" t="s">
        <v>317</v>
      </c>
      <c r="AU2293" s="226" t="s">
        <v>82</v>
      </c>
      <c r="AY2293" s="19" t="s">
        <v>206</v>
      </c>
      <c r="BE2293" s="227">
        <f>IF(N2293="základní",J2293,0)</f>
        <v>0</v>
      </c>
      <c r="BF2293" s="227">
        <f>IF(N2293="snížená",J2293,0)</f>
        <v>0</v>
      </c>
      <c r="BG2293" s="227">
        <f>IF(N2293="zákl. přenesená",J2293,0)</f>
        <v>0</v>
      </c>
      <c r="BH2293" s="227">
        <f>IF(N2293="sníž. přenesená",J2293,0)</f>
        <v>0</v>
      </c>
      <c r="BI2293" s="227">
        <f>IF(N2293="nulová",J2293,0)</f>
        <v>0</v>
      </c>
      <c r="BJ2293" s="19" t="s">
        <v>34</v>
      </c>
      <c r="BK2293" s="227">
        <f>ROUND(I2293*H2293,2)</f>
        <v>0</v>
      </c>
      <c r="BL2293" s="19" t="s">
        <v>304</v>
      </c>
      <c r="BM2293" s="226" t="s">
        <v>3183</v>
      </c>
    </row>
    <row r="2294" spans="1:51" s="15" customFormat="1" ht="12">
      <c r="A2294" s="15"/>
      <c r="B2294" s="251"/>
      <c r="C2294" s="252"/>
      <c r="D2294" s="230" t="s">
        <v>218</v>
      </c>
      <c r="E2294" s="253" t="s">
        <v>19</v>
      </c>
      <c r="F2294" s="254" t="s">
        <v>3142</v>
      </c>
      <c r="G2294" s="252"/>
      <c r="H2294" s="253" t="s">
        <v>19</v>
      </c>
      <c r="I2294" s="255"/>
      <c r="J2294" s="252"/>
      <c r="K2294" s="252"/>
      <c r="L2294" s="256"/>
      <c r="M2294" s="257"/>
      <c r="N2294" s="258"/>
      <c r="O2294" s="258"/>
      <c r="P2294" s="258"/>
      <c r="Q2294" s="258"/>
      <c r="R2294" s="258"/>
      <c r="S2294" s="258"/>
      <c r="T2294" s="259"/>
      <c r="U2294" s="15"/>
      <c r="V2294" s="15"/>
      <c r="W2294" s="15"/>
      <c r="X2294" s="15"/>
      <c r="Y2294" s="15"/>
      <c r="Z2294" s="15"/>
      <c r="AA2294" s="15"/>
      <c r="AB2294" s="15"/>
      <c r="AC2294" s="15"/>
      <c r="AD2294" s="15"/>
      <c r="AE2294" s="15"/>
      <c r="AT2294" s="260" t="s">
        <v>218</v>
      </c>
      <c r="AU2294" s="260" t="s">
        <v>82</v>
      </c>
      <c r="AV2294" s="15" t="s">
        <v>34</v>
      </c>
      <c r="AW2294" s="15" t="s">
        <v>33</v>
      </c>
      <c r="AX2294" s="15" t="s">
        <v>73</v>
      </c>
      <c r="AY2294" s="260" t="s">
        <v>206</v>
      </c>
    </row>
    <row r="2295" spans="1:51" s="13" customFormat="1" ht="12">
      <c r="A2295" s="13"/>
      <c r="B2295" s="228"/>
      <c r="C2295" s="229"/>
      <c r="D2295" s="230" t="s">
        <v>218</v>
      </c>
      <c r="E2295" s="231" t="s">
        <v>19</v>
      </c>
      <c r="F2295" s="232" t="s">
        <v>3184</v>
      </c>
      <c r="G2295" s="229"/>
      <c r="H2295" s="233">
        <v>0.004</v>
      </c>
      <c r="I2295" s="234"/>
      <c r="J2295" s="229"/>
      <c r="K2295" s="229"/>
      <c r="L2295" s="235"/>
      <c r="M2295" s="236"/>
      <c r="N2295" s="237"/>
      <c r="O2295" s="237"/>
      <c r="P2295" s="237"/>
      <c r="Q2295" s="237"/>
      <c r="R2295" s="237"/>
      <c r="S2295" s="237"/>
      <c r="T2295" s="238"/>
      <c r="U2295" s="13"/>
      <c r="V2295" s="13"/>
      <c r="W2295" s="13"/>
      <c r="X2295" s="13"/>
      <c r="Y2295" s="13"/>
      <c r="Z2295" s="13"/>
      <c r="AA2295" s="13"/>
      <c r="AB2295" s="13"/>
      <c r="AC2295" s="13"/>
      <c r="AD2295" s="13"/>
      <c r="AE2295" s="13"/>
      <c r="AT2295" s="239" t="s">
        <v>218</v>
      </c>
      <c r="AU2295" s="239" t="s">
        <v>82</v>
      </c>
      <c r="AV2295" s="13" t="s">
        <v>82</v>
      </c>
      <c r="AW2295" s="13" t="s">
        <v>33</v>
      </c>
      <c r="AX2295" s="13" t="s">
        <v>73</v>
      </c>
      <c r="AY2295" s="239" t="s">
        <v>206</v>
      </c>
    </row>
    <row r="2296" spans="1:51" s="14" customFormat="1" ht="12">
      <c r="A2296" s="14"/>
      <c r="B2296" s="240"/>
      <c r="C2296" s="241"/>
      <c r="D2296" s="230" t="s">
        <v>218</v>
      </c>
      <c r="E2296" s="242" t="s">
        <v>19</v>
      </c>
      <c r="F2296" s="243" t="s">
        <v>220</v>
      </c>
      <c r="G2296" s="241"/>
      <c r="H2296" s="244">
        <v>0.004</v>
      </c>
      <c r="I2296" s="245"/>
      <c r="J2296" s="241"/>
      <c r="K2296" s="241"/>
      <c r="L2296" s="246"/>
      <c r="M2296" s="247"/>
      <c r="N2296" s="248"/>
      <c r="O2296" s="248"/>
      <c r="P2296" s="248"/>
      <c r="Q2296" s="248"/>
      <c r="R2296" s="248"/>
      <c r="S2296" s="248"/>
      <c r="T2296" s="249"/>
      <c r="U2296" s="14"/>
      <c r="V2296" s="14"/>
      <c r="W2296" s="14"/>
      <c r="X2296" s="14"/>
      <c r="Y2296" s="14"/>
      <c r="Z2296" s="14"/>
      <c r="AA2296" s="14"/>
      <c r="AB2296" s="14"/>
      <c r="AC2296" s="14"/>
      <c r="AD2296" s="14"/>
      <c r="AE2296" s="14"/>
      <c r="AT2296" s="250" t="s">
        <v>218</v>
      </c>
      <c r="AU2296" s="250" t="s">
        <v>82</v>
      </c>
      <c r="AV2296" s="14" t="s">
        <v>112</v>
      </c>
      <c r="AW2296" s="14" t="s">
        <v>33</v>
      </c>
      <c r="AX2296" s="14" t="s">
        <v>34</v>
      </c>
      <c r="AY2296" s="250" t="s">
        <v>206</v>
      </c>
    </row>
    <row r="2297" spans="1:65" s="2" customFormat="1" ht="12">
      <c r="A2297" s="40"/>
      <c r="B2297" s="41"/>
      <c r="C2297" s="215" t="s">
        <v>3185</v>
      </c>
      <c r="D2297" s="215" t="s">
        <v>208</v>
      </c>
      <c r="E2297" s="216" t="s">
        <v>3186</v>
      </c>
      <c r="F2297" s="217" t="s">
        <v>3187</v>
      </c>
      <c r="G2297" s="218" t="s">
        <v>2224</v>
      </c>
      <c r="H2297" s="219">
        <v>213</v>
      </c>
      <c r="I2297" s="220"/>
      <c r="J2297" s="221">
        <f>ROUND(I2297*H2297,2)</f>
        <v>0</v>
      </c>
      <c r="K2297" s="217" t="s">
        <v>212</v>
      </c>
      <c r="L2297" s="46"/>
      <c r="M2297" s="222" t="s">
        <v>19</v>
      </c>
      <c r="N2297" s="223" t="s">
        <v>44</v>
      </c>
      <c r="O2297" s="86"/>
      <c r="P2297" s="224">
        <f>O2297*H2297</f>
        <v>0</v>
      </c>
      <c r="Q2297" s="224">
        <v>5E-05</v>
      </c>
      <c r="R2297" s="224">
        <f>Q2297*H2297</f>
        <v>0.01065</v>
      </c>
      <c r="S2297" s="224">
        <v>0</v>
      </c>
      <c r="T2297" s="225">
        <f>S2297*H2297</f>
        <v>0</v>
      </c>
      <c r="U2297" s="40"/>
      <c r="V2297" s="40"/>
      <c r="W2297" s="40"/>
      <c r="X2297" s="40"/>
      <c r="Y2297" s="40"/>
      <c r="Z2297" s="40"/>
      <c r="AA2297" s="40"/>
      <c r="AB2297" s="40"/>
      <c r="AC2297" s="40"/>
      <c r="AD2297" s="40"/>
      <c r="AE2297" s="40"/>
      <c r="AR2297" s="226" t="s">
        <v>304</v>
      </c>
      <c r="AT2297" s="226" t="s">
        <v>208</v>
      </c>
      <c r="AU2297" s="226" t="s">
        <v>82</v>
      </c>
      <c r="AY2297" s="19" t="s">
        <v>206</v>
      </c>
      <c r="BE2297" s="227">
        <f>IF(N2297="základní",J2297,0)</f>
        <v>0</v>
      </c>
      <c r="BF2297" s="227">
        <f>IF(N2297="snížená",J2297,0)</f>
        <v>0</v>
      </c>
      <c r="BG2297" s="227">
        <f>IF(N2297="zákl. přenesená",J2297,0)</f>
        <v>0</v>
      </c>
      <c r="BH2297" s="227">
        <f>IF(N2297="sníž. přenesená",J2297,0)</f>
        <v>0</v>
      </c>
      <c r="BI2297" s="227">
        <f>IF(N2297="nulová",J2297,0)</f>
        <v>0</v>
      </c>
      <c r="BJ2297" s="19" t="s">
        <v>34</v>
      </c>
      <c r="BK2297" s="227">
        <f>ROUND(I2297*H2297,2)</f>
        <v>0</v>
      </c>
      <c r="BL2297" s="19" t="s">
        <v>304</v>
      </c>
      <c r="BM2297" s="226" t="s">
        <v>3188</v>
      </c>
    </row>
    <row r="2298" spans="1:51" s="13" customFormat="1" ht="12">
      <c r="A2298" s="13"/>
      <c r="B2298" s="228"/>
      <c r="C2298" s="229"/>
      <c r="D2298" s="230" t="s">
        <v>218</v>
      </c>
      <c r="E2298" s="231" t="s">
        <v>19</v>
      </c>
      <c r="F2298" s="232" t="s">
        <v>3189</v>
      </c>
      <c r="G2298" s="229"/>
      <c r="H2298" s="233">
        <v>176</v>
      </c>
      <c r="I2298" s="234"/>
      <c r="J2298" s="229"/>
      <c r="K2298" s="229"/>
      <c r="L2298" s="235"/>
      <c r="M2298" s="236"/>
      <c r="N2298" s="237"/>
      <c r="O2298" s="237"/>
      <c r="P2298" s="237"/>
      <c r="Q2298" s="237"/>
      <c r="R2298" s="237"/>
      <c r="S2298" s="237"/>
      <c r="T2298" s="238"/>
      <c r="U2298" s="13"/>
      <c r="V2298" s="13"/>
      <c r="W2298" s="13"/>
      <c r="X2298" s="13"/>
      <c r="Y2298" s="13"/>
      <c r="Z2298" s="13"/>
      <c r="AA2298" s="13"/>
      <c r="AB2298" s="13"/>
      <c r="AC2298" s="13"/>
      <c r="AD2298" s="13"/>
      <c r="AE2298" s="13"/>
      <c r="AT2298" s="239" t="s">
        <v>218</v>
      </c>
      <c r="AU2298" s="239" t="s">
        <v>82</v>
      </c>
      <c r="AV2298" s="13" t="s">
        <v>82</v>
      </c>
      <c r="AW2298" s="13" t="s">
        <v>33</v>
      </c>
      <c r="AX2298" s="13" t="s">
        <v>73</v>
      </c>
      <c r="AY2298" s="239" t="s">
        <v>206</v>
      </c>
    </row>
    <row r="2299" spans="1:51" s="13" customFormat="1" ht="12">
      <c r="A2299" s="13"/>
      <c r="B2299" s="228"/>
      <c r="C2299" s="229"/>
      <c r="D2299" s="230" t="s">
        <v>218</v>
      </c>
      <c r="E2299" s="231" t="s">
        <v>19</v>
      </c>
      <c r="F2299" s="232" t="s">
        <v>3190</v>
      </c>
      <c r="G2299" s="229"/>
      <c r="H2299" s="233">
        <v>18.5</v>
      </c>
      <c r="I2299" s="234"/>
      <c r="J2299" s="229"/>
      <c r="K2299" s="229"/>
      <c r="L2299" s="235"/>
      <c r="M2299" s="236"/>
      <c r="N2299" s="237"/>
      <c r="O2299" s="237"/>
      <c r="P2299" s="237"/>
      <c r="Q2299" s="237"/>
      <c r="R2299" s="237"/>
      <c r="S2299" s="237"/>
      <c r="T2299" s="238"/>
      <c r="U2299" s="13"/>
      <c r="V2299" s="13"/>
      <c r="W2299" s="13"/>
      <c r="X2299" s="13"/>
      <c r="Y2299" s="13"/>
      <c r="Z2299" s="13"/>
      <c r="AA2299" s="13"/>
      <c r="AB2299" s="13"/>
      <c r="AC2299" s="13"/>
      <c r="AD2299" s="13"/>
      <c r="AE2299" s="13"/>
      <c r="AT2299" s="239" t="s">
        <v>218</v>
      </c>
      <c r="AU2299" s="239" t="s">
        <v>82</v>
      </c>
      <c r="AV2299" s="13" t="s">
        <v>82</v>
      </c>
      <c r="AW2299" s="13" t="s">
        <v>33</v>
      </c>
      <c r="AX2299" s="13" t="s">
        <v>73</v>
      </c>
      <c r="AY2299" s="239" t="s">
        <v>206</v>
      </c>
    </row>
    <row r="2300" spans="1:51" s="13" customFormat="1" ht="12">
      <c r="A2300" s="13"/>
      <c r="B2300" s="228"/>
      <c r="C2300" s="229"/>
      <c r="D2300" s="230" t="s">
        <v>218</v>
      </c>
      <c r="E2300" s="231" t="s">
        <v>19</v>
      </c>
      <c r="F2300" s="232" t="s">
        <v>3191</v>
      </c>
      <c r="G2300" s="229"/>
      <c r="H2300" s="233">
        <v>18.5</v>
      </c>
      <c r="I2300" s="234"/>
      <c r="J2300" s="229"/>
      <c r="K2300" s="229"/>
      <c r="L2300" s="235"/>
      <c r="M2300" s="236"/>
      <c r="N2300" s="237"/>
      <c r="O2300" s="237"/>
      <c r="P2300" s="237"/>
      <c r="Q2300" s="237"/>
      <c r="R2300" s="237"/>
      <c r="S2300" s="237"/>
      <c r="T2300" s="238"/>
      <c r="U2300" s="13"/>
      <c r="V2300" s="13"/>
      <c r="W2300" s="13"/>
      <c r="X2300" s="13"/>
      <c r="Y2300" s="13"/>
      <c r="Z2300" s="13"/>
      <c r="AA2300" s="13"/>
      <c r="AB2300" s="13"/>
      <c r="AC2300" s="13"/>
      <c r="AD2300" s="13"/>
      <c r="AE2300" s="13"/>
      <c r="AT2300" s="239" t="s">
        <v>218</v>
      </c>
      <c r="AU2300" s="239" t="s">
        <v>82</v>
      </c>
      <c r="AV2300" s="13" t="s">
        <v>82</v>
      </c>
      <c r="AW2300" s="13" t="s">
        <v>33</v>
      </c>
      <c r="AX2300" s="13" t="s">
        <v>73</v>
      </c>
      <c r="AY2300" s="239" t="s">
        <v>206</v>
      </c>
    </row>
    <row r="2301" spans="1:51" s="14" customFormat="1" ht="12">
      <c r="A2301" s="14"/>
      <c r="B2301" s="240"/>
      <c r="C2301" s="241"/>
      <c r="D2301" s="230" t="s">
        <v>218</v>
      </c>
      <c r="E2301" s="242" t="s">
        <v>19</v>
      </c>
      <c r="F2301" s="243" t="s">
        <v>220</v>
      </c>
      <c r="G2301" s="241"/>
      <c r="H2301" s="244">
        <v>213</v>
      </c>
      <c r="I2301" s="245"/>
      <c r="J2301" s="241"/>
      <c r="K2301" s="241"/>
      <c r="L2301" s="246"/>
      <c r="M2301" s="247"/>
      <c r="N2301" s="248"/>
      <c r="O2301" s="248"/>
      <c r="P2301" s="248"/>
      <c r="Q2301" s="248"/>
      <c r="R2301" s="248"/>
      <c r="S2301" s="248"/>
      <c r="T2301" s="249"/>
      <c r="U2301" s="14"/>
      <c r="V2301" s="14"/>
      <c r="W2301" s="14"/>
      <c r="X2301" s="14"/>
      <c r="Y2301" s="14"/>
      <c r="Z2301" s="14"/>
      <c r="AA2301" s="14"/>
      <c r="AB2301" s="14"/>
      <c r="AC2301" s="14"/>
      <c r="AD2301" s="14"/>
      <c r="AE2301" s="14"/>
      <c r="AT2301" s="250" t="s">
        <v>218</v>
      </c>
      <c r="AU2301" s="250" t="s">
        <v>82</v>
      </c>
      <c r="AV2301" s="14" t="s">
        <v>112</v>
      </c>
      <c r="AW2301" s="14" t="s">
        <v>33</v>
      </c>
      <c r="AX2301" s="14" t="s">
        <v>34</v>
      </c>
      <c r="AY2301" s="250" t="s">
        <v>206</v>
      </c>
    </row>
    <row r="2302" spans="1:65" s="2" customFormat="1" ht="44.25" customHeight="1">
      <c r="A2302" s="40"/>
      <c r="B2302" s="41"/>
      <c r="C2302" s="261" t="s">
        <v>3192</v>
      </c>
      <c r="D2302" s="261" t="s">
        <v>317</v>
      </c>
      <c r="E2302" s="262" t="s">
        <v>3193</v>
      </c>
      <c r="F2302" s="263" t="s">
        <v>3194</v>
      </c>
      <c r="G2302" s="264" t="s">
        <v>386</v>
      </c>
      <c r="H2302" s="265">
        <v>4</v>
      </c>
      <c r="I2302" s="266"/>
      <c r="J2302" s="267">
        <f>ROUND(I2302*H2302,2)</f>
        <v>0</v>
      </c>
      <c r="K2302" s="263" t="s">
        <v>19</v>
      </c>
      <c r="L2302" s="268"/>
      <c r="M2302" s="269" t="s">
        <v>19</v>
      </c>
      <c r="N2302" s="270" t="s">
        <v>44</v>
      </c>
      <c r="O2302" s="86"/>
      <c r="P2302" s="224">
        <f>O2302*H2302</f>
        <v>0</v>
      </c>
      <c r="Q2302" s="224">
        <v>0.044</v>
      </c>
      <c r="R2302" s="224">
        <f>Q2302*H2302</f>
        <v>0.176</v>
      </c>
      <c r="S2302" s="224">
        <v>0</v>
      </c>
      <c r="T2302" s="225">
        <f>S2302*H2302</f>
        <v>0</v>
      </c>
      <c r="U2302" s="40"/>
      <c r="V2302" s="40"/>
      <c r="W2302" s="40"/>
      <c r="X2302" s="40"/>
      <c r="Y2302" s="40"/>
      <c r="Z2302" s="40"/>
      <c r="AA2302" s="40"/>
      <c r="AB2302" s="40"/>
      <c r="AC2302" s="40"/>
      <c r="AD2302" s="40"/>
      <c r="AE2302" s="40"/>
      <c r="AR2302" s="226" t="s">
        <v>377</v>
      </c>
      <c r="AT2302" s="226" t="s">
        <v>317</v>
      </c>
      <c r="AU2302" s="226" t="s">
        <v>82</v>
      </c>
      <c r="AY2302" s="19" t="s">
        <v>206</v>
      </c>
      <c r="BE2302" s="227">
        <f>IF(N2302="základní",J2302,0)</f>
        <v>0</v>
      </c>
      <c r="BF2302" s="227">
        <f>IF(N2302="snížená",J2302,0)</f>
        <v>0</v>
      </c>
      <c r="BG2302" s="227">
        <f>IF(N2302="zákl. přenesená",J2302,0)</f>
        <v>0</v>
      </c>
      <c r="BH2302" s="227">
        <f>IF(N2302="sníž. přenesená",J2302,0)</f>
        <v>0</v>
      </c>
      <c r="BI2302" s="227">
        <f>IF(N2302="nulová",J2302,0)</f>
        <v>0</v>
      </c>
      <c r="BJ2302" s="19" t="s">
        <v>34</v>
      </c>
      <c r="BK2302" s="227">
        <f>ROUND(I2302*H2302,2)</f>
        <v>0</v>
      </c>
      <c r="BL2302" s="19" t="s">
        <v>304</v>
      </c>
      <c r="BM2302" s="226" t="s">
        <v>3195</v>
      </c>
    </row>
    <row r="2303" spans="1:65" s="2" customFormat="1" ht="12">
      <c r="A2303" s="40"/>
      <c r="B2303" s="41"/>
      <c r="C2303" s="261" t="s">
        <v>3196</v>
      </c>
      <c r="D2303" s="261" t="s">
        <v>317</v>
      </c>
      <c r="E2303" s="262" t="s">
        <v>3197</v>
      </c>
      <c r="F2303" s="263" t="s">
        <v>3198</v>
      </c>
      <c r="G2303" s="264" t="s">
        <v>386</v>
      </c>
      <c r="H2303" s="265">
        <v>2</v>
      </c>
      <c r="I2303" s="266"/>
      <c r="J2303" s="267">
        <f>ROUND(I2303*H2303,2)</f>
        <v>0</v>
      </c>
      <c r="K2303" s="263" t="s">
        <v>19</v>
      </c>
      <c r="L2303" s="268"/>
      <c r="M2303" s="269" t="s">
        <v>19</v>
      </c>
      <c r="N2303" s="270" t="s">
        <v>44</v>
      </c>
      <c r="O2303" s="86"/>
      <c r="P2303" s="224">
        <f>O2303*H2303</f>
        <v>0</v>
      </c>
      <c r="Q2303" s="224">
        <v>0.0185</v>
      </c>
      <c r="R2303" s="224">
        <f>Q2303*H2303</f>
        <v>0.037</v>
      </c>
      <c r="S2303" s="224">
        <v>0</v>
      </c>
      <c r="T2303" s="225">
        <f>S2303*H2303</f>
        <v>0</v>
      </c>
      <c r="U2303" s="40"/>
      <c r="V2303" s="40"/>
      <c r="W2303" s="40"/>
      <c r="X2303" s="40"/>
      <c r="Y2303" s="40"/>
      <c r="Z2303" s="40"/>
      <c r="AA2303" s="40"/>
      <c r="AB2303" s="40"/>
      <c r="AC2303" s="40"/>
      <c r="AD2303" s="40"/>
      <c r="AE2303" s="40"/>
      <c r="AR2303" s="226" t="s">
        <v>377</v>
      </c>
      <c r="AT2303" s="226" t="s">
        <v>317</v>
      </c>
      <c r="AU2303" s="226" t="s">
        <v>82</v>
      </c>
      <c r="AY2303" s="19" t="s">
        <v>206</v>
      </c>
      <c r="BE2303" s="227">
        <f>IF(N2303="základní",J2303,0)</f>
        <v>0</v>
      </c>
      <c r="BF2303" s="227">
        <f>IF(N2303="snížená",J2303,0)</f>
        <v>0</v>
      </c>
      <c r="BG2303" s="227">
        <f>IF(N2303="zákl. přenesená",J2303,0)</f>
        <v>0</v>
      </c>
      <c r="BH2303" s="227">
        <f>IF(N2303="sníž. přenesená",J2303,0)</f>
        <v>0</v>
      </c>
      <c r="BI2303" s="227">
        <f>IF(N2303="nulová",J2303,0)</f>
        <v>0</v>
      </c>
      <c r="BJ2303" s="19" t="s">
        <v>34</v>
      </c>
      <c r="BK2303" s="227">
        <f>ROUND(I2303*H2303,2)</f>
        <v>0</v>
      </c>
      <c r="BL2303" s="19" t="s">
        <v>304</v>
      </c>
      <c r="BM2303" s="226" t="s">
        <v>3199</v>
      </c>
    </row>
    <row r="2304" spans="1:51" s="15" customFormat="1" ht="12">
      <c r="A2304" s="15"/>
      <c r="B2304" s="251"/>
      <c r="C2304" s="252"/>
      <c r="D2304" s="230" t="s">
        <v>218</v>
      </c>
      <c r="E2304" s="253" t="s">
        <v>19</v>
      </c>
      <c r="F2304" s="254" t="s">
        <v>3200</v>
      </c>
      <c r="G2304" s="252"/>
      <c r="H2304" s="253" t="s">
        <v>19</v>
      </c>
      <c r="I2304" s="255"/>
      <c r="J2304" s="252"/>
      <c r="K2304" s="252"/>
      <c r="L2304" s="256"/>
      <c r="M2304" s="257"/>
      <c r="N2304" s="258"/>
      <c r="O2304" s="258"/>
      <c r="P2304" s="258"/>
      <c r="Q2304" s="258"/>
      <c r="R2304" s="258"/>
      <c r="S2304" s="258"/>
      <c r="T2304" s="259"/>
      <c r="U2304" s="15"/>
      <c r="V2304" s="15"/>
      <c r="W2304" s="15"/>
      <c r="X2304" s="15"/>
      <c r="Y2304" s="15"/>
      <c r="Z2304" s="15"/>
      <c r="AA2304" s="15"/>
      <c r="AB2304" s="15"/>
      <c r="AC2304" s="15"/>
      <c r="AD2304" s="15"/>
      <c r="AE2304" s="15"/>
      <c r="AT2304" s="260" t="s">
        <v>218</v>
      </c>
      <c r="AU2304" s="260" t="s">
        <v>82</v>
      </c>
      <c r="AV2304" s="15" t="s">
        <v>34</v>
      </c>
      <c r="AW2304" s="15" t="s">
        <v>33</v>
      </c>
      <c r="AX2304" s="15" t="s">
        <v>73</v>
      </c>
      <c r="AY2304" s="260" t="s">
        <v>206</v>
      </c>
    </row>
    <row r="2305" spans="1:51" s="13" customFormat="1" ht="12">
      <c r="A2305" s="13"/>
      <c r="B2305" s="228"/>
      <c r="C2305" s="229"/>
      <c r="D2305" s="230" t="s">
        <v>218</v>
      </c>
      <c r="E2305" s="231" t="s">
        <v>19</v>
      </c>
      <c r="F2305" s="232" t="s">
        <v>3201</v>
      </c>
      <c r="G2305" s="229"/>
      <c r="H2305" s="233">
        <v>1</v>
      </c>
      <c r="I2305" s="234"/>
      <c r="J2305" s="229"/>
      <c r="K2305" s="229"/>
      <c r="L2305" s="235"/>
      <c r="M2305" s="236"/>
      <c r="N2305" s="237"/>
      <c r="O2305" s="237"/>
      <c r="P2305" s="237"/>
      <c r="Q2305" s="237"/>
      <c r="R2305" s="237"/>
      <c r="S2305" s="237"/>
      <c r="T2305" s="238"/>
      <c r="U2305" s="13"/>
      <c r="V2305" s="13"/>
      <c r="W2305" s="13"/>
      <c r="X2305" s="13"/>
      <c r="Y2305" s="13"/>
      <c r="Z2305" s="13"/>
      <c r="AA2305" s="13"/>
      <c r="AB2305" s="13"/>
      <c r="AC2305" s="13"/>
      <c r="AD2305" s="13"/>
      <c r="AE2305" s="13"/>
      <c r="AT2305" s="239" t="s">
        <v>218</v>
      </c>
      <c r="AU2305" s="239" t="s">
        <v>82</v>
      </c>
      <c r="AV2305" s="13" t="s">
        <v>82</v>
      </c>
      <c r="AW2305" s="13" t="s">
        <v>33</v>
      </c>
      <c r="AX2305" s="13" t="s">
        <v>73</v>
      </c>
      <c r="AY2305" s="239" t="s">
        <v>206</v>
      </c>
    </row>
    <row r="2306" spans="1:51" s="13" customFormat="1" ht="12">
      <c r="A2306" s="13"/>
      <c r="B2306" s="228"/>
      <c r="C2306" s="229"/>
      <c r="D2306" s="230" t="s">
        <v>218</v>
      </c>
      <c r="E2306" s="231" t="s">
        <v>19</v>
      </c>
      <c r="F2306" s="232" t="s">
        <v>3202</v>
      </c>
      <c r="G2306" s="229"/>
      <c r="H2306" s="233">
        <v>1</v>
      </c>
      <c r="I2306" s="234"/>
      <c r="J2306" s="229"/>
      <c r="K2306" s="229"/>
      <c r="L2306" s="235"/>
      <c r="M2306" s="236"/>
      <c r="N2306" s="237"/>
      <c r="O2306" s="237"/>
      <c r="P2306" s="237"/>
      <c r="Q2306" s="237"/>
      <c r="R2306" s="237"/>
      <c r="S2306" s="237"/>
      <c r="T2306" s="238"/>
      <c r="U2306" s="13"/>
      <c r="V2306" s="13"/>
      <c r="W2306" s="13"/>
      <c r="X2306" s="13"/>
      <c r="Y2306" s="13"/>
      <c r="Z2306" s="13"/>
      <c r="AA2306" s="13"/>
      <c r="AB2306" s="13"/>
      <c r="AC2306" s="13"/>
      <c r="AD2306" s="13"/>
      <c r="AE2306" s="13"/>
      <c r="AT2306" s="239" t="s">
        <v>218</v>
      </c>
      <c r="AU2306" s="239" t="s">
        <v>82</v>
      </c>
      <c r="AV2306" s="13" t="s">
        <v>82</v>
      </c>
      <c r="AW2306" s="13" t="s">
        <v>33</v>
      </c>
      <c r="AX2306" s="13" t="s">
        <v>73</v>
      </c>
      <c r="AY2306" s="239" t="s">
        <v>206</v>
      </c>
    </row>
    <row r="2307" spans="1:51" s="14" customFormat="1" ht="12">
      <c r="A2307" s="14"/>
      <c r="B2307" s="240"/>
      <c r="C2307" s="241"/>
      <c r="D2307" s="230" t="s">
        <v>218</v>
      </c>
      <c r="E2307" s="242" t="s">
        <v>19</v>
      </c>
      <c r="F2307" s="243" t="s">
        <v>220</v>
      </c>
      <c r="G2307" s="241"/>
      <c r="H2307" s="244">
        <v>2</v>
      </c>
      <c r="I2307" s="245"/>
      <c r="J2307" s="241"/>
      <c r="K2307" s="241"/>
      <c r="L2307" s="246"/>
      <c r="M2307" s="247"/>
      <c r="N2307" s="248"/>
      <c r="O2307" s="248"/>
      <c r="P2307" s="248"/>
      <c r="Q2307" s="248"/>
      <c r="R2307" s="248"/>
      <c r="S2307" s="248"/>
      <c r="T2307" s="249"/>
      <c r="U2307" s="14"/>
      <c r="V2307" s="14"/>
      <c r="W2307" s="14"/>
      <c r="X2307" s="14"/>
      <c r="Y2307" s="14"/>
      <c r="Z2307" s="14"/>
      <c r="AA2307" s="14"/>
      <c r="AB2307" s="14"/>
      <c r="AC2307" s="14"/>
      <c r="AD2307" s="14"/>
      <c r="AE2307" s="14"/>
      <c r="AT2307" s="250" t="s">
        <v>218</v>
      </c>
      <c r="AU2307" s="250" t="s">
        <v>82</v>
      </c>
      <c r="AV2307" s="14" t="s">
        <v>112</v>
      </c>
      <c r="AW2307" s="14" t="s">
        <v>33</v>
      </c>
      <c r="AX2307" s="14" t="s">
        <v>34</v>
      </c>
      <c r="AY2307" s="250" t="s">
        <v>206</v>
      </c>
    </row>
    <row r="2308" spans="1:65" s="2" customFormat="1" ht="12">
      <c r="A2308" s="40"/>
      <c r="B2308" s="41"/>
      <c r="C2308" s="215" t="s">
        <v>3203</v>
      </c>
      <c r="D2308" s="215" t="s">
        <v>208</v>
      </c>
      <c r="E2308" s="216" t="s">
        <v>3204</v>
      </c>
      <c r="F2308" s="217" t="s">
        <v>3205</v>
      </c>
      <c r="G2308" s="218" t="s">
        <v>2224</v>
      </c>
      <c r="H2308" s="219">
        <v>326.44</v>
      </c>
      <c r="I2308" s="220"/>
      <c r="J2308" s="221">
        <f>ROUND(I2308*H2308,2)</f>
        <v>0</v>
      </c>
      <c r="K2308" s="217" t="s">
        <v>212</v>
      </c>
      <c r="L2308" s="46"/>
      <c r="M2308" s="222" t="s">
        <v>19</v>
      </c>
      <c r="N2308" s="223" t="s">
        <v>44</v>
      </c>
      <c r="O2308" s="86"/>
      <c r="P2308" s="224">
        <f>O2308*H2308</f>
        <v>0</v>
      </c>
      <c r="Q2308" s="224">
        <v>5E-05</v>
      </c>
      <c r="R2308" s="224">
        <f>Q2308*H2308</f>
        <v>0.016322</v>
      </c>
      <c r="S2308" s="224">
        <v>0</v>
      </c>
      <c r="T2308" s="225">
        <f>S2308*H2308</f>
        <v>0</v>
      </c>
      <c r="U2308" s="40"/>
      <c r="V2308" s="40"/>
      <c r="W2308" s="40"/>
      <c r="X2308" s="40"/>
      <c r="Y2308" s="40"/>
      <c r="Z2308" s="40"/>
      <c r="AA2308" s="40"/>
      <c r="AB2308" s="40"/>
      <c r="AC2308" s="40"/>
      <c r="AD2308" s="40"/>
      <c r="AE2308" s="40"/>
      <c r="AR2308" s="226" t="s">
        <v>304</v>
      </c>
      <c r="AT2308" s="226" t="s">
        <v>208</v>
      </c>
      <c r="AU2308" s="226" t="s">
        <v>82</v>
      </c>
      <c r="AY2308" s="19" t="s">
        <v>206</v>
      </c>
      <c r="BE2308" s="227">
        <f>IF(N2308="základní",J2308,0)</f>
        <v>0</v>
      </c>
      <c r="BF2308" s="227">
        <f>IF(N2308="snížená",J2308,0)</f>
        <v>0</v>
      </c>
      <c r="BG2308" s="227">
        <f>IF(N2308="zákl. přenesená",J2308,0)</f>
        <v>0</v>
      </c>
      <c r="BH2308" s="227">
        <f>IF(N2308="sníž. přenesená",J2308,0)</f>
        <v>0</v>
      </c>
      <c r="BI2308" s="227">
        <f>IF(N2308="nulová",J2308,0)</f>
        <v>0</v>
      </c>
      <c r="BJ2308" s="19" t="s">
        <v>34</v>
      </c>
      <c r="BK2308" s="227">
        <f>ROUND(I2308*H2308,2)</f>
        <v>0</v>
      </c>
      <c r="BL2308" s="19" t="s">
        <v>304</v>
      </c>
      <c r="BM2308" s="226" t="s">
        <v>3206</v>
      </c>
    </row>
    <row r="2309" spans="1:51" s="13" customFormat="1" ht="12">
      <c r="A2309" s="13"/>
      <c r="B2309" s="228"/>
      <c r="C2309" s="229"/>
      <c r="D2309" s="230" t="s">
        <v>218</v>
      </c>
      <c r="E2309" s="231" t="s">
        <v>19</v>
      </c>
      <c r="F2309" s="232" t="s">
        <v>3207</v>
      </c>
      <c r="G2309" s="229"/>
      <c r="H2309" s="233">
        <v>89</v>
      </c>
      <c r="I2309" s="234"/>
      <c r="J2309" s="229"/>
      <c r="K2309" s="229"/>
      <c r="L2309" s="235"/>
      <c r="M2309" s="236"/>
      <c r="N2309" s="237"/>
      <c r="O2309" s="237"/>
      <c r="P2309" s="237"/>
      <c r="Q2309" s="237"/>
      <c r="R2309" s="237"/>
      <c r="S2309" s="237"/>
      <c r="T2309" s="238"/>
      <c r="U2309" s="13"/>
      <c r="V2309" s="13"/>
      <c r="W2309" s="13"/>
      <c r="X2309" s="13"/>
      <c r="Y2309" s="13"/>
      <c r="Z2309" s="13"/>
      <c r="AA2309" s="13"/>
      <c r="AB2309" s="13"/>
      <c r="AC2309" s="13"/>
      <c r="AD2309" s="13"/>
      <c r="AE2309" s="13"/>
      <c r="AT2309" s="239" t="s">
        <v>218</v>
      </c>
      <c r="AU2309" s="239" t="s">
        <v>82</v>
      </c>
      <c r="AV2309" s="13" t="s">
        <v>82</v>
      </c>
      <c r="AW2309" s="13" t="s">
        <v>33</v>
      </c>
      <c r="AX2309" s="13" t="s">
        <v>73</v>
      </c>
      <c r="AY2309" s="239" t="s">
        <v>206</v>
      </c>
    </row>
    <row r="2310" spans="1:51" s="13" customFormat="1" ht="12">
      <c r="A2310" s="13"/>
      <c r="B2310" s="228"/>
      <c r="C2310" s="229"/>
      <c r="D2310" s="230" t="s">
        <v>218</v>
      </c>
      <c r="E2310" s="231" t="s">
        <v>19</v>
      </c>
      <c r="F2310" s="232" t="s">
        <v>3208</v>
      </c>
      <c r="G2310" s="229"/>
      <c r="H2310" s="233">
        <v>120.2</v>
      </c>
      <c r="I2310" s="234"/>
      <c r="J2310" s="229"/>
      <c r="K2310" s="229"/>
      <c r="L2310" s="235"/>
      <c r="M2310" s="236"/>
      <c r="N2310" s="237"/>
      <c r="O2310" s="237"/>
      <c r="P2310" s="237"/>
      <c r="Q2310" s="237"/>
      <c r="R2310" s="237"/>
      <c r="S2310" s="237"/>
      <c r="T2310" s="238"/>
      <c r="U2310" s="13"/>
      <c r="V2310" s="13"/>
      <c r="W2310" s="13"/>
      <c r="X2310" s="13"/>
      <c r="Y2310" s="13"/>
      <c r="Z2310" s="13"/>
      <c r="AA2310" s="13"/>
      <c r="AB2310" s="13"/>
      <c r="AC2310" s="13"/>
      <c r="AD2310" s="13"/>
      <c r="AE2310" s="13"/>
      <c r="AT2310" s="239" t="s">
        <v>218</v>
      </c>
      <c r="AU2310" s="239" t="s">
        <v>82</v>
      </c>
      <c r="AV2310" s="13" t="s">
        <v>82</v>
      </c>
      <c r="AW2310" s="13" t="s">
        <v>33</v>
      </c>
      <c r="AX2310" s="13" t="s">
        <v>73</v>
      </c>
      <c r="AY2310" s="239" t="s">
        <v>206</v>
      </c>
    </row>
    <row r="2311" spans="1:51" s="13" customFormat="1" ht="12">
      <c r="A2311" s="13"/>
      <c r="B2311" s="228"/>
      <c r="C2311" s="229"/>
      <c r="D2311" s="230" t="s">
        <v>218</v>
      </c>
      <c r="E2311" s="231" t="s">
        <v>19</v>
      </c>
      <c r="F2311" s="232" t="s">
        <v>3209</v>
      </c>
      <c r="G2311" s="229"/>
      <c r="H2311" s="233">
        <v>117.24</v>
      </c>
      <c r="I2311" s="234"/>
      <c r="J2311" s="229"/>
      <c r="K2311" s="229"/>
      <c r="L2311" s="235"/>
      <c r="M2311" s="236"/>
      <c r="N2311" s="237"/>
      <c r="O2311" s="237"/>
      <c r="P2311" s="237"/>
      <c r="Q2311" s="237"/>
      <c r="R2311" s="237"/>
      <c r="S2311" s="237"/>
      <c r="T2311" s="238"/>
      <c r="U2311" s="13"/>
      <c r="V2311" s="13"/>
      <c r="W2311" s="13"/>
      <c r="X2311" s="13"/>
      <c r="Y2311" s="13"/>
      <c r="Z2311" s="13"/>
      <c r="AA2311" s="13"/>
      <c r="AB2311" s="13"/>
      <c r="AC2311" s="13"/>
      <c r="AD2311" s="13"/>
      <c r="AE2311" s="13"/>
      <c r="AT2311" s="239" t="s">
        <v>218</v>
      </c>
      <c r="AU2311" s="239" t="s">
        <v>82</v>
      </c>
      <c r="AV2311" s="13" t="s">
        <v>82</v>
      </c>
      <c r="AW2311" s="13" t="s">
        <v>33</v>
      </c>
      <c r="AX2311" s="13" t="s">
        <v>73</v>
      </c>
      <c r="AY2311" s="239" t="s">
        <v>206</v>
      </c>
    </row>
    <row r="2312" spans="1:51" s="14" customFormat="1" ht="12">
      <c r="A2312" s="14"/>
      <c r="B2312" s="240"/>
      <c r="C2312" s="241"/>
      <c r="D2312" s="230" t="s">
        <v>218</v>
      </c>
      <c r="E2312" s="242" t="s">
        <v>19</v>
      </c>
      <c r="F2312" s="243" t="s">
        <v>220</v>
      </c>
      <c r="G2312" s="241"/>
      <c r="H2312" s="244">
        <v>326.44</v>
      </c>
      <c r="I2312" s="245"/>
      <c r="J2312" s="241"/>
      <c r="K2312" s="241"/>
      <c r="L2312" s="246"/>
      <c r="M2312" s="247"/>
      <c r="N2312" s="248"/>
      <c r="O2312" s="248"/>
      <c r="P2312" s="248"/>
      <c r="Q2312" s="248"/>
      <c r="R2312" s="248"/>
      <c r="S2312" s="248"/>
      <c r="T2312" s="249"/>
      <c r="U2312" s="14"/>
      <c r="V2312" s="14"/>
      <c r="W2312" s="14"/>
      <c r="X2312" s="14"/>
      <c r="Y2312" s="14"/>
      <c r="Z2312" s="14"/>
      <c r="AA2312" s="14"/>
      <c r="AB2312" s="14"/>
      <c r="AC2312" s="14"/>
      <c r="AD2312" s="14"/>
      <c r="AE2312" s="14"/>
      <c r="AT2312" s="250" t="s">
        <v>218</v>
      </c>
      <c r="AU2312" s="250" t="s">
        <v>82</v>
      </c>
      <c r="AV2312" s="14" t="s">
        <v>112</v>
      </c>
      <c r="AW2312" s="14" t="s">
        <v>33</v>
      </c>
      <c r="AX2312" s="14" t="s">
        <v>34</v>
      </c>
      <c r="AY2312" s="250" t="s">
        <v>206</v>
      </c>
    </row>
    <row r="2313" spans="1:65" s="2" customFormat="1" ht="12">
      <c r="A2313" s="40"/>
      <c r="B2313" s="41"/>
      <c r="C2313" s="261" t="s">
        <v>3210</v>
      </c>
      <c r="D2313" s="261" t="s">
        <v>317</v>
      </c>
      <c r="E2313" s="262" t="s">
        <v>3211</v>
      </c>
      <c r="F2313" s="263" t="s">
        <v>3212</v>
      </c>
      <c r="G2313" s="264" t="s">
        <v>386</v>
      </c>
      <c r="H2313" s="265">
        <v>1</v>
      </c>
      <c r="I2313" s="266"/>
      <c r="J2313" s="267">
        <f>ROUND(I2313*H2313,2)</f>
        <v>0</v>
      </c>
      <c r="K2313" s="263" t="s">
        <v>19</v>
      </c>
      <c r="L2313" s="268"/>
      <c r="M2313" s="269" t="s">
        <v>19</v>
      </c>
      <c r="N2313" s="270" t="s">
        <v>44</v>
      </c>
      <c r="O2313" s="86"/>
      <c r="P2313" s="224">
        <f>O2313*H2313</f>
        <v>0</v>
      </c>
      <c r="Q2313" s="224">
        <v>0.089</v>
      </c>
      <c r="R2313" s="224">
        <f>Q2313*H2313</f>
        <v>0.089</v>
      </c>
      <c r="S2313" s="224">
        <v>0</v>
      </c>
      <c r="T2313" s="225">
        <f>S2313*H2313</f>
        <v>0</v>
      </c>
      <c r="U2313" s="40"/>
      <c r="V2313" s="40"/>
      <c r="W2313" s="40"/>
      <c r="X2313" s="40"/>
      <c r="Y2313" s="40"/>
      <c r="Z2313" s="40"/>
      <c r="AA2313" s="40"/>
      <c r="AB2313" s="40"/>
      <c r="AC2313" s="40"/>
      <c r="AD2313" s="40"/>
      <c r="AE2313" s="40"/>
      <c r="AR2313" s="226" t="s">
        <v>377</v>
      </c>
      <c r="AT2313" s="226" t="s">
        <v>317</v>
      </c>
      <c r="AU2313" s="226" t="s">
        <v>82</v>
      </c>
      <c r="AY2313" s="19" t="s">
        <v>206</v>
      </c>
      <c r="BE2313" s="227">
        <f>IF(N2313="základní",J2313,0)</f>
        <v>0</v>
      </c>
      <c r="BF2313" s="227">
        <f>IF(N2313="snížená",J2313,0)</f>
        <v>0</v>
      </c>
      <c r="BG2313" s="227">
        <f>IF(N2313="zákl. přenesená",J2313,0)</f>
        <v>0</v>
      </c>
      <c r="BH2313" s="227">
        <f>IF(N2313="sníž. přenesená",J2313,0)</f>
        <v>0</v>
      </c>
      <c r="BI2313" s="227">
        <f>IF(N2313="nulová",J2313,0)</f>
        <v>0</v>
      </c>
      <c r="BJ2313" s="19" t="s">
        <v>34</v>
      </c>
      <c r="BK2313" s="227">
        <f>ROUND(I2313*H2313,2)</f>
        <v>0</v>
      </c>
      <c r="BL2313" s="19" t="s">
        <v>304</v>
      </c>
      <c r="BM2313" s="226" t="s">
        <v>3213</v>
      </c>
    </row>
    <row r="2314" spans="1:65" s="2" customFormat="1" ht="12">
      <c r="A2314" s="40"/>
      <c r="B2314" s="41"/>
      <c r="C2314" s="261" t="s">
        <v>3214</v>
      </c>
      <c r="D2314" s="261" t="s">
        <v>317</v>
      </c>
      <c r="E2314" s="262" t="s">
        <v>3215</v>
      </c>
      <c r="F2314" s="263" t="s">
        <v>3216</v>
      </c>
      <c r="G2314" s="264" t="s">
        <v>386</v>
      </c>
      <c r="H2314" s="265">
        <v>2</v>
      </c>
      <c r="I2314" s="266"/>
      <c r="J2314" s="267">
        <f>ROUND(I2314*H2314,2)</f>
        <v>0</v>
      </c>
      <c r="K2314" s="263" t="s">
        <v>19</v>
      </c>
      <c r="L2314" s="268"/>
      <c r="M2314" s="269" t="s">
        <v>19</v>
      </c>
      <c r="N2314" s="270" t="s">
        <v>44</v>
      </c>
      <c r="O2314" s="86"/>
      <c r="P2314" s="224">
        <f>O2314*H2314</f>
        <v>0</v>
      </c>
      <c r="Q2314" s="224">
        <v>0.0601</v>
      </c>
      <c r="R2314" s="224">
        <f>Q2314*H2314</f>
        <v>0.1202</v>
      </c>
      <c r="S2314" s="224">
        <v>0</v>
      </c>
      <c r="T2314" s="225">
        <f>S2314*H2314</f>
        <v>0</v>
      </c>
      <c r="U2314" s="40"/>
      <c r="V2314" s="40"/>
      <c r="W2314" s="40"/>
      <c r="X2314" s="40"/>
      <c r="Y2314" s="40"/>
      <c r="Z2314" s="40"/>
      <c r="AA2314" s="40"/>
      <c r="AB2314" s="40"/>
      <c r="AC2314" s="40"/>
      <c r="AD2314" s="40"/>
      <c r="AE2314" s="40"/>
      <c r="AR2314" s="226" t="s">
        <v>377</v>
      </c>
      <c r="AT2314" s="226" t="s">
        <v>317</v>
      </c>
      <c r="AU2314" s="226" t="s">
        <v>82</v>
      </c>
      <c r="AY2314" s="19" t="s">
        <v>206</v>
      </c>
      <c r="BE2314" s="227">
        <f>IF(N2314="základní",J2314,0)</f>
        <v>0</v>
      </c>
      <c r="BF2314" s="227">
        <f>IF(N2314="snížená",J2314,0)</f>
        <v>0</v>
      </c>
      <c r="BG2314" s="227">
        <f>IF(N2314="zákl. přenesená",J2314,0)</f>
        <v>0</v>
      </c>
      <c r="BH2314" s="227">
        <f>IF(N2314="sníž. přenesená",J2314,0)</f>
        <v>0</v>
      </c>
      <c r="BI2314" s="227">
        <f>IF(N2314="nulová",J2314,0)</f>
        <v>0</v>
      </c>
      <c r="BJ2314" s="19" t="s">
        <v>34</v>
      </c>
      <c r="BK2314" s="227">
        <f>ROUND(I2314*H2314,2)</f>
        <v>0</v>
      </c>
      <c r="BL2314" s="19" t="s">
        <v>304</v>
      </c>
      <c r="BM2314" s="226" t="s">
        <v>3217</v>
      </c>
    </row>
    <row r="2315" spans="1:65" s="2" customFormat="1" ht="12">
      <c r="A2315" s="40"/>
      <c r="B2315" s="41"/>
      <c r="C2315" s="261" t="s">
        <v>3218</v>
      </c>
      <c r="D2315" s="261" t="s">
        <v>317</v>
      </c>
      <c r="E2315" s="262" t="s">
        <v>3219</v>
      </c>
      <c r="F2315" s="263" t="s">
        <v>3220</v>
      </c>
      <c r="G2315" s="264" t="s">
        <v>386</v>
      </c>
      <c r="H2315" s="265">
        <v>2</v>
      </c>
      <c r="I2315" s="266"/>
      <c r="J2315" s="267">
        <f>ROUND(I2315*H2315,2)</f>
        <v>0</v>
      </c>
      <c r="K2315" s="263" t="s">
        <v>19</v>
      </c>
      <c r="L2315" s="268"/>
      <c r="M2315" s="269" t="s">
        <v>19</v>
      </c>
      <c r="N2315" s="270" t="s">
        <v>44</v>
      </c>
      <c r="O2315" s="86"/>
      <c r="P2315" s="224">
        <f>O2315*H2315</f>
        <v>0</v>
      </c>
      <c r="Q2315" s="224">
        <v>0.05862</v>
      </c>
      <c r="R2315" s="224">
        <f>Q2315*H2315</f>
        <v>0.11724</v>
      </c>
      <c r="S2315" s="224">
        <v>0</v>
      </c>
      <c r="T2315" s="225">
        <f>S2315*H2315</f>
        <v>0</v>
      </c>
      <c r="U2315" s="40"/>
      <c r="V2315" s="40"/>
      <c r="W2315" s="40"/>
      <c r="X2315" s="40"/>
      <c r="Y2315" s="40"/>
      <c r="Z2315" s="40"/>
      <c r="AA2315" s="40"/>
      <c r="AB2315" s="40"/>
      <c r="AC2315" s="40"/>
      <c r="AD2315" s="40"/>
      <c r="AE2315" s="40"/>
      <c r="AR2315" s="226" t="s">
        <v>377</v>
      </c>
      <c r="AT2315" s="226" t="s">
        <v>317</v>
      </c>
      <c r="AU2315" s="226" t="s">
        <v>82</v>
      </c>
      <c r="AY2315" s="19" t="s">
        <v>206</v>
      </c>
      <c r="BE2315" s="227">
        <f>IF(N2315="základní",J2315,0)</f>
        <v>0</v>
      </c>
      <c r="BF2315" s="227">
        <f>IF(N2315="snížená",J2315,0)</f>
        <v>0</v>
      </c>
      <c r="BG2315" s="227">
        <f>IF(N2315="zákl. přenesená",J2315,0)</f>
        <v>0</v>
      </c>
      <c r="BH2315" s="227">
        <f>IF(N2315="sníž. přenesená",J2315,0)</f>
        <v>0</v>
      </c>
      <c r="BI2315" s="227">
        <f>IF(N2315="nulová",J2315,0)</f>
        <v>0</v>
      </c>
      <c r="BJ2315" s="19" t="s">
        <v>34</v>
      </c>
      <c r="BK2315" s="227">
        <f>ROUND(I2315*H2315,2)</f>
        <v>0</v>
      </c>
      <c r="BL2315" s="19" t="s">
        <v>304</v>
      </c>
      <c r="BM2315" s="226" t="s">
        <v>3221</v>
      </c>
    </row>
    <row r="2316" spans="1:65" s="2" customFormat="1" ht="12">
      <c r="A2316" s="40"/>
      <c r="B2316" s="41"/>
      <c r="C2316" s="215" t="s">
        <v>3222</v>
      </c>
      <c r="D2316" s="215" t="s">
        <v>208</v>
      </c>
      <c r="E2316" s="216" t="s">
        <v>3223</v>
      </c>
      <c r="F2316" s="217" t="s">
        <v>3224</v>
      </c>
      <c r="G2316" s="218" t="s">
        <v>2224</v>
      </c>
      <c r="H2316" s="219">
        <v>662.52</v>
      </c>
      <c r="I2316" s="220"/>
      <c r="J2316" s="221">
        <f>ROUND(I2316*H2316,2)</f>
        <v>0</v>
      </c>
      <c r="K2316" s="217" t="s">
        <v>212</v>
      </c>
      <c r="L2316" s="46"/>
      <c r="M2316" s="222" t="s">
        <v>19</v>
      </c>
      <c r="N2316" s="223" t="s">
        <v>44</v>
      </c>
      <c r="O2316" s="86"/>
      <c r="P2316" s="224">
        <f>O2316*H2316</f>
        <v>0</v>
      </c>
      <c r="Q2316" s="224">
        <v>5E-05</v>
      </c>
      <c r="R2316" s="224">
        <f>Q2316*H2316</f>
        <v>0.033126</v>
      </c>
      <c r="S2316" s="224">
        <v>0</v>
      </c>
      <c r="T2316" s="225">
        <f>S2316*H2316</f>
        <v>0</v>
      </c>
      <c r="U2316" s="40"/>
      <c r="V2316" s="40"/>
      <c r="W2316" s="40"/>
      <c r="X2316" s="40"/>
      <c r="Y2316" s="40"/>
      <c r="Z2316" s="40"/>
      <c r="AA2316" s="40"/>
      <c r="AB2316" s="40"/>
      <c r="AC2316" s="40"/>
      <c r="AD2316" s="40"/>
      <c r="AE2316" s="40"/>
      <c r="AR2316" s="226" t="s">
        <v>304</v>
      </c>
      <c r="AT2316" s="226" t="s">
        <v>208</v>
      </c>
      <c r="AU2316" s="226" t="s">
        <v>82</v>
      </c>
      <c r="AY2316" s="19" t="s">
        <v>206</v>
      </c>
      <c r="BE2316" s="227">
        <f>IF(N2316="základní",J2316,0)</f>
        <v>0</v>
      </c>
      <c r="BF2316" s="227">
        <f>IF(N2316="snížená",J2316,0)</f>
        <v>0</v>
      </c>
      <c r="BG2316" s="227">
        <f>IF(N2316="zákl. přenesená",J2316,0)</f>
        <v>0</v>
      </c>
      <c r="BH2316" s="227">
        <f>IF(N2316="sníž. přenesená",J2316,0)</f>
        <v>0</v>
      </c>
      <c r="BI2316" s="227">
        <f>IF(N2316="nulová",J2316,0)</f>
        <v>0</v>
      </c>
      <c r="BJ2316" s="19" t="s">
        <v>34</v>
      </c>
      <c r="BK2316" s="227">
        <f>ROUND(I2316*H2316,2)</f>
        <v>0</v>
      </c>
      <c r="BL2316" s="19" t="s">
        <v>304</v>
      </c>
      <c r="BM2316" s="226" t="s">
        <v>3225</v>
      </c>
    </row>
    <row r="2317" spans="1:51" s="13" customFormat="1" ht="12">
      <c r="A2317" s="13"/>
      <c r="B2317" s="228"/>
      <c r="C2317" s="229"/>
      <c r="D2317" s="230" t="s">
        <v>218</v>
      </c>
      <c r="E2317" s="231" t="s">
        <v>19</v>
      </c>
      <c r="F2317" s="232" t="s">
        <v>3226</v>
      </c>
      <c r="G2317" s="229"/>
      <c r="H2317" s="233">
        <v>662.52</v>
      </c>
      <c r="I2317" s="234"/>
      <c r="J2317" s="229"/>
      <c r="K2317" s="229"/>
      <c r="L2317" s="235"/>
      <c r="M2317" s="236"/>
      <c r="N2317" s="237"/>
      <c r="O2317" s="237"/>
      <c r="P2317" s="237"/>
      <c r="Q2317" s="237"/>
      <c r="R2317" s="237"/>
      <c r="S2317" s="237"/>
      <c r="T2317" s="238"/>
      <c r="U2317" s="13"/>
      <c r="V2317" s="13"/>
      <c r="W2317" s="13"/>
      <c r="X2317" s="13"/>
      <c r="Y2317" s="13"/>
      <c r="Z2317" s="13"/>
      <c r="AA2317" s="13"/>
      <c r="AB2317" s="13"/>
      <c r="AC2317" s="13"/>
      <c r="AD2317" s="13"/>
      <c r="AE2317" s="13"/>
      <c r="AT2317" s="239" t="s">
        <v>218</v>
      </c>
      <c r="AU2317" s="239" t="s">
        <v>82</v>
      </c>
      <c r="AV2317" s="13" t="s">
        <v>82</v>
      </c>
      <c r="AW2317" s="13" t="s">
        <v>33</v>
      </c>
      <c r="AX2317" s="13" t="s">
        <v>73</v>
      </c>
      <c r="AY2317" s="239" t="s">
        <v>206</v>
      </c>
    </row>
    <row r="2318" spans="1:51" s="14" customFormat="1" ht="12">
      <c r="A2318" s="14"/>
      <c r="B2318" s="240"/>
      <c r="C2318" s="241"/>
      <c r="D2318" s="230" t="s">
        <v>218</v>
      </c>
      <c r="E2318" s="242" t="s">
        <v>19</v>
      </c>
      <c r="F2318" s="243" t="s">
        <v>220</v>
      </c>
      <c r="G2318" s="241"/>
      <c r="H2318" s="244">
        <v>662.52</v>
      </c>
      <c r="I2318" s="245"/>
      <c r="J2318" s="241"/>
      <c r="K2318" s="241"/>
      <c r="L2318" s="246"/>
      <c r="M2318" s="247"/>
      <c r="N2318" s="248"/>
      <c r="O2318" s="248"/>
      <c r="P2318" s="248"/>
      <c r="Q2318" s="248"/>
      <c r="R2318" s="248"/>
      <c r="S2318" s="248"/>
      <c r="T2318" s="249"/>
      <c r="U2318" s="14"/>
      <c r="V2318" s="14"/>
      <c r="W2318" s="14"/>
      <c r="X2318" s="14"/>
      <c r="Y2318" s="14"/>
      <c r="Z2318" s="14"/>
      <c r="AA2318" s="14"/>
      <c r="AB2318" s="14"/>
      <c r="AC2318" s="14"/>
      <c r="AD2318" s="14"/>
      <c r="AE2318" s="14"/>
      <c r="AT2318" s="250" t="s">
        <v>218</v>
      </c>
      <c r="AU2318" s="250" t="s">
        <v>82</v>
      </c>
      <c r="AV2318" s="14" t="s">
        <v>112</v>
      </c>
      <c r="AW2318" s="14" t="s">
        <v>33</v>
      </c>
      <c r="AX2318" s="14" t="s">
        <v>34</v>
      </c>
      <c r="AY2318" s="250" t="s">
        <v>206</v>
      </c>
    </row>
    <row r="2319" spans="1:65" s="2" customFormat="1" ht="12">
      <c r="A2319" s="40"/>
      <c r="B2319" s="41"/>
      <c r="C2319" s="261" t="s">
        <v>3227</v>
      </c>
      <c r="D2319" s="261" t="s">
        <v>317</v>
      </c>
      <c r="E2319" s="262" t="s">
        <v>3228</v>
      </c>
      <c r="F2319" s="263" t="s">
        <v>3229</v>
      </c>
      <c r="G2319" s="264" t="s">
        <v>386</v>
      </c>
      <c r="H2319" s="265">
        <v>6</v>
      </c>
      <c r="I2319" s="266"/>
      <c r="J2319" s="267">
        <f>ROUND(I2319*H2319,2)</f>
        <v>0</v>
      </c>
      <c r="K2319" s="263" t="s">
        <v>19</v>
      </c>
      <c r="L2319" s="268"/>
      <c r="M2319" s="269" t="s">
        <v>19</v>
      </c>
      <c r="N2319" s="270" t="s">
        <v>44</v>
      </c>
      <c r="O2319" s="86"/>
      <c r="P2319" s="224">
        <f>O2319*H2319</f>
        <v>0</v>
      </c>
      <c r="Q2319" s="224">
        <v>0.11042</v>
      </c>
      <c r="R2319" s="224">
        <f>Q2319*H2319</f>
        <v>0.66252</v>
      </c>
      <c r="S2319" s="224">
        <v>0</v>
      </c>
      <c r="T2319" s="225">
        <f>S2319*H2319</f>
        <v>0</v>
      </c>
      <c r="U2319" s="40"/>
      <c r="V2319" s="40"/>
      <c r="W2319" s="40"/>
      <c r="X2319" s="40"/>
      <c r="Y2319" s="40"/>
      <c r="Z2319" s="40"/>
      <c r="AA2319" s="40"/>
      <c r="AB2319" s="40"/>
      <c r="AC2319" s="40"/>
      <c r="AD2319" s="40"/>
      <c r="AE2319" s="40"/>
      <c r="AR2319" s="226" t="s">
        <v>377</v>
      </c>
      <c r="AT2319" s="226" t="s">
        <v>317</v>
      </c>
      <c r="AU2319" s="226" t="s">
        <v>82</v>
      </c>
      <c r="AY2319" s="19" t="s">
        <v>206</v>
      </c>
      <c r="BE2319" s="227">
        <f>IF(N2319="základní",J2319,0)</f>
        <v>0</v>
      </c>
      <c r="BF2319" s="227">
        <f>IF(N2319="snížená",J2319,0)</f>
        <v>0</v>
      </c>
      <c r="BG2319" s="227">
        <f>IF(N2319="zákl. přenesená",J2319,0)</f>
        <v>0</v>
      </c>
      <c r="BH2319" s="227">
        <f>IF(N2319="sníž. přenesená",J2319,0)</f>
        <v>0</v>
      </c>
      <c r="BI2319" s="227">
        <f>IF(N2319="nulová",J2319,0)</f>
        <v>0</v>
      </c>
      <c r="BJ2319" s="19" t="s">
        <v>34</v>
      </c>
      <c r="BK2319" s="227">
        <f>ROUND(I2319*H2319,2)</f>
        <v>0</v>
      </c>
      <c r="BL2319" s="19" t="s">
        <v>304</v>
      </c>
      <c r="BM2319" s="226" t="s">
        <v>3230</v>
      </c>
    </row>
    <row r="2320" spans="1:65" s="2" customFormat="1" ht="12">
      <c r="A2320" s="40"/>
      <c r="B2320" s="41"/>
      <c r="C2320" s="215" t="s">
        <v>3231</v>
      </c>
      <c r="D2320" s="215" t="s">
        <v>208</v>
      </c>
      <c r="E2320" s="216" t="s">
        <v>3232</v>
      </c>
      <c r="F2320" s="217" t="s">
        <v>3233</v>
      </c>
      <c r="G2320" s="218" t="s">
        <v>258</v>
      </c>
      <c r="H2320" s="219">
        <v>19.298</v>
      </c>
      <c r="I2320" s="220"/>
      <c r="J2320" s="221">
        <f>ROUND(I2320*H2320,2)</f>
        <v>0</v>
      </c>
      <c r="K2320" s="217" t="s">
        <v>212</v>
      </c>
      <c r="L2320" s="46"/>
      <c r="M2320" s="222" t="s">
        <v>19</v>
      </c>
      <c r="N2320" s="223" t="s">
        <v>44</v>
      </c>
      <c r="O2320" s="86"/>
      <c r="P2320" s="224">
        <f>O2320*H2320</f>
        <v>0</v>
      </c>
      <c r="Q2320" s="224">
        <v>0</v>
      </c>
      <c r="R2320" s="224">
        <f>Q2320*H2320</f>
        <v>0</v>
      </c>
      <c r="S2320" s="224">
        <v>0</v>
      </c>
      <c r="T2320" s="225">
        <f>S2320*H2320</f>
        <v>0</v>
      </c>
      <c r="U2320" s="40"/>
      <c r="V2320" s="40"/>
      <c r="W2320" s="40"/>
      <c r="X2320" s="40"/>
      <c r="Y2320" s="40"/>
      <c r="Z2320" s="40"/>
      <c r="AA2320" s="40"/>
      <c r="AB2320" s="40"/>
      <c r="AC2320" s="40"/>
      <c r="AD2320" s="40"/>
      <c r="AE2320" s="40"/>
      <c r="AR2320" s="226" t="s">
        <v>112</v>
      </c>
      <c r="AT2320" s="226" t="s">
        <v>208</v>
      </c>
      <c r="AU2320" s="226" t="s">
        <v>82</v>
      </c>
      <c r="AY2320" s="19" t="s">
        <v>206</v>
      </c>
      <c r="BE2320" s="227">
        <f>IF(N2320="základní",J2320,0)</f>
        <v>0</v>
      </c>
      <c r="BF2320" s="227">
        <f>IF(N2320="snížená",J2320,0)</f>
        <v>0</v>
      </c>
      <c r="BG2320" s="227">
        <f>IF(N2320="zákl. přenesená",J2320,0)</f>
        <v>0</v>
      </c>
      <c r="BH2320" s="227">
        <f>IF(N2320="sníž. přenesená",J2320,0)</f>
        <v>0</v>
      </c>
      <c r="BI2320" s="227">
        <f>IF(N2320="nulová",J2320,0)</f>
        <v>0</v>
      </c>
      <c r="BJ2320" s="19" t="s">
        <v>34</v>
      </c>
      <c r="BK2320" s="227">
        <f>ROUND(I2320*H2320,2)</f>
        <v>0</v>
      </c>
      <c r="BL2320" s="19" t="s">
        <v>112</v>
      </c>
      <c r="BM2320" s="226" t="s">
        <v>3234</v>
      </c>
    </row>
    <row r="2321" spans="1:63" s="12" customFormat="1" ht="22.8" customHeight="1">
      <c r="A2321" s="12"/>
      <c r="B2321" s="199"/>
      <c r="C2321" s="200"/>
      <c r="D2321" s="201" t="s">
        <v>72</v>
      </c>
      <c r="E2321" s="213" t="s">
        <v>3235</v>
      </c>
      <c r="F2321" s="213" t="s">
        <v>3236</v>
      </c>
      <c r="G2321" s="200"/>
      <c r="H2321" s="200"/>
      <c r="I2321" s="203"/>
      <c r="J2321" s="214">
        <f>BK2321</f>
        <v>0</v>
      </c>
      <c r="K2321" s="200"/>
      <c r="L2321" s="205"/>
      <c r="M2321" s="206"/>
      <c r="N2321" s="207"/>
      <c r="O2321" s="207"/>
      <c r="P2321" s="208">
        <f>SUM(P2322:P2361)</f>
        <v>0</v>
      </c>
      <c r="Q2321" s="207"/>
      <c r="R2321" s="208">
        <f>SUM(R2322:R2361)</f>
        <v>0</v>
      </c>
      <c r="S2321" s="207"/>
      <c r="T2321" s="209">
        <f>SUM(T2322:T2361)</f>
        <v>0</v>
      </c>
      <c r="U2321" s="12"/>
      <c r="V2321" s="12"/>
      <c r="W2321" s="12"/>
      <c r="X2321" s="12"/>
      <c r="Y2321" s="12"/>
      <c r="Z2321" s="12"/>
      <c r="AA2321" s="12"/>
      <c r="AB2321" s="12"/>
      <c r="AC2321" s="12"/>
      <c r="AD2321" s="12"/>
      <c r="AE2321" s="12"/>
      <c r="AR2321" s="210" t="s">
        <v>82</v>
      </c>
      <c r="AT2321" s="211" t="s">
        <v>72</v>
      </c>
      <c r="AU2321" s="211" t="s">
        <v>34</v>
      </c>
      <c r="AY2321" s="210" t="s">
        <v>206</v>
      </c>
      <c r="BK2321" s="212">
        <f>SUM(BK2322:BK2361)</f>
        <v>0</v>
      </c>
    </row>
    <row r="2322" spans="1:65" s="2" customFormat="1" ht="16.5" customHeight="1">
      <c r="A2322" s="40"/>
      <c r="B2322" s="41"/>
      <c r="C2322" s="215" t="s">
        <v>3237</v>
      </c>
      <c r="D2322" s="215" t="s">
        <v>208</v>
      </c>
      <c r="E2322" s="216" t="s">
        <v>3238</v>
      </c>
      <c r="F2322" s="217" t="s">
        <v>3239</v>
      </c>
      <c r="G2322" s="218" t="s">
        <v>386</v>
      </c>
      <c r="H2322" s="219">
        <v>1</v>
      </c>
      <c r="I2322" s="220"/>
      <c r="J2322" s="221">
        <f>ROUND(I2322*H2322,2)</f>
        <v>0</v>
      </c>
      <c r="K2322" s="217" t="s">
        <v>19</v>
      </c>
      <c r="L2322" s="46"/>
      <c r="M2322" s="222" t="s">
        <v>19</v>
      </c>
      <c r="N2322" s="223" t="s">
        <v>44</v>
      </c>
      <c r="O2322" s="86"/>
      <c r="P2322" s="224">
        <f>O2322*H2322</f>
        <v>0</v>
      </c>
      <c r="Q2322" s="224">
        <v>0</v>
      </c>
      <c r="R2322" s="224">
        <f>Q2322*H2322</f>
        <v>0</v>
      </c>
      <c r="S2322" s="224">
        <v>0</v>
      </c>
      <c r="T2322" s="225">
        <f>S2322*H2322</f>
        <v>0</v>
      </c>
      <c r="U2322" s="40"/>
      <c r="V2322" s="40"/>
      <c r="W2322" s="40"/>
      <c r="X2322" s="40"/>
      <c r="Y2322" s="40"/>
      <c r="Z2322" s="40"/>
      <c r="AA2322" s="40"/>
      <c r="AB2322" s="40"/>
      <c r="AC2322" s="40"/>
      <c r="AD2322" s="40"/>
      <c r="AE2322" s="40"/>
      <c r="AR2322" s="226" t="s">
        <v>304</v>
      </c>
      <c r="AT2322" s="226" t="s">
        <v>208</v>
      </c>
      <c r="AU2322" s="226" t="s">
        <v>82</v>
      </c>
      <c r="AY2322" s="19" t="s">
        <v>206</v>
      </c>
      <c r="BE2322" s="227">
        <f>IF(N2322="základní",J2322,0)</f>
        <v>0</v>
      </c>
      <c r="BF2322" s="227">
        <f>IF(N2322="snížená",J2322,0)</f>
        <v>0</v>
      </c>
      <c r="BG2322" s="227">
        <f>IF(N2322="zákl. přenesená",J2322,0)</f>
        <v>0</v>
      </c>
      <c r="BH2322" s="227">
        <f>IF(N2322="sníž. přenesená",J2322,0)</f>
        <v>0</v>
      </c>
      <c r="BI2322" s="227">
        <f>IF(N2322="nulová",J2322,0)</f>
        <v>0</v>
      </c>
      <c r="BJ2322" s="19" t="s">
        <v>34</v>
      </c>
      <c r="BK2322" s="227">
        <f>ROUND(I2322*H2322,2)</f>
        <v>0</v>
      </c>
      <c r="BL2322" s="19" t="s">
        <v>304</v>
      </c>
      <c r="BM2322" s="226" t="s">
        <v>3240</v>
      </c>
    </row>
    <row r="2323" spans="1:51" s="15" customFormat="1" ht="12">
      <c r="A2323" s="15"/>
      <c r="B2323" s="251"/>
      <c r="C2323" s="252"/>
      <c r="D2323" s="230" t="s">
        <v>218</v>
      </c>
      <c r="E2323" s="253" t="s">
        <v>19</v>
      </c>
      <c r="F2323" s="254" t="s">
        <v>3241</v>
      </c>
      <c r="G2323" s="252"/>
      <c r="H2323" s="253" t="s">
        <v>19</v>
      </c>
      <c r="I2323" s="255"/>
      <c r="J2323" s="252"/>
      <c r="K2323" s="252"/>
      <c r="L2323" s="256"/>
      <c r="M2323" s="257"/>
      <c r="N2323" s="258"/>
      <c r="O2323" s="258"/>
      <c r="P2323" s="258"/>
      <c r="Q2323" s="258"/>
      <c r="R2323" s="258"/>
      <c r="S2323" s="258"/>
      <c r="T2323" s="259"/>
      <c r="U2323" s="15"/>
      <c r="V2323" s="15"/>
      <c r="W2323" s="15"/>
      <c r="X2323" s="15"/>
      <c r="Y2323" s="15"/>
      <c r="Z2323" s="15"/>
      <c r="AA2323" s="15"/>
      <c r="AB2323" s="15"/>
      <c r="AC2323" s="15"/>
      <c r="AD2323" s="15"/>
      <c r="AE2323" s="15"/>
      <c r="AT2323" s="260" t="s">
        <v>218</v>
      </c>
      <c r="AU2323" s="260" t="s">
        <v>82</v>
      </c>
      <c r="AV2323" s="15" t="s">
        <v>34</v>
      </c>
      <c r="AW2323" s="15" t="s">
        <v>33</v>
      </c>
      <c r="AX2323" s="15" t="s">
        <v>73</v>
      </c>
      <c r="AY2323" s="260" t="s">
        <v>206</v>
      </c>
    </row>
    <row r="2324" spans="1:51" s="13" customFormat="1" ht="12">
      <c r="A2324" s="13"/>
      <c r="B2324" s="228"/>
      <c r="C2324" s="229"/>
      <c r="D2324" s="230" t="s">
        <v>218</v>
      </c>
      <c r="E2324" s="231" t="s">
        <v>19</v>
      </c>
      <c r="F2324" s="232" t="s">
        <v>34</v>
      </c>
      <c r="G2324" s="229"/>
      <c r="H2324" s="233">
        <v>1</v>
      </c>
      <c r="I2324" s="234"/>
      <c r="J2324" s="229"/>
      <c r="K2324" s="229"/>
      <c r="L2324" s="235"/>
      <c r="M2324" s="236"/>
      <c r="N2324" s="237"/>
      <c r="O2324" s="237"/>
      <c r="P2324" s="237"/>
      <c r="Q2324" s="237"/>
      <c r="R2324" s="237"/>
      <c r="S2324" s="237"/>
      <c r="T2324" s="238"/>
      <c r="U2324" s="13"/>
      <c r="V2324" s="13"/>
      <c r="W2324" s="13"/>
      <c r="X2324" s="13"/>
      <c r="Y2324" s="13"/>
      <c r="Z2324" s="13"/>
      <c r="AA2324" s="13"/>
      <c r="AB2324" s="13"/>
      <c r="AC2324" s="13"/>
      <c r="AD2324" s="13"/>
      <c r="AE2324" s="13"/>
      <c r="AT2324" s="239" t="s">
        <v>218</v>
      </c>
      <c r="AU2324" s="239" t="s">
        <v>82</v>
      </c>
      <c r="AV2324" s="13" t="s">
        <v>82</v>
      </c>
      <c r="AW2324" s="13" t="s">
        <v>33</v>
      </c>
      <c r="AX2324" s="13" t="s">
        <v>73</v>
      </c>
      <c r="AY2324" s="239" t="s">
        <v>206</v>
      </c>
    </row>
    <row r="2325" spans="1:51" s="14" customFormat="1" ht="12">
      <c r="A2325" s="14"/>
      <c r="B2325" s="240"/>
      <c r="C2325" s="241"/>
      <c r="D2325" s="230" t="s">
        <v>218</v>
      </c>
      <c r="E2325" s="242" t="s">
        <v>19</v>
      </c>
      <c r="F2325" s="243" t="s">
        <v>220</v>
      </c>
      <c r="G2325" s="241"/>
      <c r="H2325" s="244">
        <v>1</v>
      </c>
      <c r="I2325" s="245"/>
      <c r="J2325" s="241"/>
      <c r="K2325" s="241"/>
      <c r="L2325" s="246"/>
      <c r="M2325" s="247"/>
      <c r="N2325" s="248"/>
      <c r="O2325" s="248"/>
      <c r="P2325" s="248"/>
      <c r="Q2325" s="248"/>
      <c r="R2325" s="248"/>
      <c r="S2325" s="248"/>
      <c r="T2325" s="249"/>
      <c r="U2325" s="14"/>
      <c r="V2325" s="14"/>
      <c r="W2325" s="14"/>
      <c r="X2325" s="14"/>
      <c r="Y2325" s="14"/>
      <c r="Z2325" s="14"/>
      <c r="AA2325" s="14"/>
      <c r="AB2325" s="14"/>
      <c r="AC2325" s="14"/>
      <c r="AD2325" s="14"/>
      <c r="AE2325" s="14"/>
      <c r="AT2325" s="250" t="s">
        <v>218</v>
      </c>
      <c r="AU2325" s="250" t="s">
        <v>82</v>
      </c>
      <c r="AV2325" s="14" t="s">
        <v>112</v>
      </c>
      <c r="AW2325" s="14" t="s">
        <v>33</v>
      </c>
      <c r="AX2325" s="14" t="s">
        <v>34</v>
      </c>
      <c r="AY2325" s="250" t="s">
        <v>206</v>
      </c>
    </row>
    <row r="2326" spans="1:65" s="2" customFormat="1" ht="16.5" customHeight="1">
      <c r="A2326" s="40"/>
      <c r="B2326" s="41"/>
      <c r="C2326" s="215" t="s">
        <v>3242</v>
      </c>
      <c r="D2326" s="215" t="s">
        <v>208</v>
      </c>
      <c r="E2326" s="216" t="s">
        <v>3243</v>
      </c>
      <c r="F2326" s="217" t="s">
        <v>3244</v>
      </c>
      <c r="G2326" s="218" t="s">
        <v>386</v>
      </c>
      <c r="H2326" s="219">
        <v>2</v>
      </c>
      <c r="I2326" s="220"/>
      <c r="J2326" s="221">
        <f>ROUND(I2326*H2326,2)</f>
        <v>0</v>
      </c>
      <c r="K2326" s="217" t="s">
        <v>19</v>
      </c>
      <c r="L2326" s="46"/>
      <c r="M2326" s="222" t="s">
        <v>19</v>
      </c>
      <c r="N2326" s="223" t="s">
        <v>44</v>
      </c>
      <c r="O2326" s="86"/>
      <c r="P2326" s="224">
        <f>O2326*H2326</f>
        <v>0</v>
      </c>
      <c r="Q2326" s="224">
        <v>0</v>
      </c>
      <c r="R2326" s="224">
        <f>Q2326*H2326</f>
        <v>0</v>
      </c>
      <c r="S2326" s="224">
        <v>0</v>
      </c>
      <c r="T2326" s="225">
        <f>S2326*H2326</f>
        <v>0</v>
      </c>
      <c r="U2326" s="40"/>
      <c r="V2326" s="40"/>
      <c r="W2326" s="40"/>
      <c r="X2326" s="40"/>
      <c r="Y2326" s="40"/>
      <c r="Z2326" s="40"/>
      <c r="AA2326" s="40"/>
      <c r="AB2326" s="40"/>
      <c r="AC2326" s="40"/>
      <c r="AD2326" s="40"/>
      <c r="AE2326" s="40"/>
      <c r="AR2326" s="226" t="s">
        <v>304</v>
      </c>
      <c r="AT2326" s="226" t="s">
        <v>208</v>
      </c>
      <c r="AU2326" s="226" t="s">
        <v>82</v>
      </c>
      <c r="AY2326" s="19" t="s">
        <v>206</v>
      </c>
      <c r="BE2326" s="227">
        <f>IF(N2326="základní",J2326,0)</f>
        <v>0</v>
      </c>
      <c r="BF2326" s="227">
        <f>IF(N2326="snížená",J2326,0)</f>
        <v>0</v>
      </c>
      <c r="BG2326" s="227">
        <f>IF(N2326="zákl. přenesená",J2326,0)</f>
        <v>0</v>
      </c>
      <c r="BH2326" s="227">
        <f>IF(N2326="sníž. přenesená",J2326,0)</f>
        <v>0</v>
      </c>
      <c r="BI2326" s="227">
        <f>IF(N2326="nulová",J2326,0)</f>
        <v>0</v>
      </c>
      <c r="BJ2326" s="19" t="s">
        <v>34</v>
      </c>
      <c r="BK2326" s="227">
        <f>ROUND(I2326*H2326,2)</f>
        <v>0</v>
      </c>
      <c r="BL2326" s="19" t="s">
        <v>304</v>
      </c>
      <c r="BM2326" s="226" t="s">
        <v>3245</v>
      </c>
    </row>
    <row r="2327" spans="1:51" s="15" customFormat="1" ht="12">
      <c r="A2327" s="15"/>
      <c r="B2327" s="251"/>
      <c r="C2327" s="252"/>
      <c r="D2327" s="230" t="s">
        <v>218</v>
      </c>
      <c r="E2327" s="253" t="s">
        <v>19</v>
      </c>
      <c r="F2327" s="254" t="s">
        <v>3241</v>
      </c>
      <c r="G2327" s="252"/>
      <c r="H2327" s="253" t="s">
        <v>19</v>
      </c>
      <c r="I2327" s="255"/>
      <c r="J2327" s="252"/>
      <c r="K2327" s="252"/>
      <c r="L2327" s="256"/>
      <c r="M2327" s="257"/>
      <c r="N2327" s="258"/>
      <c r="O2327" s="258"/>
      <c r="P2327" s="258"/>
      <c r="Q2327" s="258"/>
      <c r="R2327" s="258"/>
      <c r="S2327" s="258"/>
      <c r="T2327" s="259"/>
      <c r="U2327" s="15"/>
      <c r="V2327" s="15"/>
      <c r="W2327" s="15"/>
      <c r="X2327" s="15"/>
      <c r="Y2327" s="15"/>
      <c r="Z2327" s="15"/>
      <c r="AA2327" s="15"/>
      <c r="AB2327" s="15"/>
      <c r="AC2327" s="15"/>
      <c r="AD2327" s="15"/>
      <c r="AE2327" s="15"/>
      <c r="AT2327" s="260" t="s">
        <v>218</v>
      </c>
      <c r="AU2327" s="260" t="s">
        <v>82</v>
      </c>
      <c r="AV2327" s="15" t="s">
        <v>34</v>
      </c>
      <c r="AW2327" s="15" t="s">
        <v>33</v>
      </c>
      <c r="AX2327" s="15" t="s">
        <v>73</v>
      </c>
      <c r="AY2327" s="260" t="s">
        <v>206</v>
      </c>
    </row>
    <row r="2328" spans="1:51" s="13" customFormat="1" ht="12">
      <c r="A2328" s="13"/>
      <c r="B2328" s="228"/>
      <c r="C2328" s="229"/>
      <c r="D2328" s="230" t="s">
        <v>218</v>
      </c>
      <c r="E2328" s="231" t="s">
        <v>19</v>
      </c>
      <c r="F2328" s="232" t="s">
        <v>3246</v>
      </c>
      <c r="G2328" s="229"/>
      <c r="H2328" s="233">
        <v>2</v>
      </c>
      <c r="I2328" s="234"/>
      <c r="J2328" s="229"/>
      <c r="K2328" s="229"/>
      <c r="L2328" s="235"/>
      <c r="M2328" s="236"/>
      <c r="N2328" s="237"/>
      <c r="O2328" s="237"/>
      <c r="P2328" s="237"/>
      <c r="Q2328" s="237"/>
      <c r="R2328" s="237"/>
      <c r="S2328" s="237"/>
      <c r="T2328" s="238"/>
      <c r="U2328" s="13"/>
      <c r="V2328" s="13"/>
      <c r="W2328" s="13"/>
      <c r="X2328" s="13"/>
      <c r="Y2328" s="13"/>
      <c r="Z2328" s="13"/>
      <c r="AA2328" s="13"/>
      <c r="AB2328" s="13"/>
      <c r="AC2328" s="13"/>
      <c r="AD2328" s="13"/>
      <c r="AE2328" s="13"/>
      <c r="AT2328" s="239" t="s">
        <v>218</v>
      </c>
      <c r="AU2328" s="239" t="s">
        <v>82</v>
      </c>
      <c r="AV2328" s="13" t="s">
        <v>82</v>
      </c>
      <c r="AW2328" s="13" t="s">
        <v>33</v>
      </c>
      <c r="AX2328" s="13" t="s">
        <v>73</v>
      </c>
      <c r="AY2328" s="239" t="s">
        <v>206</v>
      </c>
    </row>
    <row r="2329" spans="1:51" s="14" customFormat="1" ht="12">
      <c r="A2329" s="14"/>
      <c r="B2329" s="240"/>
      <c r="C2329" s="241"/>
      <c r="D2329" s="230" t="s">
        <v>218</v>
      </c>
      <c r="E2329" s="242" t="s">
        <v>19</v>
      </c>
      <c r="F2329" s="243" t="s">
        <v>220</v>
      </c>
      <c r="G2329" s="241"/>
      <c r="H2329" s="244">
        <v>2</v>
      </c>
      <c r="I2329" s="245"/>
      <c r="J2329" s="241"/>
      <c r="K2329" s="241"/>
      <c r="L2329" s="246"/>
      <c r="M2329" s="247"/>
      <c r="N2329" s="248"/>
      <c r="O2329" s="248"/>
      <c r="P2329" s="248"/>
      <c r="Q2329" s="248"/>
      <c r="R2329" s="248"/>
      <c r="S2329" s="248"/>
      <c r="T2329" s="249"/>
      <c r="U2329" s="14"/>
      <c r="V2329" s="14"/>
      <c r="W2329" s="14"/>
      <c r="X2329" s="14"/>
      <c r="Y2329" s="14"/>
      <c r="Z2329" s="14"/>
      <c r="AA2329" s="14"/>
      <c r="AB2329" s="14"/>
      <c r="AC2329" s="14"/>
      <c r="AD2329" s="14"/>
      <c r="AE2329" s="14"/>
      <c r="AT2329" s="250" t="s">
        <v>218</v>
      </c>
      <c r="AU2329" s="250" t="s">
        <v>82</v>
      </c>
      <c r="AV2329" s="14" t="s">
        <v>112</v>
      </c>
      <c r="AW2329" s="14" t="s">
        <v>33</v>
      </c>
      <c r="AX2329" s="14" t="s">
        <v>34</v>
      </c>
      <c r="AY2329" s="250" t="s">
        <v>206</v>
      </c>
    </row>
    <row r="2330" spans="1:65" s="2" customFormat="1" ht="16.5" customHeight="1">
      <c r="A2330" s="40"/>
      <c r="B2330" s="41"/>
      <c r="C2330" s="215" t="s">
        <v>3247</v>
      </c>
      <c r="D2330" s="215" t="s">
        <v>208</v>
      </c>
      <c r="E2330" s="216" t="s">
        <v>3248</v>
      </c>
      <c r="F2330" s="217" t="s">
        <v>3249</v>
      </c>
      <c r="G2330" s="218" t="s">
        <v>386</v>
      </c>
      <c r="H2330" s="219">
        <v>2</v>
      </c>
      <c r="I2330" s="220"/>
      <c r="J2330" s="221">
        <f>ROUND(I2330*H2330,2)</f>
        <v>0</v>
      </c>
      <c r="K2330" s="217" t="s">
        <v>19</v>
      </c>
      <c r="L2330" s="46"/>
      <c r="M2330" s="222" t="s">
        <v>19</v>
      </c>
      <c r="N2330" s="223" t="s">
        <v>44</v>
      </c>
      <c r="O2330" s="86"/>
      <c r="P2330" s="224">
        <f>O2330*H2330</f>
        <v>0</v>
      </c>
      <c r="Q2330" s="224">
        <v>0</v>
      </c>
      <c r="R2330" s="224">
        <f>Q2330*H2330</f>
        <v>0</v>
      </c>
      <c r="S2330" s="224">
        <v>0</v>
      </c>
      <c r="T2330" s="225">
        <f>S2330*H2330</f>
        <v>0</v>
      </c>
      <c r="U2330" s="40"/>
      <c r="V2330" s="40"/>
      <c r="W2330" s="40"/>
      <c r="X2330" s="40"/>
      <c r="Y2330" s="40"/>
      <c r="Z2330" s="40"/>
      <c r="AA2330" s="40"/>
      <c r="AB2330" s="40"/>
      <c r="AC2330" s="40"/>
      <c r="AD2330" s="40"/>
      <c r="AE2330" s="40"/>
      <c r="AR2330" s="226" t="s">
        <v>304</v>
      </c>
      <c r="AT2330" s="226" t="s">
        <v>208</v>
      </c>
      <c r="AU2330" s="226" t="s">
        <v>82</v>
      </c>
      <c r="AY2330" s="19" t="s">
        <v>206</v>
      </c>
      <c r="BE2330" s="227">
        <f>IF(N2330="základní",J2330,0)</f>
        <v>0</v>
      </c>
      <c r="BF2330" s="227">
        <f>IF(N2330="snížená",J2330,0)</f>
        <v>0</v>
      </c>
      <c r="BG2330" s="227">
        <f>IF(N2330="zákl. přenesená",J2330,0)</f>
        <v>0</v>
      </c>
      <c r="BH2330" s="227">
        <f>IF(N2330="sníž. přenesená",J2330,0)</f>
        <v>0</v>
      </c>
      <c r="BI2330" s="227">
        <f>IF(N2330="nulová",J2330,0)</f>
        <v>0</v>
      </c>
      <c r="BJ2330" s="19" t="s">
        <v>34</v>
      </c>
      <c r="BK2330" s="227">
        <f>ROUND(I2330*H2330,2)</f>
        <v>0</v>
      </c>
      <c r="BL2330" s="19" t="s">
        <v>304</v>
      </c>
      <c r="BM2330" s="226" t="s">
        <v>3250</v>
      </c>
    </row>
    <row r="2331" spans="1:51" s="15" customFormat="1" ht="12">
      <c r="A2331" s="15"/>
      <c r="B2331" s="251"/>
      <c r="C2331" s="252"/>
      <c r="D2331" s="230" t="s">
        <v>218</v>
      </c>
      <c r="E2331" s="253" t="s">
        <v>19</v>
      </c>
      <c r="F2331" s="254" t="s">
        <v>3241</v>
      </c>
      <c r="G2331" s="252"/>
      <c r="H2331" s="253" t="s">
        <v>19</v>
      </c>
      <c r="I2331" s="255"/>
      <c r="J2331" s="252"/>
      <c r="K2331" s="252"/>
      <c r="L2331" s="256"/>
      <c r="M2331" s="257"/>
      <c r="N2331" s="258"/>
      <c r="O2331" s="258"/>
      <c r="P2331" s="258"/>
      <c r="Q2331" s="258"/>
      <c r="R2331" s="258"/>
      <c r="S2331" s="258"/>
      <c r="T2331" s="259"/>
      <c r="U2331" s="15"/>
      <c r="V2331" s="15"/>
      <c r="W2331" s="15"/>
      <c r="X2331" s="15"/>
      <c r="Y2331" s="15"/>
      <c r="Z2331" s="15"/>
      <c r="AA2331" s="15"/>
      <c r="AB2331" s="15"/>
      <c r="AC2331" s="15"/>
      <c r="AD2331" s="15"/>
      <c r="AE2331" s="15"/>
      <c r="AT2331" s="260" t="s">
        <v>218</v>
      </c>
      <c r="AU2331" s="260" t="s">
        <v>82</v>
      </c>
      <c r="AV2331" s="15" t="s">
        <v>34</v>
      </c>
      <c r="AW2331" s="15" t="s">
        <v>33</v>
      </c>
      <c r="AX2331" s="15" t="s">
        <v>73</v>
      </c>
      <c r="AY2331" s="260" t="s">
        <v>206</v>
      </c>
    </row>
    <row r="2332" spans="1:51" s="13" customFormat="1" ht="12">
      <c r="A2332" s="13"/>
      <c r="B2332" s="228"/>
      <c r="C2332" s="229"/>
      <c r="D2332" s="230" t="s">
        <v>218</v>
      </c>
      <c r="E2332" s="231" t="s">
        <v>19</v>
      </c>
      <c r="F2332" s="232" t="s">
        <v>3246</v>
      </c>
      <c r="G2332" s="229"/>
      <c r="H2332" s="233">
        <v>2</v>
      </c>
      <c r="I2332" s="234"/>
      <c r="J2332" s="229"/>
      <c r="K2332" s="229"/>
      <c r="L2332" s="235"/>
      <c r="M2332" s="236"/>
      <c r="N2332" s="237"/>
      <c r="O2332" s="237"/>
      <c r="P2332" s="237"/>
      <c r="Q2332" s="237"/>
      <c r="R2332" s="237"/>
      <c r="S2332" s="237"/>
      <c r="T2332" s="238"/>
      <c r="U2332" s="13"/>
      <c r="V2332" s="13"/>
      <c r="W2332" s="13"/>
      <c r="X2332" s="13"/>
      <c r="Y2332" s="13"/>
      <c r="Z2332" s="13"/>
      <c r="AA2332" s="13"/>
      <c r="AB2332" s="13"/>
      <c r="AC2332" s="13"/>
      <c r="AD2332" s="13"/>
      <c r="AE2332" s="13"/>
      <c r="AT2332" s="239" t="s">
        <v>218</v>
      </c>
      <c r="AU2332" s="239" t="s">
        <v>82</v>
      </c>
      <c r="AV2332" s="13" t="s">
        <v>82</v>
      </c>
      <c r="AW2332" s="13" t="s">
        <v>33</v>
      </c>
      <c r="AX2332" s="13" t="s">
        <v>73</v>
      </c>
      <c r="AY2332" s="239" t="s">
        <v>206</v>
      </c>
    </row>
    <row r="2333" spans="1:51" s="14" customFormat="1" ht="12">
      <c r="A2333" s="14"/>
      <c r="B2333" s="240"/>
      <c r="C2333" s="241"/>
      <c r="D2333" s="230" t="s">
        <v>218</v>
      </c>
      <c r="E2333" s="242" t="s">
        <v>19</v>
      </c>
      <c r="F2333" s="243" t="s">
        <v>220</v>
      </c>
      <c r="G2333" s="241"/>
      <c r="H2333" s="244">
        <v>2</v>
      </c>
      <c r="I2333" s="245"/>
      <c r="J2333" s="241"/>
      <c r="K2333" s="241"/>
      <c r="L2333" s="246"/>
      <c r="M2333" s="247"/>
      <c r="N2333" s="248"/>
      <c r="O2333" s="248"/>
      <c r="P2333" s="248"/>
      <c r="Q2333" s="248"/>
      <c r="R2333" s="248"/>
      <c r="S2333" s="248"/>
      <c r="T2333" s="249"/>
      <c r="U2333" s="14"/>
      <c r="V2333" s="14"/>
      <c r="W2333" s="14"/>
      <c r="X2333" s="14"/>
      <c r="Y2333" s="14"/>
      <c r="Z2333" s="14"/>
      <c r="AA2333" s="14"/>
      <c r="AB2333" s="14"/>
      <c r="AC2333" s="14"/>
      <c r="AD2333" s="14"/>
      <c r="AE2333" s="14"/>
      <c r="AT2333" s="250" t="s">
        <v>218</v>
      </c>
      <c r="AU2333" s="250" t="s">
        <v>82</v>
      </c>
      <c r="AV2333" s="14" t="s">
        <v>112</v>
      </c>
      <c r="AW2333" s="14" t="s">
        <v>33</v>
      </c>
      <c r="AX2333" s="14" t="s">
        <v>34</v>
      </c>
      <c r="AY2333" s="250" t="s">
        <v>206</v>
      </c>
    </row>
    <row r="2334" spans="1:65" s="2" customFormat="1" ht="16.5" customHeight="1">
      <c r="A2334" s="40"/>
      <c r="B2334" s="41"/>
      <c r="C2334" s="215" t="s">
        <v>3251</v>
      </c>
      <c r="D2334" s="215" t="s">
        <v>208</v>
      </c>
      <c r="E2334" s="216" t="s">
        <v>3252</v>
      </c>
      <c r="F2334" s="217" t="s">
        <v>3253</v>
      </c>
      <c r="G2334" s="218" t="s">
        <v>386</v>
      </c>
      <c r="H2334" s="219">
        <v>16</v>
      </c>
      <c r="I2334" s="220"/>
      <c r="J2334" s="221">
        <f>ROUND(I2334*H2334,2)</f>
        <v>0</v>
      </c>
      <c r="K2334" s="217" t="s">
        <v>19</v>
      </c>
      <c r="L2334" s="46"/>
      <c r="M2334" s="222" t="s">
        <v>19</v>
      </c>
      <c r="N2334" s="223" t="s">
        <v>44</v>
      </c>
      <c r="O2334" s="86"/>
      <c r="P2334" s="224">
        <f>O2334*H2334</f>
        <v>0</v>
      </c>
      <c r="Q2334" s="224">
        <v>0</v>
      </c>
      <c r="R2334" s="224">
        <f>Q2334*H2334</f>
        <v>0</v>
      </c>
      <c r="S2334" s="224">
        <v>0</v>
      </c>
      <c r="T2334" s="225">
        <f>S2334*H2334</f>
        <v>0</v>
      </c>
      <c r="U2334" s="40"/>
      <c r="V2334" s="40"/>
      <c r="W2334" s="40"/>
      <c r="X2334" s="40"/>
      <c r="Y2334" s="40"/>
      <c r="Z2334" s="40"/>
      <c r="AA2334" s="40"/>
      <c r="AB2334" s="40"/>
      <c r="AC2334" s="40"/>
      <c r="AD2334" s="40"/>
      <c r="AE2334" s="40"/>
      <c r="AR2334" s="226" t="s">
        <v>304</v>
      </c>
      <c r="AT2334" s="226" t="s">
        <v>208</v>
      </c>
      <c r="AU2334" s="226" t="s">
        <v>82</v>
      </c>
      <c r="AY2334" s="19" t="s">
        <v>206</v>
      </c>
      <c r="BE2334" s="227">
        <f>IF(N2334="základní",J2334,0)</f>
        <v>0</v>
      </c>
      <c r="BF2334" s="227">
        <f>IF(N2334="snížená",J2334,0)</f>
        <v>0</v>
      </c>
      <c r="BG2334" s="227">
        <f>IF(N2334="zákl. přenesená",J2334,0)</f>
        <v>0</v>
      </c>
      <c r="BH2334" s="227">
        <f>IF(N2334="sníž. přenesená",J2334,0)</f>
        <v>0</v>
      </c>
      <c r="BI2334" s="227">
        <f>IF(N2334="nulová",J2334,0)</f>
        <v>0</v>
      </c>
      <c r="BJ2334" s="19" t="s">
        <v>34</v>
      </c>
      <c r="BK2334" s="227">
        <f>ROUND(I2334*H2334,2)</f>
        <v>0</v>
      </c>
      <c r="BL2334" s="19" t="s">
        <v>304</v>
      </c>
      <c r="BM2334" s="226" t="s">
        <v>3254</v>
      </c>
    </row>
    <row r="2335" spans="1:51" s="15" customFormat="1" ht="12">
      <c r="A2335" s="15"/>
      <c r="B2335" s="251"/>
      <c r="C2335" s="252"/>
      <c r="D2335" s="230" t="s">
        <v>218</v>
      </c>
      <c r="E2335" s="253" t="s">
        <v>19</v>
      </c>
      <c r="F2335" s="254" t="s">
        <v>3241</v>
      </c>
      <c r="G2335" s="252"/>
      <c r="H2335" s="253" t="s">
        <v>19</v>
      </c>
      <c r="I2335" s="255"/>
      <c r="J2335" s="252"/>
      <c r="K2335" s="252"/>
      <c r="L2335" s="256"/>
      <c r="M2335" s="257"/>
      <c r="N2335" s="258"/>
      <c r="O2335" s="258"/>
      <c r="P2335" s="258"/>
      <c r="Q2335" s="258"/>
      <c r="R2335" s="258"/>
      <c r="S2335" s="258"/>
      <c r="T2335" s="259"/>
      <c r="U2335" s="15"/>
      <c r="V2335" s="15"/>
      <c r="W2335" s="15"/>
      <c r="X2335" s="15"/>
      <c r="Y2335" s="15"/>
      <c r="Z2335" s="15"/>
      <c r="AA2335" s="15"/>
      <c r="AB2335" s="15"/>
      <c r="AC2335" s="15"/>
      <c r="AD2335" s="15"/>
      <c r="AE2335" s="15"/>
      <c r="AT2335" s="260" t="s">
        <v>218</v>
      </c>
      <c r="AU2335" s="260" t="s">
        <v>82</v>
      </c>
      <c r="AV2335" s="15" t="s">
        <v>34</v>
      </c>
      <c r="AW2335" s="15" t="s">
        <v>33</v>
      </c>
      <c r="AX2335" s="15" t="s">
        <v>73</v>
      </c>
      <c r="AY2335" s="260" t="s">
        <v>206</v>
      </c>
    </row>
    <row r="2336" spans="1:51" s="13" customFormat="1" ht="12">
      <c r="A2336" s="13"/>
      <c r="B2336" s="228"/>
      <c r="C2336" s="229"/>
      <c r="D2336" s="230" t="s">
        <v>218</v>
      </c>
      <c r="E2336" s="231" t="s">
        <v>19</v>
      </c>
      <c r="F2336" s="232" t="s">
        <v>3255</v>
      </c>
      <c r="G2336" s="229"/>
      <c r="H2336" s="233">
        <v>16</v>
      </c>
      <c r="I2336" s="234"/>
      <c r="J2336" s="229"/>
      <c r="K2336" s="229"/>
      <c r="L2336" s="235"/>
      <c r="M2336" s="236"/>
      <c r="N2336" s="237"/>
      <c r="O2336" s="237"/>
      <c r="P2336" s="237"/>
      <c r="Q2336" s="237"/>
      <c r="R2336" s="237"/>
      <c r="S2336" s="237"/>
      <c r="T2336" s="238"/>
      <c r="U2336" s="13"/>
      <c r="V2336" s="13"/>
      <c r="W2336" s="13"/>
      <c r="X2336" s="13"/>
      <c r="Y2336" s="13"/>
      <c r="Z2336" s="13"/>
      <c r="AA2336" s="13"/>
      <c r="AB2336" s="13"/>
      <c r="AC2336" s="13"/>
      <c r="AD2336" s="13"/>
      <c r="AE2336" s="13"/>
      <c r="AT2336" s="239" t="s">
        <v>218</v>
      </c>
      <c r="AU2336" s="239" t="s">
        <v>82</v>
      </c>
      <c r="AV2336" s="13" t="s">
        <v>82</v>
      </c>
      <c r="AW2336" s="13" t="s">
        <v>33</v>
      </c>
      <c r="AX2336" s="13" t="s">
        <v>73</v>
      </c>
      <c r="AY2336" s="239" t="s">
        <v>206</v>
      </c>
    </row>
    <row r="2337" spans="1:51" s="14" customFormat="1" ht="12">
      <c r="A2337" s="14"/>
      <c r="B2337" s="240"/>
      <c r="C2337" s="241"/>
      <c r="D2337" s="230" t="s">
        <v>218</v>
      </c>
      <c r="E2337" s="242" t="s">
        <v>19</v>
      </c>
      <c r="F2337" s="243" t="s">
        <v>220</v>
      </c>
      <c r="G2337" s="241"/>
      <c r="H2337" s="244">
        <v>16</v>
      </c>
      <c r="I2337" s="245"/>
      <c r="J2337" s="241"/>
      <c r="K2337" s="241"/>
      <c r="L2337" s="246"/>
      <c r="M2337" s="247"/>
      <c r="N2337" s="248"/>
      <c r="O2337" s="248"/>
      <c r="P2337" s="248"/>
      <c r="Q2337" s="248"/>
      <c r="R2337" s="248"/>
      <c r="S2337" s="248"/>
      <c r="T2337" s="249"/>
      <c r="U2337" s="14"/>
      <c r="V2337" s="14"/>
      <c r="W2337" s="14"/>
      <c r="X2337" s="14"/>
      <c r="Y2337" s="14"/>
      <c r="Z2337" s="14"/>
      <c r="AA2337" s="14"/>
      <c r="AB2337" s="14"/>
      <c r="AC2337" s="14"/>
      <c r="AD2337" s="14"/>
      <c r="AE2337" s="14"/>
      <c r="AT2337" s="250" t="s">
        <v>218</v>
      </c>
      <c r="AU2337" s="250" t="s">
        <v>82</v>
      </c>
      <c r="AV2337" s="14" t="s">
        <v>112</v>
      </c>
      <c r="AW2337" s="14" t="s">
        <v>33</v>
      </c>
      <c r="AX2337" s="14" t="s">
        <v>34</v>
      </c>
      <c r="AY2337" s="250" t="s">
        <v>206</v>
      </c>
    </row>
    <row r="2338" spans="1:65" s="2" customFormat="1" ht="16.5" customHeight="1">
      <c r="A2338" s="40"/>
      <c r="B2338" s="41"/>
      <c r="C2338" s="215" t="s">
        <v>3256</v>
      </c>
      <c r="D2338" s="215" t="s">
        <v>208</v>
      </c>
      <c r="E2338" s="216" t="s">
        <v>3257</v>
      </c>
      <c r="F2338" s="217" t="s">
        <v>3258</v>
      </c>
      <c r="G2338" s="218" t="s">
        <v>386</v>
      </c>
      <c r="H2338" s="219">
        <v>6</v>
      </c>
      <c r="I2338" s="220"/>
      <c r="J2338" s="221">
        <f>ROUND(I2338*H2338,2)</f>
        <v>0</v>
      </c>
      <c r="K2338" s="217" t="s">
        <v>19</v>
      </c>
      <c r="L2338" s="46"/>
      <c r="M2338" s="222" t="s">
        <v>19</v>
      </c>
      <c r="N2338" s="223" t="s">
        <v>44</v>
      </c>
      <c r="O2338" s="86"/>
      <c r="P2338" s="224">
        <f>O2338*H2338</f>
        <v>0</v>
      </c>
      <c r="Q2338" s="224">
        <v>0</v>
      </c>
      <c r="R2338" s="224">
        <f>Q2338*H2338</f>
        <v>0</v>
      </c>
      <c r="S2338" s="224">
        <v>0</v>
      </c>
      <c r="T2338" s="225">
        <f>S2338*H2338</f>
        <v>0</v>
      </c>
      <c r="U2338" s="40"/>
      <c r="V2338" s="40"/>
      <c r="W2338" s="40"/>
      <c r="X2338" s="40"/>
      <c r="Y2338" s="40"/>
      <c r="Z2338" s="40"/>
      <c r="AA2338" s="40"/>
      <c r="AB2338" s="40"/>
      <c r="AC2338" s="40"/>
      <c r="AD2338" s="40"/>
      <c r="AE2338" s="40"/>
      <c r="AR2338" s="226" t="s">
        <v>304</v>
      </c>
      <c r="AT2338" s="226" t="s">
        <v>208</v>
      </c>
      <c r="AU2338" s="226" t="s">
        <v>82</v>
      </c>
      <c r="AY2338" s="19" t="s">
        <v>206</v>
      </c>
      <c r="BE2338" s="227">
        <f>IF(N2338="základní",J2338,0)</f>
        <v>0</v>
      </c>
      <c r="BF2338" s="227">
        <f>IF(N2338="snížená",J2338,0)</f>
        <v>0</v>
      </c>
      <c r="BG2338" s="227">
        <f>IF(N2338="zákl. přenesená",J2338,0)</f>
        <v>0</v>
      </c>
      <c r="BH2338" s="227">
        <f>IF(N2338="sníž. přenesená",J2338,0)</f>
        <v>0</v>
      </c>
      <c r="BI2338" s="227">
        <f>IF(N2338="nulová",J2338,0)</f>
        <v>0</v>
      </c>
      <c r="BJ2338" s="19" t="s">
        <v>34</v>
      </c>
      <c r="BK2338" s="227">
        <f>ROUND(I2338*H2338,2)</f>
        <v>0</v>
      </c>
      <c r="BL2338" s="19" t="s">
        <v>304</v>
      </c>
      <c r="BM2338" s="226" t="s">
        <v>3259</v>
      </c>
    </row>
    <row r="2339" spans="1:51" s="15" customFormat="1" ht="12">
      <c r="A2339" s="15"/>
      <c r="B2339" s="251"/>
      <c r="C2339" s="252"/>
      <c r="D2339" s="230" t="s">
        <v>218</v>
      </c>
      <c r="E2339" s="253" t="s">
        <v>19</v>
      </c>
      <c r="F2339" s="254" t="s">
        <v>3241</v>
      </c>
      <c r="G2339" s="252"/>
      <c r="H2339" s="253" t="s">
        <v>19</v>
      </c>
      <c r="I2339" s="255"/>
      <c r="J2339" s="252"/>
      <c r="K2339" s="252"/>
      <c r="L2339" s="256"/>
      <c r="M2339" s="257"/>
      <c r="N2339" s="258"/>
      <c r="O2339" s="258"/>
      <c r="P2339" s="258"/>
      <c r="Q2339" s="258"/>
      <c r="R2339" s="258"/>
      <c r="S2339" s="258"/>
      <c r="T2339" s="259"/>
      <c r="U2339" s="15"/>
      <c r="V2339" s="15"/>
      <c r="W2339" s="15"/>
      <c r="X2339" s="15"/>
      <c r="Y2339" s="15"/>
      <c r="Z2339" s="15"/>
      <c r="AA2339" s="15"/>
      <c r="AB2339" s="15"/>
      <c r="AC2339" s="15"/>
      <c r="AD2339" s="15"/>
      <c r="AE2339" s="15"/>
      <c r="AT2339" s="260" t="s">
        <v>218</v>
      </c>
      <c r="AU2339" s="260" t="s">
        <v>82</v>
      </c>
      <c r="AV2339" s="15" t="s">
        <v>34</v>
      </c>
      <c r="AW2339" s="15" t="s">
        <v>33</v>
      </c>
      <c r="AX2339" s="15" t="s">
        <v>73</v>
      </c>
      <c r="AY2339" s="260" t="s">
        <v>206</v>
      </c>
    </row>
    <row r="2340" spans="1:51" s="13" customFormat="1" ht="12">
      <c r="A2340" s="13"/>
      <c r="B2340" s="228"/>
      <c r="C2340" s="229"/>
      <c r="D2340" s="230" t="s">
        <v>218</v>
      </c>
      <c r="E2340" s="231" t="s">
        <v>19</v>
      </c>
      <c r="F2340" s="232" t="s">
        <v>3260</v>
      </c>
      <c r="G2340" s="229"/>
      <c r="H2340" s="233">
        <v>6</v>
      </c>
      <c r="I2340" s="234"/>
      <c r="J2340" s="229"/>
      <c r="K2340" s="229"/>
      <c r="L2340" s="235"/>
      <c r="M2340" s="236"/>
      <c r="N2340" s="237"/>
      <c r="O2340" s="237"/>
      <c r="P2340" s="237"/>
      <c r="Q2340" s="237"/>
      <c r="R2340" s="237"/>
      <c r="S2340" s="237"/>
      <c r="T2340" s="238"/>
      <c r="U2340" s="13"/>
      <c r="V2340" s="13"/>
      <c r="W2340" s="13"/>
      <c r="X2340" s="13"/>
      <c r="Y2340" s="13"/>
      <c r="Z2340" s="13"/>
      <c r="AA2340" s="13"/>
      <c r="AB2340" s="13"/>
      <c r="AC2340" s="13"/>
      <c r="AD2340" s="13"/>
      <c r="AE2340" s="13"/>
      <c r="AT2340" s="239" t="s">
        <v>218</v>
      </c>
      <c r="AU2340" s="239" t="s">
        <v>82</v>
      </c>
      <c r="AV2340" s="13" t="s">
        <v>82</v>
      </c>
      <c r="AW2340" s="13" t="s">
        <v>33</v>
      </c>
      <c r="AX2340" s="13" t="s">
        <v>73</v>
      </c>
      <c r="AY2340" s="239" t="s">
        <v>206</v>
      </c>
    </row>
    <row r="2341" spans="1:51" s="14" customFormat="1" ht="12">
      <c r="A2341" s="14"/>
      <c r="B2341" s="240"/>
      <c r="C2341" s="241"/>
      <c r="D2341" s="230" t="s">
        <v>218</v>
      </c>
      <c r="E2341" s="242" t="s">
        <v>19</v>
      </c>
      <c r="F2341" s="243" t="s">
        <v>220</v>
      </c>
      <c r="G2341" s="241"/>
      <c r="H2341" s="244">
        <v>6</v>
      </c>
      <c r="I2341" s="245"/>
      <c r="J2341" s="241"/>
      <c r="K2341" s="241"/>
      <c r="L2341" s="246"/>
      <c r="M2341" s="247"/>
      <c r="N2341" s="248"/>
      <c r="O2341" s="248"/>
      <c r="P2341" s="248"/>
      <c r="Q2341" s="248"/>
      <c r="R2341" s="248"/>
      <c r="S2341" s="248"/>
      <c r="T2341" s="249"/>
      <c r="U2341" s="14"/>
      <c r="V2341" s="14"/>
      <c r="W2341" s="14"/>
      <c r="X2341" s="14"/>
      <c r="Y2341" s="14"/>
      <c r="Z2341" s="14"/>
      <c r="AA2341" s="14"/>
      <c r="AB2341" s="14"/>
      <c r="AC2341" s="14"/>
      <c r="AD2341" s="14"/>
      <c r="AE2341" s="14"/>
      <c r="AT2341" s="250" t="s">
        <v>218</v>
      </c>
      <c r="AU2341" s="250" t="s">
        <v>82</v>
      </c>
      <c r="AV2341" s="14" t="s">
        <v>112</v>
      </c>
      <c r="AW2341" s="14" t="s">
        <v>33</v>
      </c>
      <c r="AX2341" s="14" t="s">
        <v>34</v>
      </c>
      <c r="AY2341" s="250" t="s">
        <v>206</v>
      </c>
    </row>
    <row r="2342" spans="1:65" s="2" customFormat="1" ht="16.5" customHeight="1">
      <c r="A2342" s="40"/>
      <c r="B2342" s="41"/>
      <c r="C2342" s="215" t="s">
        <v>3261</v>
      </c>
      <c r="D2342" s="215" t="s">
        <v>208</v>
      </c>
      <c r="E2342" s="216" t="s">
        <v>3262</v>
      </c>
      <c r="F2342" s="217" t="s">
        <v>3263</v>
      </c>
      <c r="G2342" s="218" t="s">
        <v>386</v>
      </c>
      <c r="H2342" s="219">
        <v>5</v>
      </c>
      <c r="I2342" s="220"/>
      <c r="J2342" s="221">
        <f>ROUND(I2342*H2342,2)</f>
        <v>0</v>
      </c>
      <c r="K2342" s="217" t="s">
        <v>19</v>
      </c>
      <c r="L2342" s="46"/>
      <c r="M2342" s="222" t="s">
        <v>19</v>
      </c>
      <c r="N2342" s="223" t="s">
        <v>44</v>
      </c>
      <c r="O2342" s="86"/>
      <c r="P2342" s="224">
        <f>O2342*H2342</f>
        <v>0</v>
      </c>
      <c r="Q2342" s="224">
        <v>0</v>
      </c>
      <c r="R2342" s="224">
        <f>Q2342*H2342</f>
        <v>0</v>
      </c>
      <c r="S2342" s="224">
        <v>0</v>
      </c>
      <c r="T2342" s="225">
        <f>S2342*H2342</f>
        <v>0</v>
      </c>
      <c r="U2342" s="40"/>
      <c r="V2342" s="40"/>
      <c r="W2342" s="40"/>
      <c r="X2342" s="40"/>
      <c r="Y2342" s="40"/>
      <c r="Z2342" s="40"/>
      <c r="AA2342" s="40"/>
      <c r="AB2342" s="40"/>
      <c r="AC2342" s="40"/>
      <c r="AD2342" s="40"/>
      <c r="AE2342" s="40"/>
      <c r="AR2342" s="226" t="s">
        <v>304</v>
      </c>
      <c r="AT2342" s="226" t="s">
        <v>208</v>
      </c>
      <c r="AU2342" s="226" t="s">
        <v>82</v>
      </c>
      <c r="AY2342" s="19" t="s">
        <v>206</v>
      </c>
      <c r="BE2342" s="227">
        <f>IF(N2342="základní",J2342,0)</f>
        <v>0</v>
      </c>
      <c r="BF2342" s="227">
        <f>IF(N2342="snížená",J2342,0)</f>
        <v>0</v>
      </c>
      <c r="BG2342" s="227">
        <f>IF(N2342="zákl. přenesená",J2342,0)</f>
        <v>0</v>
      </c>
      <c r="BH2342" s="227">
        <f>IF(N2342="sníž. přenesená",J2342,0)</f>
        <v>0</v>
      </c>
      <c r="BI2342" s="227">
        <f>IF(N2342="nulová",J2342,0)</f>
        <v>0</v>
      </c>
      <c r="BJ2342" s="19" t="s">
        <v>34</v>
      </c>
      <c r="BK2342" s="227">
        <f>ROUND(I2342*H2342,2)</f>
        <v>0</v>
      </c>
      <c r="BL2342" s="19" t="s">
        <v>304</v>
      </c>
      <c r="BM2342" s="226" t="s">
        <v>3264</v>
      </c>
    </row>
    <row r="2343" spans="1:51" s="15" customFormat="1" ht="12">
      <c r="A2343" s="15"/>
      <c r="B2343" s="251"/>
      <c r="C2343" s="252"/>
      <c r="D2343" s="230" t="s">
        <v>218</v>
      </c>
      <c r="E2343" s="253" t="s">
        <v>19</v>
      </c>
      <c r="F2343" s="254" t="s">
        <v>3241</v>
      </c>
      <c r="G2343" s="252"/>
      <c r="H2343" s="253" t="s">
        <v>19</v>
      </c>
      <c r="I2343" s="255"/>
      <c r="J2343" s="252"/>
      <c r="K2343" s="252"/>
      <c r="L2343" s="256"/>
      <c r="M2343" s="257"/>
      <c r="N2343" s="258"/>
      <c r="O2343" s="258"/>
      <c r="P2343" s="258"/>
      <c r="Q2343" s="258"/>
      <c r="R2343" s="258"/>
      <c r="S2343" s="258"/>
      <c r="T2343" s="259"/>
      <c r="U2343" s="15"/>
      <c r="V2343" s="15"/>
      <c r="W2343" s="15"/>
      <c r="X2343" s="15"/>
      <c r="Y2343" s="15"/>
      <c r="Z2343" s="15"/>
      <c r="AA2343" s="15"/>
      <c r="AB2343" s="15"/>
      <c r="AC2343" s="15"/>
      <c r="AD2343" s="15"/>
      <c r="AE2343" s="15"/>
      <c r="AT2343" s="260" t="s">
        <v>218</v>
      </c>
      <c r="AU2343" s="260" t="s">
        <v>82</v>
      </c>
      <c r="AV2343" s="15" t="s">
        <v>34</v>
      </c>
      <c r="AW2343" s="15" t="s">
        <v>33</v>
      </c>
      <c r="AX2343" s="15" t="s">
        <v>73</v>
      </c>
      <c r="AY2343" s="260" t="s">
        <v>206</v>
      </c>
    </row>
    <row r="2344" spans="1:51" s="13" customFormat="1" ht="12">
      <c r="A2344" s="13"/>
      <c r="B2344" s="228"/>
      <c r="C2344" s="229"/>
      <c r="D2344" s="230" t="s">
        <v>218</v>
      </c>
      <c r="E2344" s="231" t="s">
        <v>19</v>
      </c>
      <c r="F2344" s="232" t="s">
        <v>3265</v>
      </c>
      <c r="G2344" s="229"/>
      <c r="H2344" s="233">
        <v>5</v>
      </c>
      <c r="I2344" s="234"/>
      <c r="J2344" s="229"/>
      <c r="K2344" s="229"/>
      <c r="L2344" s="235"/>
      <c r="M2344" s="236"/>
      <c r="N2344" s="237"/>
      <c r="O2344" s="237"/>
      <c r="P2344" s="237"/>
      <c r="Q2344" s="237"/>
      <c r="R2344" s="237"/>
      <c r="S2344" s="237"/>
      <c r="T2344" s="238"/>
      <c r="U2344" s="13"/>
      <c r="V2344" s="13"/>
      <c r="W2344" s="13"/>
      <c r="X2344" s="13"/>
      <c r="Y2344" s="13"/>
      <c r="Z2344" s="13"/>
      <c r="AA2344" s="13"/>
      <c r="AB2344" s="13"/>
      <c r="AC2344" s="13"/>
      <c r="AD2344" s="13"/>
      <c r="AE2344" s="13"/>
      <c r="AT2344" s="239" t="s">
        <v>218</v>
      </c>
      <c r="AU2344" s="239" t="s">
        <v>82</v>
      </c>
      <c r="AV2344" s="13" t="s">
        <v>82</v>
      </c>
      <c r="AW2344" s="13" t="s">
        <v>33</v>
      </c>
      <c r="AX2344" s="13" t="s">
        <v>73</v>
      </c>
      <c r="AY2344" s="239" t="s">
        <v>206</v>
      </c>
    </row>
    <row r="2345" spans="1:51" s="14" customFormat="1" ht="12">
      <c r="A2345" s="14"/>
      <c r="B2345" s="240"/>
      <c r="C2345" s="241"/>
      <c r="D2345" s="230" t="s">
        <v>218</v>
      </c>
      <c r="E2345" s="242" t="s">
        <v>19</v>
      </c>
      <c r="F2345" s="243" t="s">
        <v>220</v>
      </c>
      <c r="G2345" s="241"/>
      <c r="H2345" s="244">
        <v>5</v>
      </c>
      <c r="I2345" s="245"/>
      <c r="J2345" s="241"/>
      <c r="K2345" s="241"/>
      <c r="L2345" s="246"/>
      <c r="M2345" s="247"/>
      <c r="N2345" s="248"/>
      <c r="O2345" s="248"/>
      <c r="P2345" s="248"/>
      <c r="Q2345" s="248"/>
      <c r="R2345" s="248"/>
      <c r="S2345" s="248"/>
      <c r="T2345" s="249"/>
      <c r="U2345" s="14"/>
      <c r="V2345" s="14"/>
      <c r="W2345" s="14"/>
      <c r="X2345" s="14"/>
      <c r="Y2345" s="14"/>
      <c r="Z2345" s="14"/>
      <c r="AA2345" s="14"/>
      <c r="AB2345" s="14"/>
      <c r="AC2345" s="14"/>
      <c r="AD2345" s="14"/>
      <c r="AE2345" s="14"/>
      <c r="AT2345" s="250" t="s">
        <v>218</v>
      </c>
      <c r="AU2345" s="250" t="s">
        <v>82</v>
      </c>
      <c r="AV2345" s="14" t="s">
        <v>112</v>
      </c>
      <c r="AW2345" s="14" t="s">
        <v>33</v>
      </c>
      <c r="AX2345" s="14" t="s">
        <v>34</v>
      </c>
      <c r="AY2345" s="250" t="s">
        <v>206</v>
      </c>
    </row>
    <row r="2346" spans="1:65" s="2" customFormat="1" ht="16.5" customHeight="1">
      <c r="A2346" s="40"/>
      <c r="B2346" s="41"/>
      <c r="C2346" s="215" t="s">
        <v>3266</v>
      </c>
      <c r="D2346" s="215" t="s">
        <v>208</v>
      </c>
      <c r="E2346" s="216" t="s">
        <v>3267</v>
      </c>
      <c r="F2346" s="217" t="s">
        <v>3268</v>
      </c>
      <c r="G2346" s="218" t="s">
        <v>386</v>
      </c>
      <c r="H2346" s="219">
        <v>1</v>
      </c>
      <c r="I2346" s="220"/>
      <c r="J2346" s="221">
        <f>ROUND(I2346*H2346,2)</f>
        <v>0</v>
      </c>
      <c r="K2346" s="217" t="s">
        <v>19</v>
      </c>
      <c r="L2346" s="46"/>
      <c r="M2346" s="222" t="s">
        <v>19</v>
      </c>
      <c r="N2346" s="223" t="s">
        <v>44</v>
      </c>
      <c r="O2346" s="86"/>
      <c r="P2346" s="224">
        <f>O2346*H2346</f>
        <v>0</v>
      </c>
      <c r="Q2346" s="224">
        <v>0</v>
      </c>
      <c r="R2346" s="224">
        <f>Q2346*H2346</f>
        <v>0</v>
      </c>
      <c r="S2346" s="224">
        <v>0</v>
      </c>
      <c r="T2346" s="225">
        <f>S2346*H2346</f>
        <v>0</v>
      </c>
      <c r="U2346" s="40"/>
      <c r="V2346" s="40"/>
      <c r="W2346" s="40"/>
      <c r="X2346" s="40"/>
      <c r="Y2346" s="40"/>
      <c r="Z2346" s="40"/>
      <c r="AA2346" s="40"/>
      <c r="AB2346" s="40"/>
      <c r="AC2346" s="40"/>
      <c r="AD2346" s="40"/>
      <c r="AE2346" s="40"/>
      <c r="AR2346" s="226" t="s">
        <v>304</v>
      </c>
      <c r="AT2346" s="226" t="s">
        <v>208</v>
      </c>
      <c r="AU2346" s="226" t="s">
        <v>82</v>
      </c>
      <c r="AY2346" s="19" t="s">
        <v>206</v>
      </c>
      <c r="BE2346" s="227">
        <f>IF(N2346="základní",J2346,0)</f>
        <v>0</v>
      </c>
      <c r="BF2346" s="227">
        <f>IF(N2346="snížená",J2346,0)</f>
        <v>0</v>
      </c>
      <c r="BG2346" s="227">
        <f>IF(N2346="zákl. přenesená",J2346,0)</f>
        <v>0</v>
      </c>
      <c r="BH2346" s="227">
        <f>IF(N2346="sníž. přenesená",J2346,0)</f>
        <v>0</v>
      </c>
      <c r="BI2346" s="227">
        <f>IF(N2346="nulová",J2346,0)</f>
        <v>0</v>
      </c>
      <c r="BJ2346" s="19" t="s">
        <v>34</v>
      </c>
      <c r="BK2346" s="227">
        <f>ROUND(I2346*H2346,2)</f>
        <v>0</v>
      </c>
      <c r="BL2346" s="19" t="s">
        <v>304</v>
      </c>
      <c r="BM2346" s="226" t="s">
        <v>3269</v>
      </c>
    </row>
    <row r="2347" spans="1:51" s="15" customFormat="1" ht="12">
      <c r="A2347" s="15"/>
      <c r="B2347" s="251"/>
      <c r="C2347" s="252"/>
      <c r="D2347" s="230" t="s">
        <v>218</v>
      </c>
      <c r="E2347" s="253" t="s">
        <v>19</v>
      </c>
      <c r="F2347" s="254" t="s">
        <v>3241</v>
      </c>
      <c r="G2347" s="252"/>
      <c r="H2347" s="253" t="s">
        <v>19</v>
      </c>
      <c r="I2347" s="255"/>
      <c r="J2347" s="252"/>
      <c r="K2347" s="252"/>
      <c r="L2347" s="256"/>
      <c r="M2347" s="257"/>
      <c r="N2347" s="258"/>
      <c r="O2347" s="258"/>
      <c r="P2347" s="258"/>
      <c r="Q2347" s="258"/>
      <c r="R2347" s="258"/>
      <c r="S2347" s="258"/>
      <c r="T2347" s="259"/>
      <c r="U2347" s="15"/>
      <c r="V2347" s="15"/>
      <c r="W2347" s="15"/>
      <c r="X2347" s="15"/>
      <c r="Y2347" s="15"/>
      <c r="Z2347" s="15"/>
      <c r="AA2347" s="15"/>
      <c r="AB2347" s="15"/>
      <c r="AC2347" s="15"/>
      <c r="AD2347" s="15"/>
      <c r="AE2347" s="15"/>
      <c r="AT2347" s="260" t="s">
        <v>218</v>
      </c>
      <c r="AU2347" s="260" t="s">
        <v>82</v>
      </c>
      <c r="AV2347" s="15" t="s">
        <v>34</v>
      </c>
      <c r="AW2347" s="15" t="s">
        <v>33</v>
      </c>
      <c r="AX2347" s="15" t="s">
        <v>73</v>
      </c>
      <c r="AY2347" s="260" t="s">
        <v>206</v>
      </c>
    </row>
    <row r="2348" spans="1:51" s="13" customFormat="1" ht="12">
      <c r="A2348" s="13"/>
      <c r="B2348" s="228"/>
      <c r="C2348" s="229"/>
      <c r="D2348" s="230" t="s">
        <v>218</v>
      </c>
      <c r="E2348" s="231" t="s">
        <v>19</v>
      </c>
      <c r="F2348" s="232" t="s">
        <v>34</v>
      </c>
      <c r="G2348" s="229"/>
      <c r="H2348" s="233">
        <v>1</v>
      </c>
      <c r="I2348" s="234"/>
      <c r="J2348" s="229"/>
      <c r="K2348" s="229"/>
      <c r="L2348" s="235"/>
      <c r="M2348" s="236"/>
      <c r="N2348" s="237"/>
      <c r="O2348" s="237"/>
      <c r="P2348" s="237"/>
      <c r="Q2348" s="237"/>
      <c r="R2348" s="237"/>
      <c r="S2348" s="237"/>
      <c r="T2348" s="238"/>
      <c r="U2348" s="13"/>
      <c r="V2348" s="13"/>
      <c r="W2348" s="13"/>
      <c r="X2348" s="13"/>
      <c r="Y2348" s="13"/>
      <c r="Z2348" s="13"/>
      <c r="AA2348" s="13"/>
      <c r="AB2348" s="13"/>
      <c r="AC2348" s="13"/>
      <c r="AD2348" s="13"/>
      <c r="AE2348" s="13"/>
      <c r="AT2348" s="239" t="s">
        <v>218</v>
      </c>
      <c r="AU2348" s="239" t="s">
        <v>82</v>
      </c>
      <c r="AV2348" s="13" t="s">
        <v>82</v>
      </c>
      <c r="AW2348" s="13" t="s">
        <v>33</v>
      </c>
      <c r="AX2348" s="13" t="s">
        <v>73</v>
      </c>
      <c r="AY2348" s="239" t="s">
        <v>206</v>
      </c>
    </row>
    <row r="2349" spans="1:51" s="14" customFormat="1" ht="12">
      <c r="A2349" s="14"/>
      <c r="B2349" s="240"/>
      <c r="C2349" s="241"/>
      <c r="D2349" s="230" t="s">
        <v>218</v>
      </c>
      <c r="E2349" s="242" t="s">
        <v>19</v>
      </c>
      <c r="F2349" s="243" t="s">
        <v>220</v>
      </c>
      <c r="G2349" s="241"/>
      <c r="H2349" s="244">
        <v>1</v>
      </c>
      <c r="I2349" s="245"/>
      <c r="J2349" s="241"/>
      <c r="K2349" s="241"/>
      <c r="L2349" s="246"/>
      <c r="M2349" s="247"/>
      <c r="N2349" s="248"/>
      <c r="O2349" s="248"/>
      <c r="P2349" s="248"/>
      <c r="Q2349" s="248"/>
      <c r="R2349" s="248"/>
      <c r="S2349" s="248"/>
      <c r="T2349" s="249"/>
      <c r="U2349" s="14"/>
      <c r="V2349" s="14"/>
      <c r="W2349" s="14"/>
      <c r="X2349" s="14"/>
      <c r="Y2349" s="14"/>
      <c r="Z2349" s="14"/>
      <c r="AA2349" s="14"/>
      <c r="AB2349" s="14"/>
      <c r="AC2349" s="14"/>
      <c r="AD2349" s="14"/>
      <c r="AE2349" s="14"/>
      <c r="AT2349" s="250" t="s">
        <v>218</v>
      </c>
      <c r="AU2349" s="250" t="s">
        <v>82</v>
      </c>
      <c r="AV2349" s="14" t="s">
        <v>112</v>
      </c>
      <c r="AW2349" s="14" t="s">
        <v>33</v>
      </c>
      <c r="AX2349" s="14" t="s">
        <v>34</v>
      </c>
      <c r="AY2349" s="250" t="s">
        <v>206</v>
      </c>
    </row>
    <row r="2350" spans="1:65" s="2" customFormat="1" ht="16.5" customHeight="1">
      <c r="A2350" s="40"/>
      <c r="B2350" s="41"/>
      <c r="C2350" s="215" t="s">
        <v>3270</v>
      </c>
      <c r="D2350" s="215" t="s">
        <v>208</v>
      </c>
      <c r="E2350" s="216" t="s">
        <v>3271</v>
      </c>
      <c r="F2350" s="217" t="s">
        <v>3272</v>
      </c>
      <c r="G2350" s="218" t="s">
        <v>386</v>
      </c>
      <c r="H2350" s="219">
        <v>3</v>
      </c>
      <c r="I2350" s="220"/>
      <c r="J2350" s="221">
        <f>ROUND(I2350*H2350,2)</f>
        <v>0</v>
      </c>
      <c r="K2350" s="217" t="s">
        <v>19</v>
      </c>
      <c r="L2350" s="46"/>
      <c r="M2350" s="222" t="s">
        <v>19</v>
      </c>
      <c r="N2350" s="223" t="s">
        <v>44</v>
      </c>
      <c r="O2350" s="86"/>
      <c r="P2350" s="224">
        <f>O2350*H2350</f>
        <v>0</v>
      </c>
      <c r="Q2350" s="224">
        <v>0</v>
      </c>
      <c r="R2350" s="224">
        <f>Q2350*H2350</f>
        <v>0</v>
      </c>
      <c r="S2350" s="224">
        <v>0</v>
      </c>
      <c r="T2350" s="225">
        <f>S2350*H2350</f>
        <v>0</v>
      </c>
      <c r="U2350" s="40"/>
      <c r="V2350" s="40"/>
      <c r="W2350" s="40"/>
      <c r="X2350" s="40"/>
      <c r="Y2350" s="40"/>
      <c r="Z2350" s="40"/>
      <c r="AA2350" s="40"/>
      <c r="AB2350" s="40"/>
      <c r="AC2350" s="40"/>
      <c r="AD2350" s="40"/>
      <c r="AE2350" s="40"/>
      <c r="AR2350" s="226" t="s">
        <v>304</v>
      </c>
      <c r="AT2350" s="226" t="s">
        <v>208</v>
      </c>
      <c r="AU2350" s="226" t="s">
        <v>82</v>
      </c>
      <c r="AY2350" s="19" t="s">
        <v>206</v>
      </c>
      <c r="BE2350" s="227">
        <f>IF(N2350="základní",J2350,0)</f>
        <v>0</v>
      </c>
      <c r="BF2350" s="227">
        <f>IF(N2350="snížená",J2350,0)</f>
        <v>0</v>
      </c>
      <c r="BG2350" s="227">
        <f>IF(N2350="zákl. přenesená",J2350,0)</f>
        <v>0</v>
      </c>
      <c r="BH2350" s="227">
        <f>IF(N2350="sníž. přenesená",J2350,0)</f>
        <v>0</v>
      </c>
      <c r="BI2350" s="227">
        <f>IF(N2350="nulová",J2350,0)</f>
        <v>0</v>
      </c>
      <c r="BJ2350" s="19" t="s">
        <v>34</v>
      </c>
      <c r="BK2350" s="227">
        <f>ROUND(I2350*H2350,2)</f>
        <v>0</v>
      </c>
      <c r="BL2350" s="19" t="s">
        <v>304</v>
      </c>
      <c r="BM2350" s="226" t="s">
        <v>3273</v>
      </c>
    </row>
    <row r="2351" spans="1:51" s="15" customFormat="1" ht="12">
      <c r="A2351" s="15"/>
      <c r="B2351" s="251"/>
      <c r="C2351" s="252"/>
      <c r="D2351" s="230" t="s">
        <v>218</v>
      </c>
      <c r="E2351" s="253" t="s">
        <v>19</v>
      </c>
      <c r="F2351" s="254" t="s">
        <v>3241</v>
      </c>
      <c r="G2351" s="252"/>
      <c r="H2351" s="253" t="s">
        <v>19</v>
      </c>
      <c r="I2351" s="255"/>
      <c r="J2351" s="252"/>
      <c r="K2351" s="252"/>
      <c r="L2351" s="256"/>
      <c r="M2351" s="257"/>
      <c r="N2351" s="258"/>
      <c r="O2351" s="258"/>
      <c r="P2351" s="258"/>
      <c r="Q2351" s="258"/>
      <c r="R2351" s="258"/>
      <c r="S2351" s="258"/>
      <c r="T2351" s="259"/>
      <c r="U2351" s="15"/>
      <c r="V2351" s="15"/>
      <c r="W2351" s="15"/>
      <c r="X2351" s="15"/>
      <c r="Y2351" s="15"/>
      <c r="Z2351" s="15"/>
      <c r="AA2351" s="15"/>
      <c r="AB2351" s="15"/>
      <c r="AC2351" s="15"/>
      <c r="AD2351" s="15"/>
      <c r="AE2351" s="15"/>
      <c r="AT2351" s="260" t="s">
        <v>218</v>
      </c>
      <c r="AU2351" s="260" t="s">
        <v>82</v>
      </c>
      <c r="AV2351" s="15" t="s">
        <v>34</v>
      </c>
      <c r="AW2351" s="15" t="s">
        <v>33</v>
      </c>
      <c r="AX2351" s="15" t="s">
        <v>73</v>
      </c>
      <c r="AY2351" s="260" t="s">
        <v>206</v>
      </c>
    </row>
    <row r="2352" spans="1:51" s="13" customFormat="1" ht="12">
      <c r="A2352" s="13"/>
      <c r="B2352" s="228"/>
      <c r="C2352" s="229"/>
      <c r="D2352" s="230" t="s">
        <v>218</v>
      </c>
      <c r="E2352" s="231" t="s">
        <v>19</v>
      </c>
      <c r="F2352" s="232" t="s">
        <v>93</v>
      </c>
      <c r="G2352" s="229"/>
      <c r="H2352" s="233">
        <v>3</v>
      </c>
      <c r="I2352" s="234"/>
      <c r="J2352" s="229"/>
      <c r="K2352" s="229"/>
      <c r="L2352" s="235"/>
      <c r="M2352" s="236"/>
      <c r="N2352" s="237"/>
      <c r="O2352" s="237"/>
      <c r="P2352" s="237"/>
      <c r="Q2352" s="237"/>
      <c r="R2352" s="237"/>
      <c r="S2352" s="237"/>
      <c r="T2352" s="238"/>
      <c r="U2352" s="13"/>
      <c r="V2352" s="13"/>
      <c r="W2352" s="13"/>
      <c r="X2352" s="13"/>
      <c r="Y2352" s="13"/>
      <c r="Z2352" s="13"/>
      <c r="AA2352" s="13"/>
      <c r="AB2352" s="13"/>
      <c r="AC2352" s="13"/>
      <c r="AD2352" s="13"/>
      <c r="AE2352" s="13"/>
      <c r="AT2352" s="239" t="s">
        <v>218</v>
      </c>
      <c r="AU2352" s="239" t="s">
        <v>82</v>
      </c>
      <c r="AV2352" s="13" t="s">
        <v>82</v>
      </c>
      <c r="AW2352" s="13" t="s">
        <v>33</v>
      </c>
      <c r="AX2352" s="13" t="s">
        <v>73</v>
      </c>
      <c r="AY2352" s="239" t="s">
        <v>206</v>
      </c>
    </row>
    <row r="2353" spans="1:51" s="14" customFormat="1" ht="12">
      <c r="A2353" s="14"/>
      <c r="B2353" s="240"/>
      <c r="C2353" s="241"/>
      <c r="D2353" s="230" t="s">
        <v>218</v>
      </c>
      <c r="E2353" s="242" t="s">
        <v>19</v>
      </c>
      <c r="F2353" s="243" t="s">
        <v>220</v>
      </c>
      <c r="G2353" s="241"/>
      <c r="H2353" s="244">
        <v>3</v>
      </c>
      <c r="I2353" s="245"/>
      <c r="J2353" s="241"/>
      <c r="K2353" s="241"/>
      <c r="L2353" s="246"/>
      <c r="M2353" s="247"/>
      <c r="N2353" s="248"/>
      <c r="O2353" s="248"/>
      <c r="P2353" s="248"/>
      <c r="Q2353" s="248"/>
      <c r="R2353" s="248"/>
      <c r="S2353" s="248"/>
      <c r="T2353" s="249"/>
      <c r="U2353" s="14"/>
      <c r="V2353" s="14"/>
      <c r="W2353" s="14"/>
      <c r="X2353" s="14"/>
      <c r="Y2353" s="14"/>
      <c r="Z2353" s="14"/>
      <c r="AA2353" s="14"/>
      <c r="AB2353" s="14"/>
      <c r="AC2353" s="14"/>
      <c r="AD2353" s="14"/>
      <c r="AE2353" s="14"/>
      <c r="AT2353" s="250" t="s">
        <v>218</v>
      </c>
      <c r="AU2353" s="250" t="s">
        <v>82</v>
      </c>
      <c r="AV2353" s="14" t="s">
        <v>112</v>
      </c>
      <c r="AW2353" s="14" t="s">
        <v>33</v>
      </c>
      <c r="AX2353" s="14" t="s">
        <v>34</v>
      </c>
      <c r="AY2353" s="250" t="s">
        <v>206</v>
      </c>
    </row>
    <row r="2354" spans="1:65" s="2" customFormat="1" ht="16.5" customHeight="1">
      <c r="A2354" s="40"/>
      <c r="B2354" s="41"/>
      <c r="C2354" s="215" t="s">
        <v>3274</v>
      </c>
      <c r="D2354" s="215" t="s">
        <v>208</v>
      </c>
      <c r="E2354" s="216" t="s">
        <v>3275</v>
      </c>
      <c r="F2354" s="217" t="s">
        <v>3276</v>
      </c>
      <c r="G2354" s="218" t="s">
        <v>386</v>
      </c>
      <c r="H2354" s="219">
        <v>6</v>
      </c>
      <c r="I2354" s="220"/>
      <c r="J2354" s="221">
        <f>ROUND(I2354*H2354,2)</f>
        <v>0</v>
      </c>
      <c r="K2354" s="217" t="s">
        <v>19</v>
      </c>
      <c r="L2354" s="46"/>
      <c r="M2354" s="222" t="s">
        <v>19</v>
      </c>
      <c r="N2354" s="223" t="s">
        <v>44</v>
      </c>
      <c r="O2354" s="86"/>
      <c r="P2354" s="224">
        <f>O2354*H2354</f>
        <v>0</v>
      </c>
      <c r="Q2354" s="224">
        <v>0</v>
      </c>
      <c r="R2354" s="224">
        <f>Q2354*H2354</f>
        <v>0</v>
      </c>
      <c r="S2354" s="224">
        <v>0</v>
      </c>
      <c r="T2354" s="225">
        <f>S2354*H2354</f>
        <v>0</v>
      </c>
      <c r="U2354" s="40"/>
      <c r="V2354" s="40"/>
      <c r="W2354" s="40"/>
      <c r="X2354" s="40"/>
      <c r="Y2354" s="40"/>
      <c r="Z2354" s="40"/>
      <c r="AA2354" s="40"/>
      <c r="AB2354" s="40"/>
      <c r="AC2354" s="40"/>
      <c r="AD2354" s="40"/>
      <c r="AE2354" s="40"/>
      <c r="AR2354" s="226" t="s">
        <v>304</v>
      </c>
      <c r="AT2354" s="226" t="s">
        <v>208</v>
      </c>
      <c r="AU2354" s="226" t="s">
        <v>82</v>
      </c>
      <c r="AY2354" s="19" t="s">
        <v>206</v>
      </c>
      <c r="BE2354" s="227">
        <f>IF(N2354="základní",J2354,0)</f>
        <v>0</v>
      </c>
      <c r="BF2354" s="227">
        <f>IF(N2354="snížená",J2354,0)</f>
        <v>0</v>
      </c>
      <c r="BG2354" s="227">
        <f>IF(N2354="zákl. přenesená",J2354,0)</f>
        <v>0</v>
      </c>
      <c r="BH2354" s="227">
        <f>IF(N2354="sníž. přenesená",J2354,0)</f>
        <v>0</v>
      </c>
      <c r="BI2354" s="227">
        <f>IF(N2354="nulová",J2354,0)</f>
        <v>0</v>
      </c>
      <c r="BJ2354" s="19" t="s">
        <v>34</v>
      </c>
      <c r="BK2354" s="227">
        <f>ROUND(I2354*H2354,2)</f>
        <v>0</v>
      </c>
      <c r="BL2354" s="19" t="s">
        <v>304</v>
      </c>
      <c r="BM2354" s="226" t="s">
        <v>3277</v>
      </c>
    </row>
    <row r="2355" spans="1:51" s="15" customFormat="1" ht="12">
      <c r="A2355" s="15"/>
      <c r="B2355" s="251"/>
      <c r="C2355" s="252"/>
      <c r="D2355" s="230" t="s">
        <v>218</v>
      </c>
      <c r="E2355" s="253" t="s">
        <v>19</v>
      </c>
      <c r="F2355" s="254" t="s">
        <v>3241</v>
      </c>
      <c r="G2355" s="252"/>
      <c r="H2355" s="253" t="s">
        <v>19</v>
      </c>
      <c r="I2355" s="255"/>
      <c r="J2355" s="252"/>
      <c r="K2355" s="252"/>
      <c r="L2355" s="256"/>
      <c r="M2355" s="257"/>
      <c r="N2355" s="258"/>
      <c r="O2355" s="258"/>
      <c r="P2355" s="258"/>
      <c r="Q2355" s="258"/>
      <c r="R2355" s="258"/>
      <c r="S2355" s="258"/>
      <c r="T2355" s="259"/>
      <c r="U2355" s="15"/>
      <c r="V2355" s="15"/>
      <c r="W2355" s="15"/>
      <c r="X2355" s="15"/>
      <c r="Y2355" s="15"/>
      <c r="Z2355" s="15"/>
      <c r="AA2355" s="15"/>
      <c r="AB2355" s="15"/>
      <c r="AC2355" s="15"/>
      <c r="AD2355" s="15"/>
      <c r="AE2355" s="15"/>
      <c r="AT2355" s="260" t="s">
        <v>218</v>
      </c>
      <c r="AU2355" s="260" t="s">
        <v>82</v>
      </c>
      <c r="AV2355" s="15" t="s">
        <v>34</v>
      </c>
      <c r="AW2355" s="15" t="s">
        <v>33</v>
      </c>
      <c r="AX2355" s="15" t="s">
        <v>73</v>
      </c>
      <c r="AY2355" s="260" t="s">
        <v>206</v>
      </c>
    </row>
    <row r="2356" spans="1:51" s="13" customFormat="1" ht="12">
      <c r="A2356" s="13"/>
      <c r="B2356" s="228"/>
      <c r="C2356" s="229"/>
      <c r="D2356" s="230" t="s">
        <v>218</v>
      </c>
      <c r="E2356" s="231" t="s">
        <v>19</v>
      </c>
      <c r="F2356" s="232" t="s">
        <v>3278</v>
      </c>
      <c r="G2356" s="229"/>
      <c r="H2356" s="233">
        <v>6</v>
      </c>
      <c r="I2356" s="234"/>
      <c r="J2356" s="229"/>
      <c r="K2356" s="229"/>
      <c r="L2356" s="235"/>
      <c r="M2356" s="236"/>
      <c r="N2356" s="237"/>
      <c r="O2356" s="237"/>
      <c r="P2356" s="237"/>
      <c r="Q2356" s="237"/>
      <c r="R2356" s="237"/>
      <c r="S2356" s="237"/>
      <c r="T2356" s="238"/>
      <c r="U2356" s="13"/>
      <c r="V2356" s="13"/>
      <c r="W2356" s="13"/>
      <c r="X2356" s="13"/>
      <c r="Y2356" s="13"/>
      <c r="Z2356" s="13"/>
      <c r="AA2356" s="13"/>
      <c r="AB2356" s="13"/>
      <c r="AC2356" s="13"/>
      <c r="AD2356" s="13"/>
      <c r="AE2356" s="13"/>
      <c r="AT2356" s="239" t="s">
        <v>218</v>
      </c>
      <c r="AU2356" s="239" t="s">
        <v>82</v>
      </c>
      <c r="AV2356" s="13" t="s">
        <v>82</v>
      </c>
      <c r="AW2356" s="13" t="s">
        <v>33</v>
      </c>
      <c r="AX2356" s="13" t="s">
        <v>73</v>
      </c>
      <c r="AY2356" s="239" t="s">
        <v>206</v>
      </c>
    </row>
    <row r="2357" spans="1:51" s="14" customFormat="1" ht="12">
      <c r="A2357" s="14"/>
      <c r="B2357" s="240"/>
      <c r="C2357" s="241"/>
      <c r="D2357" s="230" t="s">
        <v>218</v>
      </c>
      <c r="E2357" s="242" t="s">
        <v>19</v>
      </c>
      <c r="F2357" s="243" t="s">
        <v>220</v>
      </c>
      <c r="G2357" s="241"/>
      <c r="H2357" s="244">
        <v>6</v>
      </c>
      <c r="I2357" s="245"/>
      <c r="J2357" s="241"/>
      <c r="K2357" s="241"/>
      <c r="L2357" s="246"/>
      <c r="M2357" s="247"/>
      <c r="N2357" s="248"/>
      <c r="O2357" s="248"/>
      <c r="P2357" s="248"/>
      <c r="Q2357" s="248"/>
      <c r="R2357" s="248"/>
      <c r="S2357" s="248"/>
      <c r="T2357" s="249"/>
      <c r="U2357" s="14"/>
      <c r="V2357" s="14"/>
      <c r="W2357" s="14"/>
      <c r="X2357" s="14"/>
      <c r="Y2357" s="14"/>
      <c r="Z2357" s="14"/>
      <c r="AA2357" s="14"/>
      <c r="AB2357" s="14"/>
      <c r="AC2357" s="14"/>
      <c r="AD2357" s="14"/>
      <c r="AE2357" s="14"/>
      <c r="AT2357" s="250" t="s">
        <v>218</v>
      </c>
      <c r="AU2357" s="250" t="s">
        <v>82</v>
      </c>
      <c r="AV2357" s="14" t="s">
        <v>112</v>
      </c>
      <c r="AW2357" s="14" t="s">
        <v>33</v>
      </c>
      <c r="AX2357" s="14" t="s">
        <v>34</v>
      </c>
      <c r="AY2357" s="250" t="s">
        <v>206</v>
      </c>
    </row>
    <row r="2358" spans="1:65" s="2" customFormat="1" ht="16.5" customHeight="1">
      <c r="A2358" s="40"/>
      <c r="B2358" s="41"/>
      <c r="C2358" s="215" t="s">
        <v>3279</v>
      </c>
      <c r="D2358" s="215" t="s">
        <v>208</v>
      </c>
      <c r="E2358" s="216" t="s">
        <v>3280</v>
      </c>
      <c r="F2358" s="217" t="s">
        <v>3281</v>
      </c>
      <c r="G2358" s="218" t="s">
        <v>386</v>
      </c>
      <c r="H2358" s="219">
        <v>2</v>
      </c>
      <c r="I2358" s="220"/>
      <c r="J2358" s="221">
        <f>ROUND(I2358*H2358,2)</f>
        <v>0</v>
      </c>
      <c r="K2358" s="217" t="s">
        <v>19</v>
      </c>
      <c r="L2358" s="46"/>
      <c r="M2358" s="222" t="s">
        <v>19</v>
      </c>
      <c r="N2358" s="223" t="s">
        <v>44</v>
      </c>
      <c r="O2358" s="86"/>
      <c r="P2358" s="224">
        <f>O2358*H2358</f>
        <v>0</v>
      </c>
      <c r="Q2358" s="224">
        <v>0</v>
      </c>
      <c r="R2358" s="224">
        <f>Q2358*H2358</f>
        <v>0</v>
      </c>
      <c r="S2358" s="224">
        <v>0</v>
      </c>
      <c r="T2358" s="225">
        <f>S2358*H2358</f>
        <v>0</v>
      </c>
      <c r="U2358" s="40"/>
      <c r="V2358" s="40"/>
      <c r="W2358" s="40"/>
      <c r="X2358" s="40"/>
      <c r="Y2358" s="40"/>
      <c r="Z2358" s="40"/>
      <c r="AA2358" s="40"/>
      <c r="AB2358" s="40"/>
      <c r="AC2358" s="40"/>
      <c r="AD2358" s="40"/>
      <c r="AE2358" s="40"/>
      <c r="AR2358" s="226" t="s">
        <v>304</v>
      </c>
      <c r="AT2358" s="226" t="s">
        <v>208</v>
      </c>
      <c r="AU2358" s="226" t="s">
        <v>82</v>
      </c>
      <c r="AY2358" s="19" t="s">
        <v>206</v>
      </c>
      <c r="BE2358" s="227">
        <f>IF(N2358="základní",J2358,0)</f>
        <v>0</v>
      </c>
      <c r="BF2358" s="227">
        <f>IF(N2358="snížená",J2358,0)</f>
        <v>0</v>
      </c>
      <c r="BG2358" s="227">
        <f>IF(N2358="zákl. přenesená",J2358,0)</f>
        <v>0</v>
      </c>
      <c r="BH2358" s="227">
        <f>IF(N2358="sníž. přenesená",J2358,0)</f>
        <v>0</v>
      </c>
      <c r="BI2358" s="227">
        <f>IF(N2358="nulová",J2358,0)</f>
        <v>0</v>
      </c>
      <c r="BJ2358" s="19" t="s">
        <v>34</v>
      </c>
      <c r="BK2358" s="227">
        <f>ROUND(I2358*H2358,2)</f>
        <v>0</v>
      </c>
      <c r="BL2358" s="19" t="s">
        <v>304</v>
      </c>
      <c r="BM2358" s="226" t="s">
        <v>3282</v>
      </c>
    </row>
    <row r="2359" spans="1:51" s="15" customFormat="1" ht="12">
      <c r="A2359" s="15"/>
      <c r="B2359" s="251"/>
      <c r="C2359" s="252"/>
      <c r="D2359" s="230" t="s">
        <v>218</v>
      </c>
      <c r="E2359" s="253" t="s">
        <v>19</v>
      </c>
      <c r="F2359" s="254" t="s">
        <v>3241</v>
      </c>
      <c r="G2359" s="252"/>
      <c r="H2359" s="253" t="s">
        <v>19</v>
      </c>
      <c r="I2359" s="255"/>
      <c r="J2359" s="252"/>
      <c r="K2359" s="252"/>
      <c r="L2359" s="256"/>
      <c r="M2359" s="257"/>
      <c r="N2359" s="258"/>
      <c r="O2359" s="258"/>
      <c r="P2359" s="258"/>
      <c r="Q2359" s="258"/>
      <c r="R2359" s="258"/>
      <c r="S2359" s="258"/>
      <c r="T2359" s="259"/>
      <c r="U2359" s="15"/>
      <c r="V2359" s="15"/>
      <c r="W2359" s="15"/>
      <c r="X2359" s="15"/>
      <c r="Y2359" s="15"/>
      <c r="Z2359" s="15"/>
      <c r="AA2359" s="15"/>
      <c r="AB2359" s="15"/>
      <c r="AC2359" s="15"/>
      <c r="AD2359" s="15"/>
      <c r="AE2359" s="15"/>
      <c r="AT2359" s="260" t="s">
        <v>218</v>
      </c>
      <c r="AU2359" s="260" t="s">
        <v>82</v>
      </c>
      <c r="AV2359" s="15" t="s">
        <v>34</v>
      </c>
      <c r="AW2359" s="15" t="s">
        <v>33</v>
      </c>
      <c r="AX2359" s="15" t="s">
        <v>73</v>
      </c>
      <c r="AY2359" s="260" t="s">
        <v>206</v>
      </c>
    </row>
    <row r="2360" spans="1:51" s="13" customFormat="1" ht="12">
      <c r="A2360" s="13"/>
      <c r="B2360" s="228"/>
      <c r="C2360" s="229"/>
      <c r="D2360" s="230" t="s">
        <v>218</v>
      </c>
      <c r="E2360" s="231" t="s">
        <v>19</v>
      </c>
      <c r="F2360" s="232" t="s">
        <v>3246</v>
      </c>
      <c r="G2360" s="229"/>
      <c r="H2360" s="233">
        <v>2</v>
      </c>
      <c r="I2360" s="234"/>
      <c r="J2360" s="229"/>
      <c r="K2360" s="229"/>
      <c r="L2360" s="235"/>
      <c r="M2360" s="236"/>
      <c r="N2360" s="237"/>
      <c r="O2360" s="237"/>
      <c r="P2360" s="237"/>
      <c r="Q2360" s="237"/>
      <c r="R2360" s="237"/>
      <c r="S2360" s="237"/>
      <c r="T2360" s="238"/>
      <c r="U2360" s="13"/>
      <c r="V2360" s="13"/>
      <c r="W2360" s="13"/>
      <c r="X2360" s="13"/>
      <c r="Y2360" s="13"/>
      <c r="Z2360" s="13"/>
      <c r="AA2360" s="13"/>
      <c r="AB2360" s="13"/>
      <c r="AC2360" s="13"/>
      <c r="AD2360" s="13"/>
      <c r="AE2360" s="13"/>
      <c r="AT2360" s="239" t="s">
        <v>218</v>
      </c>
      <c r="AU2360" s="239" t="s">
        <v>82</v>
      </c>
      <c r="AV2360" s="13" t="s">
        <v>82</v>
      </c>
      <c r="AW2360" s="13" t="s">
        <v>33</v>
      </c>
      <c r="AX2360" s="13" t="s">
        <v>73</v>
      </c>
      <c r="AY2360" s="239" t="s">
        <v>206</v>
      </c>
    </row>
    <row r="2361" spans="1:51" s="14" customFormat="1" ht="12">
      <c r="A2361" s="14"/>
      <c r="B2361" s="240"/>
      <c r="C2361" s="241"/>
      <c r="D2361" s="230" t="s">
        <v>218</v>
      </c>
      <c r="E2361" s="242" t="s">
        <v>19</v>
      </c>
      <c r="F2361" s="243" t="s">
        <v>220</v>
      </c>
      <c r="G2361" s="241"/>
      <c r="H2361" s="244">
        <v>2</v>
      </c>
      <c r="I2361" s="245"/>
      <c r="J2361" s="241"/>
      <c r="K2361" s="241"/>
      <c r="L2361" s="246"/>
      <c r="M2361" s="247"/>
      <c r="N2361" s="248"/>
      <c r="O2361" s="248"/>
      <c r="P2361" s="248"/>
      <c r="Q2361" s="248"/>
      <c r="R2361" s="248"/>
      <c r="S2361" s="248"/>
      <c r="T2361" s="249"/>
      <c r="U2361" s="14"/>
      <c r="V2361" s="14"/>
      <c r="W2361" s="14"/>
      <c r="X2361" s="14"/>
      <c r="Y2361" s="14"/>
      <c r="Z2361" s="14"/>
      <c r="AA2361" s="14"/>
      <c r="AB2361" s="14"/>
      <c r="AC2361" s="14"/>
      <c r="AD2361" s="14"/>
      <c r="AE2361" s="14"/>
      <c r="AT2361" s="250" t="s">
        <v>218</v>
      </c>
      <c r="AU2361" s="250" t="s">
        <v>82</v>
      </c>
      <c r="AV2361" s="14" t="s">
        <v>112</v>
      </c>
      <c r="AW2361" s="14" t="s">
        <v>33</v>
      </c>
      <c r="AX2361" s="14" t="s">
        <v>34</v>
      </c>
      <c r="AY2361" s="250" t="s">
        <v>206</v>
      </c>
    </row>
    <row r="2362" spans="1:63" s="12" customFormat="1" ht="22.8" customHeight="1">
      <c r="A2362" s="12"/>
      <c r="B2362" s="199"/>
      <c r="C2362" s="200"/>
      <c r="D2362" s="201" t="s">
        <v>72</v>
      </c>
      <c r="E2362" s="213" t="s">
        <v>3283</v>
      </c>
      <c r="F2362" s="213" t="s">
        <v>3284</v>
      </c>
      <c r="G2362" s="200"/>
      <c r="H2362" s="200"/>
      <c r="I2362" s="203"/>
      <c r="J2362" s="214">
        <f>BK2362</f>
        <v>0</v>
      </c>
      <c r="K2362" s="200"/>
      <c r="L2362" s="205"/>
      <c r="M2362" s="206"/>
      <c r="N2362" s="207"/>
      <c r="O2362" s="207"/>
      <c r="P2362" s="208">
        <f>SUM(P2363:P2422)</f>
        <v>0</v>
      </c>
      <c r="Q2362" s="207"/>
      <c r="R2362" s="208">
        <f>SUM(R2363:R2422)</f>
        <v>1.2991200000000003</v>
      </c>
      <c r="S2362" s="207"/>
      <c r="T2362" s="209">
        <f>SUM(T2363:T2422)</f>
        <v>0</v>
      </c>
      <c r="U2362" s="12"/>
      <c r="V2362" s="12"/>
      <c r="W2362" s="12"/>
      <c r="X2362" s="12"/>
      <c r="Y2362" s="12"/>
      <c r="Z2362" s="12"/>
      <c r="AA2362" s="12"/>
      <c r="AB2362" s="12"/>
      <c r="AC2362" s="12"/>
      <c r="AD2362" s="12"/>
      <c r="AE2362" s="12"/>
      <c r="AR2362" s="210" t="s">
        <v>82</v>
      </c>
      <c r="AT2362" s="211" t="s">
        <v>72</v>
      </c>
      <c r="AU2362" s="211" t="s">
        <v>34</v>
      </c>
      <c r="AY2362" s="210" t="s">
        <v>206</v>
      </c>
      <c r="BK2362" s="212">
        <f>SUM(BK2363:BK2422)</f>
        <v>0</v>
      </c>
    </row>
    <row r="2363" spans="1:65" s="2" customFormat="1" ht="12">
      <c r="A2363" s="40"/>
      <c r="B2363" s="41"/>
      <c r="C2363" s="215" t="s">
        <v>3285</v>
      </c>
      <c r="D2363" s="215" t="s">
        <v>208</v>
      </c>
      <c r="E2363" s="216" t="s">
        <v>3286</v>
      </c>
      <c r="F2363" s="217" t="s">
        <v>3287</v>
      </c>
      <c r="G2363" s="218" t="s">
        <v>270</v>
      </c>
      <c r="H2363" s="219">
        <v>258.1</v>
      </c>
      <c r="I2363" s="220"/>
      <c r="J2363" s="221">
        <f>ROUND(I2363*H2363,2)</f>
        <v>0</v>
      </c>
      <c r="K2363" s="217" t="s">
        <v>212</v>
      </c>
      <c r="L2363" s="46"/>
      <c r="M2363" s="222" t="s">
        <v>19</v>
      </c>
      <c r="N2363" s="223" t="s">
        <v>44</v>
      </c>
      <c r="O2363" s="86"/>
      <c r="P2363" s="224">
        <f>O2363*H2363</f>
        <v>0</v>
      </c>
      <c r="Q2363" s="224">
        <v>0.00391</v>
      </c>
      <c r="R2363" s="224">
        <f>Q2363*H2363</f>
        <v>1.0091710000000003</v>
      </c>
      <c r="S2363" s="224">
        <v>0</v>
      </c>
      <c r="T2363" s="225">
        <f>S2363*H2363</f>
        <v>0</v>
      </c>
      <c r="U2363" s="40"/>
      <c r="V2363" s="40"/>
      <c r="W2363" s="40"/>
      <c r="X2363" s="40"/>
      <c r="Y2363" s="40"/>
      <c r="Z2363" s="40"/>
      <c r="AA2363" s="40"/>
      <c r="AB2363" s="40"/>
      <c r="AC2363" s="40"/>
      <c r="AD2363" s="40"/>
      <c r="AE2363" s="40"/>
      <c r="AR2363" s="226" t="s">
        <v>304</v>
      </c>
      <c r="AT2363" s="226" t="s">
        <v>208</v>
      </c>
      <c r="AU2363" s="226" t="s">
        <v>82</v>
      </c>
      <c r="AY2363" s="19" t="s">
        <v>206</v>
      </c>
      <c r="BE2363" s="227">
        <f>IF(N2363="základní",J2363,0)</f>
        <v>0</v>
      </c>
      <c r="BF2363" s="227">
        <f>IF(N2363="snížená",J2363,0)</f>
        <v>0</v>
      </c>
      <c r="BG2363" s="227">
        <f>IF(N2363="zákl. přenesená",J2363,0)</f>
        <v>0</v>
      </c>
      <c r="BH2363" s="227">
        <f>IF(N2363="sníž. přenesená",J2363,0)</f>
        <v>0</v>
      </c>
      <c r="BI2363" s="227">
        <f>IF(N2363="nulová",J2363,0)</f>
        <v>0</v>
      </c>
      <c r="BJ2363" s="19" t="s">
        <v>34</v>
      </c>
      <c r="BK2363" s="227">
        <f>ROUND(I2363*H2363,2)</f>
        <v>0</v>
      </c>
      <c r="BL2363" s="19" t="s">
        <v>304</v>
      </c>
      <c r="BM2363" s="226" t="s">
        <v>3288</v>
      </c>
    </row>
    <row r="2364" spans="1:65" s="2" customFormat="1" ht="12">
      <c r="A2364" s="40"/>
      <c r="B2364" s="41"/>
      <c r="C2364" s="215" t="s">
        <v>3289</v>
      </c>
      <c r="D2364" s="215" t="s">
        <v>208</v>
      </c>
      <c r="E2364" s="216" t="s">
        <v>3290</v>
      </c>
      <c r="F2364" s="217" t="s">
        <v>3291</v>
      </c>
      <c r="G2364" s="218" t="s">
        <v>270</v>
      </c>
      <c r="H2364" s="219">
        <v>674.3</v>
      </c>
      <c r="I2364" s="220"/>
      <c r="J2364" s="221">
        <f>ROUND(I2364*H2364,2)</f>
        <v>0</v>
      </c>
      <c r="K2364" s="217" t="s">
        <v>19</v>
      </c>
      <c r="L2364" s="46"/>
      <c r="M2364" s="222" t="s">
        <v>19</v>
      </c>
      <c r="N2364" s="223" t="s">
        <v>44</v>
      </c>
      <c r="O2364" s="86"/>
      <c r="P2364" s="224">
        <f>O2364*H2364</f>
        <v>0</v>
      </c>
      <c r="Q2364" s="224">
        <v>0</v>
      </c>
      <c r="R2364" s="224">
        <f>Q2364*H2364</f>
        <v>0</v>
      </c>
      <c r="S2364" s="224">
        <v>0</v>
      </c>
      <c r="T2364" s="225">
        <f>S2364*H2364</f>
        <v>0</v>
      </c>
      <c r="U2364" s="40"/>
      <c r="V2364" s="40"/>
      <c r="W2364" s="40"/>
      <c r="X2364" s="40"/>
      <c r="Y2364" s="40"/>
      <c r="Z2364" s="40"/>
      <c r="AA2364" s="40"/>
      <c r="AB2364" s="40"/>
      <c r="AC2364" s="40"/>
      <c r="AD2364" s="40"/>
      <c r="AE2364" s="40"/>
      <c r="AR2364" s="226" t="s">
        <v>304</v>
      </c>
      <c r="AT2364" s="226" t="s">
        <v>208</v>
      </c>
      <c r="AU2364" s="226" t="s">
        <v>82</v>
      </c>
      <c r="AY2364" s="19" t="s">
        <v>206</v>
      </c>
      <c r="BE2364" s="227">
        <f>IF(N2364="základní",J2364,0)</f>
        <v>0</v>
      </c>
      <c r="BF2364" s="227">
        <f>IF(N2364="snížená",J2364,0)</f>
        <v>0</v>
      </c>
      <c r="BG2364" s="227">
        <f>IF(N2364="zákl. přenesená",J2364,0)</f>
        <v>0</v>
      </c>
      <c r="BH2364" s="227">
        <f>IF(N2364="sníž. přenesená",J2364,0)</f>
        <v>0</v>
      </c>
      <c r="BI2364" s="227">
        <f>IF(N2364="nulová",J2364,0)</f>
        <v>0</v>
      </c>
      <c r="BJ2364" s="19" t="s">
        <v>34</v>
      </c>
      <c r="BK2364" s="227">
        <f>ROUND(I2364*H2364,2)</f>
        <v>0</v>
      </c>
      <c r="BL2364" s="19" t="s">
        <v>304</v>
      </c>
      <c r="BM2364" s="226" t="s">
        <v>3292</v>
      </c>
    </row>
    <row r="2365" spans="1:65" s="2" customFormat="1" ht="44.25" customHeight="1">
      <c r="A2365" s="40"/>
      <c r="B2365" s="41"/>
      <c r="C2365" s="215" t="s">
        <v>3293</v>
      </c>
      <c r="D2365" s="215" t="s">
        <v>208</v>
      </c>
      <c r="E2365" s="216" t="s">
        <v>3294</v>
      </c>
      <c r="F2365" s="217" t="s">
        <v>3295</v>
      </c>
      <c r="G2365" s="218" t="s">
        <v>270</v>
      </c>
      <c r="H2365" s="219">
        <v>674.3</v>
      </c>
      <c r="I2365" s="220"/>
      <c r="J2365" s="221">
        <f>ROUND(I2365*H2365,2)</f>
        <v>0</v>
      </c>
      <c r="K2365" s="217" t="s">
        <v>212</v>
      </c>
      <c r="L2365" s="46"/>
      <c r="M2365" s="222" t="s">
        <v>19</v>
      </c>
      <c r="N2365" s="223" t="s">
        <v>44</v>
      </c>
      <c r="O2365" s="86"/>
      <c r="P2365" s="224">
        <f>O2365*H2365</f>
        <v>0</v>
      </c>
      <c r="Q2365" s="224">
        <v>0.00015</v>
      </c>
      <c r="R2365" s="224">
        <f>Q2365*H2365</f>
        <v>0.10114499999999998</v>
      </c>
      <c r="S2365" s="224">
        <v>0</v>
      </c>
      <c r="T2365" s="225">
        <f>S2365*H2365</f>
        <v>0</v>
      </c>
      <c r="U2365" s="40"/>
      <c r="V2365" s="40"/>
      <c r="W2365" s="40"/>
      <c r="X2365" s="40"/>
      <c r="Y2365" s="40"/>
      <c r="Z2365" s="40"/>
      <c r="AA2365" s="40"/>
      <c r="AB2365" s="40"/>
      <c r="AC2365" s="40"/>
      <c r="AD2365" s="40"/>
      <c r="AE2365" s="40"/>
      <c r="AR2365" s="226" t="s">
        <v>304</v>
      </c>
      <c r="AT2365" s="226" t="s">
        <v>208</v>
      </c>
      <c r="AU2365" s="226" t="s">
        <v>82</v>
      </c>
      <c r="AY2365" s="19" t="s">
        <v>206</v>
      </c>
      <c r="BE2365" s="227">
        <f>IF(N2365="základní",J2365,0)</f>
        <v>0</v>
      </c>
      <c r="BF2365" s="227">
        <f>IF(N2365="snížená",J2365,0)</f>
        <v>0</v>
      </c>
      <c r="BG2365" s="227">
        <f>IF(N2365="zákl. přenesená",J2365,0)</f>
        <v>0</v>
      </c>
      <c r="BH2365" s="227">
        <f>IF(N2365="sníž. přenesená",J2365,0)</f>
        <v>0</v>
      </c>
      <c r="BI2365" s="227">
        <f>IF(N2365="nulová",J2365,0)</f>
        <v>0</v>
      </c>
      <c r="BJ2365" s="19" t="s">
        <v>34</v>
      </c>
      <c r="BK2365" s="227">
        <f>ROUND(I2365*H2365,2)</f>
        <v>0</v>
      </c>
      <c r="BL2365" s="19" t="s">
        <v>304</v>
      </c>
      <c r="BM2365" s="226" t="s">
        <v>3296</v>
      </c>
    </row>
    <row r="2366" spans="1:65" s="2" customFormat="1" ht="44.25" customHeight="1">
      <c r="A2366" s="40"/>
      <c r="B2366" s="41"/>
      <c r="C2366" s="215" t="s">
        <v>3297</v>
      </c>
      <c r="D2366" s="215" t="s">
        <v>208</v>
      </c>
      <c r="E2366" s="216" t="s">
        <v>3298</v>
      </c>
      <c r="F2366" s="217" t="s">
        <v>3299</v>
      </c>
      <c r="G2366" s="218" t="s">
        <v>270</v>
      </c>
      <c r="H2366" s="219">
        <v>674.3</v>
      </c>
      <c r="I2366" s="220"/>
      <c r="J2366" s="221">
        <f>ROUND(I2366*H2366,2)</f>
        <v>0</v>
      </c>
      <c r="K2366" s="217" t="s">
        <v>212</v>
      </c>
      <c r="L2366" s="46"/>
      <c r="M2366" s="222" t="s">
        <v>19</v>
      </c>
      <c r="N2366" s="223" t="s">
        <v>44</v>
      </c>
      <c r="O2366" s="86"/>
      <c r="P2366" s="224">
        <f>O2366*H2366</f>
        <v>0</v>
      </c>
      <c r="Q2366" s="224">
        <v>0.00028</v>
      </c>
      <c r="R2366" s="224">
        <f>Q2366*H2366</f>
        <v>0.18880399999999997</v>
      </c>
      <c r="S2366" s="224">
        <v>0</v>
      </c>
      <c r="T2366" s="225">
        <f>S2366*H2366</f>
        <v>0</v>
      </c>
      <c r="U2366" s="40"/>
      <c r="V2366" s="40"/>
      <c r="W2366" s="40"/>
      <c r="X2366" s="40"/>
      <c r="Y2366" s="40"/>
      <c r="Z2366" s="40"/>
      <c r="AA2366" s="40"/>
      <c r="AB2366" s="40"/>
      <c r="AC2366" s="40"/>
      <c r="AD2366" s="40"/>
      <c r="AE2366" s="40"/>
      <c r="AR2366" s="226" t="s">
        <v>304</v>
      </c>
      <c r="AT2366" s="226" t="s">
        <v>208</v>
      </c>
      <c r="AU2366" s="226" t="s">
        <v>82</v>
      </c>
      <c r="AY2366" s="19" t="s">
        <v>206</v>
      </c>
      <c r="BE2366" s="227">
        <f>IF(N2366="základní",J2366,0)</f>
        <v>0</v>
      </c>
      <c r="BF2366" s="227">
        <f>IF(N2366="snížená",J2366,0)</f>
        <v>0</v>
      </c>
      <c r="BG2366" s="227">
        <f>IF(N2366="zákl. přenesená",J2366,0)</f>
        <v>0</v>
      </c>
      <c r="BH2366" s="227">
        <f>IF(N2366="sníž. přenesená",J2366,0)</f>
        <v>0</v>
      </c>
      <c r="BI2366" s="227">
        <f>IF(N2366="nulová",J2366,0)</f>
        <v>0</v>
      </c>
      <c r="BJ2366" s="19" t="s">
        <v>34</v>
      </c>
      <c r="BK2366" s="227">
        <f>ROUND(I2366*H2366,2)</f>
        <v>0</v>
      </c>
      <c r="BL2366" s="19" t="s">
        <v>304</v>
      </c>
      <c r="BM2366" s="226" t="s">
        <v>3300</v>
      </c>
    </row>
    <row r="2367" spans="1:65" s="2" customFormat="1" ht="16.5" customHeight="1">
      <c r="A2367" s="40"/>
      <c r="B2367" s="41"/>
      <c r="C2367" s="215" t="s">
        <v>3301</v>
      </c>
      <c r="D2367" s="215" t="s">
        <v>208</v>
      </c>
      <c r="E2367" s="216" t="s">
        <v>3302</v>
      </c>
      <c r="F2367" s="217" t="s">
        <v>3303</v>
      </c>
      <c r="G2367" s="218" t="s">
        <v>211</v>
      </c>
      <c r="H2367" s="219">
        <v>99.07</v>
      </c>
      <c r="I2367" s="220"/>
      <c r="J2367" s="221">
        <f>ROUND(I2367*H2367,2)</f>
        <v>0</v>
      </c>
      <c r="K2367" s="217" t="s">
        <v>19</v>
      </c>
      <c r="L2367" s="46"/>
      <c r="M2367" s="222" t="s">
        <v>19</v>
      </c>
      <c r="N2367" s="223" t="s">
        <v>44</v>
      </c>
      <c r="O2367" s="86"/>
      <c r="P2367" s="224">
        <f>O2367*H2367</f>
        <v>0</v>
      </c>
      <c r="Q2367" s="224">
        <v>0</v>
      </c>
      <c r="R2367" s="224">
        <f>Q2367*H2367</f>
        <v>0</v>
      </c>
      <c r="S2367" s="224">
        <v>0</v>
      </c>
      <c r="T2367" s="225">
        <f>S2367*H2367</f>
        <v>0</v>
      </c>
      <c r="U2367" s="40"/>
      <c r="V2367" s="40"/>
      <c r="W2367" s="40"/>
      <c r="X2367" s="40"/>
      <c r="Y2367" s="40"/>
      <c r="Z2367" s="40"/>
      <c r="AA2367" s="40"/>
      <c r="AB2367" s="40"/>
      <c r="AC2367" s="40"/>
      <c r="AD2367" s="40"/>
      <c r="AE2367" s="40"/>
      <c r="AR2367" s="226" t="s">
        <v>304</v>
      </c>
      <c r="AT2367" s="226" t="s">
        <v>208</v>
      </c>
      <c r="AU2367" s="226" t="s">
        <v>82</v>
      </c>
      <c r="AY2367" s="19" t="s">
        <v>206</v>
      </c>
      <c r="BE2367" s="227">
        <f>IF(N2367="základní",J2367,0)</f>
        <v>0</v>
      </c>
      <c r="BF2367" s="227">
        <f>IF(N2367="snížená",J2367,0)</f>
        <v>0</v>
      </c>
      <c r="BG2367" s="227">
        <f>IF(N2367="zákl. přenesená",J2367,0)</f>
        <v>0</v>
      </c>
      <c r="BH2367" s="227">
        <f>IF(N2367="sníž. přenesená",J2367,0)</f>
        <v>0</v>
      </c>
      <c r="BI2367" s="227">
        <f>IF(N2367="nulová",J2367,0)</f>
        <v>0</v>
      </c>
      <c r="BJ2367" s="19" t="s">
        <v>34</v>
      </c>
      <c r="BK2367" s="227">
        <f>ROUND(I2367*H2367,2)</f>
        <v>0</v>
      </c>
      <c r="BL2367" s="19" t="s">
        <v>304</v>
      </c>
      <c r="BM2367" s="226" t="s">
        <v>3304</v>
      </c>
    </row>
    <row r="2368" spans="1:65" s="2" customFormat="1" ht="16.5" customHeight="1">
      <c r="A2368" s="40"/>
      <c r="B2368" s="41"/>
      <c r="C2368" s="215" t="s">
        <v>3305</v>
      </c>
      <c r="D2368" s="215" t="s">
        <v>208</v>
      </c>
      <c r="E2368" s="216" t="s">
        <v>3306</v>
      </c>
      <c r="F2368" s="217" t="s">
        <v>3307</v>
      </c>
      <c r="G2368" s="218" t="s">
        <v>270</v>
      </c>
      <c r="H2368" s="219">
        <v>544.3</v>
      </c>
      <c r="I2368" s="220"/>
      <c r="J2368" s="221">
        <f>ROUND(I2368*H2368,2)</f>
        <v>0</v>
      </c>
      <c r="K2368" s="217" t="s">
        <v>19</v>
      </c>
      <c r="L2368" s="46"/>
      <c r="M2368" s="222" t="s">
        <v>19</v>
      </c>
      <c r="N2368" s="223" t="s">
        <v>44</v>
      </c>
      <c r="O2368" s="86"/>
      <c r="P2368" s="224">
        <f>O2368*H2368</f>
        <v>0</v>
      </c>
      <c r="Q2368" s="224">
        <v>0</v>
      </c>
      <c r="R2368" s="224">
        <f>Q2368*H2368</f>
        <v>0</v>
      </c>
      <c r="S2368" s="224">
        <v>0</v>
      </c>
      <c r="T2368" s="225">
        <f>S2368*H2368</f>
        <v>0</v>
      </c>
      <c r="U2368" s="40"/>
      <c r="V2368" s="40"/>
      <c r="W2368" s="40"/>
      <c r="X2368" s="40"/>
      <c r="Y2368" s="40"/>
      <c r="Z2368" s="40"/>
      <c r="AA2368" s="40"/>
      <c r="AB2368" s="40"/>
      <c r="AC2368" s="40"/>
      <c r="AD2368" s="40"/>
      <c r="AE2368" s="40"/>
      <c r="AR2368" s="226" t="s">
        <v>304</v>
      </c>
      <c r="AT2368" s="226" t="s">
        <v>208</v>
      </c>
      <c r="AU2368" s="226" t="s">
        <v>82</v>
      </c>
      <c r="AY2368" s="19" t="s">
        <v>206</v>
      </c>
      <c r="BE2368" s="227">
        <f>IF(N2368="základní",J2368,0)</f>
        <v>0</v>
      </c>
      <c r="BF2368" s="227">
        <f>IF(N2368="snížená",J2368,0)</f>
        <v>0</v>
      </c>
      <c r="BG2368" s="227">
        <f>IF(N2368="zákl. přenesená",J2368,0)</f>
        <v>0</v>
      </c>
      <c r="BH2368" s="227">
        <f>IF(N2368="sníž. přenesená",J2368,0)</f>
        <v>0</v>
      </c>
      <c r="BI2368" s="227">
        <f>IF(N2368="nulová",J2368,0)</f>
        <v>0</v>
      </c>
      <c r="BJ2368" s="19" t="s">
        <v>34</v>
      </c>
      <c r="BK2368" s="227">
        <f>ROUND(I2368*H2368,2)</f>
        <v>0</v>
      </c>
      <c r="BL2368" s="19" t="s">
        <v>304</v>
      </c>
      <c r="BM2368" s="226" t="s">
        <v>3308</v>
      </c>
    </row>
    <row r="2369" spans="1:65" s="2" customFormat="1" ht="16.5" customHeight="1">
      <c r="A2369" s="40"/>
      <c r="B2369" s="41"/>
      <c r="C2369" s="215" t="s">
        <v>3309</v>
      </c>
      <c r="D2369" s="215" t="s">
        <v>208</v>
      </c>
      <c r="E2369" s="216" t="s">
        <v>3310</v>
      </c>
      <c r="F2369" s="217" t="s">
        <v>3311</v>
      </c>
      <c r="G2369" s="218" t="s">
        <v>386</v>
      </c>
      <c r="H2369" s="219">
        <v>69</v>
      </c>
      <c r="I2369" s="220"/>
      <c r="J2369" s="221">
        <f>ROUND(I2369*H2369,2)</f>
        <v>0</v>
      </c>
      <c r="K2369" s="217" t="s">
        <v>19</v>
      </c>
      <c r="L2369" s="46"/>
      <c r="M2369" s="222" t="s">
        <v>19</v>
      </c>
      <c r="N2369" s="223" t="s">
        <v>44</v>
      </c>
      <c r="O2369" s="86"/>
      <c r="P2369" s="224">
        <f>O2369*H2369</f>
        <v>0</v>
      </c>
      <c r="Q2369" s="224">
        <v>0</v>
      </c>
      <c r="R2369" s="224">
        <f>Q2369*H2369</f>
        <v>0</v>
      </c>
      <c r="S2369" s="224">
        <v>0</v>
      </c>
      <c r="T2369" s="225">
        <f>S2369*H2369</f>
        <v>0</v>
      </c>
      <c r="U2369" s="40"/>
      <c r="V2369" s="40"/>
      <c r="W2369" s="40"/>
      <c r="X2369" s="40"/>
      <c r="Y2369" s="40"/>
      <c r="Z2369" s="40"/>
      <c r="AA2369" s="40"/>
      <c r="AB2369" s="40"/>
      <c r="AC2369" s="40"/>
      <c r="AD2369" s="40"/>
      <c r="AE2369" s="40"/>
      <c r="AR2369" s="226" t="s">
        <v>304</v>
      </c>
      <c r="AT2369" s="226" t="s">
        <v>208</v>
      </c>
      <c r="AU2369" s="226" t="s">
        <v>82</v>
      </c>
      <c r="AY2369" s="19" t="s">
        <v>206</v>
      </c>
      <c r="BE2369" s="227">
        <f>IF(N2369="základní",J2369,0)</f>
        <v>0</v>
      </c>
      <c r="BF2369" s="227">
        <f>IF(N2369="snížená",J2369,0)</f>
        <v>0</v>
      </c>
      <c r="BG2369" s="227">
        <f>IF(N2369="zákl. přenesená",J2369,0)</f>
        <v>0</v>
      </c>
      <c r="BH2369" s="227">
        <f>IF(N2369="sníž. přenesená",J2369,0)</f>
        <v>0</v>
      </c>
      <c r="BI2369" s="227">
        <f>IF(N2369="nulová",J2369,0)</f>
        <v>0</v>
      </c>
      <c r="BJ2369" s="19" t="s">
        <v>34</v>
      </c>
      <c r="BK2369" s="227">
        <f>ROUND(I2369*H2369,2)</f>
        <v>0</v>
      </c>
      <c r="BL2369" s="19" t="s">
        <v>304</v>
      </c>
      <c r="BM2369" s="226" t="s">
        <v>3312</v>
      </c>
    </row>
    <row r="2370" spans="1:65" s="2" customFormat="1" ht="16.5" customHeight="1">
      <c r="A2370" s="40"/>
      <c r="B2370" s="41"/>
      <c r="C2370" s="215" t="s">
        <v>3313</v>
      </c>
      <c r="D2370" s="215" t="s">
        <v>208</v>
      </c>
      <c r="E2370" s="216" t="s">
        <v>3314</v>
      </c>
      <c r="F2370" s="217" t="s">
        <v>1906</v>
      </c>
      <c r="G2370" s="218" t="s">
        <v>386</v>
      </c>
      <c r="H2370" s="219">
        <v>1</v>
      </c>
      <c r="I2370" s="220"/>
      <c r="J2370" s="221">
        <f>ROUND(I2370*H2370,2)</f>
        <v>0</v>
      </c>
      <c r="K2370" s="217" t="s">
        <v>19</v>
      </c>
      <c r="L2370" s="46"/>
      <c r="M2370" s="222" t="s">
        <v>19</v>
      </c>
      <c r="N2370" s="223" t="s">
        <v>44</v>
      </c>
      <c r="O2370" s="86"/>
      <c r="P2370" s="224">
        <f>O2370*H2370</f>
        <v>0</v>
      </c>
      <c r="Q2370" s="224">
        <v>0</v>
      </c>
      <c r="R2370" s="224">
        <f>Q2370*H2370</f>
        <v>0</v>
      </c>
      <c r="S2370" s="224">
        <v>0</v>
      </c>
      <c r="T2370" s="225">
        <f>S2370*H2370</f>
        <v>0</v>
      </c>
      <c r="U2370" s="40"/>
      <c r="V2370" s="40"/>
      <c r="W2370" s="40"/>
      <c r="X2370" s="40"/>
      <c r="Y2370" s="40"/>
      <c r="Z2370" s="40"/>
      <c r="AA2370" s="40"/>
      <c r="AB2370" s="40"/>
      <c r="AC2370" s="40"/>
      <c r="AD2370" s="40"/>
      <c r="AE2370" s="40"/>
      <c r="AR2370" s="226" t="s">
        <v>304</v>
      </c>
      <c r="AT2370" s="226" t="s">
        <v>208</v>
      </c>
      <c r="AU2370" s="226" t="s">
        <v>82</v>
      </c>
      <c r="AY2370" s="19" t="s">
        <v>206</v>
      </c>
      <c r="BE2370" s="227">
        <f>IF(N2370="základní",J2370,0)</f>
        <v>0</v>
      </c>
      <c r="BF2370" s="227">
        <f>IF(N2370="snížená",J2370,0)</f>
        <v>0</v>
      </c>
      <c r="BG2370" s="227">
        <f>IF(N2370="zákl. přenesená",J2370,0)</f>
        <v>0</v>
      </c>
      <c r="BH2370" s="227">
        <f>IF(N2370="sníž. přenesená",J2370,0)</f>
        <v>0</v>
      </c>
      <c r="BI2370" s="227">
        <f>IF(N2370="nulová",J2370,0)</f>
        <v>0</v>
      </c>
      <c r="BJ2370" s="19" t="s">
        <v>34</v>
      </c>
      <c r="BK2370" s="227">
        <f>ROUND(I2370*H2370,2)</f>
        <v>0</v>
      </c>
      <c r="BL2370" s="19" t="s">
        <v>304</v>
      </c>
      <c r="BM2370" s="226" t="s">
        <v>3315</v>
      </c>
    </row>
    <row r="2371" spans="1:65" s="2" customFormat="1" ht="21.75" customHeight="1">
      <c r="A2371" s="40"/>
      <c r="B2371" s="41"/>
      <c r="C2371" s="215" t="s">
        <v>3316</v>
      </c>
      <c r="D2371" s="215" t="s">
        <v>208</v>
      </c>
      <c r="E2371" s="216" t="s">
        <v>3317</v>
      </c>
      <c r="F2371" s="217" t="s">
        <v>3318</v>
      </c>
      <c r="G2371" s="218" t="s">
        <v>386</v>
      </c>
      <c r="H2371" s="219">
        <v>1</v>
      </c>
      <c r="I2371" s="220"/>
      <c r="J2371" s="221">
        <f>ROUND(I2371*H2371,2)</f>
        <v>0</v>
      </c>
      <c r="K2371" s="217" t="s">
        <v>19</v>
      </c>
      <c r="L2371" s="46"/>
      <c r="M2371" s="222" t="s">
        <v>19</v>
      </c>
      <c r="N2371" s="223" t="s">
        <v>44</v>
      </c>
      <c r="O2371" s="86"/>
      <c r="P2371" s="224">
        <f>O2371*H2371</f>
        <v>0</v>
      </c>
      <c r="Q2371" s="224">
        <v>0</v>
      </c>
      <c r="R2371" s="224">
        <f>Q2371*H2371</f>
        <v>0</v>
      </c>
      <c r="S2371" s="224">
        <v>0</v>
      </c>
      <c r="T2371" s="225">
        <f>S2371*H2371</f>
        <v>0</v>
      </c>
      <c r="U2371" s="40"/>
      <c r="V2371" s="40"/>
      <c r="W2371" s="40"/>
      <c r="X2371" s="40"/>
      <c r="Y2371" s="40"/>
      <c r="Z2371" s="40"/>
      <c r="AA2371" s="40"/>
      <c r="AB2371" s="40"/>
      <c r="AC2371" s="40"/>
      <c r="AD2371" s="40"/>
      <c r="AE2371" s="40"/>
      <c r="AR2371" s="226" t="s">
        <v>304</v>
      </c>
      <c r="AT2371" s="226" t="s">
        <v>208</v>
      </c>
      <c r="AU2371" s="226" t="s">
        <v>82</v>
      </c>
      <c r="AY2371" s="19" t="s">
        <v>206</v>
      </c>
      <c r="BE2371" s="227">
        <f>IF(N2371="základní",J2371,0)</f>
        <v>0</v>
      </c>
      <c r="BF2371" s="227">
        <f>IF(N2371="snížená",J2371,0)</f>
        <v>0</v>
      </c>
      <c r="BG2371" s="227">
        <f>IF(N2371="zákl. přenesená",J2371,0)</f>
        <v>0</v>
      </c>
      <c r="BH2371" s="227">
        <f>IF(N2371="sníž. přenesená",J2371,0)</f>
        <v>0</v>
      </c>
      <c r="BI2371" s="227">
        <f>IF(N2371="nulová",J2371,0)</f>
        <v>0</v>
      </c>
      <c r="BJ2371" s="19" t="s">
        <v>34</v>
      </c>
      <c r="BK2371" s="227">
        <f>ROUND(I2371*H2371,2)</f>
        <v>0</v>
      </c>
      <c r="BL2371" s="19" t="s">
        <v>304</v>
      </c>
      <c r="BM2371" s="226" t="s">
        <v>3319</v>
      </c>
    </row>
    <row r="2372" spans="1:65" s="2" customFormat="1" ht="55.5" customHeight="1">
      <c r="A2372" s="40"/>
      <c r="B2372" s="41"/>
      <c r="C2372" s="261" t="s">
        <v>3320</v>
      </c>
      <c r="D2372" s="261" t="s">
        <v>317</v>
      </c>
      <c r="E2372" s="262" t="s">
        <v>3321</v>
      </c>
      <c r="F2372" s="263" t="s">
        <v>3322</v>
      </c>
      <c r="G2372" s="264" t="s">
        <v>386</v>
      </c>
      <c r="H2372" s="265">
        <v>1</v>
      </c>
      <c r="I2372" s="266"/>
      <c r="J2372" s="267">
        <f>ROUND(I2372*H2372,2)</f>
        <v>0</v>
      </c>
      <c r="K2372" s="263" t="s">
        <v>19</v>
      </c>
      <c r="L2372" s="268"/>
      <c r="M2372" s="269" t="s">
        <v>19</v>
      </c>
      <c r="N2372" s="270" t="s">
        <v>44</v>
      </c>
      <c r="O2372" s="86"/>
      <c r="P2372" s="224">
        <f>O2372*H2372</f>
        <v>0</v>
      </c>
      <c r="Q2372" s="224">
        <v>0</v>
      </c>
      <c r="R2372" s="224">
        <f>Q2372*H2372</f>
        <v>0</v>
      </c>
      <c r="S2372" s="224">
        <v>0</v>
      </c>
      <c r="T2372" s="225">
        <f>S2372*H2372</f>
        <v>0</v>
      </c>
      <c r="U2372" s="40"/>
      <c r="V2372" s="40"/>
      <c r="W2372" s="40"/>
      <c r="X2372" s="40"/>
      <c r="Y2372" s="40"/>
      <c r="Z2372" s="40"/>
      <c r="AA2372" s="40"/>
      <c r="AB2372" s="40"/>
      <c r="AC2372" s="40"/>
      <c r="AD2372" s="40"/>
      <c r="AE2372" s="40"/>
      <c r="AR2372" s="226" t="s">
        <v>377</v>
      </c>
      <c r="AT2372" s="226" t="s">
        <v>317</v>
      </c>
      <c r="AU2372" s="226" t="s">
        <v>82</v>
      </c>
      <c r="AY2372" s="19" t="s">
        <v>206</v>
      </c>
      <c r="BE2372" s="227">
        <f>IF(N2372="základní",J2372,0)</f>
        <v>0</v>
      </c>
      <c r="BF2372" s="227">
        <f>IF(N2372="snížená",J2372,0)</f>
        <v>0</v>
      </c>
      <c r="BG2372" s="227">
        <f>IF(N2372="zákl. přenesená",J2372,0)</f>
        <v>0</v>
      </c>
      <c r="BH2372" s="227">
        <f>IF(N2372="sníž. přenesená",J2372,0)</f>
        <v>0</v>
      </c>
      <c r="BI2372" s="227">
        <f>IF(N2372="nulová",J2372,0)</f>
        <v>0</v>
      </c>
      <c r="BJ2372" s="19" t="s">
        <v>34</v>
      </c>
      <c r="BK2372" s="227">
        <f>ROUND(I2372*H2372,2)</f>
        <v>0</v>
      </c>
      <c r="BL2372" s="19" t="s">
        <v>304</v>
      </c>
      <c r="BM2372" s="226" t="s">
        <v>3323</v>
      </c>
    </row>
    <row r="2373" spans="1:65" s="2" customFormat="1" ht="55.5" customHeight="1">
      <c r="A2373" s="40"/>
      <c r="B2373" s="41"/>
      <c r="C2373" s="261" t="s">
        <v>3324</v>
      </c>
      <c r="D2373" s="261" t="s">
        <v>317</v>
      </c>
      <c r="E2373" s="262" t="s">
        <v>3325</v>
      </c>
      <c r="F2373" s="263" t="s">
        <v>3326</v>
      </c>
      <c r="G2373" s="264" t="s">
        <v>386</v>
      </c>
      <c r="H2373" s="265">
        <v>1</v>
      </c>
      <c r="I2373" s="266"/>
      <c r="J2373" s="267">
        <f>ROUND(I2373*H2373,2)</f>
        <v>0</v>
      </c>
      <c r="K2373" s="263" t="s">
        <v>19</v>
      </c>
      <c r="L2373" s="268"/>
      <c r="M2373" s="269" t="s">
        <v>19</v>
      </c>
      <c r="N2373" s="270" t="s">
        <v>44</v>
      </c>
      <c r="O2373" s="86"/>
      <c r="P2373" s="224">
        <f>O2373*H2373</f>
        <v>0</v>
      </c>
      <c r="Q2373" s="224">
        <v>0</v>
      </c>
      <c r="R2373" s="224">
        <f>Q2373*H2373</f>
        <v>0</v>
      </c>
      <c r="S2373" s="224">
        <v>0</v>
      </c>
      <c r="T2373" s="225">
        <f>S2373*H2373</f>
        <v>0</v>
      </c>
      <c r="U2373" s="40"/>
      <c r="V2373" s="40"/>
      <c r="W2373" s="40"/>
      <c r="X2373" s="40"/>
      <c r="Y2373" s="40"/>
      <c r="Z2373" s="40"/>
      <c r="AA2373" s="40"/>
      <c r="AB2373" s="40"/>
      <c r="AC2373" s="40"/>
      <c r="AD2373" s="40"/>
      <c r="AE2373" s="40"/>
      <c r="AR2373" s="226" t="s">
        <v>377</v>
      </c>
      <c r="AT2373" s="226" t="s">
        <v>317</v>
      </c>
      <c r="AU2373" s="226" t="s">
        <v>82</v>
      </c>
      <c r="AY2373" s="19" t="s">
        <v>206</v>
      </c>
      <c r="BE2373" s="227">
        <f>IF(N2373="základní",J2373,0)</f>
        <v>0</v>
      </c>
      <c r="BF2373" s="227">
        <f>IF(N2373="snížená",J2373,0)</f>
        <v>0</v>
      </c>
      <c r="BG2373" s="227">
        <f>IF(N2373="zákl. přenesená",J2373,0)</f>
        <v>0</v>
      </c>
      <c r="BH2373" s="227">
        <f>IF(N2373="sníž. přenesená",J2373,0)</f>
        <v>0</v>
      </c>
      <c r="BI2373" s="227">
        <f>IF(N2373="nulová",J2373,0)</f>
        <v>0</v>
      </c>
      <c r="BJ2373" s="19" t="s">
        <v>34</v>
      </c>
      <c r="BK2373" s="227">
        <f>ROUND(I2373*H2373,2)</f>
        <v>0</v>
      </c>
      <c r="BL2373" s="19" t="s">
        <v>304</v>
      </c>
      <c r="BM2373" s="226" t="s">
        <v>3327</v>
      </c>
    </row>
    <row r="2374" spans="1:65" s="2" customFormat="1" ht="55.5" customHeight="1">
      <c r="A2374" s="40"/>
      <c r="B2374" s="41"/>
      <c r="C2374" s="261" t="s">
        <v>3328</v>
      </c>
      <c r="D2374" s="261" t="s">
        <v>317</v>
      </c>
      <c r="E2374" s="262" t="s">
        <v>3329</v>
      </c>
      <c r="F2374" s="263" t="s">
        <v>3330</v>
      </c>
      <c r="G2374" s="264" t="s">
        <v>386</v>
      </c>
      <c r="H2374" s="265">
        <v>1</v>
      </c>
      <c r="I2374" s="266"/>
      <c r="J2374" s="267">
        <f>ROUND(I2374*H2374,2)</f>
        <v>0</v>
      </c>
      <c r="K2374" s="263" t="s">
        <v>19</v>
      </c>
      <c r="L2374" s="268"/>
      <c r="M2374" s="269" t="s">
        <v>19</v>
      </c>
      <c r="N2374" s="270" t="s">
        <v>44</v>
      </c>
      <c r="O2374" s="86"/>
      <c r="P2374" s="224">
        <f>O2374*H2374</f>
        <v>0</v>
      </c>
      <c r="Q2374" s="224">
        <v>0</v>
      </c>
      <c r="R2374" s="224">
        <f>Q2374*H2374</f>
        <v>0</v>
      </c>
      <c r="S2374" s="224">
        <v>0</v>
      </c>
      <c r="T2374" s="225">
        <f>S2374*H2374</f>
        <v>0</v>
      </c>
      <c r="U2374" s="40"/>
      <c r="V2374" s="40"/>
      <c r="W2374" s="40"/>
      <c r="X2374" s="40"/>
      <c r="Y2374" s="40"/>
      <c r="Z2374" s="40"/>
      <c r="AA2374" s="40"/>
      <c r="AB2374" s="40"/>
      <c r="AC2374" s="40"/>
      <c r="AD2374" s="40"/>
      <c r="AE2374" s="40"/>
      <c r="AR2374" s="226" t="s">
        <v>377</v>
      </c>
      <c r="AT2374" s="226" t="s">
        <v>317</v>
      </c>
      <c r="AU2374" s="226" t="s">
        <v>82</v>
      </c>
      <c r="AY2374" s="19" t="s">
        <v>206</v>
      </c>
      <c r="BE2374" s="227">
        <f>IF(N2374="základní",J2374,0)</f>
        <v>0</v>
      </c>
      <c r="BF2374" s="227">
        <f>IF(N2374="snížená",J2374,0)</f>
        <v>0</v>
      </c>
      <c r="BG2374" s="227">
        <f>IF(N2374="zákl. přenesená",J2374,0)</f>
        <v>0</v>
      </c>
      <c r="BH2374" s="227">
        <f>IF(N2374="sníž. přenesená",J2374,0)</f>
        <v>0</v>
      </c>
      <c r="BI2374" s="227">
        <f>IF(N2374="nulová",J2374,0)</f>
        <v>0</v>
      </c>
      <c r="BJ2374" s="19" t="s">
        <v>34</v>
      </c>
      <c r="BK2374" s="227">
        <f>ROUND(I2374*H2374,2)</f>
        <v>0</v>
      </c>
      <c r="BL2374" s="19" t="s">
        <v>304</v>
      </c>
      <c r="BM2374" s="226" t="s">
        <v>3331</v>
      </c>
    </row>
    <row r="2375" spans="1:65" s="2" customFormat="1" ht="55.5" customHeight="1">
      <c r="A2375" s="40"/>
      <c r="B2375" s="41"/>
      <c r="C2375" s="261" t="s">
        <v>3332</v>
      </c>
      <c r="D2375" s="261" t="s">
        <v>317</v>
      </c>
      <c r="E2375" s="262" t="s">
        <v>3333</v>
      </c>
      <c r="F2375" s="263" t="s">
        <v>3334</v>
      </c>
      <c r="G2375" s="264" t="s">
        <v>386</v>
      </c>
      <c r="H2375" s="265">
        <v>1</v>
      </c>
      <c r="I2375" s="266"/>
      <c r="J2375" s="267">
        <f>ROUND(I2375*H2375,2)</f>
        <v>0</v>
      </c>
      <c r="K2375" s="263" t="s">
        <v>19</v>
      </c>
      <c r="L2375" s="268"/>
      <c r="M2375" s="269" t="s">
        <v>19</v>
      </c>
      <c r="N2375" s="270" t="s">
        <v>44</v>
      </c>
      <c r="O2375" s="86"/>
      <c r="P2375" s="224">
        <f>O2375*H2375</f>
        <v>0</v>
      </c>
      <c r="Q2375" s="224">
        <v>0</v>
      </c>
      <c r="R2375" s="224">
        <f>Q2375*H2375</f>
        <v>0</v>
      </c>
      <c r="S2375" s="224">
        <v>0</v>
      </c>
      <c r="T2375" s="225">
        <f>S2375*H2375</f>
        <v>0</v>
      </c>
      <c r="U2375" s="40"/>
      <c r="V2375" s="40"/>
      <c r="W2375" s="40"/>
      <c r="X2375" s="40"/>
      <c r="Y2375" s="40"/>
      <c r="Z2375" s="40"/>
      <c r="AA2375" s="40"/>
      <c r="AB2375" s="40"/>
      <c r="AC2375" s="40"/>
      <c r="AD2375" s="40"/>
      <c r="AE2375" s="40"/>
      <c r="AR2375" s="226" t="s">
        <v>377</v>
      </c>
      <c r="AT2375" s="226" t="s">
        <v>317</v>
      </c>
      <c r="AU2375" s="226" t="s">
        <v>82</v>
      </c>
      <c r="AY2375" s="19" t="s">
        <v>206</v>
      </c>
      <c r="BE2375" s="227">
        <f>IF(N2375="základní",J2375,0)</f>
        <v>0</v>
      </c>
      <c r="BF2375" s="227">
        <f>IF(N2375="snížená",J2375,0)</f>
        <v>0</v>
      </c>
      <c r="BG2375" s="227">
        <f>IF(N2375="zákl. přenesená",J2375,0)</f>
        <v>0</v>
      </c>
      <c r="BH2375" s="227">
        <f>IF(N2375="sníž. přenesená",J2375,0)</f>
        <v>0</v>
      </c>
      <c r="BI2375" s="227">
        <f>IF(N2375="nulová",J2375,0)</f>
        <v>0</v>
      </c>
      <c r="BJ2375" s="19" t="s">
        <v>34</v>
      </c>
      <c r="BK2375" s="227">
        <f>ROUND(I2375*H2375,2)</f>
        <v>0</v>
      </c>
      <c r="BL2375" s="19" t="s">
        <v>304</v>
      </c>
      <c r="BM2375" s="226" t="s">
        <v>3335</v>
      </c>
    </row>
    <row r="2376" spans="1:65" s="2" customFormat="1" ht="55.5" customHeight="1">
      <c r="A2376" s="40"/>
      <c r="B2376" s="41"/>
      <c r="C2376" s="261" t="s">
        <v>3336</v>
      </c>
      <c r="D2376" s="261" t="s">
        <v>317</v>
      </c>
      <c r="E2376" s="262" t="s">
        <v>3337</v>
      </c>
      <c r="F2376" s="263" t="s">
        <v>3338</v>
      </c>
      <c r="G2376" s="264" t="s">
        <v>386</v>
      </c>
      <c r="H2376" s="265">
        <v>1</v>
      </c>
      <c r="I2376" s="266"/>
      <c r="J2376" s="267">
        <f>ROUND(I2376*H2376,2)</f>
        <v>0</v>
      </c>
      <c r="K2376" s="263" t="s">
        <v>19</v>
      </c>
      <c r="L2376" s="268"/>
      <c r="M2376" s="269" t="s">
        <v>19</v>
      </c>
      <c r="N2376" s="270" t="s">
        <v>44</v>
      </c>
      <c r="O2376" s="86"/>
      <c r="P2376" s="224">
        <f>O2376*H2376</f>
        <v>0</v>
      </c>
      <c r="Q2376" s="224">
        <v>0</v>
      </c>
      <c r="R2376" s="224">
        <f>Q2376*H2376</f>
        <v>0</v>
      </c>
      <c r="S2376" s="224">
        <v>0</v>
      </c>
      <c r="T2376" s="225">
        <f>S2376*H2376</f>
        <v>0</v>
      </c>
      <c r="U2376" s="40"/>
      <c r="V2376" s="40"/>
      <c r="W2376" s="40"/>
      <c r="X2376" s="40"/>
      <c r="Y2376" s="40"/>
      <c r="Z2376" s="40"/>
      <c r="AA2376" s="40"/>
      <c r="AB2376" s="40"/>
      <c r="AC2376" s="40"/>
      <c r="AD2376" s="40"/>
      <c r="AE2376" s="40"/>
      <c r="AR2376" s="226" t="s">
        <v>377</v>
      </c>
      <c r="AT2376" s="226" t="s">
        <v>317</v>
      </c>
      <c r="AU2376" s="226" t="s">
        <v>82</v>
      </c>
      <c r="AY2376" s="19" t="s">
        <v>206</v>
      </c>
      <c r="BE2376" s="227">
        <f>IF(N2376="základní",J2376,0)</f>
        <v>0</v>
      </c>
      <c r="BF2376" s="227">
        <f>IF(N2376="snížená",J2376,0)</f>
        <v>0</v>
      </c>
      <c r="BG2376" s="227">
        <f>IF(N2376="zákl. přenesená",J2376,0)</f>
        <v>0</v>
      </c>
      <c r="BH2376" s="227">
        <f>IF(N2376="sníž. přenesená",J2376,0)</f>
        <v>0</v>
      </c>
      <c r="BI2376" s="227">
        <f>IF(N2376="nulová",J2376,0)</f>
        <v>0</v>
      </c>
      <c r="BJ2376" s="19" t="s">
        <v>34</v>
      </c>
      <c r="BK2376" s="227">
        <f>ROUND(I2376*H2376,2)</f>
        <v>0</v>
      </c>
      <c r="BL2376" s="19" t="s">
        <v>304</v>
      </c>
      <c r="BM2376" s="226" t="s">
        <v>3339</v>
      </c>
    </row>
    <row r="2377" spans="1:65" s="2" customFormat="1" ht="55.5" customHeight="1">
      <c r="A2377" s="40"/>
      <c r="B2377" s="41"/>
      <c r="C2377" s="261" t="s">
        <v>3340</v>
      </c>
      <c r="D2377" s="261" t="s">
        <v>317</v>
      </c>
      <c r="E2377" s="262" t="s">
        <v>3341</v>
      </c>
      <c r="F2377" s="263" t="s">
        <v>3342</v>
      </c>
      <c r="G2377" s="264" t="s">
        <v>386</v>
      </c>
      <c r="H2377" s="265">
        <v>2</v>
      </c>
      <c r="I2377" s="266"/>
      <c r="J2377" s="267">
        <f>ROUND(I2377*H2377,2)</f>
        <v>0</v>
      </c>
      <c r="K2377" s="263" t="s">
        <v>19</v>
      </c>
      <c r="L2377" s="268"/>
      <c r="M2377" s="269" t="s">
        <v>19</v>
      </c>
      <c r="N2377" s="270" t="s">
        <v>44</v>
      </c>
      <c r="O2377" s="86"/>
      <c r="P2377" s="224">
        <f>O2377*H2377</f>
        <v>0</v>
      </c>
      <c r="Q2377" s="224">
        <v>0</v>
      </c>
      <c r="R2377" s="224">
        <f>Q2377*H2377</f>
        <v>0</v>
      </c>
      <c r="S2377" s="224">
        <v>0</v>
      </c>
      <c r="T2377" s="225">
        <f>S2377*H2377</f>
        <v>0</v>
      </c>
      <c r="U2377" s="40"/>
      <c r="V2377" s="40"/>
      <c r="W2377" s="40"/>
      <c r="X2377" s="40"/>
      <c r="Y2377" s="40"/>
      <c r="Z2377" s="40"/>
      <c r="AA2377" s="40"/>
      <c r="AB2377" s="40"/>
      <c r="AC2377" s="40"/>
      <c r="AD2377" s="40"/>
      <c r="AE2377" s="40"/>
      <c r="AR2377" s="226" t="s">
        <v>377</v>
      </c>
      <c r="AT2377" s="226" t="s">
        <v>317</v>
      </c>
      <c r="AU2377" s="226" t="s">
        <v>82</v>
      </c>
      <c r="AY2377" s="19" t="s">
        <v>206</v>
      </c>
      <c r="BE2377" s="227">
        <f>IF(N2377="základní",J2377,0)</f>
        <v>0</v>
      </c>
      <c r="BF2377" s="227">
        <f>IF(N2377="snížená",J2377,0)</f>
        <v>0</v>
      </c>
      <c r="BG2377" s="227">
        <f>IF(N2377="zákl. přenesená",J2377,0)</f>
        <v>0</v>
      </c>
      <c r="BH2377" s="227">
        <f>IF(N2377="sníž. přenesená",J2377,0)</f>
        <v>0</v>
      </c>
      <c r="BI2377" s="227">
        <f>IF(N2377="nulová",J2377,0)</f>
        <v>0</v>
      </c>
      <c r="BJ2377" s="19" t="s">
        <v>34</v>
      </c>
      <c r="BK2377" s="227">
        <f>ROUND(I2377*H2377,2)</f>
        <v>0</v>
      </c>
      <c r="BL2377" s="19" t="s">
        <v>304</v>
      </c>
      <c r="BM2377" s="226" t="s">
        <v>3343</v>
      </c>
    </row>
    <row r="2378" spans="1:65" s="2" customFormat="1" ht="55.5" customHeight="1">
      <c r="A2378" s="40"/>
      <c r="B2378" s="41"/>
      <c r="C2378" s="261" t="s">
        <v>3344</v>
      </c>
      <c r="D2378" s="261" t="s">
        <v>317</v>
      </c>
      <c r="E2378" s="262" t="s">
        <v>3345</v>
      </c>
      <c r="F2378" s="263" t="s">
        <v>3346</v>
      </c>
      <c r="G2378" s="264" t="s">
        <v>386</v>
      </c>
      <c r="H2378" s="265">
        <v>1</v>
      </c>
      <c r="I2378" s="266"/>
      <c r="J2378" s="267">
        <f>ROUND(I2378*H2378,2)</f>
        <v>0</v>
      </c>
      <c r="K2378" s="263" t="s">
        <v>19</v>
      </c>
      <c r="L2378" s="268"/>
      <c r="M2378" s="269" t="s">
        <v>19</v>
      </c>
      <c r="N2378" s="270" t="s">
        <v>44</v>
      </c>
      <c r="O2378" s="86"/>
      <c r="P2378" s="224">
        <f>O2378*H2378</f>
        <v>0</v>
      </c>
      <c r="Q2378" s="224">
        <v>0</v>
      </c>
      <c r="R2378" s="224">
        <f>Q2378*H2378</f>
        <v>0</v>
      </c>
      <c r="S2378" s="224">
        <v>0</v>
      </c>
      <c r="T2378" s="225">
        <f>S2378*H2378</f>
        <v>0</v>
      </c>
      <c r="U2378" s="40"/>
      <c r="V2378" s="40"/>
      <c r="W2378" s="40"/>
      <c r="X2378" s="40"/>
      <c r="Y2378" s="40"/>
      <c r="Z2378" s="40"/>
      <c r="AA2378" s="40"/>
      <c r="AB2378" s="40"/>
      <c r="AC2378" s="40"/>
      <c r="AD2378" s="40"/>
      <c r="AE2378" s="40"/>
      <c r="AR2378" s="226" t="s">
        <v>377</v>
      </c>
      <c r="AT2378" s="226" t="s">
        <v>317</v>
      </c>
      <c r="AU2378" s="226" t="s">
        <v>82</v>
      </c>
      <c r="AY2378" s="19" t="s">
        <v>206</v>
      </c>
      <c r="BE2378" s="227">
        <f>IF(N2378="základní",J2378,0)</f>
        <v>0</v>
      </c>
      <c r="BF2378" s="227">
        <f>IF(N2378="snížená",J2378,0)</f>
        <v>0</v>
      </c>
      <c r="BG2378" s="227">
        <f>IF(N2378="zákl. přenesená",J2378,0)</f>
        <v>0</v>
      </c>
      <c r="BH2378" s="227">
        <f>IF(N2378="sníž. přenesená",J2378,0)</f>
        <v>0</v>
      </c>
      <c r="BI2378" s="227">
        <f>IF(N2378="nulová",J2378,0)</f>
        <v>0</v>
      </c>
      <c r="BJ2378" s="19" t="s">
        <v>34</v>
      </c>
      <c r="BK2378" s="227">
        <f>ROUND(I2378*H2378,2)</f>
        <v>0</v>
      </c>
      <c r="BL2378" s="19" t="s">
        <v>304</v>
      </c>
      <c r="BM2378" s="226" t="s">
        <v>3347</v>
      </c>
    </row>
    <row r="2379" spans="1:65" s="2" customFormat="1" ht="55.5" customHeight="1">
      <c r="A2379" s="40"/>
      <c r="B2379" s="41"/>
      <c r="C2379" s="261" t="s">
        <v>3348</v>
      </c>
      <c r="D2379" s="261" t="s">
        <v>317</v>
      </c>
      <c r="E2379" s="262" t="s">
        <v>3349</v>
      </c>
      <c r="F2379" s="263" t="s">
        <v>3350</v>
      </c>
      <c r="G2379" s="264" t="s">
        <v>386</v>
      </c>
      <c r="H2379" s="265">
        <v>2</v>
      </c>
      <c r="I2379" s="266"/>
      <c r="J2379" s="267">
        <f>ROUND(I2379*H2379,2)</f>
        <v>0</v>
      </c>
      <c r="K2379" s="263" t="s">
        <v>19</v>
      </c>
      <c r="L2379" s="268"/>
      <c r="M2379" s="269" t="s">
        <v>19</v>
      </c>
      <c r="N2379" s="270" t="s">
        <v>44</v>
      </c>
      <c r="O2379" s="86"/>
      <c r="P2379" s="224">
        <f>O2379*H2379</f>
        <v>0</v>
      </c>
      <c r="Q2379" s="224">
        <v>0</v>
      </c>
      <c r="R2379" s="224">
        <f>Q2379*H2379</f>
        <v>0</v>
      </c>
      <c r="S2379" s="224">
        <v>0</v>
      </c>
      <c r="T2379" s="225">
        <f>S2379*H2379</f>
        <v>0</v>
      </c>
      <c r="U2379" s="40"/>
      <c r="V2379" s="40"/>
      <c r="W2379" s="40"/>
      <c r="X2379" s="40"/>
      <c r="Y2379" s="40"/>
      <c r="Z2379" s="40"/>
      <c r="AA2379" s="40"/>
      <c r="AB2379" s="40"/>
      <c r="AC2379" s="40"/>
      <c r="AD2379" s="40"/>
      <c r="AE2379" s="40"/>
      <c r="AR2379" s="226" t="s">
        <v>377</v>
      </c>
      <c r="AT2379" s="226" t="s">
        <v>317</v>
      </c>
      <c r="AU2379" s="226" t="s">
        <v>82</v>
      </c>
      <c r="AY2379" s="19" t="s">
        <v>206</v>
      </c>
      <c r="BE2379" s="227">
        <f>IF(N2379="základní",J2379,0)</f>
        <v>0</v>
      </c>
      <c r="BF2379" s="227">
        <f>IF(N2379="snížená",J2379,0)</f>
        <v>0</v>
      </c>
      <c r="BG2379" s="227">
        <f>IF(N2379="zákl. přenesená",J2379,0)</f>
        <v>0</v>
      </c>
      <c r="BH2379" s="227">
        <f>IF(N2379="sníž. přenesená",J2379,0)</f>
        <v>0</v>
      </c>
      <c r="BI2379" s="227">
        <f>IF(N2379="nulová",J2379,0)</f>
        <v>0</v>
      </c>
      <c r="BJ2379" s="19" t="s">
        <v>34</v>
      </c>
      <c r="BK2379" s="227">
        <f>ROUND(I2379*H2379,2)</f>
        <v>0</v>
      </c>
      <c r="BL2379" s="19" t="s">
        <v>304</v>
      </c>
      <c r="BM2379" s="226" t="s">
        <v>3351</v>
      </c>
    </row>
    <row r="2380" spans="1:65" s="2" customFormat="1" ht="55.5" customHeight="1">
      <c r="A2380" s="40"/>
      <c r="B2380" s="41"/>
      <c r="C2380" s="261" t="s">
        <v>3352</v>
      </c>
      <c r="D2380" s="261" t="s">
        <v>317</v>
      </c>
      <c r="E2380" s="262" t="s">
        <v>3353</v>
      </c>
      <c r="F2380" s="263" t="s">
        <v>3354</v>
      </c>
      <c r="G2380" s="264" t="s">
        <v>386</v>
      </c>
      <c r="H2380" s="265">
        <v>1</v>
      </c>
      <c r="I2380" s="266"/>
      <c r="J2380" s="267">
        <f>ROUND(I2380*H2380,2)</f>
        <v>0</v>
      </c>
      <c r="K2380" s="263" t="s">
        <v>19</v>
      </c>
      <c r="L2380" s="268"/>
      <c r="M2380" s="269" t="s">
        <v>19</v>
      </c>
      <c r="N2380" s="270" t="s">
        <v>44</v>
      </c>
      <c r="O2380" s="86"/>
      <c r="P2380" s="224">
        <f>O2380*H2380</f>
        <v>0</v>
      </c>
      <c r="Q2380" s="224">
        <v>0</v>
      </c>
      <c r="R2380" s="224">
        <f>Q2380*H2380</f>
        <v>0</v>
      </c>
      <c r="S2380" s="224">
        <v>0</v>
      </c>
      <c r="T2380" s="225">
        <f>S2380*H2380</f>
        <v>0</v>
      </c>
      <c r="U2380" s="40"/>
      <c r="V2380" s="40"/>
      <c r="W2380" s="40"/>
      <c r="X2380" s="40"/>
      <c r="Y2380" s="40"/>
      <c r="Z2380" s="40"/>
      <c r="AA2380" s="40"/>
      <c r="AB2380" s="40"/>
      <c r="AC2380" s="40"/>
      <c r="AD2380" s="40"/>
      <c r="AE2380" s="40"/>
      <c r="AR2380" s="226" t="s">
        <v>377</v>
      </c>
      <c r="AT2380" s="226" t="s">
        <v>317</v>
      </c>
      <c r="AU2380" s="226" t="s">
        <v>82</v>
      </c>
      <c r="AY2380" s="19" t="s">
        <v>206</v>
      </c>
      <c r="BE2380" s="227">
        <f>IF(N2380="základní",J2380,0)</f>
        <v>0</v>
      </c>
      <c r="BF2380" s="227">
        <f>IF(N2380="snížená",J2380,0)</f>
        <v>0</v>
      </c>
      <c r="BG2380" s="227">
        <f>IF(N2380="zákl. přenesená",J2380,0)</f>
        <v>0</v>
      </c>
      <c r="BH2380" s="227">
        <f>IF(N2380="sníž. přenesená",J2380,0)</f>
        <v>0</v>
      </c>
      <c r="BI2380" s="227">
        <f>IF(N2380="nulová",J2380,0)</f>
        <v>0</v>
      </c>
      <c r="BJ2380" s="19" t="s">
        <v>34</v>
      </c>
      <c r="BK2380" s="227">
        <f>ROUND(I2380*H2380,2)</f>
        <v>0</v>
      </c>
      <c r="BL2380" s="19" t="s">
        <v>304</v>
      </c>
      <c r="BM2380" s="226" t="s">
        <v>3355</v>
      </c>
    </row>
    <row r="2381" spans="1:65" s="2" customFormat="1" ht="55.5" customHeight="1">
      <c r="A2381" s="40"/>
      <c r="B2381" s="41"/>
      <c r="C2381" s="261" t="s">
        <v>3356</v>
      </c>
      <c r="D2381" s="261" t="s">
        <v>317</v>
      </c>
      <c r="E2381" s="262" t="s">
        <v>3357</v>
      </c>
      <c r="F2381" s="263" t="s">
        <v>3358</v>
      </c>
      <c r="G2381" s="264" t="s">
        <v>386</v>
      </c>
      <c r="H2381" s="265">
        <v>1</v>
      </c>
      <c r="I2381" s="266"/>
      <c r="J2381" s="267">
        <f>ROUND(I2381*H2381,2)</f>
        <v>0</v>
      </c>
      <c r="K2381" s="263" t="s">
        <v>19</v>
      </c>
      <c r="L2381" s="268"/>
      <c r="M2381" s="269" t="s">
        <v>19</v>
      </c>
      <c r="N2381" s="270" t="s">
        <v>44</v>
      </c>
      <c r="O2381" s="86"/>
      <c r="P2381" s="224">
        <f>O2381*H2381</f>
        <v>0</v>
      </c>
      <c r="Q2381" s="224">
        <v>0</v>
      </c>
      <c r="R2381" s="224">
        <f>Q2381*H2381</f>
        <v>0</v>
      </c>
      <c r="S2381" s="224">
        <v>0</v>
      </c>
      <c r="T2381" s="225">
        <f>S2381*H2381</f>
        <v>0</v>
      </c>
      <c r="U2381" s="40"/>
      <c r="V2381" s="40"/>
      <c r="W2381" s="40"/>
      <c r="X2381" s="40"/>
      <c r="Y2381" s="40"/>
      <c r="Z2381" s="40"/>
      <c r="AA2381" s="40"/>
      <c r="AB2381" s="40"/>
      <c r="AC2381" s="40"/>
      <c r="AD2381" s="40"/>
      <c r="AE2381" s="40"/>
      <c r="AR2381" s="226" t="s">
        <v>377</v>
      </c>
      <c r="AT2381" s="226" t="s">
        <v>317</v>
      </c>
      <c r="AU2381" s="226" t="s">
        <v>82</v>
      </c>
      <c r="AY2381" s="19" t="s">
        <v>206</v>
      </c>
      <c r="BE2381" s="227">
        <f>IF(N2381="základní",J2381,0)</f>
        <v>0</v>
      </c>
      <c r="BF2381" s="227">
        <f>IF(N2381="snížená",J2381,0)</f>
        <v>0</v>
      </c>
      <c r="BG2381" s="227">
        <f>IF(N2381="zákl. přenesená",J2381,0)</f>
        <v>0</v>
      </c>
      <c r="BH2381" s="227">
        <f>IF(N2381="sníž. přenesená",J2381,0)</f>
        <v>0</v>
      </c>
      <c r="BI2381" s="227">
        <f>IF(N2381="nulová",J2381,0)</f>
        <v>0</v>
      </c>
      <c r="BJ2381" s="19" t="s">
        <v>34</v>
      </c>
      <c r="BK2381" s="227">
        <f>ROUND(I2381*H2381,2)</f>
        <v>0</v>
      </c>
      <c r="BL2381" s="19" t="s">
        <v>304</v>
      </c>
      <c r="BM2381" s="226" t="s">
        <v>3359</v>
      </c>
    </row>
    <row r="2382" spans="1:65" s="2" customFormat="1" ht="55.5" customHeight="1">
      <c r="A2382" s="40"/>
      <c r="B2382" s="41"/>
      <c r="C2382" s="261" t="s">
        <v>3360</v>
      </c>
      <c r="D2382" s="261" t="s">
        <v>317</v>
      </c>
      <c r="E2382" s="262" t="s">
        <v>3361</v>
      </c>
      <c r="F2382" s="263" t="s">
        <v>3362</v>
      </c>
      <c r="G2382" s="264" t="s">
        <v>386</v>
      </c>
      <c r="H2382" s="265">
        <v>1</v>
      </c>
      <c r="I2382" s="266"/>
      <c r="J2382" s="267">
        <f>ROUND(I2382*H2382,2)</f>
        <v>0</v>
      </c>
      <c r="K2382" s="263" t="s">
        <v>19</v>
      </c>
      <c r="L2382" s="268"/>
      <c r="M2382" s="269" t="s">
        <v>19</v>
      </c>
      <c r="N2382" s="270" t="s">
        <v>44</v>
      </c>
      <c r="O2382" s="86"/>
      <c r="P2382" s="224">
        <f>O2382*H2382</f>
        <v>0</v>
      </c>
      <c r="Q2382" s="224">
        <v>0</v>
      </c>
      <c r="R2382" s="224">
        <f>Q2382*H2382</f>
        <v>0</v>
      </c>
      <c r="S2382" s="224">
        <v>0</v>
      </c>
      <c r="T2382" s="225">
        <f>S2382*H2382</f>
        <v>0</v>
      </c>
      <c r="U2382" s="40"/>
      <c r="V2382" s="40"/>
      <c r="W2382" s="40"/>
      <c r="X2382" s="40"/>
      <c r="Y2382" s="40"/>
      <c r="Z2382" s="40"/>
      <c r="AA2382" s="40"/>
      <c r="AB2382" s="40"/>
      <c r="AC2382" s="40"/>
      <c r="AD2382" s="40"/>
      <c r="AE2382" s="40"/>
      <c r="AR2382" s="226" t="s">
        <v>377</v>
      </c>
      <c r="AT2382" s="226" t="s">
        <v>317</v>
      </c>
      <c r="AU2382" s="226" t="s">
        <v>82</v>
      </c>
      <c r="AY2382" s="19" t="s">
        <v>206</v>
      </c>
      <c r="BE2382" s="227">
        <f>IF(N2382="základní",J2382,0)</f>
        <v>0</v>
      </c>
      <c r="BF2382" s="227">
        <f>IF(N2382="snížená",J2382,0)</f>
        <v>0</v>
      </c>
      <c r="BG2382" s="227">
        <f>IF(N2382="zákl. přenesená",J2382,0)</f>
        <v>0</v>
      </c>
      <c r="BH2382" s="227">
        <f>IF(N2382="sníž. přenesená",J2382,0)</f>
        <v>0</v>
      </c>
      <c r="BI2382" s="227">
        <f>IF(N2382="nulová",J2382,0)</f>
        <v>0</v>
      </c>
      <c r="BJ2382" s="19" t="s">
        <v>34</v>
      </c>
      <c r="BK2382" s="227">
        <f>ROUND(I2382*H2382,2)</f>
        <v>0</v>
      </c>
      <c r="BL2382" s="19" t="s">
        <v>304</v>
      </c>
      <c r="BM2382" s="226" t="s">
        <v>3363</v>
      </c>
    </row>
    <row r="2383" spans="1:65" s="2" customFormat="1" ht="55.5" customHeight="1">
      <c r="A2383" s="40"/>
      <c r="B2383" s="41"/>
      <c r="C2383" s="261" t="s">
        <v>3364</v>
      </c>
      <c r="D2383" s="261" t="s">
        <v>317</v>
      </c>
      <c r="E2383" s="262" t="s">
        <v>3365</v>
      </c>
      <c r="F2383" s="263" t="s">
        <v>3366</v>
      </c>
      <c r="G2383" s="264" t="s">
        <v>386</v>
      </c>
      <c r="H2383" s="265">
        <v>1</v>
      </c>
      <c r="I2383" s="266"/>
      <c r="J2383" s="267">
        <f>ROUND(I2383*H2383,2)</f>
        <v>0</v>
      </c>
      <c r="K2383" s="263" t="s">
        <v>19</v>
      </c>
      <c r="L2383" s="268"/>
      <c r="M2383" s="269" t="s">
        <v>19</v>
      </c>
      <c r="N2383" s="270" t="s">
        <v>44</v>
      </c>
      <c r="O2383" s="86"/>
      <c r="P2383" s="224">
        <f>O2383*H2383</f>
        <v>0</v>
      </c>
      <c r="Q2383" s="224">
        <v>0</v>
      </c>
      <c r="R2383" s="224">
        <f>Q2383*H2383</f>
        <v>0</v>
      </c>
      <c r="S2383" s="224">
        <v>0</v>
      </c>
      <c r="T2383" s="225">
        <f>S2383*H2383</f>
        <v>0</v>
      </c>
      <c r="U2383" s="40"/>
      <c r="V2383" s="40"/>
      <c r="W2383" s="40"/>
      <c r="X2383" s="40"/>
      <c r="Y2383" s="40"/>
      <c r="Z2383" s="40"/>
      <c r="AA2383" s="40"/>
      <c r="AB2383" s="40"/>
      <c r="AC2383" s="40"/>
      <c r="AD2383" s="40"/>
      <c r="AE2383" s="40"/>
      <c r="AR2383" s="226" t="s">
        <v>377</v>
      </c>
      <c r="AT2383" s="226" t="s">
        <v>317</v>
      </c>
      <c r="AU2383" s="226" t="s">
        <v>82</v>
      </c>
      <c r="AY2383" s="19" t="s">
        <v>206</v>
      </c>
      <c r="BE2383" s="227">
        <f>IF(N2383="základní",J2383,0)</f>
        <v>0</v>
      </c>
      <c r="BF2383" s="227">
        <f>IF(N2383="snížená",J2383,0)</f>
        <v>0</v>
      </c>
      <c r="BG2383" s="227">
        <f>IF(N2383="zákl. přenesená",J2383,0)</f>
        <v>0</v>
      </c>
      <c r="BH2383" s="227">
        <f>IF(N2383="sníž. přenesená",J2383,0)</f>
        <v>0</v>
      </c>
      <c r="BI2383" s="227">
        <f>IF(N2383="nulová",J2383,0)</f>
        <v>0</v>
      </c>
      <c r="BJ2383" s="19" t="s">
        <v>34</v>
      </c>
      <c r="BK2383" s="227">
        <f>ROUND(I2383*H2383,2)</f>
        <v>0</v>
      </c>
      <c r="BL2383" s="19" t="s">
        <v>304</v>
      </c>
      <c r="BM2383" s="226" t="s">
        <v>3367</v>
      </c>
    </row>
    <row r="2384" spans="1:65" s="2" customFormat="1" ht="55.5" customHeight="1">
      <c r="A2384" s="40"/>
      <c r="B2384" s="41"/>
      <c r="C2384" s="261" t="s">
        <v>3368</v>
      </c>
      <c r="D2384" s="261" t="s">
        <v>317</v>
      </c>
      <c r="E2384" s="262" t="s">
        <v>3369</v>
      </c>
      <c r="F2384" s="263" t="s">
        <v>3370</v>
      </c>
      <c r="G2384" s="264" t="s">
        <v>386</v>
      </c>
      <c r="H2384" s="265">
        <v>1</v>
      </c>
      <c r="I2384" s="266"/>
      <c r="J2384" s="267">
        <f>ROUND(I2384*H2384,2)</f>
        <v>0</v>
      </c>
      <c r="K2384" s="263" t="s">
        <v>19</v>
      </c>
      <c r="L2384" s="268"/>
      <c r="M2384" s="269" t="s">
        <v>19</v>
      </c>
      <c r="N2384" s="270" t="s">
        <v>44</v>
      </c>
      <c r="O2384" s="86"/>
      <c r="P2384" s="224">
        <f>O2384*H2384</f>
        <v>0</v>
      </c>
      <c r="Q2384" s="224">
        <v>0</v>
      </c>
      <c r="R2384" s="224">
        <f>Q2384*H2384</f>
        <v>0</v>
      </c>
      <c r="S2384" s="224">
        <v>0</v>
      </c>
      <c r="T2384" s="225">
        <f>S2384*H2384</f>
        <v>0</v>
      </c>
      <c r="U2384" s="40"/>
      <c r="V2384" s="40"/>
      <c r="W2384" s="40"/>
      <c r="X2384" s="40"/>
      <c r="Y2384" s="40"/>
      <c r="Z2384" s="40"/>
      <c r="AA2384" s="40"/>
      <c r="AB2384" s="40"/>
      <c r="AC2384" s="40"/>
      <c r="AD2384" s="40"/>
      <c r="AE2384" s="40"/>
      <c r="AR2384" s="226" t="s">
        <v>377</v>
      </c>
      <c r="AT2384" s="226" t="s">
        <v>317</v>
      </c>
      <c r="AU2384" s="226" t="s">
        <v>82</v>
      </c>
      <c r="AY2384" s="19" t="s">
        <v>206</v>
      </c>
      <c r="BE2384" s="227">
        <f>IF(N2384="základní",J2384,0)</f>
        <v>0</v>
      </c>
      <c r="BF2384" s="227">
        <f>IF(N2384="snížená",J2384,0)</f>
        <v>0</v>
      </c>
      <c r="BG2384" s="227">
        <f>IF(N2384="zákl. přenesená",J2384,0)</f>
        <v>0</v>
      </c>
      <c r="BH2384" s="227">
        <f>IF(N2384="sníž. přenesená",J2384,0)</f>
        <v>0</v>
      </c>
      <c r="BI2384" s="227">
        <f>IF(N2384="nulová",J2384,0)</f>
        <v>0</v>
      </c>
      <c r="BJ2384" s="19" t="s">
        <v>34</v>
      </c>
      <c r="BK2384" s="227">
        <f>ROUND(I2384*H2384,2)</f>
        <v>0</v>
      </c>
      <c r="BL2384" s="19" t="s">
        <v>304</v>
      </c>
      <c r="BM2384" s="226" t="s">
        <v>3371</v>
      </c>
    </row>
    <row r="2385" spans="1:65" s="2" customFormat="1" ht="55.5" customHeight="1">
      <c r="A2385" s="40"/>
      <c r="B2385" s="41"/>
      <c r="C2385" s="261" t="s">
        <v>3372</v>
      </c>
      <c r="D2385" s="261" t="s">
        <v>317</v>
      </c>
      <c r="E2385" s="262" t="s">
        <v>3373</v>
      </c>
      <c r="F2385" s="263" t="s">
        <v>3374</v>
      </c>
      <c r="G2385" s="264" t="s">
        <v>386</v>
      </c>
      <c r="H2385" s="265">
        <v>1</v>
      </c>
      <c r="I2385" s="266"/>
      <c r="J2385" s="267">
        <f>ROUND(I2385*H2385,2)</f>
        <v>0</v>
      </c>
      <c r="K2385" s="263" t="s">
        <v>19</v>
      </c>
      <c r="L2385" s="268"/>
      <c r="M2385" s="269" t="s">
        <v>19</v>
      </c>
      <c r="N2385" s="270" t="s">
        <v>44</v>
      </c>
      <c r="O2385" s="86"/>
      <c r="P2385" s="224">
        <f>O2385*H2385</f>
        <v>0</v>
      </c>
      <c r="Q2385" s="224">
        <v>0</v>
      </c>
      <c r="R2385" s="224">
        <f>Q2385*H2385</f>
        <v>0</v>
      </c>
      <c r="S2385" s="224">
        <v>0</v>
      </c>
      <c r="T2385" s="225">
        <f>S2385*H2385</f>
        <v>0</v>
      </c>
      <c r="U2385" s="40"/>
      <c r="V2385" s="40"/>
      <c r="W2385" s="40"/>
      <c r="X2385" s="40"/>
      <c r="Y2385" s="40"/>
      <c r="Z2385" s="40"/>
      <c r="AA2385" s="40"/>
      <c r="AB2385" s="40"/>
      <c r="AC2385" s="40"/>
      <c r="AD2385" s="40"/>
      <c r="AE2385" s="40"/>
      <c r="AR2385" s="226" t="s">
        <v>377</v>
      </c>
      <c r="AT2385" s="226" t="s">
        <v>317</v>
      </c>
      <c r="AU2385" s="226" t="s">
        <v>82</v>
      </c>
      <c r="AY2385" s="19" t="s">
        <v>206</v>
      </c>
      <c r="BE2385" s="227">
        <f>IF(N2385="základní",J2385,0)</f>
        <v>0</v>
      </c>
      <c r="BF2385" s="227">
        <f>IF(N2385="snížená",J2385,0)</f>
        <v>0</v>
      </c>
      <c r="BG2385" s="227">
        <f>IF(N2385="zákl. přenesená",J2385,0)</f>
        <v>0</v>
      </c>
      <c r="BH2385" s="227">
        <f>IF(N2385="sníž. přenesená",J2385,0)</f>
        <v>0</v>
      </c>
      <c r="BI2385" s="227">
        <f>IF(N2385="nulová",J2385,0)</f>
        <v>0</v>
      </c>
      <c r="BJ2385" s="19" t="s">
        <v>34</v>
      </c>
      <c r="BK2385" s="227">
        <f>ROUND(I2385*H2385,2)</f>
        <v>0</v>
      </c>
      <c r="BL2385" s="19" t="s">
        <v>304</v>
      </c>
      <c r="BM2385" s="226" t="s">
        <v>3375</v>
      </c>
    </row>
    <row r="2386" spans="1:65" s="2" customFormat="1" ht="55.5" customHeight="1">
      <c r="A2386" s="40"/>
      <c r="B2386" s="41"/>
      <c r="C2386" s="261" t="s">
        <v>3376</v>
      </c>
      <c r="D2386" s="261" t="s">
        <v>317</v>
      </c>
      <c r="E2386" s="262" t="s">
        <v>3377</v>
      </c>
      <c r="F2386" s="263" t="s">
        <v>3378</v>
      </c>
      <c r="G2386" s="264" t="s">
        <v>386</v>
      </c>
      <c r="H2386" s="265">
        <v>1</v>
      </c>
      <c r="I2386" s="266"/>
      <c r="J2386" s="267">
        <f>ROUND(I2386*H2386,2)</f>
        <v>0</v>
      </c>
      <c r="K2386" s="263" t="s">
        <v>19</v>
      </c>
      <c r="L2386" s="268"/>
      <c r="M2386" s="269" t="s">
        <v>19</v>
      </c>
      <c r="N2386" s="270" t="s">
        <v>44</v>
      </c>
      <c r="O2386" s="86"/>
      <c r="P2386" s="224">
        <f>O2386*H2386</f>
        <v>0</v>
      </c>
      <c r="Q2386" s="224">
        <v>0</v>
      </c>
      <c r="R2386" s="224">
        <f>Q2386*H2386</f>
        <v>0</v>
      </c>
      <c r="S2386" s="224">
        <v>0</v>
      </c>
      <c r="T2386" s="225">
        <f>S2386*H2386</f>
        <v>0</v>
      </c>
      <c r="U2386" s="40"/>
      <c r="V2386" s="40"/>
      <c r="W2386" s="40"/>
      <c r="X2386" s="40"/>
      <c r="Y2386" s="40"/>
      <c r="Z2386" s="40"/>
      <c r="AA2386" s="40"/>
      <c r="AB2386" s="40"/>
      <c r="AC2386" s="40"/>
      <c r="AD2386" s="40"/>
      <c r="AE2386" s="40"/>
      <c r="AR2386" s="226" t="s">
        <v>377</v>
      </c>
      <c r="AT2386" s="226" t="s">
        <v>317</v>
      </c>
      <c r="AU2386" s="226" t="s">
        <v>82</v>
      </c>
      <c r="AY2386" s="19" t="s">
        <v>206</v>
      </c>
      <c r="BE2386" s="227">
        <f>IF(N2386="základní",J2386,0)</f>
        <v>0</v>
      </c>
      <c r="BF2386" s="227">
        <f>IF(N2386="snížená",J2386,0)</f>
        <v>0</v>
      </c>
      <c r="BG2386" s="227">
        <f>IF(N2386="zákl. přenesená",J2386,0)</f>
        <v>0</v>
      </c>
      <c r="BH2386" s="227">
        <f>IF(N2386="sníž. přenesená",J2386,0)</f>
        <v>0</v>
      </c>
      <c r="BI2386" s="227">
        <f>IF(N2386="nulová",J2386,0)</f>
        <v>0</v>
      </c>
      <c r="BJ2386" s="19" t="s">
        <v>34</v>
      </c>
      <c r="BK2386" s="227">
        <f>ROUND(I2386*H2386,2)</f>
        <v>0</v>
      </c>
      <c r="BL2386" s="19" t="s">
        <v>304</v>
      </c>
      <c r="BM2386" s="226" t="s">
        <v>3379</v>
      </c>
    </row>
    <row r="2387" spans="1:65" s="2" customFormat="1" ht="55.5" customHeight="1">
      <c r="A2387" s="40"/>
      <c r="B2387" s="41"/>
      <c r="C2387" s="261" t="s">
        <v>3380</v>
      </c>
      <c r="D2387" s="261" t="s">
        <v>317</v>
      </c>
      <c r="E2387" s="262" t="s">
        <v>3381</v>
      </c>
      <c r="F2387" s="263" t="s">
        <v>3382</v>
      </c>
      <c r="G2387" s="264" t="s">
        <v>386</v>
      </c>
      <c r="H2387" s="265">
        <v>1</v>
      </c>
      <c r="I2387" s="266"/>
      <c r="J2387" s="267">
        <f>ROUND(I2387*H2387,2)</f>
        <v>0</v>
      </c>
      <c r="K2387" s="263" t="s">
        <v>19</v>
      </c>
      <c r="L2387" s="268"/>
      <c r="M2387" s="269" t="s">
        <v>19</v>
      </c>
      <c r="N2387" s="270" t="s">
        <v>44</v>
      </c>
      <c r="O2387" s="86"/>
      <c r="P2387" s="224">
        <f>O2387*H2387</f>
        <v>0</v>
      </c>
      <c r="Q2387" s="224">
        <v>0</v>
      </c>
      <c r="R2387" s="224">
        <f>Q2387*H2387</f>
        <v>0</v>
      </c>
      <c r="S2387" s="224">
        <v>0</v>
      </c>
      <c r="T2387" s="225">
        <f>S2387*H2387</f>
        <v>0</v>
      </c>
      <c r="U2387" s="40"/>
      <c r="V2387" s="40"/>
      <c r="W2387" s="40"/>
      <c r="X2387" s="40"/>
      <c r="Y2387" s="40"/>
      <c r="Z2387" s="40"/>
      <c r="AA2387" s="40"/>
      <c r="AB2387" s="40"/>
      <c r="AC2387" s="40"/>
      <c r="AD2387" s="40"/>
      <c r="AE2387" s="40"/>
      <c r="AR2387" s="226" t="s">
        <v>377</v>
      </c>
      <c r="AT2387" s="226" t="s">
        <v>317</v>
      </c>
      <c r="AU2387" s="226" t="s">
        <v>82</v>
      </c>
      <c r="AY2387" s="19" t="s">
        <v>206</v>
      </c>
      <c r="BE2387" s="227">
        <f>IF(N2387="základní",J2387,0)</f>
        <v>0</v>
      </c>
      <c r="BF2387" s="227">
        <f>IF(N2387="snížená",J2387,0)</f>
        <v>0</v>
      </c>
      <c r="BG2387" s="227">
        <f>IF(N2387="zákl. přenesená",J2387,0)</f>
        <v>0</v>
      </c>
      <c r="BH2387" s="227">
        <f>IF(N2387="sníž. přenesená",J2387,0)</f>
        <v>0</v>
      </c>
      <c r="BI2387" s="227">
        <f>IF(N2387="nulová",J2387,0)</f>
        <v>0</v>
      </c>
      <c r="BJ2387" s="19" t="s">
        <v>34</v>
      </c>
      <c r="BK2387" s="227">
        <f>ROUND(I2387*H2387,2)</f>
        <v>0</v>
      </c>
      <c r="BL2387" s="19" t="s">
        <v>304</v>
      </c>
      <c r="BM2387" s="226" t="s">
        <v>3383</v>
      </c>
    </row>
    <row r="2388" spans="1:65" s="2" customFormat="1" ht="55.5" customHeight="1">
      <c r="A2388" s="40"/>
      <c r="B2388" s="41"/>
      <c r="C2388" s="261" t="s">
        <v>3384</v>
      </c>
      <c r="D2388" s="261" t="s">
        <v>317</v>
      </c>
      <c r="E2388" s="262" t="s">
        <v>3385</v>
      </c>
      <c r="F2388" s="263" t="s">
        <v>3386</v>
      </c>
      <c r="G2388" s="264" t="s">
        <v>386</v>
      </c>
      <c r="H2388" s="265">
        <v>1</v>
      </c>
      <c r="I2388" s="266"/>
      <c r="J2388" s="267">
        <f>ROUND(I2388*H2388,2)</f>
        <v>0</v>
      </c>
      <c r="K2388" s="263" t="s">
        <v>19</v>
      </c>
      <c r="L2388" s="268"/>
      <c r="M2388" s="269" t="s">
        <v>19</v>
      </c>
      <c r="N2388" s="270" t="s">
        <v>44</v>
      </c>
      <c r="O2388" s="86"/>
      <c r="P2388" s="224">
        <f>O2388*H2388</f>
        <v>0</v>
      </c>
      <c r="Q2388" s="224">
        <v>0</v>
      </c>
      <c r="R2388" s="224">
        <f>Q2388*H2388</f>
        <v>0</v>
      </c>
      <c r="S2388" s="224">
        <v>0</v>
      </c>
      <c r="T2388" s="225">
        <f>S2388*H2388</f>
        <v>0</v>
      </c>
      <c r="U2388" s="40"/>
      <c r="V2388" s="40"/>
      <c r="W2388" s="40"/>
      <c r="X2388" s="40"/>
      <c r="Y2388" s="40"/>
      <c r="Z2388" s="40"/>
      <c r="AA2388" s="40"/>
      <c r="AB2388" s="40"/>
      <c r="AC2388" s="40"/>
      <c r="AD2388" s="40"/>
      <c r="AE2388" s="40"/>
      <c r="AR2388" s="226" t="s">
        <v>377</v>
      </c>
      <c r="AT2388" s="226" t="s">
        <v>317</v>
      </c>
      <c r="AU2388" s="226" t="s">
        <v>82</v>
      </c>
      <c r="AY2388" s="19" t="s">
        <v>206</v>
      </c>
      <c r="BE2388" s="227">
        <f>IF(N2388="základní",J2388,0)</f>
        <v>0</v>
      </c>
      <c r="BF2388" s="227">
        <f>IF(N2388="snížená",J2388,0)</f>
        <v>0</v>
      </c>
      <c r="BG2388" s="227">
        <f>IF(N2388="zákl. přenesená",J2388,0)</f>
        <v>0</v>
      </c>
      <c r="BH2388" s="227">
        <f>IF(N2388="sníž. přenesená",J2388,0)</f>
        <v>0</v>
      </c>
      <c r="BI2388" s="227">
        <f>IF(N2388="nulová",J2388,0)</f>
        <v>0</v>
      </c>
      <c r="BJ2388" s="19" t="s">
        <v>34</v>
      </c>
      <c r="BK2388" s="227">
        <f>ROUND(I2388*H2388,2)</f>
        <v>0</v>
      </c>
      <c r="BL2388" s="19" t="s">
        <v>304</v>
      </c>
      <c r="BM2388" s="226" t="s">
        <v>3387</v>
      </c>
    </row>
    <row r="2389" spans="1:65" s="2" customFormat="1" ht="55.5" customHeight="1">
      <c r="A2389" s="40"/>
      <c r="B2389" s="41"/>
      <c r="C2389" s="261" t="s">
        <v>3388</v>
      </c>
      <c r="D2389" s="261" t="s">
        <v>317</v>
      </c>
      <c r="E2389" s="262" t="s">
        <v>3389</v>
      </c>
      <c r="F2389" s="263" t="s">
        <v>3390</v>
      </c>
      <c r="G2389" s="264" t="s">
        <v>386</v>
      </c>
      <c r="H2389" s="265">
        <v>1</v>
      </c>
      <c r="I2389" s="266"/>
      <c r="J2389" s="267">
        <f>ROUND(I2389*H2389,2)</f>
        <v>0</v>
      </c>
      <c r="K2389" s="263" t="s">
        <v>19</v>
      </c>
      <c r="L2389" s="268"/>
      <c r="M2389" s="269" t="s">
        <v>19</v>
      </c>
      <c r="N2389" s="270" t="s">
        <v>44</v>
      </c>
      <c r="O2389" s="86"/>
      <c r="P2389" s="224">
        <f>O2389*H2389</f>
        <v>0</v>
      </c>
      <c r="Q2389" s="224">
        <v>0</v>
      </c>
      <c r="R2389" s="224">
        <f>Q2389*H2389</f>
        <v>0</v>
      </c>
      <c r="S2389" s="224">
        <v>0</v>
      </c>
      <c r="T2389" s="225">
        <f>S2389*H2389</f>
        <v>0</v>
      </c>
      <c r="U2389" s="40"/>
      <c r="V2389" s="40"/>
      <c r="W2389" s="40"/>
      <c r="X2389" s="40"/>
      <c r="Y2389" s="40"/>
      <c r="Z2389" s="40"/>
      <c r="AA2389" s="40"/>
      <c r="AB2389" s="40"/>
      <c r="AC2389" s="40"/>
      <c r="AD2389" s="40"/>
      <c r="AE2389" s="40"/>
      <c r="AR2389" s="226" t="s">
        <v>377</v>
      </c>
      <c r="AT2389" s="226" t="s">
        <v>317</v>
      </c>
      <c r="AU2389" s="226" t="s">
        <v>82</v>
      </c>
      <c r="AY2389" s="19" t="s">
        <v>206</v>
      </c>
      <c r="BE2389" s="227">
        <f>IF(N2389="základní",J2389,0)</f>
        <v>0</v>
      </c>
      <c r="BF2389" s="227">
        <f>IF(N2389="snížená",J2389,0)</f>
        <v>0</v>
      </c>
      <c r="BG2389" s="227">
        <f>IF(N2389="zákl. přenesená",J2389,0)</f>
        <v>0</v>
      </c>
      <c r="BH2389" s="227">
        <f>IF(N2389="sníž. přenesená",J2389,0)</f>
        <v>0</v>
      </c>
      <c r="BI2389" s="227">
        <f>IF(N2389="nulová",J2389,0)</f>
        <v>0</v>
      </c>
      <c r="BJ2389" s="19" t="s">
        <v>34</v>
      </c>
      <c r="BK2389" s="227">
        <f>ROUND(I2389*H2389,2)</f>
        <v>0</v>
      </c>
      <c r="BL2389" s="19" t="s">
        <v>304</v>
      </c>
      <c r="BM2389" s="226" t="s">
        <v>3391</v>
      </c>
    </row>
    <row r="2390" spans="1:65" s="2" customFormat="1" ht="55.5" customHeight="1">
      <c r="A2390" s="40"/>
      <c r="B2390" s="41"/>
      <c r="C2390" s="261" t="s">
        <v>3392</v>
      </c>
      <c r="D2390" s="261" t="s">
        <v>317</v>
      </c>
      <c r="E2390" s="262" t="s">
        <v>3393</v>
      </c>
      <c r="F2390" s="263" t="s">
        <v>3394</v>
      </c>
      <c r="G2390" s="264" t="s">
        <v>386</v>
      </c>
      <c r="H2390" s="265">
        <v>1</v>
      </c>
      <c r="I2390" s="266"/>
      <c r="J2390" s="267">
        <f>ROUND(I2390*H2390,2)</f>
        <v>0</v>
      </c>
      <c r="K2390" s="263" t="s">
        <v>19</v>
      </c>
      <c r="L2390" s="268"/>
      <c r="M2390" s="269" t="s">
        <v>19</v>
      </c>
      <c r="N2390" s="270" t="s">
        <v>44</v>
      </c>
      <c r="O2390" s="86"/>
      <c r="P2390" s="224">
        <f>O2390*H2390</f>
        <v>0</v>
      </c>
      <c r="Q2390" s="224">
        <v>0</v>
      </c>
      <c r="R2390" s="224">
        <f>Q2390*H2390</f>
        <v>0</v>
      </c>
      <c r="S2390" s="224">
        <v>0</v>
      </c>
      <c r="T2390" s="225">
        <f>S2390*H2390</f>
        <v>0</v>
      </c>
      <c r="U2390" s="40"/>
      <c r="V2390" s="40"/>
      <c r="W2390" s="40"/>
      <c r="X2390" s="40"/>
      <c r="Y2390" s="40"/>
      <c r="Z2390" s="40"/>
      <c r="AA2390" s="40"/>
      <c r="AB2390" s="40"/>
      <c r="AC2390" s="40"/>
      <c r="AD2390" s="40"/>
      <c r="AE2390" s="40"/>
      <c r="AR2390" s="226" t="s">
        <v>377</v>
      </c>
      <c r="AT2390" s="226" t="s">
        <v>317</v>
      </c>
      <c r="AU2390" s="226" t="s">
        <v>82</v>
      </c>
      <c r="AY2390" s="19" t="s">
        <v>206</v>
      </c>
      <c r="BE2390" s="227">
        <f>IF(N2390="základní",J2390,0)</f>
        <v>0</v>
      </c>
      <c r="BF2390" s="227">
        <f>IF(N2390="snížená",J2390,0)</f>
        <v>0</v>
      </c>
      <c r="BG2390" s="227">
        <f>IF(N2390="zákl. přenesená",J2390,0)</f>
        <v>0</v>
      </c>
      <c r="BH2390" s="227">
        <f>IF(N2390="sníž. přenesená",J2390,0)</f>
        <v>0</v>
      </c>
      <c r="BI2390" s="227">
        <f>IF(N2390="nulová",J2390,0)</f>
        <v>0</v>
      </c>
      <c r="BJ2390" s="19" t="s">
        <v>34</v>
      </c>
      <c r="BK2390" s="227">
        <f>ROUND(I2390*H2390,2)</f>
        <v>0</v>
      </c>
      <c r="BL2390" s="19" t="s">
        <v>304</v>
      </c>
      <c r="BM2390" s="226" t="s">
        <v>3395</v>
      </c>
    </row>
    <row r="2391" spans="1:65" s="2" customFormat="1" ht="55.5" customHeight="1">
      <c r="A2391" s="40"/>
      <c r="B2391" s="41"/>
      <c r="C2391" s="261" t="s">
        <v>3396</v>
      </c>
      <c r="D2391" s="261" t="s">
        <v>317</v>
      </c>
      <c r="E2391" s="262" t="s">
        <v>3397</v>
      </c>
      <c r="F2391" s="263" t="s">
        <v>3398</v>
      </c>
      <c r="G2391" s="264" t="s">
        <v>386</v>
      </c>
      <c r="H2391" s="265">
        <v>1</v>
      </c>
      <c r="I2391" s="266"/>
      <c r="J2391" s="267">
        <f>ROUND(I2391*H2391,2)</f>
        <v>0</v>
      </c>
      <c r="K2391" s="263" t="s">
        <v>19</v>
      </c>
      <c r="L2391" s="268"/>
      <c r="M2391" s="269" t="s">
        <v>19</v>
      </c>
      <c r="N2391" s="270" t="s">
        <v>44</v>
      </c>
      <c r="O2391" s="86"/>
      <c r="P2391" s="224">
        <f>O2391*H2391</f>
        <v>0</v>
      </c>
      <c r="Q2391" s="224">
        <v>0</v>
      </c>
      <c r="R2391" s="224">
        <f>Q2391*H2391</f>
        <v>0</v>
      </c>
      <c r="S2391" s="224">
        <v>0</v>
      </c>
      <c r="T2391" s="225">
        <f>S2391*H2391</f>
        <v>0</v>
      </c>
      <c r="U2391" s="40"/>
      <c r="V2391" s="40"/>
      <c r="W2391" s="40"/>
      <c r="X2391" s="40"/>
      <c r="Y2391" s="40"/>
      <c r="Z2391" s="40"/>
      <c r="AA2391" s="40"/>
      <c r="AB2391" s="40"/>
      <c r="AC2391" s="40"/>
      <c r="AD2391" s="40"/>
      <c r="AE2391" s="40"/>
      <c r="AR2391" s="226" t="s">
        <v>377</v>
      </c>
      <c r="AT2391" s="226" t="s">
        <v>317</v>
      </c>
      <c r="AU2391" s="226" t="s">
        <v>82</v>
      </c>
      <c r="AY2391" s="19" t="s">
        <v>206</v>
      </c>
      <c r="BE2391" s="227">
        <f>IF(N2391="základní",J2391,0)</f>
        <v>0</v>
      </c>
      <c r="BF2391" s="227">
        <f>IF(N2391="snížená",J2391,0)</f>
        <v>0</v>
      </c>
      <c r="BG2391" s="227">
        <f>IF(N2391="zákl. přenesená",J2391,0)</f>
        <v>0</v>
      </c>
      <c r="BH2391" s="227">
        <f>IF(N2391="sníž. přenesená",J2391,0)</f>
        <v>0</v>
      </c>
      <c r="BI2391" s="227">
        <f>IF(N2391="nulová",J2391,0)</f>
        <v>0</v>
      </c>
      <c r="BJ2391" s="19" t="s">
        <v>34</v>
      </c>
      <c r="BK2391" s="227">
        <f>ROUND(I2391*H2391,2)</f>
        <v>0</v>
      </c>
      <c r="BL2391" s="19" t="s">
        <v>304</v>
      </c>
      <c r="BM2391" s="226" t="s">
        <v>3399</v>
      </c>
    </row>
    <row r="2392" spans="1:65" s="2" customFormat="1" ht="55.5" customHeight="1">
      <c r="A2392" s="40"/>
      <c r="B2392" s="41"/>
      <c r="C2392" s="261" t="s">
        <v>3400</v>
      </c>
      <c r="D2392" s="261" t="s">
        <v>317</v>
      </c>
      <c r="E2392" s="262" t="s">
        <v>3401</v>
      </c>
      <c r="F2392" s="263" t="s">
        <v>3402</v>
      </c>
      <c r="G2392" s="264" t="s">
        <v>386</v>
      </c>
      <c r="H2392" s="265">
        <v>1</v>
      </c>
      <c r="I2392" s="266"/>
      <c r="J2392" s="267">
        <f>ROUND(I2392*H2392,2)</f>
        <v>0</v>
      </c>
      <c r="K2392" s="263" t="s">
        <v>19</v>
      </c>
      <c r="L2392" s="268"/>
      <c r="M2392" s="269" t="s">
        <v>19</v>
      </c>
      <c r="N2392" s="270" t="s">
        <v>44</v>
      </c>
      <c r="O2392" s="86"/>
      <c r="P2392" s="224">
        <f>O2392*H2392</f>
        <v>0</v>
      </c>
      <c r="Q2392" s="224">
        <v>0</v>
      </c>
      <c r="R2392" s="224">
        <f>Q2392*H2392</f>
        <v>0</v>
      </c>
      <c r="S2392" s="224">
        <v>0</v>
      </c>
      <c r="T2392" s="225">
        <f>S2392*H2392</f>
        <v>0</v>
      </c>
      <c r="U2392" s="40"/>
      <c r="V2392" s="40"/>
      <c r="W2392" s="40"/>
      <c r="X2392" s="40"/>
      <c r="Y2392" s="40"/>
      <c r="Z2392" s="40"/>
      <c r="AA2392" s="40"/>
      <c r="AB2392" s="40"/>
      <c r="AC2392" s="40"/>
      <c r="AD2392" s="40"/>
      <c r="AE2392" s="40"/>
      <c r="AR2392" s="226" t="s">
        <v>377</v>
      </c>
      <c r="AT2392" s="226" t="s">
        <v>317</v>
      </c>
      <c r="AU2392" s="226" t="s">
        <v>82</v>
      </c>
      <c r="AY2392" s="19" t="s">
        <v>206</v>
      </c>
      <c r="BE2392" s="227">
        <f>IF(N2392="základní",J2392,0)</f>
        <v>0</v>
      </c>
      <c r="BF2392" s="227">
        <f>IF(N2392="snížená",J2392,0)</f>
        <v>0</v>
      </c>
      <c r="BG2392" s="227">
        <f>IF(N2392="zákl. přenesená",J2392,0)</f>
        <v>0</v>
      </c>
      <c r="BH2392" s="227">
        <f>IF(N2392="sníž. přenesená",J2392,0)</f>
        <v>0</v>
      </c>
      <c r="BI2392" s="227">
        <f>IF(N2392="nulová",J2392,0)</f>
        <v>0</v>
      </c>
      <c r="BJ2392" s="19" t="s">
        <v>34</v>
      </c>
      <c r="BK2392" s="227">
        <f>ROUND(I2392*H2392,2)</f>
        <v>0</v>
      </c>
      <c r="BL2392" s="19" t="s">
        <v>304</v>
      </c>
      <c r="BM2392" s="226" t="s">
        <v>3403</v>
      </c>
    </row>
    <row r="2393" spans="1:65" s="2" customFormat="1" ht="55.5" customHeight="1">
      <c r="A2393" s="40"/>
      <c r="B2393" s="41"/>
      <c r="C2393" s="261" t="s">
        <v>3404</v>
      </c>
      <c r="D2393" s="261" t="s">
        <v>317</v>
      </c>
      <c r="E2393" s="262" t="s">
        <v>3405</v>
      </c>
      <c r="F2393" s="263" t="s">
        <v>3406</v>
      </c>
      <c r="G2393" s="264" t="s">
        <v>386</v>
      </c>
      <c r="H2393" s="265">
        <v>1</v>
      </c>
      <c r="I2393" s="266"/>
      <c r="J2393" s="267">
        <f>ROUND(I2393*H2393,2)</f>
        <v>0</v>
      </c>
      <c r="K2393" s="263" t="s">
        <v>19</v>
      </c>
      <c r="L2393" s="268"/>
      <c r="M2393" s="269" t="s">
        <v>19</v>
      </c>
      <c r="N2393" s="270" t="s">
        <v>44</v>
      </c>
      <c r="O2393" s="86"/>
      <c r="P2393" s="224">
        <f>O2393*H2393</f>
        <v>0</v>
      </c>
      <c r="Q2393" s="224">
        <v>0</v>
      </c>
      <c r="R2393" s="224">
        <f>Q2393*H2393</f>
        <v>0</v>
      </c>
      <c r="S2393" s="224">
        <v>0</v>
      </c>
      <c r="T2393" s="225">
        <f>S2393*H2393</f>
        <v>0</v>
      </c>
      <c r="U2393" s="40"/>
      <c r="V2393" s="40"/>
      <c r="W2393" s="40"/>
      <c r="X2393" s="40"/>
      <c r="Y2393" s="40"/>
      <c r="Z2393" s="40"/>
      <c r="AA2393" s="40"/>
      <c r="AB2393" s="40"/>
      <c r="AC2393" s="40"/>
      <c r="AD2393" s="40"/>
      <c r="AE2393" s="40"/>
      <c r="AR2393" s="226" t="s">
        <v>377</v>
      </c>
      <c r="AT2393" s="226" t="s">
        <v>317</v>
      </c>
      <c r="AU2393" s="226" t="s">
        <v>82</v>
      </c>
      <c r="AY2393" s="19" t="s">
        <v>206</v>
      </c>
      <c r="BE2393" s="227">
        <f>IF(N2393="základní",J2393,0)</f>
        <v>0</v>
      </c>
      <c r="BF2393" s="227">
        <f>IF(N2393="snížená",J2393,0)</f>
        <v>0</v>
      </c>
      <c r="BG2393" s="227">
        <f>IF(N2393="zákl. přenesená",J2393,0)</f>
        <v>0</v>
      </c>
      <c r="BH2393" s="227">
        <f>IF(N2393="sníž. přenesená",J2393,0)</f>
        <v>0</v>
      </c>
      <c r="BI2393" s="227">
        <f>IF(N2393="nulová",J2393,0)</f>
        <v>0</v>
      </c>
      <c r="BJ2393" s="19" t="s">
        <v>34</v>
      </c>
      <c r="BK2393" s="227">
        <f>ROUND(I2393*H2393,2)</f>
        <v>0</v>
      </c>
      <c r="BL2393" s="19" t="s">
        <v>304</v>
      </c>
      <c r="BM2393" s="226" t="s">
        <v>3407</v>
      </c>
    </row>
    <row r="2394" spans="1:65" s="2" customFormat="1" ht="55.5" customHeight="1">
      <c r="A2394" s="40"/>
      <c r="B2394" s="41"/>
      <c r="C2394" s="261" t="s">
        <v>3408</v>
      </c>
      <c r="D2394" s="261" t="s">
        <v>317</v>
      </c>
      <c r="E2394" s="262" t="s">
        <v>3409</v>
      </c>
      <c r="F2394" s="263" t="s">
        <v>3410</v>
      </c>
      <c r="G2394" s="264" t="s">
        <v>386</v>
      </c>
      <c r="H2394" s="265">
        <v>2</v>
      </c>
      <c r="I2394" s="266"/>
      <c r="J2394" s="267">
        <f>ROUND(I2394*H2394,2)</f>
        <v>0</v>
      </c>
      <c r="K2394" s="263" t="s">
        <v>19</v>
      </c>
      <c r="L2394" s="268"/>
      <c r="M2394" s="269" t="s">
        <v>19</v>
      </c>
      <c r="N2394" s="270" t="s">
        <v>44</v>
      </c>
      <c r="O2394" s="86"/>
      <c r="P2394" s="224">
        <f>O2394*H2394</f>
        <v>0</v>
      </c>
      <c r="Q2394" s="224">
        <v>0</v>
      </c>
      <c r="R2394" s="224">
        <f>Q2394*H2394</f>
        <v>0</v>
      </c>
      <c r="S2394" s="224">
        <v>0</v>
      </c>
      <c r="T2394" s="225">
        <f>S2394*H2394</f>
        <v>0</v>
      </c>
      <c r="U2394" s="40"/>
      <c r="V2394" s="40"/>
      <c r="W2394" s="40"/>
      <c r="X2394" s="40"/>
      <c r="Y2394" s="40"/>
      <c r="Z2394" s="40"/>
      <c r="AA2394" s="40"/>
      <c r="AB2394" s="40"/>
      <c r="AC2394" s="40"/>
      <c r="AD2394" s="40"/>
      <c r="AE2394" s="40"/>
      <c r="AR2394" s="226" t="s">
        <v>377</v>
      </c>
      <c r="AT2394" s="226" t="s">
        <v>317</v>
      </c>
      <c r="AU2394" s="226" t="s">
        <v>82</v>
      </c>
      <c r="AY2394" s="19" t="s">
        <v>206</v>
      </c>
      <c r="BE2394" s="227">
        <f>IF(N2394="základní",J2394,0)</f>
        <v>0</v>
      </c>
      <c r="BF2394" s="227">
        <f>IF(N2394="snížená",J2394,0)</f>
        <v>0</v>
      </c>
      <c r="BG2394" s="227">
        <f>IF(N2394="zákl. přenesená",J2394,0)</f>
        <v>0</v>
      </c>
      <c r="BH2394" s="227">
        <f>IF(N2394="sníž. přenesená",J2394,0)</f>
        <v>0</v>
      </c>
      <c r="BI2394" s="227">
        <f>IF(N2394="nulová",J2394,0)</f>
        <v>0</v>
      </c>
      <c r="BJ2394" s="19" t="s">
        <v>34</v>
      </c>
      <c r="BK2394" s="227">
        <f>ROUND(I2394*H2394,2)</f>
        <v>0</v>
      </c>
      <c r="BL2394" s="19" t="s">
        <v>304</v>
      </c>
      <c r="BM2394" s="226" t="s">
        <v>3411</v>
      </c>
    </row>
    <row r="2395" spans="1:65" s="2" customFormat="1" ht="55.5" customHeight="1">
      <c r="A2395" s="40"/>
      <c r="B2395" s="41"/>
      <c r="C2395" s="261" t="s">
        <v>3412</v>
      </c>
      <c r="D2395" s="261" t="s">
        <v>317</v>
      </c>
      <c r="E2395" s="262" t="s">
        <v>3413</v>
      </c>
      <c r="F2395" s="263" t="s">
        <v>3414</v>
      </c>
      <c r="G2395" s="264" t="s">
        <v>386</v>
      </c>
      <c r="H2395" s="265">
        <v>2</v>
      </c>
      <c r="I2395" s="266"/>
      <c r="J2395" s="267">
        <f>ROUND(I2395*H2395,2)</f>
        <v>0</v>
      </c>
      <c r="K2395" s="263" t="s">
        <v>19</v>
      </c>
      <c r="L2395" s="268"/>
      <c r="M2395" s="269" t="s">
        <v>19</v>
      </c>
      <c r="N2395" s="270" t="s">
        <v>44</v>
      </c>
      <c r="O2395" s="86"/>
      <c r="P2395" s="224">
        <f>O2395*H2395</f>
        <v>0</v>
      </c>
      <c r="Q2395" s="224">
        <v>0</v>
      </c>
      <c r="R2395" s="224">
        <f>Q2395*H2395</f>
        <v>0</v>
      </c>
      <c r="S2395" s="224">
        <v>0</v>
      </c>
      <c r="T2395" s="225">
        <f>S2395*H2395</f>
        <v>0</v>
      </c>
      <c r="U2395" s="40"/>
      <c r="V2395" s="40"/>
      <c r="W2395" s="40"/>
      <c r="X2395" s="40"/>
      <c r="Y2395" s="40"/>
      <c r="Z2395" s="40"/>
      <c r="AA2395" s="40"/>
      <c r="AB2395" s="40"/>
      <c r="AC2395" s="40"/>
      <c r="AD2395" s="40"/>
      <c r="AE2395" s="40"/>
      <c r="AR2395" s="226" t="s">
        <v>377</v>
      </c>
      <c r="AT2395" s="226" t="s">
        <v>317</v>
      </c>
      <c r="AU2395" s="226" t="s">
        <v>82</v>
      </c>
      <c r="AY2395" s="19" t="s">
        <v>206</v>
      </c>
      <c r="BE2395" s="227">
        <f>IF(N2395="základní",J2395,0)</f>
        <v>0</v>
      </c>
      <c r="BF2395" s="227">
        <f>IF(N2395="snížená",J2395,0)</f>
        <v>0</v>
      </c>
      <c r="BG2395" s="227">
        <f>IF(N2395="zákl. přenesená",J2395,0)</f>
        <v>0</v>
      </c>
      <c r="BH2395" s="227">
        <f>IF(N2395="sníž. přenesená",J2395,0)</f>
        <v>0</v>
      </c>
      <c r="BI2395" s="227">
        <f>IF(N2395="nulová",J2395,0)</f>
        <v>0</v>
      </c>
      <c r="BJ2395" s="19" t="s">
        <v>34</v>
      </c>
      <c r="BK2395" s="227">
        <f>ROUND(I2395*H2395,2)</f>
        <v>0</v>
      </c>
      <c r="BL2395" s="19" t="s">
        <v>304</v>
      </c>
      <c r="BM2395" s="226" t="s">
        <v>3415</v>
      </c>
    </row>
    <row r="2396" spans="1:65" s="2" customFormat="1" ht="55.5" customHeight="1">
      <c r="A2396" s="40"/>
      <c r="B2396" s="41"/>
      <c r="C2396" s="261" t="s">
        <v>3416</v>
      </c>
      <c r="D2396" s="261" t="s">
        <v>317</v>
      </c>
      <c r="E2396" s="262" t="s">
        <v>3417</v>
      </c>
      <c r="F2396" s="263" t="s">
        <v>3418</v>
      </c>
      <c r="G2396" s="264" t="s">
        <v>386</v>
      </c>
      <c r="H2396" s="265">
        <v>1</v>
      </c>
      <c r="I2396" s="266"/>
      <c r="J2396" s="267">
        <f>ROUND(I2396*H2396,2)</f>
        <v>0</v>
      </c>
      <c r="K2396" s="263" t="s">
        <v>19</v>
      </c>
      <c r="L2396" s="268"/>
      <c r="M2396" s="269" t="s">
        <v>19</v>
      </c>
      <c r="N2396" s="270" t="s">
        <v>44</v>
      </c>
      <c r="O2396" s="86"/>
      <c r="P2396" s="224">
        <f>O2396*H2396</f>
        <v>0</v>
      </c>
      <c r="Q2396" s="224">
        <v>0</v>
      </c>
      <c r="R2396" s="224">
        <f>Q2396*H2396</f>
        <v>0</v>
      </c>
      <c r="S2396" s="224">
        <v>0</v>
      </c>
      <c r="T2396" s="225">
        <f>S2396*H2396</f>
        <v>0</v>
      </c>
      <c r="U2396" s="40"/>
      <c r="V2396" s="40"/>
      <c r="W2396" s="40"/>
      <c r="X2396" s="40"/>
      <c r="Y2396" s="40"/>
      <c r="Z2396" s="40"/>
      <c r="AA2396" s="40"/>
      <c r="AB2396" s="40"/>
      <c r="AC2396" s="40"/>
      <c r="AD2396" s="40"/>
      <c r="AE2396" s="40"/>
      <c r="AR2396" s="226" t="s">
        <v>377</v>
      </c>
      <c r="AT2396" s="226" t="s">
        <v>317</v>
      </c>
      <c r="AU2396" s="226" t="s">
        <v>82</v>
      </c>
      <c r="AY2396" s="19" t="s">
        <v>206</v>
      </c>
      <c r="BE2396" s="227">
        <f>IF(N2396="základní",J2396,0)</f>
        <v>0</v>
      </c>
      <c r="BF2396" s="227">
        <f>IF(N2396="snížená",J2396,0)</f>
        <v>0</v>
      </c>
      <c r="BG2396" s="227">
        <f>IF(N2396="zákl. přenesená",J2396,0)</f>
        <v>0</v>
      </c>
      <c r="BH2396" s="227">
        <f>IF(N2396="sníž. přenesená",J2396,0)</f>
        <v>0</v>
      </c>
      <c r="BI2396" s="227">
        <f>IF(N2396="nulová",J2396,0)</f>
        <v>0</v>
      </c>
      <c r="BJ2396" s="19" t="s">
        <v>34</v>
      </c>
      <c r="BK2396" s="227">
        <f>ROUND(I2396*H2396,2)</f>
        <v>0</v>
      </c>
      <c r="BL2396" s="19" t="s">
        <v>304</v>
      </c>
      <c r="BM2396" s="226" t="s">
        <v>3419</v>
      </c>
    </row>
    <row r="2397" spans="1:65" s="2" customFormat="1" ht="12">
      <c r="A2397" s="40"/>
      <c r="B2397" s="41"/>
      <c r="C2397" s="261" t="s">
        <v>3420</v>
      </c>
      <c r="D2397" s="261" t="s">
        <v>317</v>
      </c>
      <c r="E2397" s="262" t="s">
        <v>3421</v>
      </c>
      <c r="F2397" s="263" t="s">
        <v>3422</v>
      </c>
      <c r="G2397" s="264" t="s">
        <v>386</v>
      </c>
      <c r="H2397" s="265">
        <v>1</v>
      </c>
      <c r="I2397" s="266"/>
      <c r="J2397" s="267">
        <f>ROUND(I2397*H2397,2)</f>
        <v>0</v>
      </c>
      <c r="K2397" s="263" t="s">
        <v>19</v>
      </c>
      <c r="L2397" s="268"/>
      <c r="M2397" s="269" t="s">
        <v>19</v>
      </c>
      <c r="N2397" s="270" t="s">
        <v>44</v>
      </c>
      <c r="O2397" s="86"/>
      <c r="P2397" s="224">
        <f>O2397*H2397</f>
        <v>0</v>
      </c>
      <c r="Q2397" s="224">
        <v>0</v>
      </c>
      <c r="R2397" s="224">
        <f>Q2397*H2397</f>
        <v>0</v>
      </c>
      <c r="S2397" s="224">
        <v>0</v>
      </c>
      <c r="T2397" s="225">
        <f>S2397*H2397</f>
        <v>0</v>
      </c>
      <c r="U2397" s="40"/>
      <c r="V2397" s="40"/>
      <c r="W2397" s="40"/>
      <c r="X2397" s="40"/>
      <c r="Y2397" s="40"/>
      <c r="Z2397" s="40"/>
      <c r="AA2397" s="40"/>
      <c r="AB2397" s="40"/>
      <c r="AC2397" s="40"/>
      <c r="AD2397" s="40"/>
      <c r="AE2397" s="40"/>
      <c r="AR2397" s="226" t="s">
        <v>377</v>
      </c>
      <c r="AT2397" s="226" t="s">
        <v>317</v>
      </c>
      <c r="AU2397" s="226" t="s">
        <v>82</v>
      </c>
      <c r="AY2397" s="19" t="s">
        <v>206</v>
      </c>
      <c r="BE2397" s="227">
        <f>IF(N2397="základní",J2397,0)</f>
        <v>0</v>
      </c>
      <c r="BF2397" s="227">
        <f>IF(N2397="snížená",J2397,0)</f>
        <v>0</v>
      </c>
      <c r="BG2397" s="227">
        <f>IF(N2397="zákl. přenesená",J2397,0)</f>
        <v>0</v>
      </c>
      <c r="BH2397" s="227">
        <f>IF(N2397="sníž. přenesená",J2397,0)</f>
        <v>0</v>
      </c>
      <c r="BI2397" s="227">
        <f>IF(N2397="nulová",J2397,0)</f>
        <v>0</v>
      </c>
      <c r="BJ2397" s="19" t="s">
        <v>34</v>
      </c>
      <c r="BK2397" s="227">
        <f>ROUND(I2397*H2397,2)</f>
        <v>0</v>
      </c>
      <c r="BL2397" s="19" t="s">
        <v>304</v>
      </c>
      <c r="BM2397" s="226" t="s">
        <v>3423</v>
      </c>
    </row>
    <row r="2398" spans="1:65" s="2" customFormat="1" ht="44.25" customHeight="1">
      <c r="A2398" s="40"/>
      <c r="B2398" s="41"/>
      <c r="C2398" s="261" t="s">
        <v>3424</v>
      </c>
      <c r="D2398" s="261" t="s">
        <v>317</v>
      </c>
      <c r="E2398" s="262" t="s">
        <v>3425</v>
      </c>
      <c r="F2398" s="263" t="s">
        <v>3426</v>
      </c>
      <c r="G2398" s="264" t="s">
        <v>386</v>
      </c>
      <c r="H2398" s="265">
        <v>1</v>
      </c>
      <c r="I2398" s="266"/>
      <c r="J2398" s="267">
        <f>ROUND(I2398*H2398,2)</f>
        <v>0</v>
      </c>
      <c r="K2398" s="263" t="s">
        <v>19</v>
      </c>
      <c r="L2398" s="268"/>
      <c r="M2398" s="269" t="s">
        <v>19</v>
      </c>
      <c r="N2398" s="270" t="s">
        <v>44</v>
      </c>
      <c r="O2398" s="86"/>
      <c r="P2398" s="224">
        <f>O2398*H2398</f>
        <v>0</v>
      </c>
      <c r="Q2398" s="224">
        <v>0</v>
      </c>
      <c r="R2398" s="224">
        <f>Q2398*H2398</f>
        <v>0</v>
      </c>
      <c r="S2398" s="224">
        <v>0</v>
      </c>
      <c r="T2398" s="225">
        <f>S2398*H2398</f>
        <v>0</v>
      </c>
      <c r="U2398" s="40"/>
      <c r="V2398" s="40"/>
      <c r="W2398" s="40"/>
      <c r="X2398" s="40"/>
      <c r="Y2398" s="40"/>
      <c r="Z2398" s="40"/>
      <c r="AA2398" s="40"/>
      <c r="AB2398" s="40"/>
      <c r="AC2398" s="40"/>
      <c r="AD2398" s="40"/>
      <c r="AE2398" s="40"/>
      <c r="AR2398" s="226" t="s">
        <v>377</v>
      </c>
      <c r="AT2398" s="226" t="s">
        <v>317</v>
      </c>
      <c r="AU2398" s="226" t="s">
        <v>82</v>
      </c>
      <c r="AY2398" s="19" t="s">
        <v>206</v>
      </c>
      <c r="BE2398" s="227">
        <f>IF(N2398="základní",J2398,0)</f>
        <v>0</v>
      </c>
      <c r="BF2398" s="227">
        <f>IF(N2398="snížená",J2398,0)</f>
        <v>0</v>
      </c>
      <c r="BG2398" s="227">
        <f>IF(N2398="zákl. přenesená",J2398,0)</f>
        <v>0</v>
      </c>
      <c r="BH2398" s="227">
        <f>IF(N2398="sníž. přenesená",J2398,0)</f>
        <v>0</v>
      </c>
      <c r="BI2398" s="227">
        <f>IF(N2398="nulová",J2398,0)</f>
        <v>0</v>
      </c>
      <c r="BJ2398" s="19" t="s">
        <v>34</v>
      </c>
      <c r="BK2398" s="227">
        <f>ROUND(I2398*H2398,2)</f>
        <v>0</v>
      </c>
      <c r="BL2398" s="19" t="s">
        <v>304</v>
      </c>
      <c r="BM2398" s="226" t="s">
        <v>3427</v>
      </c>
    </row>
    <row r="2399" spans="1:65" s="2" customFormat="1" ht="55.5" customHeight="1">
      <c r="A2399" s="40"/>
      <c r="B2399" s="41"/>
      <c r="C2399" s="261" t="s">
        <v>3428</v>
      </c>
      <c r="D2399" s="261" t="s">
        <v>317</v>
      </c>
      <c r="E2399" s="262" t="s">
        <v>3429</v>
      </c>
      <c r="F2399" s="263" t="s">
        <v>3430</v>
      </c>
      <c r="G2399" s="264" t="s">
        <v>386</v>
      </c>
      <c r="H2399" s="265">
        <v>1</v>
      </c>
      <c r="I2399" s="266"/>
      <c r="J2399" s="267">
        <f>ROUND(I2399*H2399,2)</f>
        <v>0</v>
      </c>
      <c r="K2399" s="263" t="s">
        <v>19</v>
      </c>
      <c r="L2399" s="268"/>
      <c r="M2399" s="269" t="s">
        <v>19</v>
      </c>
      <c r="N2399" s="270" t="s">
        <v>44</v>
      </c>
      <c r="O2399" s="86"/>
      <c r="P2399" s="224">
        <f>O2399*H2399</f>
        <v>0</v>
      </c>
      <c r="Q2399" s="224">
        <v>0</v>
      </c>
      <c r="R2399" s="224">
        <f>Q2399*H2399</f>
        <v>0</v>
      </c>
      <c r="S2399" s="224">
        <v>0</v>
      </c>
      <c r="T2399" s="225">
        <f>S2399*H2399</f>
        <v>0</v>
      </c>
      <c r="U2399" s="40"/>
      <c r="V2399" s="40"/>
      <c r="W2399" s="40"/>
      <c r="X2399" s="40"/>
      <c r="Y2399" s="40"/>
      <c r="Z2399" s="40"/>
      <c r="AA2399" s="40"/>
      <c r="AB2399" s="40"/>
      <c r="AC2399" s="40"/>
      <c r="AD2399" s="40"/>
      <c r="AE2399" s="40"/>
      <c r="AR2399" s="226" t="s">
        <v>377</v>
      </c>
      <c r="AT2399" s="226" t="s">
        <v>317</v>
      </c>
      <c r="AU2399" s="226" t="s">
        <v>82</v>
      </c>
      <c r="AY2399" s="19" t="s">
        <v>206</v>
      </c>
      <c r="BE2399" s="227">
        <f>IF(N2399="základní",J2399,0)</f>
        <v>0</v>
      </c>
      <c r="BF2399" s="227">
        <f>IF(N2399="snížená",J2399,0)</f>
        <v>0</v>
      </c>
      <c r="BG2399" s="227">
        <f>IF(N2399="zákl. přenesená",J2399,0)</f>
        <v>0</v>
      </c>
      <c r="BH2399" s="227">
        <f>IF(N2399="sníž. přenesená",J2399,0)</f>
        <v>0</v>
      </c>
      <c r="BI2399" s="227">
        <f>IF(N2399="nulová",J2399,0)</f>
        <v>0</v>
      </c>
      <c r="BJ2399" s="19" t="s">
        <v>34</v>
      </c>
      <c r="BK2399" s="227">
        <f>ROUND(I2399*H2399,2)</f>
        <v>0</v>
      </c>
      <c r="BL2399" s="19" t="s">
        <v>304</v>
      </c>
      <c r="BM2399" s="226" t="s">
        <v>3431</v>
      </c>
    </row>
    <row r="2400" spans="1:65" s="2" customFormat="1" ht="55.5" customHeight="1">
      <c r="A2400" s="40"/>
      <c r="B2400" s="41"/>
      <c r="C2400" s="261" t="s">
        <v>3432</v>
      </c>
      <c r="D2400" s="261" t="s">
        <v>317</v>
      </c>
      <c r="E2400" s="262" t="s">
        <v>3433</v>
      </c>
      <c r="F2400" s="263" t="s">
        <v>3434</v>
      </c>
      <c r="G2400" s="264" t="s">
        <v>386</v>
      </c>
      <c r="H2400" s="265">
        <v>3</v>
      </c>
      <c r="I2400" s="266"/>
      <c r="J2400" s="267">
        <f>ROUND(I2400*H2400,2)</f>
        <v>0</v>
      </c>
      <c r="K2400" s="263" t="s">
        <v>19</v>
      </c>
      <c r="L2400" s="268"/>
      <c r="M2400" s="269" t="s">
        <v>19</v>
      </c>
      <c r="N2400" s="270" t="s">
        <v>44</v>
      </c>
      <c r="O2400" s="86"/>
      <c r="P2400" s="224">
        <f>O2400*H2400</f>
        <v>0</v>
      </c>
      <c r="Q2400" s="224">
        <v>0</v>
      </c>
      <c r="R2400" s="224">
        <f>Q2400*H2400</f>
        <v>0</v>
      </c>
      <c r="S2400" s="224">
        <v>0</v>
      </c>
      <c r="T2400" s="225">
        <f>S2400*H2400</f>
        <v>0</v>
      </c>
      <c r="U2400" s="40"/>
      <c r="V2400" s="40"/>
      <c r="W2400" s="40"/>
      <c r="X2400" s="40"/>
      <c r="Y2400" s="40"/>
      <c r="Z2400" s="40"/>
      <c r="AA2400" s="40"/>
      <c r="AB2400" s="40"/>
      <c r="AC2400" s="40"/>
      <c r="AD2400" s="40"/>
      <c r="AE2400" s="40"/>
      <c r="AR2400" s="226" t="s">
        <v>377</v>
      </c>
      <c r="AT2400" s="226" t="s">
        <v>317</v>
      </c>
      <c r="AU2400" s="226" t="s">
        <v>82</v>
      </c>
      <c r="AY2400" s="19" t="s">
        <v>206</v>
      </c>
      <c r="BE2400" s="227">
        <f>IF(N2400="základní",J2400,0)</f>
        <v>0</v>
      </c>
      <c r="BF2400" s="227">
        <f>IF(N2400="snížená",J2400,0)</f>
        <v>0</v>
      </c>
      <c r="BG2400" s="227">
        <f>IF(N2400="zákl. přenesená",J2400,0)</f>
        <v>0</v>
      </c>
      <c r="BH2400" s="227">
        <f>IF(N2400="sníž. přenesená",J2400,0)</f>
        <v>0</v>
      </c>
      <c r="BI2400" s="227">
        <f>IF(N2400="nulová",J2400,0)</f>
        <v>0</v>
      </c>
      <c r="BJ2400" s="19" t="s">
        <v>34</v>
      </c>
      <c r="BK2400" s="227">
        <f>ROUND(I2400*H2400,2)</f>
        <v>0</v>
      </c>
      <c r="BL2400" s="19" t="s">
        <v>304</v>
      </c>
      <c r="BM2400" s="226" t="s">
        <v>3435</v>
      </c>
    </row>
    <row r="2401" spans="1:65" s="2" customFormat="1" ht="55.5" customHeight="1">
      <c r="A2401" s="40"/>
      <c r="B2401" s="41"/>
      <c r="C2401" s="261" t="s">
        <v>3436</v>
      </c>
      <c r="D2401" s="261" t="s">
        <v>317</v>
      </c>
      <c r="E2401" s="262" t="s">
        <v>3437</v>
      </c>
      <c r="F2401" s="263" t="s">
        <v>3438</v>
      </c>
      <c r="G2401" s="264" t="s">
        <v>386</v>
      </c>
      <c r="H2401" s="265">
        <v>1</v>
      </c>
      <c r="I2401" s="266"/>
      <c r="J2401" s="267">
        <f>ROUND(I2401*H2401,2)</f>
        <v>0</v>
      </c>
      <c r="K2401" s="263" t="s">
        <v>19</v>
      </c>
      <c r="L2401" s="268"/>
      <c r="M2401" s="269" t="s">
        <v>19</v>
      </c>
      <c r="N2401" s="270" t="s">
        <v>44</v>
      </c>
      <c r="O2401" s="86"/>
      <c r="P2401" s="224">
        <f>O2401*H2401</f>
        <v>0</v>
      </c>
      <c r="Q2401" s="224">
        <v>0</v>
      </c>
      <c r="R2401" s="224">
        <f>Q2401*H2401</f>
        <v>0</v>
      </c>
      <c r="S2401" s="224">
        <v>0</v>
      </c>
      <c r="T2401" s="225">
        <f>S2401*H2401</f>
        <v>0</v>
      </c>
      <c r="U2401" s="40"/>
      <c r="V2401" s="40"/>
      <c r="W2401" s="40"/>
      <c r="X2401" s="40"/>
      <c r="Y2401" s="40"/>
      <c r="Z2401" s="40"/>
      <c r="AA2401" s="40"/>
      <c r="AB2401" s="40"/>
      <c r="AC2401" s="40"/>
      <c r="AD2401" s="40"/>
      <c r="AE2401" s="40"/>
      <c r="AR2401" s="226" t="s">
        <v>377</v>
      </c>
      <c r="AT2401" s="226" t="s">
        <v>317</v>
      </c>
      <c r="AU2401" s="226" t="s">
        <v>82</v>
      </c>
      <c r="AY2401" s="19" t="s">
        <v>206</v>
      </c>
      <c r="BE2401" s="227">
        <f>IF(N2401="základní",J2401,0)</f>
        <v>0</v>
      </c>
      <c r="BF2401" s="227">
        <f>IF(N2401="snížená",J2401,0)</f>
        <v>0</v>
      </c>
      <c r="BG2401" s="227">
        <f>IF(N2401="zákl. přenesená",J2401,0)</f>
        <v>0</v>
      </c>
      <c r="BH2401" s="227">
        <f>IF(N2401="sníž. přenesená",J2401,0)</f>
        <v>0</v>
      </c>
      <c r="BI2401" s="227">
        <f>IF(N2401="nulová",J2401,0)</f>
        <v>0</v>
      </c>
      <c r="BJ2401" s="19" t="s">
        <v>34</v>
      </c>
      <c r="BK2401" s="227">
        <f>ROUND(I2401*H2401,2)</f>
        <v>0</v>
      </c>
      <c r="BL2401" s="19" t="s">
        <v>304</v>
      </c>
      <c r="BM2401" s="226" t="s">
        <v>3439</v>
      </c>
    </row>
    <row r="2402" spans="1:65" s="2" customFormat="1" ht="55.5" customHeight="1">
      <c r="A2402" s="40"/>
      <c r="B2402" s="41"/>
      <c r="C2402" s="261" t="s">
        <v>3440</v>
      </c>
      <c r="D2402" s="261" t="s">
        <v>317</v>
      </c>
      <c r="E2402" s="262" t="s">
        <v>3441</v>
      </c>
      <c r="F2402" s="263" t="s">
        <v>3442</v>
      </c>
      <c r="G2402" s="264" t="s">
        <v>386</v>
      </c>
      <c r="H2402" s="265">
        <v>7</v>
      </c>
      <c r="I2402" s="266"/>
      <c r="J2402" s="267">
        <f>ROUND(I2402*H2402,2)</f>
        <v>0</v>
      </c>
      <c r="K2402" s="263" t="s">
        <v>19</v>
      </c>
      <c r="L2402" s="268"/>
      <c r="M2402" s="269" t="s">
        <v>19</v>
      </c>
      <c r="N2402" s="270" t="s">
        <v>44</v>
      </c>
      <c r="O2402" s="86"/>
      <c r="P2402" s="224">
        <f>O2402*H2402</f>
        <v>0</v>
      </c>
      <c r="Q2402" s="224">
        <v>0</v>
      </c>
      <c r="R2402" s="224">
        <f>Q2402*H2402</f>
        <v>0</v>
      </c>
      <c r="S2402" s="224">
        <v>0</v>
      </c>
      <c r="T2402" s="225">
        <f>S2402*H2402</f>
        <v>0</v>
      </c>
      <c r="U2402" s="40"/>
      <c r="V2402" s="40"/>
      <c r="W2402" s="40"/>
      <c r="X2402" s="40"/>
      <c r="Y2402" s="40"/>
      <c r="Z2402" s="40"/>
      <c r="AA2402" s="40"/>
      <c r="AB2402" s="40"/>
      <c r="AC2402" s="40"/>
      <c r="AD2402" s="40"/>
      <c r="AE2402" s="40"/>
      <c r="AR2402" s="226" t="s">
        <v>377</v>
      </c>
      <c r="AT2402" s="226" t="s">
        <v>317</v>
      </c>
      <c r="AU2402" s="226" t="s">
        <v>82</v>
      </c>
      <c r="AY2402" s="19" t="s">
        <v>206</v>
      </c>
      <c r="BE2402" s="227">
        <f>IF(N2402="základní",J2402,0)</f>
        <v>0</v>
      </c>
      <c r="BF2402" s="227">
        <f>IF(N2402="snížená",J2402,0)</f>
        <v>0</v>
      </c>
      <c r="BG2402" s="227">
        <f>IF(N2402="zákl. přenesená",J2402,0)</f>
        <v>0</v>
      </c>
      <c r="BH2402" s="227">
        <f>IF(N2402="sníž. přenesená",J2402,0)</f>
        <v>0</v>
      </c>
      <c r="BI2402" s="227">
        <f>IF(N2402="nulová",J2402,0)</f>
        <v>0</v>
      </c>
      <c r="BJ2402" s="19" t="s">
        <v>34</v>
      </c>
      <c r="BK2402" s="227">
        <f>ROUND(I2402*H2402,2)</f>
        <v>0</v>
      </c>
      <c r="BL2402" s="19" t="s">
        <v>304</v>
      </c>
      <c r="BM2402" s="226" t="s">
        <v>3443</v>
      </c>
    </row>
    <row r="2403" spans="1:65" s="2" customFormat="1" ht="55.5" customHeight="1">
      <c r="A2403" s="40"/>
      <c r="B2403" s="41"/>
      <c r="C2403" s="261" t="s">
        <v>3444</v>
      </c>
      <c r="D2403" s="261" t="s">
        <v>317</v>
      </c>
      <c r="E2403" s="262" t="s">
        <v>3445</v>
      </c>
      <c r="F2403" s="263" t="s">
        <v>3446</v>
      </c>
      <c r="G2403" s="264" t="s">
        <v>386</v>
      </c>
      <c r="H2403" s="265">
        <v>1</v>
      </c>
      <c r="I2403" s="266"/>
      <c r="J2403" s="267">
        <f>ROUND(I2403*H2403,2)</f>
        <v>0</v>
      </c>
      <c r="K2403" s="263" t="s">
        <v>19</v>
      </c>
      <c r="L2403" s="268"/>
      <c r="M2403" s="269" t="s">
        <v>19</v>
      </c>
      <c r="N2403" s="270" t="s">
        <v>44</v>
      </c>
      <c r="O2403" s="86"/>
      <c r="P2403" s="224">
        <f>O2403*H2403</f>
        <v>0</v>
      </c>
      <c r="Q2403" s="224">
        <v>0</v>
      </c>
      <c r="R2403" s="224">
        <f>Q2403*H2403</f>
        <v>0</v>
      </c>
      <c r="S2403" s="224">
        <v>0</v>
      </c>
      <c r="T2403" s="225">
        <f>S2403*H2403</f>
        <v>0</v>
      </c>
      <c r="U2403" s="40"/>
      <c r="V2403" s="40"/>
      <c r="W2403" s="40"/>
      <c r="X2403" s="40"/>
      <c r="Y2403" s="40"/>
      <c r="Z2403" s="40"/>
      <c r="AA2403" s="40"/>
      <c r="AB2403" s="40"/>
      <c r="AC2403" s="40"/>
      <c r="AD2403" s="40"/>
      <c r="AE2403" s="40"/>
      <c r="AR2403" s="226" t="s">
        <v>377</v>
      </c>
      <c r="AT2403" s="226" t="s">
        <v>317</v>
      </c>
      <c r="AU2403" s="226" t="s">
        <v>82</v>
      </c>
      <c r="AY2403" s="19" t="s">
        <v>206</v>
      </c>
      <c r="BE2403" s="227">
        <f>IF(N2403="základní",J2403,0)</f>
        <v>0</v>
      </c>
      <c r="BF2403" s="227">
        <f>IF(N2403="snížená",J2403,0)</f>
        <v>0</v>
      </c>
      <c r="BG2403" s="227">
        <f>IF(N2403="zákl. přenesená",J2403,0)</f>
        <v>0</v>
      </c>
      <c r="BH2403" s="227">
        <f>IF(N2403="sníž. přenesená",J2403,0)</f>
        <v>0</v>
      </c>
      <c r="BI2403" s="227">
        <f>IF(N2403="nulová",J2403,0)</f>
        <v>0</v>
      </c>
      <c r="BJ2403" s="19" t="s">
        <v>34</v>
      </c>
      <c r="BK2403" s="227">
        <f>ROUND(I2403*H2403,2)</f>
        <v>0</v>
      </c>
      <c r="BL2403" s="19" t="s">
        <v>304</v>
      </c>
      <c r="BM2403" s="226" t="s">
        <v>3447</v>
      </c>
    </row>
    <row r="2404" spans="1:51" s="15" customFormat="1" ht="12">
      <c r="A2404" s="15"/>
      <c r="B2404" s="251"/>
      <c r="C2404" s="252"/>
      <c r="D2404" s="230" t="s">
        <v>218</v>
      </c>
      <c r="E2404" s="253" t="s">
        <v>19</v>
      </c>
      <c r="F2404" s="254" t="s">
        <v>3448</v>
      </c>
      <c r="G2404" s="252"/>
      <c r="H2404" s="253" t="s">
        <v>19</v>
      </c>
      <c r="I2404" s="255"/>
      <c r="J2404" s="252"/>
      <c r="K2404" s="252"/>
      <c r="L2404" s="256"/>
      <c r="M2404" s="257"/>
      <c r="N2404" s="258"/>
      <c r="O2404" s="258"/>
      <c r="P2404" s="258"/>
      <c r="Q2404" s="258"/>
      <c r="R2404" s="258"/>
      <c r="S2404" s="258"/>
      <c r="T2404" s="259"/>
      <c r="U2404" s="15"/>
      <c r="V2404" s="15"/>
      <c r="W2404" s="15"/>
      <c r="X2404" s="15"/>
      <c r="Y2404" s="15"/>
      <c r="Z2404" s="15"/>
      <c r="AA2404" s="15"/>
      <c r="AB2404" s="15"/>
      <c r="AC2404" s="15"/>
      <c r="AD2404" s="15"/>
      <c r="AE2404" s="15"/>
      <c r="AT2404" s="260" t="s">
        <v>218</v>
      </c>
      <c r="AU2404" s="260" t="s">
        <v>82</v>
      </c>
      <c r="AV2404" s="15" t="s">
        <v>34</v>
      </c>
      <c r="AW2404" s="15" t="s">
        <v>33</v>
      </c>
      <c r="AX2404" s="15" t="s">
        <v>73</v>
      </c>
      <c r="AY2404" s="260" t="s">
        <v>206</v>
      </c>
    </row>
    <row r="2405" spans="1:51" s="13" customFormat="1" ht="12">
      <c r="A2405" s="13"/>
      <c r="B2405" s="228"/>
      <c r="C2405" s="229"/>
      <c r="D2405" s="230" t="s">
        <v>218</v>
      </c>
      <c r="E2405" s="231" t="s">
        <v>19</v>
      </c>
      <c r="F2405" s="232" t="s">
        <v>34</v>
      </c>
      <c r="G2405" s="229"/>
      <c r="H2405" s="233">
        <v>1</v>
      </c>
      <c r="I2405" s="234"/>
      <c r="J2405" s="229"/>
      <c r="K2405" s="229"/>
      <c r="L2405" s="235"/>
      <c r="M2405" s="236"/>
      <c r="N2405" s="237"/>
      <c r="O2405" s="237"/>
      <c r="P2405" s="237"/>
      <c r="Q2405" s="237"/>
      <c r="R2405" s="237"/>
      <c r="S2405" s="237"/>
      <c r="T2405" s="238"/>
      <c r="U2405" s="13"/>
      <c r="V2405" s="13"/>
      <c r="W2405" s="13"/>
      <c r="X2405" s="13"/>
      <c r="Y2405" s="13"/>
      <c r="Z2405" s="13"/>
      <c r="AA2405" s="13"/>
      <c r="AB2405" s="13"/>
      <c r="AC2405" s="13"/>
      <c r="AD2405" s="13"/>
      <c r="AE2405" s="13"/>
      <c r="AT2405" s="239" t="s">
        <v>218</v>
      </c>
      <c r="AU2405" s="239" t="s">
        <v>82</v>
      </c>
      <c r="AV2405" s="13" t="s">
        <v>82</v>
      </c>
      <c r="AW2405" s="13" t="s">
        <v>33</v>
      </c>
      <c r="AX2405" s="13" t="s">
        <v>73</v>
      </c>
      <c r="AY2405" s="239" t="s">
        <v>206</v>
      </c>
    </row>
    <row r="2406" spans="1:51" s="14" customFormat="1" ht="12">
      <c r="A2406" s="14"/>
      <c r="B2406" s="240"/>
      <c r="C2406" s="241"/>
      <c r="D2406" s="230" t="s">
        <v>218</v>
      </c>
      <c r="E2406" s="242" t="s">
        <v>19</v>
      </c>
      <c r="F2406" s="243" t="s">
        <v>220</v>
      </c>
      <c r="G2406" s="241"/>
      <c r="H2406" s="244">
        <v>1</v>
      </c>
      <c r="I2406" s="245"/>
      <c r="J2406" s="241"/>
      <c r="K2406" s="241"/>
      <c r="L2406" s="246"/>
      <c r="M2406" s="247"/>
      <c r="N2406" s="248"/>
      <c r="O2406" s="248"/>
      <c r="P2406" s="248"/>
      <c r="Q2406" s="248"/>
      <c r="R2406" s="248"/>
      <c r="S2406" s="248"/>
      <c r="T2406" s="249"/>
      <c r="U2406" s="14"/>
      <c r="V2406" s="14"/>
      <c r="W2406" s="14"/>
      <c r="X2406" s="14"/>
      <c r="Y2406" s="14"/>
      <c r="Z2406" s="14"/>
      <c r="AA2406" s="14"/>
      <c r="AB2406" s="14"/>
      <c r="AC2406" s="14"/>
      <c r="AD2406" s="14"/>
      <c r="AE2406" s="14"/>
      <c r="AT2406" s="250" t="s">
        <v>218</v>
      </c>
      <c r="AU2406" s="250" t="s">
        <v>82</v>
      </c>
      <c r="AV2406" s="14" t="s">
        <v>112</v>
      </c>
      <c r="AW2406" s="14" t="s">
        <v>33</v>
      </c>
      <c r="AX2406" s="14" t="s">
        <v>34</v>
      </c>
      <c r="AY2406" s="250" t="s">
        <v>206</v>
      </c>
    </row>
    <row r="2407" spans="1:65" s="2" customFormat="1" ht="55.5" customHeight="1">
      <c r="A2407" s="40"/>
      <c r="B2407" s="41"/>
      <c r="C2407" s="261" t="s">
        <v>3449</v>
      </c>
      <c r="D2407" s="261" t="s">
        <v>317</v>
      </c>
      <c r="E2407" s="262" t="s">
        <v>3450</v>
      </c>
      <c r="F2407" s="263" t="s">
        <v>3451</v>
      </c>
      <c r="G2407" s="264" t="s">
        <v>386</v>
      </c>
      <c r="H2407" s="265">
        <v>2</v>
      </c>
      <c r="I2407" s="266"/>
      <c r="J2407" s="267">
        <f>ROUND(I2407*H2407,2)</f>
        <v>0</v>
      </c>
      <c r="K2407" s="263" t="s">
        <v>19</v>
      </c>
      <c r="L2407" s="268"/>
      <c r="M2407" s="269" t="s">
        <v>19</v>
      </c>
      <c r="N2407" s="270" t="s">
        <v>44</v>
      </c>
      <c r="O2407" s="86"/>
      <c r="P2407" s="224">
        <f>O2407*H2407</f>
        <v>0</v>
      </c>
      <c r="Q2407" s="224">
        <v>0</v>
      </c>
      <c r="R2407" s="224">
        <f>Q2407*H2407</f>
        <v>0</v>
      </c>
      <c r="S2407" s="224">
        <v>0</v>
      </c>
      <c r="T2407" s="225">
        <f>S2407*H2407</f>
        <v>0</v>
      </c>
      <c r="U2407" s="40"/>
      <c r="V2407" s="40"/>
      <c r="W2407" s="40"/>
      <c r="X2407" s="40"/>
      <c r="Y2407" s="40"/>
      <c r="Z2407" s="40"/>
      <c r="AA2407" s="40"/>
      <c r="AB2407" s="40"/>
      <c r="AC2407" s="40"/>
      <c r="AD2407" s="40"/>
      <c r="AE2407" s="40"/>
      <c r="AR2407" s="226" t="s">
        <v>377</v>
      </c>
      <c r="AT2407" s="226" t="s">
        <v>317</v>
      </c>
      <c r="AU2407" s="226" t="s">
        <v>82</v>
      </c>
      <c r="AY2407" s="19" t="s">
        <v>206</v>
      </c>
      <c r="BE2407" s="227">
        <f>IF(N2407="základní",J2407,0)</f>
        <v>0</v>
      </c>
      <c r="BF2407" s="227">
        <f>IF(N2407="snížená",J2407,0)</f>
        <v>0</v>
      </c>
      <c r="BG2407" s="227">
        <f>IF(N2407="zákl. přenesená",J2407,0)</f>
        <v>0</v>
      </c>
      <c r="BH2407" s="227">
        <f>IF(N2407="sníž. přenesená",J2407,0)</f>
        <v>0</v>
      </c>
      <c r="BI2407" s="227">
        <f>IF(N2407="nulová",J2407,0)</f>
        <v>0</v>
      </c>
      <c r="BJ2407" s="19" t="s">
        <v>34</v>
      </c>
      <c r="BK2407" s="227">
        <f>ROUND(I2407*H2407,2)</f>
        <v>0</v>
      </c>
      <c r="BL2407" s="19" t="s">
        <v>304</v>
      </c>
      <c r="BM2407" s="226" t="s">
        <v>3452</v>
      </c>
    </row>
    <row r="2408" spans="1:65" s="2" customFormat="1" ht="55.5" customHeight="1">
      <c r="A2408" s="40"/>
      <c r="B2408" s="41"/>
      <c r="C2408" s="261" t="s">
        <v>3453</v>
      </c>
      <c r="D2408" s="261" t="s">
        <v>317</v>
      </c>
      <c r="E2408" s="262" t="s">
        <v>3454</v>
      </c>
      <c r="F2408" s="263" t="s">
        <v>3455</v>
      </c>
      <c r="G2408" s="264" t="s">
        <v>386</v>
      </c>
      <c r="H2408" s="265">
        <v>1</v>
      </c>
      <c r="I2408" s="266"/>
      <c r="J2408" s="267">
        <f>ROUND(I2408*H2408,2)</f>
        <v>0</v>
      </c>
      <c r="K2408" s="263" t="s">
        <v>19</v>
      </c>
      <c r="L2408" s="268"/>
      <c r="M2408" s="269" t="s">
        <v>19</v>
      </c>
      <c r="N2408" s="270" t="s">
        <v>44</v>
      </c>
      <c r="O2408" s="86"/>
      <c r="P2408" s="224">
        <f>O2408*H2408</f>
        <v>0</v>
      </c>
      <c r="Q2408" s="224">
        <v>0</v>
      </c>
      <c r="R2408" s="224">
        <f>Q2408*H2408</f>
        <v>0</v>
      </c>
      <c r="S2408" s="224">
        <v>0</v>
      </c>
      <c r="T2408" s="225">
        <f>S2408*H2408</f>
        <v>0</v>
      </c>
      <c r="U2408" s="40"/>
      <c r="V2408" s="40"/>
      <c r="W2408" s="40"/>
      <c r="X2408" s="40"/>
      <c r="Y2408" s="40"/>
      <c r="Z2408" s="40"/>
      <c r="AA2408" s="40"/>
      <c r="AB2408" s="40"/>
      <c r="AC2408" s="40"/>
      <c r="AD2408" s="40"/>
      <c r="AE2408" s="40"/>
      <c r="AR2408" s="226" t="s">
        <v>377</v>
      </c>
      <c r="AT2408" s="226" t="s">
        <v>317</v>
      </c>
      <c r="AU2408" s="226" t="s">
        <v>82</v>
      </c>
      <c r="AY2408" s="19" t="s">
        <v>206</v>
      </c>
      <c r="BE2408" s="227">
        <f>IF(N2408="základní",J2408,0)</f>
        <v>0</v>
      </c>
      <c r="BF2408" s="227">
        <f>IF(N2408="snížená",J2408,0)</f>
        <v>0</v>
      </c>
      <c r="BG2408" s="227">
        <f>IF(N2408="zákl. přenesená",J2408,0)</f>
        <v>0</v>
      </c>
      <c r="BH2408" s="227">
        <f>IF(N2408="sníž. přenesená",J2408,0)</f>
        <v>0</v>
      </c>
      <c r="BI2408" s="227">
        <f>IF(N2408="nulová",J2408,0)</f>
        <v>0</v>
      </c>
      <c r="BJ2408" s="19" t="s">
        <v>34</v>
      </c>
      <c r="BK2408" s="227">
        <f>ROUND(I2408*H2408,2)</f>
        <v>0</v>
      </c>
      <c r="BL2408" s="19" t="s">
        <v>304</v>
      </c>
      <c r="BM2408" s="226" t="s">
        <v>3456</v>
      </c>
    </row>
    <row r="2409" spans="1:65" s="2" customFormat="1" ht="55.5" customHeight="1">
      <c r="A2409" s="40"/>
      <c r="B2409" s="41"/>
      <c r="C2409" s="261" t="s">
        <v>3457</v>
      </c>
      <c r="D2409" s="261" t="s">
        <v>317</v>
      </c>
      <c r="E2409" s="262" t="s">
        <v>3458</v>
      </c>
      <c r="F2409" s="263" t="s">
        <v>3459</v>
      </c>
      <c r="G2409" s="264" t="s">
        <v>386</v>
      </c>
      <c r="H2409" s="265">
        <v>1</v>
      </c>
      <c r="I2409" s="266"/>
      <c r="J2409" s="267">
        <f>ROUND(I2409*H2409,2)</f>
        <v>0</v>
      </c>
      <c r="K2409" s="263" t="s">
        <v>19</v>
      </c>
      <c r="L2409" s="268"/>
      <c r="M2409" s="269" t="s">
        <v>19</v>
      </c>
      <c r="N2409" s="270" t="s">
        <v>44</v>
      </c>
      <c r="O2409" s="86"/>
      <c r="P2409" s="224">
        <f>O2409*H2409</f>
        <v>0</v>
      </c>
      <c r="Q2409" s="224">
        <v>0</v>
      </c>
      <c r="R2409" s="224">
        <f>Q2409*H2409</f>
        <v>0</v>
      </c>
      <c r="S2409" s="224">
        <v>0</v>
      </c>
      <c r="T2409" s="225">
        <f>S2409*H2409</f>
        <v>0</v>
      </c>
      <c r="U2409" s="40"/>
      <c r="V2409" s="40"/>
      <c r="W2409" s="40"/>
      <c r="X2409" s="40"/>
      <c r="Y2409" s="40"/>
      <c r="Z2409" s="40"/>
      <c r="AA2409" s="40"/>
      <c r="AB2409" s="40"/>
      <c r="AC2409" s="40"/>
      <c r="AD2409" s="40"/>
      <c r="AE2409" s="40"/>
      <c r="AR2409" s="226" t="s">
        <v>377</v>
      </c>
      <c r="AT2409" s="226" t="s">
        <v>317</v>
      </c>
      <c r="AU2409" s="226" t="s">
        <v>82</v>
      </c>
      <c r="AY2409" s="19" t="s">
        <v>206</v>
      </c>
      <c r="BE2409" s="227">
        <f>IF(N2409="základní",J2409,0)</f>
        <v>0</v>
      </c>
      <c r="BF2409" s="227">
        <f>IF(N2409="snížená",J2409,0)</f>
        <v>0</v>
      </c>
      <c r="BG2409" s="227">
        <f>IF(N2409="zákl. přenesená",J2409,0)</f>
        <v>0</v>
      </c>
      <c r="BH2409" s="227">
        <f>IF(N2409="sníž. přenesená",J2409,0)</f>
        <v>0</v>
      </c>
      <c r="BI2409" s="227">
        <f>IF(N2409="nulová",J2409,0)</f>
        <v>0</v>
      </c>
      <c r="BJ2409" s="19" t="s">
        <v>34</v>
      </c>
      <c r="BK2409" s="227">
        <f>ROUND(I2409*H2409,2)</f>
        <v>0</v>
      </c>
      <c r="BL2409" s="19" t="s">
        <v>304</v>
      </c>
      <c r="BM2409" s="226" t="s">
        <v>3460</v>
      </c>
    </row>
    <row r="2410" spans="1:65" s="2" customFormat="1" ht="55.5" customHeight="1">
      <c r="A2410" s="40"/>
      <c r="B2410" s="41"/>
      <c r="C2410" s="261" t="s">
        <v>3461</v>
      </c>
      <c r="D2410" s="261" t="s">
        <v>317</v>
      </c>
      <c r="E2410" s="262" t="s">
        <v>3462</v>
      </c>
      <c r="F2410" s="263" t="s">
        <v>3463</v>
      </c>
      <c r="G2410" s="264" t="s">
        <v>386</v>
      </c>
      <c r="H2410" s="265">
        <v>2</v>
      </c>
      <c r="I2410" s="266"/>
      <c r="J2410" s="267">
        <f>ROUND(I2410*H2410,2)</f>
        <v>0</v>
      </c>
      <c r="K2410" s="263" t="s">
        <v>19</v>
      </c>
      <c r="L2410" s="268"/>
      <c r="M2410" s="269" t="s">
        <v>19</v>
      </c>
      <c r="N2410" s="270" t="s">
        <v>44</v>
      </c>
      <c r="O2410" s="86"/>
      <c r="P2410" s="224">
        <f>O2410*H2410</f>
        <v>0</v>
      </c>
      <c r="Q2410" s="224">
        <v>0</v>
      </c>
      <c r="R2410" s="224">
        <f>Q2410*H2410</f>
        <v>0</v>
      </c>
      <c r="S2410" s="224">
        <v>0</v>
      </c>
      <c r="T2410" s="225">
        <f>S2410*H2410</f>
        <v>0</v>
      </c>
      <c r="U2410" s="40"/>
      <c r="V2410" s="40"/>
      <c r="W2410" s="40"/>
      <c r="X2410" s="40"/>
      <c r="Y2410" s="40"/>
      <c r="Z2410" s="40"/>
      <c r="AA2410" s="40"/>
      <c r="AB2410" s="40"/>
      <c r="AC2410" s="40"/>
      <c r="AD2410" s="40"/>
      <c r="AE2410" s="40"/>
      <c r="AR2410" s="226" t="s">
        <v>377</v>
      </c>
      <c r="AT2410" s="226" t="s">
        <v>317</v>
      </c>
      <c r="AU2410" s="226" t="s">
        <v>82</v>
      </c>
      <c r="AY2410" s="19" t="s">
        <v>206</v>
      </c>
      <c r="BE2410" s="227">
        <f>IF(N2410="základní",J2410,0)</f>
        <v>0</v>
      </c>
      <c r="BF2410" s="227">
        <f>IF(N2410="snížená",J2410,0)</f>
        <v>0</v>
      </c>
      <c r="BG2410" s="227">
        <f>IF(N2410="zákl. přenesená",J2410,0)</f>
        <v>0</v>
      </c>
      <c r="BH2410" s="227">
        <f>IF(N2410="sníž. přenesená",J2410,0)</f>
        <v>0</v>
      </c>
      <c r="BI2410" s="227">
        <f>IF(N2410="nulová",J2410,0)</f>
        <v>0</v>
      </c>
      <c r="BJ2410" s="19" t="s">
        <v>34</v>
      </c>
      <c r="BK2410" s="227">
        <f>ROUND(I2410*H2410,2)</f>
        <v>0</v>
      </c>
      <c r="BL2410" s="19" t="s">
        <v>304</v>
      </c>
      <c r="BM2410" s="226" t="s">
        <v>3464</v>
      </c>
    </row>
    <row r="2411" spans="1:65" s="2" customFormat="1" ht="55.5" customHeight="1">
      <c r="A2411" s="40"/>
      <c r="B2411" s="41"/>
      <c r="C2411" s="261" t="s">
        <v>3465</v>
      </c>
      <c r="D2411" s="261" t="s">
        <v>317</v>
      </c>
      <c r="E2411" s="262" t="s">
        <v>3466</v>
      </c>
      <c r="F2411" s="263" t="s">
        <v>3467</v>
      </c>
      <c r="G2411" s="264" t="s">
        <v>386</v>
      </c>
      <c r="H2411" s="265">
        <v>2</v>
      </c>
      <c r="I2411" s="266"/>
      <c r="J2411" s="267">
        <f>ROUND(I2411*H2411,2)</f>
        <v>0</v>
      </c>
      <c r="K2411" s="263" t="s">
        <v>19</v>
      </c>
      <c r="L2411" s="268"/>
      <c r="M2411" s="269" t="s">
        <v>19</v>
      </c>
      <c r="N2411" s="270" t="s">
        <v>44</v>
      </c>
      <c r="O2411" s="86"/>
      <c r="P2411" s="224">
        <f>O2411*H2411</f>
        <v>0</v>
      </c>
      <c r="Q2411" s="224">
        <v>0</v>
      </c>
      <c r="R2411" s="224">
        <f>Q2411*H2411</f>
        <v>0</v>
      </c>
      <c r="S2411" s="224">
        <v>0</v>
      </c>
      <c r="T2411" s="225">
        <f>S2411*H2411</f>
        <v>0</v>
      </c>
      <c r="U2411" s="40"/>
      <c r="V2411" s="40"/>
      <c r="W2411" s="40"/>
      <c r="X2411" s="40"/>
      <c r="Y2411" s="40"/>
      <c r="Z2411" s="40"/>
      <c r="AA2411" s="40"/>
      <c r="AB2411" s="40"/>
      <c r="AC2411" s="40"/>
      <c r="AD2411" s="40"/>
      <c r="AE2411" s="40"/>
      <c r="AR2411" s="226" t="s">
        <v>377</v>
      </c>
      <c r="AT2411" s="226" t="s">
        <v>317</v>
      </c>
      <c r="AU2411" s="226" t="s">
        <v>82</v>
      </c>
      <c r="AY2411" s="19" t="s">
        <v>206</v>
      </c>
      <c r="BE2411" s="227">
        <f>IF(N2411="základní",J2411,0)</f>
        <v>0</v>
      </c>
      <c r="BF2411" s="227">
        <f>IF(N2411="snížená",J2411,0)</f>
        <v>0</v>
      </c>
      <c r="BG2411" s="227">
        <f>IF(N2411="zákl. přenesená",J2411,0)</f>
        <v>0</v>
      </c>
      <c r="BH2411" s="227">
        <f>IF(N2411="sníž. přenesená",J2411,0)</f>
        <v>0</v>
      </c>
      <c r="BI2411" s="227">
        <f>IF(N2411="nulová",J2411,0)</f>
        <v>0</v>
      </c>
      <c r="BJ2411" s="19" t="s">
        <v>34</v>
      </c>
      <c r="BK2411" s="227">
        <f>ROUND(I2411*H2411,2)</f>
        <v>0</v>
      </c>
      <c r="BL2411" s="19" t="s">
        <v>304</v>
      </c>
      <c r="BM2411" s="226" t="s">
        <v>3468</v>
      </c>
    </row>
    <row r="2412" spans="1:65" s="2" customFormat="1" ht="55.5" customHeight="1">
      <c r="A2412" s="40"/>
      <c r="B2412" s="41"/>
      <c r="C2412" s="261" t="s">
        <v>3469</v>
      </c>
      <c r="D2412" s="261" t="s">
        <v>317</v>
      </c>
      <c r="E2412" s="262" t="s">
        <v>3470</v>
      </c>
      <c r="F2412" s="263" t="s">
        <v>3471</v>
      </c>
      <c r="G2412" s="264" t="s">
        <v>386</v>
      </c>
      <c r="H2412" s="265">
        <v>2</v>
      </c>
      <c r="I2412" s="266"/>
      <c r="J2412" s="267">
        <f>ROUND(I2412*H2412,2)</f>
        <v>0</v>
      </c>
      <c r="K2412" s="263" t="s">
        <v>19</v>
      </c>
      <c r="L2412" s="268"/>
      <c r="M2412" s="269" t="s">
        <v>19</v>
      </c>
      <c r="N2412" s="270" t="s">
        <v>44</v>
      </c>
      <c r="O2412" s="86"/>
      <c r="P2412" s="224">
        <f>O2412*H2412</f>
        <v>0</v>
      </c>
      <c r="Q2412" s="224">
        <v>0</v>
      </c>
      <c r="R2412" s="224">
        <f>Q2412*H2412</f>
        <v>0</v>
      </c>
      <c r="S2412" s="224">
        <v>0</v>
      </c>
      <c r="T2412" s="225">
        <f>S2412*H2412</f>
        <v>0</v>
      </c>
      <c r="U2412" s="40"/>
      <c r="V2412" s="40"/>
      <c r="W2412" s="40"/>
      <c r="X2412" s="40"/>
      <c r="Y2412" s="40"/>
      <c r="Z2412" s="40"/>
      <c r="AA2412" s="40"/>
      <c r="AB2412" s="40"/>
      <c r="AC2412" s="40"/>
      <c r="AD2412" s="40"/>
      <c r="AE2412" s="40"/>
      <c r="AR2412" s="226" t="s">
        <v>377</v>
      </c>
      <c r="AT2412" s="226" t="s">
        <v>317</v>
      </c>
      <c r="AU2412" s="226" t="s">
        <v>82</v>
      </c>
      <c r="AY2412" s="19" t="s">
        <v>206</v>
      </c>
      <c r="BE2412" s="227">
        <f>IF(N2412="základní",J2412,0)</f>
        <v>0</v>
      </c>
      <c r="BF2412" s="227">
        <f>IF(N2412="snížená",J2412,0)</f>
        <v>0</v>
      </c>
      <c r="BG2412" s="227">
        <f>IF(N2412="zákl. přenesená",J2412,0)</f>
        <v>0</v>
      </c>
      <c r="BH2412" s="227">
        <f>IF(N2412="sníž. přenesená",J2412,0)</f>
        <v>0</v>
      </c>
      <c r="BI2412" s="227">
        <f>IF(N2412="nulová",J2412,0)</f>
        <v>0</v>
      </c>
      <c r="BJ2412" s="19" t="s">
        <v>34</v>
      </c>
      <c r="BK2412" s="227">
        <f>ROUND(I2412*H2412,2)</f>
        <v>0</v>
      </c>
      <c r="BL2412" s="19" t="s">
        <v>304</v>
      </c>
      <c r="BM2412" s="226" t="s">
        <v>3472</v>
      </c>
    </row>
    <row r="2413" spans="1:65" s="2" customFormat="1" ht="55.5" customHeight="1">
      <c r="A2413" s="40"/>
      <c r="B2413" s="41"/>
      <c r="C2413" s="261" t="s">
        <v>3473</v>
      </c>
      <c r="D2413" s="261" t="s">
        <v>317</v>
      </c>
      <c r="E2413" s="262" t="s">
        <v>3474</v>
      </c>
      <c r="F2413" s="263" t="s">
        <v>3475</v>
      </c>
      <c r="G2413" s="264" t="s">
        <v>386</v>
      </c>
      <c r="H2413" s="265">
        <v>2</v>
      </c>
      <c r="I2413" s="266"/>
      <c r="J2413" s="267">
        <f>ROUND(I2413*H2413,2)</f>
        <v>0</v>
      </c>
      <c r="K2413" s="263" t="s">
        <v>19</v>
      </c>
      <c r="L2413" s="268"/>
      <c r="M2413" s="269" t="s">
        <v>19</v>
      </c>
      <c r="N2413" s="270" t="s">
        <v>44</v>
      </c>
      <c r="O2413" s="86"/>
      <c r="P2413" s="224">
        <f>O2413*H2413</f>
        <v>0</v>
      </c>
      <c r="Q2413" s="224">
        <v>0</v>
      </c>
      <c r="R2413" s="224">
        <f>Q2413*H2413</f>
        <v>0</v>
      </c>
      <c r="S2413" s="224">
        <v>0</v>
      </c>
      <c r="T2413" s="225">
        <f>S2413*H2413</f>
        <v>0</v>
      </c>
      <c r="U2413" s="40"/>
      <c r="V2413" s="40"/>
      <c r="W2413" s="40"/>
      <c r="X2413" s="40"/>
      <c r="Y2413" s="40"/>
      <c r="Z2413" s="40"/>
      <c r="AA2413" s="40"/>
      <c r="AB2413" s="40"/>
      <c r="AC2413" s="40"/>
      <c r="AD2413" s="40"/>
      <c r="AE2413" s="40"/>
      <c r="AR2413" s="226" t="s">
        <v>377</v>
      </c>
      <c r="AT2413" s="226" t="s">
        <v>317</v>
      </c>
      <c r="AU2413" s="226" t="s">
        <v>82</v>
      </c>
      <c r="AY2413" s="19" t="s">
        <v>206</v>
      </c>
      <c r="BE2413" s="227">
        <f>IF(N2413="základní",J2413,0)</f>
        <v>0</v>
      </c>
      <c r="BF2413" s="227">
        <f>IF(N2413="snížená",J2413,0)</f>
        <v>0</v>
      </c>
      <c r="BG2413" s="227">
        <f>IF(N2413="zákl. přenesená",J2413,0)</f>
        <v>0</v>
      </c>
      <c r="BH2413" s="227">
        <f>IF(N2413="sníž. přenesená",J2413,0)</f>
        <v>0</v>
      </c>
      <c r="BI2413" s="227">
        <f>IF(N2413="nulová",J2413,0)</f>
        <v>0</v>
      </c>
      <c r="BJ2413" s="19" t="s">
        <v>34</v>
      </c>
      <c r="BK2413" s="227">
        <f>ROUND(I2413*H2413,2)</f>
        <v>0</v>
      </c>
      <c r="BL2413" s="19" t="s">
        <v>304</v>
      </c>
      <c r="BM2413" s="226" t="s">
        <v>3476</v>
      </c>
    </row>
    <row r="2414" spans="1:65" s="2" customFormat="1" ht="12">
      <c r="A2414" s="40"/>
      <c r="B2414" s="41"/>
      <c r="C2414" s="261" t="s">
        <v>3477</v>
      </c>
      <c r="D2414" s="261" t="s">
        <v>317</v>
      </c>
      <c r="E2414" s="262" t="s">
        <v>3478</v>
      </c>
      <c r="F2414" s="263" t="s">
        <v>3479</v>
      </c>
      <c r="G2414" s="264" t="s">
        <v>386</v>
      </c>
      <c r="H2414" s="265">
        <v>16</v>
      </c>
      <c r="I2414" s="266"/>
      <c r="J2414" s="267">
        <f>ROUND(I2414*H2414,2)</f>
        <v>0</v>
      </c>
      <c r="K2414" s="263" t="s">
        <v>19</v>
      </c>
      <c r="L2414" s="268"/>
      <c r="M2414" s="269" t="s">
        <v>19</v>
      </c>
      <c r="N2414" s="270" t="s">
        <v>44</v>
      </c>
      <c r="O2414" s="86"/>
      <c r="P2414" s="224">
        <f>O2414*H2414</f>
        <v>0</v>
      </c>
      <c r="Q2414" s="224">
        <v>0</v>
      </c>
      <c r="R2414" s="224">
        <f>Q2414*H2414</f>
        <v>0</v>
      </c>
      <c r="S2414" s="224">
        <v>0</v>
      </c>
      <c r="T2414" s="225">
        <f>S2414*H2414</f>
        <v>0</v>
      </c>
      <c r="U2414" s="40"/>
      <c r="V2414" s="40"/>
      <c r="W2414" s="40"/>
      <c r="X2414" s="40"/>
      <c r="Y2414" s="40"/>
      <c r="Z2414" s="40"/>
      <c r="AA2414" s="40"/>
      <c r="AB2414" s="40"/>
      <c r="AC2414" s="40"/>
      <c r="AD2414" s="40"/>
      <c r="AE2414" s="40"/>
      <c r="AR2414" s="226" t="s">
        <v>377</v>
      </c>
      <c r="AT2414" s="226" t="s">
        <v>317</v>
      </c>
      <c r="AU2414" s="226" t="s">
        <v>82</v>
      </c>
      <c r="AY2414" s="19" t="s">
        <v>206</v>
      </c>
      <c r="BE2414" s="227">
        <f>IF(N2414="základní",J2414,0)</f>
        <v>0</v>
      </c>
      <c r="BF2414" s="227">
        <f>IF(N2414="snížená",J2414,0)</f>
        <v>0</v>
      </c>
      <c r="BG2414" s="227">
        <f>IF(N2414="zákl. přenesená",J2414,0)</f>
        <v>0</v>
      </c>
      <c r="BH2414" s="227">
        <f>IF(N2414="sníž. přenesená",J2414,0)</f>
        <v>0</v>
      </c>
      <c r="BI2414" s="227">
        <f>IF(N2414="nulová",J2414,0)</f>
        <v>0</v>
      </c>
      <c r="BJ2414" s="19" t="s">
        <v>34</v>
      </c>
      <c r="BK2414" s="227">
        <f>ROUND(I2414*H2414,2)</f>
        <v>0</v>
      </c>
      <c r="BL2414" s="19" t="s">
        <v>304</v>
      </c>
      <c r="BM2414" s="226" t="s">
        <v>3480</v>
      </c>
    </row>
    <row r="2415" spans="1:65" s="2" customFormat="1" ht="12">
      <c r="A2415" s="40"/>
      <c r="B2415" s="41"/>
      <c r="C2415" s="261" t="s">
        <v>3481</v>
      </c>
      <c r="D2415" s="261" t="s">
        <v>317</v>
      </c>
      <c r="E2415" s="262" t="s">
        <v>3482</v>
      </c>
      <c r="F2415" s="263" t="s">
        <v>3483</v>
      </c>
      <c r="G2415" s="264" t="s">
        <v>386</v>
      </c>
      <c r="H2415" s="265">
        <v>16</v>
      </c>
      <c r="I2415" s="266"/>
      <c r="J2415" s="267">
        <f>ROUND(I2415*H2415,2)</f>
        <v>0</v>
      </c>
      <c r="K2415" s="263" t="s">
        <v>19</v>
      </c>
      <c r="L2415" s="268"/>
      <c r="M2415" s="269" t="s">
        <v>19</v>
      </c>
      <c r="N2415" s="270" t="s">
        <v>44</v>
      </c>
      <c r="O2415" s="86"/>
      <c r="P2415" s="224">
        <f>O2415*H2415</f>
        <v>0</v>
      </c>
      <c r="Q2415" s="224">
        <v>0</v>
      </c>
      <c r="R2415" s="224">
        <f>Q2415*H2415</f>
        <v>0</v>
      </c>
      <c r="S2415" s="224">
        <v>0</v>
      </c>
      <c r="T2415" s="225">
        <f>S2415*H2415</f>
        <v>0</v>
      </c>
      <c r="U2415" s="40"/>
      <c r="V2415" s="40"/>
      <c r="W2415" s="40"/>
      <c r="X2415" s="40"/>
      <c r="Y2415" s="40"/>
      <c r="Z2415" s="40"/>
      <c r="AA2415" s="40"/>
      <c r="AB2415" s="40"/>
      <c r="AC2415" s="40"/>
      <c r="AD2415" s="40"/>
      <c r="AE2415" s="40"/>
      <c r="AR2415" s="226" t="s">
        <v>377</v>
      </c>
      <c r="AT2415" s="226" t="s">
        <v>317</v>
      </c>
      <c r="AU2415" s="226" t="s">
        <v>82</v>
      </c>
      <c r="AY2415" s="19" t="s">
        <v>206</v>
      </c>
      <c r="BE2415" s="227">
        <f>IF(N2415="základní",J2415,0)</f>
        <v>0</v>
      </c>
      <c r="BF2415" s="227">
        <f>IF(N2415="snížená",J2415,0)</f>
        <v>0</v>
      </c>
      <c r="BG2415" s="227">
        <f>IF(N2415="zákl. přenesená",J2415,0)</f>
        <v>0</v>
      </c>
      <c r="BH2415" s="227">
        <f>IF(N2415="sníž. přenesená",J2415,0)</f>
        <v>0</v>
      </c>
      <c r="BI2415" s="227">
        <f>IF(N2415="nulová",J2415,0)</f>
        <v>0</v>
      </c>
      <c r="BJ2415" s="19" t="s">
        <v>34</v>
      </c>
      <c r="BK2415" s="227">
        <f>ROUND(I2415*H2415,2)</f>
        <v>0</v>
      </c>
      <c r="BL2415" s="19" t="s">
        <v>304</v>
      </c>
      <c r="BM2415" s="226" t="s">
        <v>3484</v>
      </c>
    </row>
    <row r="2416" spans="1:65" s="2" customFormat="1" ht="12">
      <c r="A2416" s="40"/>
      <c r="B2416" s="41"/>
      <c r="C2416" s="261" t="s">
        <v>3485</v>
      </c>
      <c r="D2416" s="261" t="s">
        <v>317</v>
      </c>
      <c r="E2416" s="262" t="s">
        <v>3486</v>
      </c>
      <c r="F2416" s="263" t="s">
        <v>3487</v>
      </c>
      <c r="G2416" s="264" t="s">
        <v>386</v>
      </c>
      <c r="H2416" s="265">
        <v>2</v>
      </c>
      <c r="I2416" s="266"/>
      <c r="J2416" s="267">
        <f>ROUND(I2416*H2416,2)</f>
        <v>0</v>
      </c>
      <c r="K2416" s="263" t="s">
        <v>19</v>
      </c>
      <c r="L2416" s="268"/>
      <c r="M2416" s="269" t="s">
        <v>19</v>
      </c>
      <c r="N2416" s="270" t="s">
        <v>44</v>
      </c>
      <c r="O2416" s="86"/>
      <c r="P2416" s="224">
        <f>O2416*H2416</f>
        <v>0</v>
      </c>
      <c r="Q2416" s="224">
        <v>0</v>
      </c>
      <c r="R2416" s="224">
        <f>Q2416*H2416</f>
        <v>0</v>
      </c>
      <c r="S2416" s="224">
        <v>0</v>
      </c>
      <c r="T2416" s="225">
        <f>S2416*H2416</f>
        <v>0</v>
      </c>
      <c r="U2416" s="40"/>
      <c r="V2416" s="40"/>
      <c r="W2416" s="40"/>
      <c r="X2416" s="40"/>
      <c r="Y2416" s="40"/>
      <c r="Z2416" s="40"/>
      <c r="AA2416" s="40"/>
      <c r="AB2416" s="40"/>
      <c r="AC2416" s="40"/>
      <c r="AD2416" s="40"/>
      <c r="AE2416" s="40"/>
      <c r="AR2416" s="226" t="s">
        <v>377</v>
      </c>
      <c r="AT2416" s="226" t="s">
        <v>317</v>
      </c>
      <c r="AU2416" s="226" t="s">
        <v>82</v>
      </c>
      <c r="AY2416" s="19" t="s">
        <v>206</v>
      </c>
      <c r="BE2416" s="227">
        <f>IF(N2416="základní",J2416,0)</f>
        <v>0</v>
      </c>
      <c r="BF2416" s="227">
        <f>IF(N2416="snížená",J2416,0)</f>
        <v>0</v>
      </c>
      <c r="BG2416" s="227">
        <f>IF(N2416="zákl. přenesená",J2416,0)</f>
        <v>0</v>
      </c>
      <c r="BH2416" s="227">
        <f>IF(N2416="sníž. přenesená",J2416,0)</f>
        <v>0</v>
      </c>
      <c r="BI2416" s="227">
        <f>IF(N2416="nulová",J2416,0)</f>
        <v>0</v>
      </c>
      <c r="BJ2416" s="19" t="s">
        <v>34</v>
      </c>
      <c r="BK2416" s="227">
        <f>ROUND(I2416*H2416,2)</f>
        <v>0</v>
      </c>
      <c r="BL2416" s="19" t="s">
        <v>304</v>
      </c>
      <c r="BM2416" s="226" t="s">
        <v>3488</v>
      </c>
    </row>
    <row r="2417" spans="1:65" s="2" customFormat="1" ht="12">
      <c r="A2417" s="40"/>
      <c r="B2417" s="41"/>
      <c r="C2417" s="261" t="s">
        <v>3489</v>
      </c>
      <c r="D2417" s="261" t="s">
        <v>317</v>
      </c>
      <c r="E2417" s="262" t="s">
        <v>3490</v>
      </c>
      <c r="F2417" s="263" t="s">
        <v>3491</v>
      </c>
      <c r="G2417" s="264" t="s">
        <v>386</v>
      </c>
      <c r="H2417" s="265">
        <v>8</v>
      </c>
      <c r="I2417" s="266"/>
      <c r="J2417" s="267">
        <f>ROUND(I2417*H2417,2)</f>
        <v>0</v>
      </c>
      <c r="K2417" s="263" t="s">
        <v>19</v>
      </c>
      <c r="L2417" s="268"/>
      <c r="M2417" s="269" t="s">
        <v>19</v>
      </c>
      <c r="N2417" s="270" t="s">
        <v>44</v>
      </c>
      <c r="O2417" s="86"/>
      <c r="P2417" s="224">
        <f>O2417*H2417</f>
        <v>0</v>
      </c>
      <c r="Q2417" s="224">
        <v>0</v>
      </c>
      <c r="R2417" s="224">
        <f>Q2417*H2417</f>
        <v>0</v>
      </c>
      <c r="S2417" s="224">
        <v>0</v>
      </c>
      <c r="T2417" s="225">
        <f>S2417*H2417</f>
        <v>0</v>
      </c>
      <c r="U2417" s="40"/>
      <c r="V2417" s="40"/>
      <c r="W2417" s="40"/>
      <c r="X2417" s="40"/>
      <c r="Y2417" s="40"/>
      <c r="Z2417" s="40"/>
      <c r="AA2417" s="40"/>
      <c r="AB2417" s="40"/>
      <c r="AC2417" s="40"/>
      <c r="AD2417" s="40"/>
      <c r="AE2417" s="40"/>
      <c r="AR2417" s="226" t="s">
        <v>377</v>
      </c>
      <c r="AT2417" s="226" t="s">
        <v>317</v>
      </c>
      <c r="AU2417" s="226" t="s">
        <v>82</v>
      </c>
      <c r="AY2417" s="19" t="s">
        <v>206</v>
      </c>
      <c r="BE2417" s="227">
        <f>IF(N2417="základní",J2417,0)</f>
        <v>0</v>
      </c>
      <c r="BF2417" s="227">
        <f>IF(N2417="snížená",J2417,0)</f>
        <v>0</v>
      </c>
      <c r="BG2417" s="227">
        <f>IF(N2417="zákl. přenesená",J2417,0)</f>
        <v>0</v>
      </c>
      <c r="BH2417" s="227">
        <f>IF(N2417="sníž. přenesená",J2417,0)</f>
        <v>0</v>
      </c>
      <c r="BI2417" s="227">
        <f>IF(N2417="nulová",J2417,0)</f>
        <v>0</v>
      </c>
      <c r="BJ2417" s="19" t="s">
        <v>34</v>
      </c>
      <c r="BK2417" s="227">
        <f>ROUND(I2417*H2417,2)</f>
        <v>0</v>
      </c>
      <c r="BL2417" s="19" t="s">
        <v>304</v>
      </c>
      <c r="BM2417" s="226" t="s">
        <v>3492</v>
      </c>
    </row>
    <row r="2418" spans="1:65" s="2" customFormat="1" ht="12">
      <c r="A2418" s="40"/>
      <c r="B2418" s="41"/>
      <c r="C2418" s="261" t="s">
        <v>3493</v>
      </c>
      <c r="D2418" s="261" t="s">
        <v>317</v>
      </c>
      <c r="E2418" s="262" t="s">
        <v>3494</v>
      </c>
      <c r="F2418" s="263" t="s">
        <v>3495</v>
      </c>
      <c r="G2418" s="264" t="s">
        <v>386</v>
      </c>
      <c r="H2418" s="265">
        <v>1</v>
      </c>
      <c r="I2418" s="266"/>
      <c r="J2418" s="267">
        <f>ROUND(I2418*H2418,2)</f>
        <v>0</v>
      </c>
      <c r="K2418" s="263" t="s">
        <v>19</v>
      </c>
      <c r="L2418" s="268"/>
      <c r="M2418" s="269" t="s">
        <v>19</v>
      </c>
      <c r="N2418" s="270" t="s">
        <v>44</v>
      </c>
      <c r="O2418" s="86"/>
      <c r="P2418" s="224">
        <f>O2418*H2418</f>
        <v>0</v>
      </c>
      <c r="Q2418" s="224">
        <v>0</v>
      </c>
      <c r="R2418" s="224">
        <f>Q2418*H2418</f>
        <v>0</v>
      </c>
      <c r="S2418" s="224">
        <v>0</v>
      </c>
      <c r="T2418" s="225">
        <f>S2418*H2418</f>
        <v>0</v>
      </c>
      <c r="U2418" s="40"/>
      <c r="V2418" s="40"/>
      <c r="W2418" s="40"/>
      <c r="X2418" s="40"/>
      <c r="Y2418" s="40"/>
      <c r="Z2418" s="40"/>
      <c r="AA2418" s="40"/>
      <c r="AB2418" s="40"/>
      <c r="AC2418" s="40"/>
      <c r="AD2418" s="40"/>
      <c r="AE2418" s="40"/>
      <c r="AR2418" s="226" t="s">
        <v>377</v>
      </c>
      <c r="AT2418" s="226" t="s">
        <v>317</v>
      </c>
      <c r="AU2418" s="226" t="s">
        <v>82</v>
      </c>
      <c r="AY2418" s="19" t="s">
        <v>206</v>
      </c>
      <c r="BE2418" s="227">
        <f>IF(N2418="základní",J2418,0)</f>
        <v>0</v>
      </c>
      <c r="BF2418" s="227">
        <f>IF(N2418="snížená",J2418,0)</f>
        <v>0</v>
      </c>
      <c r="BG2418" s="227">
        <f>IF(N2418="zákl. přenesená",J2418,0)</f>
        <v>0</v>
      </c>
      <c r="BH2418" s="227">
        <f>IF(N2418="sníž. přenesená",J2418,0)</f>
        <v>0</v>
      </c>
      <c r="BI2418" s="227">
        <f>IF(N2418="nulová",J2418,0)</f>
        <v>0</v>
      </c>
      <c r="BJ2418" s="19" t="s">
        <v>34</v>
      </c>
      <c r="BK2418" s="227">
        <f>ROUND(I2418*H2418,2)</f>
        <v>0</v>
      </c>
      <c r="BL2418" s="19" t="s">
        <v>304</v>
      </c>
      <c r="BM2418" s="226" t="s">
        <v>3496</v>
      </c>
    </row>
    <row r="2419" spans="1:65" s="2" customFormat="1" ht="12">
      <c r="A2419" s="40"/>
      <c r="B2419" s="41"/>
      <c r="C2419" s="261" t="s">
        <v>3497</v>
      </c>
      <c r="D2419" s="261" t="s">
        <v>317</v>
      </c>
      <c r="E2419" s="262" t="s">
        <v>3498</v>
      </c>
      <c r="F2419" s="263" t="s">
        <v>3499</v>
      </c>
      <c r="G2419" s="264" t="s">
        <v>386</v>
      </c>
      <c r="H2419" s="265">
        <v>4</v>
      </c>
      <c r="I2419" s="266"/>
      <c r="J2419" s="267">
        <f>ROUND(I2419*H2419,2)</f>
        <v>0</v>
      </c>
      <c r="K2419" s="263" t="s">
        <v>19</v>
      </c>
      <c r="L2419" s="268"/>
      <c r="M2419" s="269" t="s">
        <v>19</v>
      </c>
      <c r="N2419" s="270" t="s">
        <v>44</v>
      </c>
      <c r="O2419" s="86"/>
      <c r="P2419" s="224">
        <f>O2419*H2419</f>
        <v>0</v>
      </c>
      <c r="Q2419" s="224">
        <v>0</v>
      </c>
      <c r="R2419" s="224">
        <f>Q2419*H2419</f>
        <v>0</v>
      </c>
      <c r="S2419" s="224">
        <v>0</v>
      </c>
      <c r="T2419" s="225">
        <f>S2419*H2419</f>
        <v>0</v>
      </c>
      <c r="U2419" s="40"/>
      <c r="V2419" s="40"/>
      <c r="W2419" s="40"/>
      <c r="X2419" s="40"/>
      <c r="Y2419" s="40"/>
      <c r="Z2419" s="40"/>
      <c r="AA2419" s="40"/>
      <c r="AB2419" s="40"/>
      <c r="AC2419" s="40"/>
      <c r="AD2419" s="40"/>
      <c r="AE2419" s="40"/>
      <c r="AR2419" s="226" t="s">
        <v>377</v>
      </c>
      <c r="AT2419" s="226" t="s">
        <v>317</v>
      </c>
      <c r="AU2419" s="226" t="s">
        <v>82</v>
      </c>
      <c r="AY2419" s="19" t="s">
        <v>206</v>
      </c>
      <c r="BE2419" s="227">
        <f>IF(N2419="základní",J2419,0)</f>
        <v>0</v>
      </c>
      <c r="BF2419" s="227">
        <f>IF(N2419="snížená",J2419,0)</f>
        <v>0</v>
      </c>
      <c r="BG2419" s="227">
        <f>IF(N2419="zákl. přenesená",J2419,0)</f>
        <v>0</v>
      </c>
      <c r="BH2419" s="227">
        <f>IF(N2419="sníž. přenesená",J2419,0)</f>
        <v>0</v>
      </c>
      <c r="BI2419" s="227">
        <f>IF(N2419="nulová",J2419,0)</f>
        <v>0</v>
      </c>
      <c r="BJ2419" s="19" t="s">
        <v>34</v>
      </c>
      <c r="BK2419" s="227">
        <f>ROUND(I2419*H2419,2)</f>
        <v>0</v>
      </c>
      <c r="BL2419" s="19" t="s">
        <v>304</v>
      </c>
      <c r="BM2419" s="226" t="s">
        <v>3500</v>
      </c>
    </row>
    <row r="2420" spans="1:65" s="2" customFormat="1" ht="12">
      <c r="A2420" s="40"/>
      <c r="B2420" s="41"/>
      <c r="C2420" s="261" t="s">
        <v>3501</v>
      </c>
      <c r="D2420" s="261" t="s">
        <v>317</v>
      </c>
      <c r="E2420" s="262" t="s">
        <v>3502</v>
      </c>
      <c r="F2420" s="263" t="s">
        <v>3503</v>
      </c>
      <c r="G2420" s="264" t="s">
        <v>386</v>
      </c>
      <c r="H2420" s="265">
        <v>7</v>
      </c>
      <c r="I2420" s="266"/>
      <c r="J2420" s="267">
        <f>ROUND(I2420*H2420,2)</f>
        <v>0</v>
      </c>
      <c r="K2420" s="263" t="s">
        <v>19</v>
      </c>
      <c r="L2420" s="268"/>
      <c r="M2420" s="269" t="s">
        <v>19</v>
      </c>
      <c r="N2420" s="270" t="s">
        <v>44</v>
      </c>
      <c r="O2420" s="86"/>
      <c r="P2420" s="224">
        <f>O2420*H2420</f>
        <v>0</v>
      </c>
      <c r="Q2420" s="224">
        <v>0</v>
      </c>
      <c r="R2420" s="224">
        <f>Q2420*H2420</f>
        <v>0</v>
      </c>
      <c r="S2420" s="224">
        <v>0</v>
      </c>
      <c r="T2420" s="225">
        <f>S2420*H2420</f>
        <v>0</v>
      </c>
      <c r="U2420" s="40"/>
      <c r="V2420" s="40"/>
      <c r="W2420" s="40"/>
      <c r="X2420" s="40"/>
      <c r="Y2420" s="40"/>
      <c r="Z2420" s="40"/>
      <c r="AA2420" s="40"/>
      <c r="AB2420" s="40"/>
      <c r="AC2420" s="40"/>
      <c r="AD2420" s="40"/>
      <c r="AE2420" s="40"/>
      <c r="AR2420" s="226" t="s">
        <v>377</v>
      </c>
      <c r="AT2420" s="226" t="s">
        <v>317</v>
      </c>
      <c r="AU2420" s="226" t="s">
        <v>82</v>
      </c>
      <c r="AY2420" s="19" t="s">
        <v>206</v>
      </c>
      <c r="BE2420" s="227">
        <f>IF(N2420="základní",J2420,0)</f>
        <v>0</v>
      </c>
      <c r="BF2420" s="227">
        <f>IF(N2420="snížená",J2420,0)</f>
        <v>0</v>
      </c>
      <c r="BG2420" s="227">
        <f>IF(N2420="zákl. přenesená",J2420,0)</f>
        <v>0</v>
      </c>
      <c r="BH2420" s="227">
        <f>IF(N2420="sníž. přenesená",J2420,0)</f>
        <v>0</v>
      </c>
      <c r="BI2420" s="227">
        <f>IF(N2420="nulová",J2420,0)</f>
        <v>0</v>
      </c>
      <c r="BJ2420" s="19" t="s">
        <v>34</v>
      </c>
      <c r="BK2420" s="227">
        <f>ROUND(I2420*H2420,2)</f>
        <v>0</v>
      </c>
      <c r="BL2420" s="19" t="s">
        <v>304</v>
      </c>
      <c r="BM2420" s="226" t="s">
        <v>3504</v>
      </c>
    </row>
    <row r="2421" spans="1:65" s="2" customFormat="1" ht="12">
      <c r="A2421" s="40"/>
      <c r="B2421" s="41"/>
      <c r="C2421" s="261" t="s">
        <v>3505</v>
      </c>
      <c r="D2421" s="261" t="s">
        <v>317</v>
      </c>
      <c r="E2421" s="262" t="s">
        <v>3506</v>
      </c>
      <c r="F2421" s="263" t="s">
        <v>3507</v>
      </c>
      <c r="G2421" s="264" t="s">
        <v>386</v>
      </c>
      <c r="H2421" s="265">
        <v>3</v>
      </c>
      <c r="I2421" s="266"/>
      <c r="J2421" s="267">
        <f>ROUND(I2421*H2421,2)</f>
        <v>0</v>
      </c>
      <c r="K2421" s="263" t="s">
        <v>19</v>
      </c>
      <c r="L2421" s="268"/>
      <c r="M2421" s="269" t="s">
        <v>19</v>
      </c>
      <c r="N2421" s="270" t="s">
        <v>44</v>
      </c>
      <c r="O2421" s="86"/>
      <c r="P2421" s="224">
        <f>O2421*H2421</f>
        <v>0</v>
      </c>
      <c r="Q2421" s="224">
        <v>0</v>
      </c>
      <c r="R2421" s="224">
        <f>Q2421*H2421</f>
        <v>0</v>
      </c>
      <c r="S2421" s="224">
        <v>0</v>
      </c>
      <c r="T2421" s="225">
        <f>S2421*H2421</f>
        <v>0</v>
      </c>
      <c r="U2421" s="40"/>
      <c r="V2421" s="40"/>
      <c r="W2421" s="40"/>
      <c r="X2421" s="40"/>
      <c r="Y2421" s="40"/>
      <c r="Z2421" s="40"/>
      <c r="AA2421" s="40"/>
      <c r="AB2421" s="40"/>
      <c r="AC2421" s="40"/>
      <c r="AD2421" s="40"/>
      <c r="AE2421" s="40"/>
      <c r="AR2421" s="226" t="s">
        <v>377</v>
      </c>
      <c r="AT2421" s="226" t="s">
        <v>317</v>
      </c>
      <c r="AU2421" s="226" t="s">
        <v>82</v>
      </c>
      <c r="AY2421" s="19" t="s">
        <v>206</v>
      </c>
      <c r="BE2421" s="227">
        <f>IF(N2421="základní",J2421,0)</f>
        <v>0</v>
      </c>
      <c r="BF2421" s="227">
        <f>IF(N2421="snížená",J2421,0)</f>
        <v>0</v>
      </c>
      <c r="BG2421" s="227">
        <f>IF(N2421="zákl. přenesená",J2421,0)</f>
        <v>0</v>
      </c>
      <c r="BH2421" s="227">
        <f>IF(N2421="sníž. přenesená",J2421,0)</f>
        <v>0</v>
      </c>
      <c r="BI2421" s="227">
        <f>IF(N2421="nulová",J2421,0)</f>
        <v>0</v>
      </c>
      <c r="BJ2421" s="19" t="s">
        <v>34</v>
      </c>
      <c r="BK2421" s="227">
        <f>ROUND(I2421*H2421,2)</f>
        <v>0</v>
      </c>
      <c r="BL2421" s="19" t="s">
        <v>304</v>
      </c>
      <c r="BM2421" s="226" t="s">
        <v>3508</v>
      </c>
    </row>
    <row r="2422" spans="1:65" s="2" customFormat="1" ht="55.5" customHeight="1">
      <c r="A2422" s="40"/>
      <c r="B2422" s="41"/>
      <c r="C2422" s="261" t="s">
        <v>3509</v>
      </c>
      <c r="D2422" s="261" t="s">
        <v>317</v>
      </c>
      <c r="E2422" s="262" t="s">
        <v>3510</v>
      </c>
      <c r="F2422" s="263" t="s">
        <v>3511</v>
      </c>
      <c r="G2422" s="264" t="s">
        <v>386</v>
      </c>
      <c r="H2422" s="265">
        <v>2</v>
      </c>
      <c r="I2422" s="266"/>
      <c r="J2422" s="267">
        <f>ROUND(I2422*H2422,2)</f>
        <v>0</v>
      </c>
      <c r="K2422" s="263" t="s">
        <v>19</v>
      </c>
      <c r="L2422" s="268"/>
      <c r="M2422" s="269" t="s">
        <v>19</v>
      </c>
      <c r="N2422" s="270" t="s">
        <v>44</v>
      </c>
      <c r="O2422" s="86"/>
      <c r="P2422" s="224">
        <f>O2422*H2422</f>
        <v>0</v>
      </c>
      <c r="Q2422" s="224">
        <v>0</v>
      </c>
      <c r="R2422" s="224">
        <f>Q2422*H2422</f>
        <v>0</v>
      </c>
      <c r="S2422" s="224">
        <v>0</v>
      </c>
      <c r="T2422" s="225">
        <f>S2422*H2422</f>
        <v>0</v>
      </c>
      <c r="U2422" s="40"/>
      <c r="V2422" s="40"/>
      <c r="W2422" s="40"/>
      <c r="X2422" s="40"/>
      <c r="Y2422" s="40"/>
      <c r="Z2422" s="40"/>
      <c r="AA2422" s="40"/>
      <c r="AB2422" s="40"/>
      <c r="AC2422" s="40"/>
      <c r="AD2422" s="40"/>
      <c r="AE2422" s="40"/>
      <c r="AR2422" s="226" t="s">
        <v>377</v>
      </c>
      <c r="AT2422" s="226" t="s">
        <v>317</v>
      </c>
      <c r="AU2422" s="226" t="s">
        <v>82</v>
      </c>
      <c r="AY2422" s="19" t="s">
        <v>206</v>
      </c>
      <c r="BE2422" s="227">
        <f>IF(N2422="základní",J2422,0)</f>
        <v>0</v>
      </c>
      <c r="BF2422" s="227">
        <f>IF(N2422="snížená",J2422,0)</f>
        <v>0</v>
      </c>
      <c r="BG2422" s="227">
        <f>IF(N2422="zákl. přenesená",J2422,0)</f>
        <v>0</v>
      </c>
      <c r="BH2422" s="227">
        <f>IF(N2422="sníž. přenesená",J2422,0)</f>
        <v>0</v>
      </c>
      <c r="BI2422" s="227">
        <f>IF(N2422="nulová",J2422,0)</f>
        <v>0</v>
      </c>
      <c r="BJ2422" s="19" t="s">
        <v>34</v>
      </c>
      <c r="BK2422" s="227">
        <f>ROUND(I2422*H2422,2)</f>
        <v>0</v>
      </c>
      <c r="BL2422" s="19" t="s">
        <v>304</v>
      </c>
      <c r="BM2422" s="226" t="s">
        <v>3512</v>
      </c>
    </row>
    <row r="2423" spans="1:63" s="12" customFormat="1" ht="22.8" customHeight="1">
      <c r="A2423" s="12"/>
      <c r="B2423" s="199"/>
      <c r="C2423" s="200"/>
      <c r="D2423" s="201" t="s">
        <v>72</v>
      </c>
      <c r="E2423" s="213" t="s">
        <v>3513</v>
      </c>
      <c r="F2423" s="213" t="s">
        <v>3514</v>
      </c>
      <c r="G2423" s="200"/>
      <c r="H2423" s="200"/>
      <c r="I2423" s="203"/>
      <c r="J2423" s="214">
        <f>BK2423</f>
        <v>0</v>
      </c>
      <c r="K2423" s="200"/>
      <c r="L2423" s="205"/>
      <c r="M2423" s="206"/>
      <c r="N2423" s="207"/>
      <c r="O2423" s="207"/>
      <c r="P2423" s="208">
        <f>SUM(P2424:P2572)</f>
        <v>0</v>
      </c>
      <c r="Q2423" s="207"/>
      <c r="R2423" s="208">
        <f>SUM(R2424:R2572)</f>
        <v>24.6859738</v>
      </c>
      <c r="S2423" s="207"/>
      <c r="T2423" s="209">
        <f>SUM(T2424:T2572)</f>
        <v>0.05470559999999999</v>
      </c>
      <c r="U2423" s="12"/>
      <c r="V2423" s="12"/>
      <c r="W2423" s="12"/>
      <c r="X2423" s="12"/>
      <c r="Y2423" s="12"/>
      <c r="Z2423" s="12"/>
      <c r="AA2423" s="12"/>
      <c r="AB2423" s="12"/>
      <c r="AC2423" s="12"/>
      <c r="AD2423" s="12"/>
      <c r="AE2423" s="12"/>
      <c r="AR2423" s="210" t="s">
        <v>82</v>
      </c>
      <c r="AT2423" s="211" t="s">
        <v>72</v>
      </c>
      <c r="AU2423" s="211" t="s">
        <v>34</v>
      </c>
      <c r="AY2423" s="210" t="s">
        <v>206</v>
      </c>
      <c r="BK2423" s="212">
        <f>SUM(BK2424:BK2572)</f>
        <v>0</v>
      </c>
    </row>
    <row r="2424" spans="1:65" s="2" customFormat="1" ht="12">
      <c r="A2424" s="40"/>
      <c r="B2424" s="41"/>
      <c r="C2424" s="215" t="s">
        <v>3515</v>
      </c>
      <c r="D2424" s="215" t="s">
        <v>208</v>
      </c>
      <c r="E2424" s="216" t="s">
        <v>3516</v>
      </c>
      <c r="F2424" s="217" t="s">
        <v>3517</v>
      </c>
      <c r="G2424" s="218" t="s">
        <v>211</v>
      </c>
      <c r="H2424" s="219">
        <v>627.052</v>
      </c>
      <c r="I2424" s="220"/>
      <c r="J2424" s="221">
        <f>ROUND(I2424*H2424,2)</f>
        <v>0</v>
      </c>
      <c r="K2424" s="217" t="s">
        <v>212</v>
      </c>
      <c r="L2424" s="46"/>
      <c r="M2424" s="222" t="s">
        <v>19</v>
      </c>
      <c r="N2424" s="223" t="s">
        <v>44</v>
      </c>
      <c r="O2424" s="86"/>
      <c r="P2424" s="224">
        <f>O2424*H2424</f>
        <v>0</v>
      </c>
      <c r="Q2424" s="224">
        <v>0</v>
      </c>
      <c r="R2424" s="224">
        <f>Q2424*H2424</f>
        <v>0</v>
      </c>
      <c r="S2424" s="224">
        <v>0</v>
      </c>
      <c r="T2424" s="225">
        <f>S2424*H2424</f>
        <v>0</v>
      </c>
      <c r="U2424" s="40"/>
      <c r="V2424" s="40"/>
      <c r="W2424" s="40"/>
      <c r="X2424" s="40"/>
      <c r="Y2424" s="40"/>
      <c r="Z2424" s="40"/>
      <c r="AA2424" s="40"/>
      <c r="AB2424" s="40"/>
      <c r="AC2424" s="40"/>
      <c r="AD2424" s="40"/>
      <c r="AE2424" s="40"/>
      <c r="AR2424" s="226" t="s">
        <v>304</v>
      </c>
      <c r="AT2424" s="226" t="s">
        <v>208</v>
      </c>
      <c r="AU2424" s="226" t="s">
        <v>82</v>
      </c>
      <c r="AY2424" s="19" t="s">
        <v>206</v>
      </c>
      <c r="BE2424" s="227">
        <f>IF(N2424="základní",J2424,0)</f>
        <v>0</v>
      </c>
      <c r="BF2424" s="227">
        <f>IF(N2424="snížená",J2424,0)</f>
        <v>0</v>
      </c>
      <c r="BG2424" s="227">
        <f>IF(N2424="zákl. přenesená",J2424,0)</f>
        <v>0</v>
      </c>
      <c r="BH2424" s="227">
        <f>IF(N2424="sníž. přenesená",J2424,0)</f>
        <v>0</v>
      </c>
      <c r="BI2424" s="227">
        <f>IF(N2424="nulová",J2424,0)</f>
        <v>0</v>
      </c>
      <c r="BJ2424" s="19" t="s">
        <v>34</v>
      </c>
      <c r="BK2424" s="227">
        <f>ROUND(I2424*H2424,2)</f>
        <v>0</v>
      </c>
      <c r="BL2424" s="19" t="s">
        <v>304</v>
      </c>
      <c r="BM2424" s="226" t="s">
        <v>3518</v>
      </c>
    </row>
    <row r="2425" spans="1:51" s="15" customFormat="1" ht="12">
      <c r="A2425" s="15"/>
      <c r="B2425" s="251"/>
      <c r="C2425" s="252"/>
      <c r="D2425" s="230" t="s">
        <v>218</v>
      </c>
      <c r="E2425" s="253" t="s">
        <v>19</v>
      </c>
      <c r="F2425" s="254" t="s">
        <v>2332</v>
      </c>
      <c r="G2425" s="252"/>
      <c r="H2425" s="253" t="s">
        <v>19</v>
      </c>
      <c r="I2425" s="255"/>
      <c r="J2425" s="252"/>
      <c r="K2425" s="252"/>
      <c r="L2425" s="256"/>
      <c r="M2425" s="257"/>
      <c r="N2425" s="258"/>
      <c r="O2425" s="258"/>
      <c r="P2425" s="258"/>
      <c r="Q2425" s="258"/>
      <c r="R2425" s="258"/>
      <c r="S2425" s="258"/>
      <c r="T2425" s="259"/>
      <c r="U2425" s="15"/>
      <c r="V2425" s="15"/>
      <c r="W2425" s="15"/>
      <c r="X2425" s="15"/>
      <c r="Y2425" s="15"/>
      <c r="Z2425" s="15"/>
      <c r="AA2425" s="15"/>
      <c r="AB2425" s="15"/>
      <c r="AC2425" s="15"/>
      <c r="AD2425" s="15"/>
      <c r="AE2425" s="15"/>
      <c r="AT2425" s="260" t="s">
        <v>218</v>
      </c>
      <c r="AU2425" s="260" t="s">
        <v>82</v>
      </c>
      <c r="AV2425" s="15" t="s">
        <v>34</v>
      </c>
      <c r="AW2425" s="15" t="s">
        <v>33</v>
      </c>
      <c r="AX2425" s="15" t="s">
        <v>73</v>
      </c>
      <c r="AY2425" s="260" t="s">
        <v>206</v>
      </c>
    </row>
    <row r="2426" spans="1:51" s="13" customFormat="1" ht="12">
      <c r="A2426" s="13"/>
      <c r="B2426" s="228"/>
      <c r="C2426" s="229"/>
      <c r="D2426" s="230" t="s">
        <v>218</v>
      </c>
      <c r="E2426" s="231" t="s">
        <v>19</v>
      </c>
      <c r="F2426" s="232" t="s">
        <v>2651</v>
      </c>
      <c r="G2426" s="229"/>
      <c r="H2426" s="233">
        <v>23.49</v>
      </c>
      <c r="I2426" s="234"/>
      <c r="J2426" s="229"/>
      <c r="K2426" s="229"/>
      <c r="L2426" s="235"/>
      <c r="M2426" s="236"/>
      <c r="N2426" s="237"/>
      <c r="O2426" s="237"/>
      <c r="P2426" s="237"/>
      <c r="Q2426" s="237"/>
      <c r="R2426" s="237"/>
      <c r="S2426" s="237"/>
      <c r="T2426" s="238"/>
      <c r="U2426" s="13"/>
      <c r="V2426" s="13"/>
      <c r="W2426" s="13"/>
      <c r="X2426" s="13"/>
      <c r="Y2426" s="13"/>
      <c r="Z2426" s="13"/>
      <c r="AA2426" s="13"/>
      <c r="AB2426" s="13"/>
      <c r="AC2426" s="13"/>
      <c r="AD2426" s="13"/>
      <c r="AE2426" s="13"/>
      <c r="AT2426" s="239" t="s">
        <v>218</v>
      </c>
      <c r="AU2426" s="239" t="s">
        <v>82</v>
      </c>
      <c r="AV2426" s="13" t="s">
        <v>82</v>
      </c>
      <c r="AW2426" s="13" t="s">
        <v>33</v>
      </c>
      <c r="AX2426" s="13" t="s">
        <v>73</v>
      </c>
      <c r="AY2426" s="239" t="s">
        <v>206</v>
      </c>
    </row>
    <row r="2427" spans="1:51" s="13" customFormat="1" ht="12">
      <c r="A2427" s="13"/>
      <c r="B2427" s="228"/>
      <c r="C2427" s="229"/>
      <c r="D2427" s="230" t="s">
        <v>218</v>
      </c>
      <c r="E2427" s="231" t="s">
        <v>19</v>
      </c>
      <c r="F2427" s="232" t="s">
        <v>3519</v>
      </c>
      <c r="G2427" s="229"/>
      <c r="H2427" s="233">
        <v>51.202</v>
      </c>
      <c r="I2427" s="234"/>
      <c r="J2427" s="229"/>
      <c r="K2427" s="229"/>
      <c r="L2427" s="235"/>
      <c r="M2427" s="236"/>
      <c r="N2427" s="237"/>
      <c r="O2427" s="237"/>
      <c r="P2427" s="237"/>
      <c r="Q2427" s="237"/>
      <c r="R2427" s="237"/>
      <c r="S2427" s="237"/>
      <c r="T2427" s="238"/>
      <c r="U2427" s="13"/>
      <c r="V2427" s="13"/>
      <c r="W2427" s="13"/>
      <c r="X2427" s="13"/>
      <c r="Y2427" s="13"/>
      <c r="Z2427" s="13"/>
      <c r="AA2427" s="13"/>
      <c r="AB2427" s="13"/>
      <c r="AC2427" s="13"/>
      <c r="AD2427" s="13"/>
      <c r="AE2427" s="13"/>
      <c r="AT2427" s="239" t="s">
        <v>218</v>
      </c>
      <c r="AU2427" s="239" t="s">
        <v>82</v>
      </c>
      <c r="AV2427" s="13" t="s">
        <v>82</v>
      </c>
      <c r="AW2427" s="13" t="s">
        <v>33</v>
      </c>
      <c r="AX2427" s="13" t="s">
        <v>73</v>
      </c>
      <c r="AY2427" s="239" t="s">
        <v>206</v>
      </c>
    </row>
    <row r="2428" spans="1:51" s="13" customFormat="1" ht="12">
      <c r="A2428" s="13"/>
      <c r="B2428" s="228"/>
      <c r="C2428" s="229"/>
      <c r="D2428" s="230" t="s">
        <v>218</v>
      </c>
      <c r="E2428" s="231" t="s">
        <v>19</v>
      </c>
      <c r="F2428" s="232" t="s">
        <v>3520</v>
      </c>
      <c r="G2428" s="229"/>
      <c r="H2428" s="233">
        <v>14.135</v>
      </c>
      <c r="I2428" s="234"/>
      <c r="J2428" s="229"/>
      <c r="K2428" s="229"/>
      <c r="L2428" s="235"/>
      <c r="M2428" s="236"/>
      <c r="N2428" s="237"/>
      <c r="O2428" s="237"/>
      <c r="P2428" s="237"/>
      <c r="Q2428" s="237"/>
      <c r="R2428" s="237"/>
      <c r="S2428" s="237"/>
      <c r="T2428" s="238"/>
      <c r="U2428" s="13"/>
      <c r="V2428" s="13"/>
      <c r="W2428" s="13"/>
      <c r="X2428" s="13"/>
      <c r="Y2428" s="13"/>
      <c r="Z2428" s="13"/>
      <c r="AA2428" s="13"/>
      <c r="AB2428" s="13"/>
      <c r="AC2428" s="13"/>
      <c r="AD2428" s="13"/>
      <c r="AE2428" s="13"/>
      <c r="AT2428" s="239" t="s">
        <v>218</v>
      </c>
      <c r="AU2428" s="239" t="s">
        <v>82</v>
      </c>
      <c r="AV2428" s="13" t="s">
        <v>82</v>
      </c>
      <c r="AW2428" s="13" t="s">
        <v>33</v>
      </c>
      <c r="AX2428" s="13" t="s">
        <v>73</v>
      </c>
      <c r="AY2428" s="239" t="s">
        <v>206</v>
      </c>
    </row>
    <row r="2429" spans="1:51" s="13" customFormat="1" ht="12">
      <c r="A2429" s="13"/>
      <c r="B2429" s="228"/>
      <c r="C2429" s="229"/>
      <c r="D2429" s="230" t="s">
        <v>218</v>
      </c>
      <c r="E2429" s="231" t="s">
        <v>19</v>
      </c>
      <c r="F2429" s="232" t="s">
        <v>3521</v>
      </c>
      <c r="G2429" s="229"/>
      <c r="H2429" s="233">
        <v>14.975</v>
      </c>
      <c r="I2429" s="234"/>
      <c r="J2429" s="229"/>
      <c r="K2429" s="229"/>
      <c r="L2429" s="235"/>
      <c r="M2429" s="236"/>
      <c r="N2429" s="237"/>
      <c r="O2429" s="237"/>
      <c r="P2429" s="237"/>
      <c r="Q2429" s="237"/>
      <c r="R2429" s="237"/>
      <c r="S2429" s="237"/>
      <c r="T2429" s="238"/>
      <c r="U2429" s="13"/>
      <c r="V2429" s="13"/>
      <c r="W2429" s="13"/>
      <c r="X2429" s="13"/>
      <c r="Y2429" s="13"/>
      <c r="Z2429" s="13"/>
      <c r="AA2429" s="13"/>
      <c r="AB2429" s="13"/>
      <c r="AC2429" s="13"/>
      <c r="AD2429" s="13"/>
      <c r="AE2429" s="13"/>
      <c r="AT2429" s="239" t="s">
        <v>218</v>
      </c>
      <c r="AU2429" s="239" t="s">
        <v>82</v>
      </c>
      <c r="AV2429" s="13" t="s">
        <v>82</v>
      </c>
      <c r="AW2429" s="13" t="s">
        <v>33</v>
      </c>
      <c r="AX2429" s="13" t="s">
        <v>73</v>
      </c>
      <c r="AY2429" s="239" t="s">
        <v>206</v>
      </c>
    </row>
    <row r="2430" spans="1:51" s="13" customFormat="1" ht="12">
      <c r="A2430" s="13"/>
      <c r="B2430" s="228"/>
      <c r="C2430" s="229"/>
      <c r="D2430" s="230" t="s">
        <v>218</v>
      </c>
      <c r="E2430" s="231" t="s">
        <v>19</v>
      </c>
      <c r="F2430" s="232" t="s">
        <v>3522</v>
      </c>
      <c r="G2430" s="229"/>
      <c r="H2430" s="233">
        <v>14.12</v>
      </c>
      <c r="I2430" s="234"/>
      <c r="J2430" s="229"/>
      <c r="K2430" s="229"/>
      <c r="L2430" s="235"/>
      <c r="M2430" s="236"/>
      <c r="N2430" s="237"/>
      <c r="O2430" s="237"/>
      <c r="P2430" s="237"/>
      <c r="Q2430" s="237"/>
      <c r="R2430" s="237"/>
      <c r="S2430" s="237"/>
      <c r="T2430" s="238"/>
      <c r="U2430" s="13"/>
      <c r="V2430" s="13"/>
      <c r="W2430" s="13"/>
      <c r="X2430" s="13"/>
      <c r="Y2430" s="13"/>
      <c r="Z2430" s="13"/>
      <c r="AA2430" s="13"/>
      <c r="AB2430" s="13"/>
      <c r="AC2430" s="13"/>
      <c r="AD2430" s="13"/>
      <c r="AE2430" s="13"/>
      <c r="AT2430" s="239" t="s">
        <v>218</v>
      </c>
      <c r="AU2430" s="239" t="s">
        <v>82</v>
      </c>
      <c r="AV2430" s="13" t="s">
        <v>82</v>
      </c>
      <c r="AW2430" s="13" t="s">
        <v>33</v>
      </c>
      <c r="AX2430" s="13" t="s">
        <v>73</v>
      </c>
      <c r="AY2430" s="239" t="s">
        <v>206</v>
      </c>
    </row>
    <row r="2431" spans="1:51" s="13" customFormat="1" ht="12">
      <c r="A2431" s="13"/>
      <c r="B2431" s="228"/>
      <c r="C2431" s="229"/>
      <c r="D2431" s="230" t="s">
        <v>218</v>
      </c>
      <c r="E2431" s="231" t="s">
        <v>19</v>
      </c>
      <c r="F2431" s="232" t="s">
        <v>3523</v>
      </c>
      <c r="G2431" s="229"/>
      <c r="H2431" s="233">
        <v>14.12</v>
      </c>
      <c r="I2431" s="234"/>
      <c r="J2431" s="229"/>
      <c r="K2431" s="229"/>
      <c r="L2431" s="235"/>
      <c r="M2431" s="236"/>
      <c r="N2431" s="237"/>
      <c r="O2431" s="237"/>
      <c r="P2431" s="237"/>
      <c r="Q2431" s="237"/>
      <c r="R2431" s="237"/>
      <c r="S2431" s="237"/>
      <c r="T2431" s="238"/>
      <c r="U2431" s="13"/>
      <c r="V2431" s="13"/>
      <c r="W2431" s="13"/>
      <c r="X2431" s="13"/>
      <c r="Y2431" s="13"/>
      <c r="Z2431" s="13"/>
      <c r="AA2431" s="13"/>
      <c r="AB2431" s="13"/>
      <c r="AC2431" s="13"/>
      <c r="AD2431" s="13"/>
      <c r="AE2431" s="13"/>
      <c r="AT2431" s="239" t="s">
        <v>218</v>
      </c>
      <c r="AU2431" s="239" t="s">
        <v>82</v>
      </c>
      <c r="AV2431" s="13" t="s">
        <v>82</v>
      </c>
      <c r="AW2431" s="13" t="s">
        <v>33</v>
      </c>
      <c r="AX2431" s="13" t="s">
        <v>73</v>
      </c>
      <c r="AY2431" s="239" t="s">
        <v>206</v>
      </c>
    </row>
    <row r="2432" spans="1:51" s="13" customFormat="1" ht="12">
      <c r="A2432" s="13"/>
      <c r="B2432" s="228"/>
      <c r="C2432" s="229"/>
      <c r="D2432" s="230" t="s">
        <v>218</v>
      </c>
      <c r="E2432" s="231" t="s">
        <v>19</v>
      </c>
      <c r="F2432" s="232" t="s">
        <v>3524</v>
      </c>
      <c r="G2432" s="229"/>
      <c r="H2432" s="233">
        <v>14.12</v>
      </c>
      <c r="I2432" s="234"/>
      <c r="J2432" s="229"/>
      <c r="K2432" s="229"/>
      <c r="L2432" s="235"/>
      <c r="M2432" s="236"/>
      <c r="N2432" s="237"/>
      <c r="O2432" s="237"/>
      <c r="P2432" s="237"/>
      <c r="Q2432" s="237"/>
      <c r="R2432" s="237"/>
      <c r="S2432" s="237"/>
      <c r="T2432" s="238"/>
      <c r="U2432" s="13"/>
      <c r="V2432" s="13"/>
      <c r="W2432" s="13"/>
      <c r="X2432" s="13"/>
      <c r="Y2432" s="13"/>
      <c r="Z2432" s="13"/>
      <c r="AA2432" s="13"/>
      <c r="AB2432" s="13"/>
      <c r="AC2432" s="13"/>
      <c r="AD2432" s="13"/>
      <c r="AE2432" s="13"/>
      <c r="AT2432" s="239" t="s">
        <v>218</v>
      </c>
      <c r="AU2432" s="239" t="s">
        <v>82</v>
      </c>
      <c r="AV2432" s="13" t="s">
        <v>82</v>
      </c>
      <c r="AW2432" s="13" t="s">
        <v>33</v>
      </c>
      <c r="AX2432" s="13" t="s">
        <v>73</v>
      </c>
      <c r="AY2432" s="239" t="s">
        <v>206</v>
      </c>
    </row>
    <row r="2433" spans="1:51" s="13" customFormat="1" ht="12">
      <c r="A2433" s="13"/>
      <c r="B2433" s="228"/>
      <c r="C2433" s="229"/>
      <c r="D2433" s="230" t="s">
        <v>218</v>
      </c>
      <c r="E2433" s="231" t="s">
        <v>19</v>
      </c>
      <c r="F2433" s="232" t="s">
        <v>3525</v>
      </c>
      <c r="G2433" s="229"/>
      <c r="H2433" s="233">
        <v>15.52</v>
      </c>
      <c r="I2433" s="234"/>
      <c r="J2433" s="229"/>
      <c r="K2433" s="229"/>
      <c r="L2433" s="235"/>
      <c r="M2433" s="236"/>
      <c r="N2433" s="237"/>
      <c r="O2433" s="237"/>
      <c r="P2433" s="237"/>
      <c r="Q2433" s="237"/>
      <c r="R2433" s="237"/>
      <c r="S2433" s="237"/>
      <c r="T2433" s="238"/>
      <c r="U2433" s="13"/>
      <c r="V2433" s="13"/>
      <c r="W2433" s="13"/>
      <c r="X2433" s="13"/>
      <c r="Y2433" s="13"/>
      <c r="Z2433" s="13"/>
      <c r="AA2433" s="13"/>
      <c r="AB2433" s="13"/>
      <c r="AC2433" s="13"/>
      <c r="AD2433" s="13"/>
      <c r="AE2433" s="13"/>
      <c r="AT2433" s="239" t="s">
        <v>218</v>
      </c>
      <c r="AU2433" s="239" t="s">
        <v>82</v>
      </c>
      <c r="AV2433" s="13" t="s">
        <v>82</v>
      </c>
      <c r="AW2433" s="13" t="s">
        <v>33</v>
      </c>
      <c r="AX2433" s="13" t="s">
        <v>73</v>
      </c>
      <c r="AY2433" s="239" t="s">
        <v>206</v>
      </c>
    </row>
    <row r="2434" spans="1:51" s="13" customFormat="1" ht="12">
      <c r="A2434" s="13"/>
      <c r="B2434" s="228"/>
      <c r="C2434" s="229"/>
      <c r="D2434" s="230" t="s">
        <v>218</v>
      </c>
      <c r="E2434" s="231" t="s">
        <v>19</v>
      </c>
      <c r="F2434" s="232" t="s">
        <v>3526</v>
      </c>
      <c r="G2434" s="229"/>
      <c r="H2434" s="233">
        <v>64.635</v>
      </c>
      <c r="I2434" s="234"/>
      <c r="J2434" s="229"/>
      <c r="K2434" s="229"/>
      <c r="L2434" s="235"/>
      <c r="M2434" s="236"/>
      <c r="N2434" s="237"/>
      <c r="O2434" s="237"/>
      <c r="P2434" s="237"/>
      <c r="Q2434" s="237"/>
      <c r="R2434" s="237"/>
      <c r="S2434" s="237"/>
      <c r="T2434" s="238"/>
      <c r="U2434" s="13"/>
      <c r="V2434" s="13"/>
      <c r="W2434" s="13"/>
      <c r="X2434" s="13"/>
      <c r="Y2434" s="13"/>
      <c r="Z2434" s="13"/>
      <c r="AA2434" s="13"/>
      <c r="AB2434" s="13"/>
      <c r="AC2434" s="13"/>
      <c r="AD2434" s="13"/>
      <c r="AE2434" s="13"/>
      <c r="AT2434" s="239" t="s">
        <v>218</v>
      </c>
      <c r="AU2434" s="239" t="s">
        <v>82</v>
      </c>
      <c r="AV2434" s="13" t="s">
        <v>82</v>
      </c>
      <c r="AW2434" s="13" t="s">
        <v>33</v>
      </c>
      <c r="AX2434" s="13" t="s">
        <v>73</v>
      </c>
      <c r="AY2434" s="239" t="s">
        <v>206</v>
      </c>
    </row>
    <row r="2435" spans="1:51" s="13" customFormat="1" ht="12">
      <c r="A2435" s="13"/>
      <c r="B2435" s="228"/>
      <c r="C2435" s="229"/>
      <c r="D2435" s="230" t="s">
        <v>218</v>
      </c>
      <c r="E2435" s="231" t="s">
        <v>19</v>
      </c>
      <c r="F2435" s="232" t="s">
        <v>3527</v>
      </c>
      <c r="G2435" s="229"/>
      <c r="H2435" s="233">
        <v>11.235</v>
      </c>
      <c r="I2435" s="234"/>
      <c r="J2435" s="229"/>
      <c r="K2435" s="229"/>
      <c r="L2435" s="235"/>
      <c r="M2435" s="236"/>
      <c r="N2435" s="237"/>
      <c r="O2435" s="237"/>
      <c r="P2435" s="237"/>
      <c r="Q2435" s="237"/>
      <c r="R2435" s="237"/>
      <c r="S2435" s="237"/>
      <c r="T2435" s="238"/>
      <c r="U2435" s="13"/>
      <c r="V2435" s="13"/>
      <c r="W2435" s="13"/>
      <c r="X2435" s="13"/>
      <c r="Y2435" s="13"/>
      <c r="Z2435" s="13"/>
      <c r="AA2435" s="13"/>
      <c r="AB2435" s="13"/>
      <c r="AC2435" s="13"/>
      <c r="AD2435" s="13"/>
      <c r="AE2435" s="13"/>
      <c r="AT2435" s="239" t="s">
        <v>218</v>
      </c>
      <c r="AU2435" s="239" t="s">
        <v>82</v>
      </c>
      <c r="AV2435" s="13" t="s">
        <v>82</v>
      </c>
      <c r="AW2435" s="13" t="s">
        <v>33</v>
      </c>
      <c r="AX2435" s="13" t="s">
        <v>73</v>
      </c>
      <c r="AY2435" s="239" t="s">
        <v>206</v>
      </c>
    </row>
    <row r="2436" spans="1:51" s="13" customFormat="1" ht="12">
      <c r="A2436" s="13"/>
      <c r="B2436" s="228"/>
      <c r="C2436" s="229"/>
      <c r="D2436" s="230" t="s">
        <v>218</v>
      </c>
      <c r="E2436" s="231" t="s">
        <v>19</v>
      </c>
      <c r="F2436" s="232" t="s">
        <v>2685</v>
      </c>
      <c r="G2436" s="229"/>
      <c r="H2436" s="233">
        <v>15.4</v>
      </c>
      <c r="I2436" s="234"/>
      <c r="J2436" s="229"/>
      <c r="K2436" s="229"/>
      <c r="L2436" s="235"/>
      <c r="M2436" s="236"/>
      <c r="N2436" s="237"/>
      <c r="O2436" s="237"/>
      <c r="P2436" s="237"/>
      <c r="Q2436" s="237"/>
      <c r="R2436" s="237"/>
      <c r="S2436" s="237"/>
      <c r="T2436" s="238"/>
      <c r="U2436" s="13"/>
      <c r="V2436" s="13"/>
      <c r="W2436" s="13"/>
      <c r="X2436" s="13"/>
      <c r="Y2436" s="13"/>
      <c r="Z2436" s="13"/>
      <c r="AA2436" s="13"/>
      <c r="AB2436" s="13"/>
      <c r="AC2436" s="13"/>
      <c r="AD2436" s="13"/>
      <c r="AE2436" s="13"/>
      <c r="AT2436" s="239" t="s">
        <v>218</v>
      </c>
      <c r="AU2436" s="239" t="s">
        <v>82</v>
      </c>
      <c r="AV2436" s="13" t="s">
        <v>82</v>
      </c>
      <c r="AW2436" s="13" t="s">
        <v>33</v>
      </c>
      <c r="AX2436" s="13" t="s">
        <v>73</v>
      </c>
      <c r="AY2436" s="239" t="s">
        <v>206</v>
      </c>
    </row>
    <row r="2437" spans="1:51" s="13" customFormat="1" ht="12">
      <c r="A2437" s="13"/>
      <c r="B2437" s="228"/>
      <c r="C2437" s="229"/>
      <c r="D2437" s="230" t="s">
        <v>218</v>
      </c>
      <c r="E2437" s="231" t="s">
        <v>19</v>
      </c>
      <c r="F2437" s="232" t="s">
        <v>2689</v>
      </c>
      <c r="G2437" s="229"/>
      <c r="H2437" s="233">
        <v>15.4</v>
      </c>
      <c r="I2437" s="234"/>
      <c r="J2437" s="229"/>
      <c r="K2437" s="229"/>
      <c r="L2437" s="235"/>
      <c r="M2437" s="236"/>
      <c r="N2437" s="237"/>
      <c r="O2437" s="237"/>
      <c r="P2437" s="237"/>
      <c r="Q2437" s="237"/>
      <c r="R2437" s="237"/>
      <c r="S2437" s="237"/>
      <c r="T2437" s="238"/>
      <c r="U2437" s="13"/>
      <c r="V2437" s="13"/>
      <c r="W2437" s="13"/>
      <c r="X2437" s="13"/>
      <c r="Y2437" s="13"/>
      <c r="Z2437" s="13"/>
      <c r="AA2437" s="13"/>
      <c r="AB2437" s="13"/>
      <c r="AC2437" s="13"/>
      <c r="AD2437" s="13"/>
      <c r="AE2437" s="13"/>
      <c r="AT2437" s="239" t="s">
        <v>218</v>
      </c>
      <c r="AU2437" s="239" t="s">
        <v>82</v>
      </c>
      <c r="AV2437" s="13" t="s">
        <v>82</v>
      </c>
      <c r="AW2437" s="13" t="s">
        <v>33</v>
      </c>
      <c r="AX2437" s="13" t="s">
        <v>73</v>
      </c>
      <c r="AY2437" s="239" t="s">
        <v>206</v>
      </c>
    </row>
    <row r="2438" spans="1:51" s="13" customFormat="1" ht="12">
      <c r="A2438" s="13"/>
      <c r="B2438" s="228"/>
      <c r="C2438" s="229"/>
      <c r="D2438" s="230" t="s">
        <v>218</v>
      </c>
      <c r="E2438" s="231" t="s">
        <v>19</v>
      </c>
      <c r="F2438" s="232" t="s">
        <v>3528</v>
      </c>
      <c r="G2438" s="229"/>
      <c r="H2438" s="233">
        <v>20.56</v>
      </c>
      <c r="I2438" s="234"/>
      <c r="J2438" s="229"/>
      <c r="K2438" s="229"/>
      <c r="L2438" s="235"/>
      <c r="M2438" s="236"/>
      <c r="N2438" s="237"/>
      <c r="O2438" s="237"/>
      <c r="P2438" s="237"/>
      <c r="Q2438" s="237"/>
      <c r="R2438" s="237"/>
      <c r="S2438" s="237"/>
      <c r="T2438" s="238"/>
      <c r="U2438" s="13"/>
      <c r="V2438" s="13"/>
      <c r="W2438" s="13"/>
      <c r="X2438" s="13"/>
      <c r="Y2438" s="13"/>
      <c r="Z2438" s="13"/>
      <c r="AA2438" s="13"/>
      <c r="AB2438" s="13"/>
      <c r="AC2438" s="13"/>
      <c r="AD2438" s="13"/>
      <c r="AE2438" s="13"/>
      <c r="AT2438" s="239" t="s">
        <v>218</v>
      </c>
      <c r="AU2438" s="239" t="s">
        <v>82</v>
      </c>
      <c r="AV2438" s="13" t="s">
        <v>82</v>
      </c>
      <c r="AW2438" s="13" t="s">
        <v>33</v>
      </c>
      <c r="AX2438" s="13" t="s">
        <v>73</v>
      </c>
      <c r="AY2438" s="239" t="s">
        <v>206</v>
      </c>
    </row>
    <row r="2439" spans="1:51" s="16" customFormat="1" ht="12">
      <c r="A2439" s="16"/>
      <c r="B2439" s="271"/>
      <c r="C2439" s="272"/>
      <c r="D2439" s="230" t="s">
        <v>218</v>
      </c>
      <c r="E2439" s="273" t="s">
        <v>19</v>
      </c>
      <c r="F2439" s="274" t="s">
        <v>1368</v>
      </c>
      <c r="G2439" s="272"/>
      <c r="H2439" s="275">
        <v>288.912</v>
      </c>
      <c r="I2439" s="276"/>
      <c r="J2439" s="272"/>
      <c r="K2439" s="272"/>
      <c r="L2439" s="277"/>
      <c r="M2439" s="278"/>
      <c r="N2439" s="279"/>
      <c r="O2439" s="279"/>
      <c r="P2439" s="279"/>
      <c r="Q2439" s="279"/>
      <c r="R2439" s="279"/>
      <c r="S2439" s="279"/>
      <c r="T2439" s="280"/>
      <c r="U2439" s="16"/>
      <c r="V2439" s="16"/>
      <c r="W2439" s="16"/>
      <c r="X2439" s="16"/>
      <c r="Y2439" s="16"/>
      <c r="Z2439" s="16"/>
      <c r="AA2439" s="16"/>
      <c r="AB2439" s="16"/>
      <c r="AC2439" s="16"/>
      <c r="AD2439" s="16"/>
      <c r="AE2439" s="16"/>
      <c r="AT2439" s="281" t="s">
        <v>218</v>
      </c>
      <c r="AU2439" s="281" t="s">
        <v>82</v>
      </c>
      <c r="AV2439" s="16" t="s">
        <v>93</v>
      </c>
      <c r="AW2439" s="16" t="s">
        <v>33</v>
      </c>
      <c r="AX2439" s="16" t="s">
        <v>73</v>
      </c>
      <c r="AY2439" s="281" t="s">
        <v>206</v>
      </c>
    </row>
    <row r="2440" spans="1:51" s="15" customFormat="1" ht="12">
      <c r="A2440" s="15"/>
      <c r="B2440" s="251"/>
      <c r="C2440" s="252"/>
      <c r="D2440" s="230" t="s">
        <v>218</v>
      </c>
      <c r="E2440" s="253" t="s">
        <v>19</v>
      </c>
      <c r="F2440" s="254" t="s">
        <v>2346</v>
      </c>
      <c r="G2440" s="252"/>
      <c r="H2440" s="253" t="s">
        <v>19</v>
      </c>
      <c r="I2440" s="255"/>
      <c r="J2440" s="252"/>
      <c r="K2440" s="252"/>
      <c r="L2440" s="256"/>
      <c r="M2440" s="257"/>
      <c r="N2440" s="258"/>
      <c r="O2440" s="258"/>
      <c r="P2440" s="258"/>
      <c r="Q2440" s="258"/>
      <c r="R2440" s="258"/>
      <c r="S2440" s="258"/>
      <c r="T2440" s="259"/>
      <c r="U2440" s="15"/>
      <c r="V2440" s="15"/>
      <c r="W2440" s="15"/>
      <c r="X2440" s="15"/>
      <c r="Y2440" s="15"/>
      <c r="Z2440" s="15"/>
      <c r="AA2440" s="15"/>
      <c r="AB2440" s="15"/>
      <c r="AC2440" s="15"/>
      <c r="AD2440" s="15"/>
      <c r="AE2440" s="15"/>
      <c r="AT2440" s="260" t="s">
        <v>218</v>
      </c>
      <c r="AU2440" s="260" t="s">
        <v>82</v>
      </c>
      <c r="AV2440" s="15" t="s">
        <v>34</v>
      </c>
      <c r="AW2440" s="15" t="s">
        <v>33</v>
      </c>
      <c r="AX2440" s="15" t="s">
        <v>73</v>
      </c>
      <c r="AY2440" s="260" t="s">
        <v>206</v>
      </c>
    </row>
    <row r="2441" spans="1:51" s="13" customFormat="1" ht="12">
      <c r="A2441" s="13"/>
      <c r="B2441" s="228"/>
      <c r="C2441" s="229"/>
      <c r="D2441" s="230" t="s">
        <v>218</v>
      </c>
      <c r="E2441" s="231" t="s">
        <v>19</v>
      </c>
      <c r="F2441" s="232" t="s">
        <v>3529</v>
      </c>
      <c r="G2441" s="229"/>
      <c r="H2441" s="233">
        <v>4.455</v>
      </c>
      <c r="I2441" s="234"/>
      <c r="J2441" s="229"/>
      <c r="K2441" s="229"/>
      <c r="L2441" s="235"/>
      <c r="M2441" s="236"/>
      <c r="N2441" s="237"/>
      <c r="O2441" s="237"/>
      <c r="P2441" s="237"/>
      <c r="Q2441" s="237"/>
      <c r="R2441" s="237"/>
      <c r="S2441" s="237"/>
      <c r="T2441" s="238"/>
      <c r="U2441" s="13"/>
      <c r="V2441" s="13"/>
      <c r="W2441" s="13"/>
      <c r="X2441" s="13"/>
      <c r="Y2441" s="13"/>
      <c r="Z2441" s="13"/>
      <c r="AA2441" s="13"/>
      <c r="AB2441" s="13"/>
      <c r="AC2441" s="13"/>
      <c r="AD2441" s="13"/>
      <c r="AE2441" s="13"/>
      <c r="AT2441" s="239" t="s">
        <v>218</v>
      </c>
      <c r="AU2441" s="239" t="s">
        <v>82</v>
      </c>
      <c r="AV2441" s="13" t="s">
        <v>82</v>
      </c>
      <c r="AW2441" s="13" t="s">
        <v>33</v>
      </c>
      <c r="AX2441" s="13" t="s">
        <v>73</v>
      </c>
      <c r="AY2441" s="239" t="s">
        <v>206</v>
      </c>
    </row>
    <row r="2442" spans="1:51" s="13" customFormat="1" ht="12">
      <c r="A2442" s="13"/>
      <c r="B2442" s="228"/>
      <c r="C2442" s="229"/>
      <c r="D2442" s="230" t="s">
        <v>218</v>
      </c>
      <c r="E2442" s="231" t="s">
        <v>19</v>
      </c>
      <c r="F2442" s="232" t="s">
        <v>3530</v>
      </c>
      <c r="G2442" s="229"/>
      <c r="H2442" s="233">
        <v>4.355</v>
      </c>
      <c r="I2442" s="234"/>
      <c r="J2442" s="229"/>
      <c r="K2442" s="229"/>
      <c r="L2442" s="235"/>
      <c r="M2442" s="236"/>
      <c r="N2442" s="237"/>
      <c r="O2442" s="237"/>
      <c r="P2442" s="237"/>
      <c r="Q2442" s="237"/>
      <c r="R2442" s="237"/>
      <c r="S2442" s="237"/>
      <c r="T2442" s="238"/>
      <c r="U2442" s="13"/>
      <c r="V2442" s="13"/>
      <c r="W2442" s="13"/>
      <c r="X2442" s="13"/>
      <c r="Y2442" s="13"/>
      <c r="Z2442" s="13"/>
      <c r="AA2442" s="13"/>
      <c r="AB2442" s="13"/>
      <c r="AC2442" s="13"/>
      <c r="AD2442" s="13"/>
      <c r="AE2442" s="13"/>
      <c r="AT2442" s="239" t="s">
        <v>218</v>
      </c>
      <c r="AU2442" s="239" t="s">
        <v>82</v>
      </c>
      <c r="AV2442" s="13" t="s">
        <v>82</v>
      </c>
      <c r="AW2442" s="13" t="s">
        <v>33</v>
      </c>
      <c r="AX2442" s="13" t="s">
        <v>73</v>
      </c>
      <c r="AY2442" s="239" t="s">
        <v>206</v>
      </c>
    </row>
    <row r="2443" spans="1:51" s="13" customFormat="1" ht="12">
      <c r="A2443" s="13"/>
      <c r="B2443" s="228"/>
      <c r="C2443" s="229"/>
      <c r="D2443" s="230" t="s">
        <v>218</v>
      </c>
      <c r="E2443" s="231" t="s">
        <v>19</v>
      </c>
      <c r="F2443" s="232" t="s">
        <v>2686</v>
      </c>
      <c r="G2443" s="229"/>
      <c r="H2443" s="233">
        <v>1.95</v>
      </c>
      <c r="I2443" s="234"/>
      <c r="J2443" s="229"/>
      <c r="K2443" s="229"/>
      <c r="L2443" s="235"/>
      <c r="M2443" s="236"/>
      <c r="N2443" s="237"/>
      <c r="O2443" s="237"/>
      <c r="P2443" s="237"/>
      <c r="Q2443" s="237"/>
      <c r="R2443" s="237"/>
      <c r="S2443" s="237"/>
      <c r="T2443" s="238"/>
      <c r="U2443" s="13"/>
      <c r="V2443" s="13"/>
      <c r="W2443" s="13"/>
      <c r="X2443" s="13"/>
      <c r="Y2443" s="13"/>
      <c r="Z2443" s="13"/>
      <c r="AA2443" s="13"/>
      <c r="AB2443" s="13"/>
      <c r="AC2443" s="13"/>
      <c r="AD2443" s="13"/>
      <c r="AE2443" s="13"/>
      <c r="AT2443" s="239" t="s">
        <v>218</v>
      </c>
      <c r="AU2443" s="239" t="s">
        <v>82</v>
      </c>
      <c r="AV2443" s="13" t="s">
        <v>82</v>
      </c>
      <c r="AW2443" s="13" t="s">
        <v>33</v>
      </c>
      <c r="AX2443" s="13" t="s">
        <v>73</v>
      </c>
      <c r="AY2443" s="239" t="s">
        <v>206</v>
      </c>
    </row>
    <row r="2444" spans="1:51" s="13" customFormat="1" ht="12">
      <c r="A2444" s="13"/>
      <c r="B2444" s="228"/>
      <c r="C2444" s="229"/>
      <c r="D2444" s="230" t="s">
        <v>218</v>
      </c>
      <c r="E2444" s="231" t="s">
        <v>19</v>
      </c>
      <c r="F2444" s="232" t="s">
        <v>2687</v>
      </c>
      <c r="G2444" s="229"/>
      <c r="H2444" s="233">
        <v>1.95</v>
      </c>
      <c r="I2444" s="234"/>
      <c r="J2444" s="229"/>
      <c r="K2444" s="229"/>
      <c r="L2444" s="235"/>
      <c r="M2444" s="236"/>
      <c r="N2444" s="237"/>
      <c r="O2444" s="237"/>
      <c r="P2444" s="237"/>
      <c r="Q2444" s="237"/>
      <c r="R2444" s="237"/>
      <c r="S2444" s="237"/>
      <c r="T2444" s="238"/>
      <c r="U2444" s="13"/>
      <c r="V2444" s="13"/>
      <c r="W2444" s="13"/>
      <c r="X2444" s="13"/>
      <c r="Y2444" s="13"/>
      <c r="Z2444" s="13"/>
      <c r="AA2444" s="13"/>
      <c r="AB2444" s="13"/>
      <c r="AC2444" s="13"/>
      <c r="AD2444" s="13"/>
      <c r="AE2444" s="13"/>
      <c r="AT2444" s="239" t="s">
        <v>218</v>
      </c>
      <c r="AU2444" s="239" t="s">
        <v>82</v>
      </c>
      <c r="AV2444" s="13" t="s">
        <v>82</v>
      </c>
      <c r="AW2444" s="13" t="s">
        <v>33</v>
      </c>
      <c r="AX2444" s="13" t="s">
        <v>73</v>
      </c>
      <c r="AY2444" s="239" t="s">
        <v>206</v>
      </c>
    </row>
    <row r="2445" spans="1:51" s="13" customFormat="1" ht="12">
      <c r="A2445" s="13"/>
      <c r="B2445" s="228"/>
      <c r="C2445" s="229"/>
      <c r="D2445" s="230" t="s">
        <v>218</v>
      </c>
      <c r="E2445" s="231" t="s">
        <v>19</v>
      </c>
      <c r="F2445" s="232" t="s">
        <v>3531</v>
      </c>
      <c r="G2445" s="229"/>
      <c r="H2445" s="233">
        <v>2.35</v>
      </c>
      <c r="I2445" s="234"/>
      <c r="J2445" s="229"/>
      <c r="K2445" s="229"/>
      <c r="L2445" s="235"/>
      <c r="M2445" s="236"/>
      <c r="N2445" s="237"/>
      <c r="O2445" s="237"/>
      <c r="P2445" s="237"/>
      <c r="Q2445" s="237"/>
      <c r="R2445" s="237"/>
      <c r="S2445" s="237"/>
      <c r="T2445" s="238"/>
      <c r="U2445" s="13"/>
      <c r="V2445" s="13"/>
      <c r="W2445" s="13"/>
      <c r="X2445" s="13"/>
      <c r="Y2445" s="13"/>
      <c r="Z2445" s="13"/>
      <c r="AA2445" s="13"/>
      <c r="AB2445" s="13"/>
      <c r="AC2445" s="13"/>
      <c r="AD2445" s="13"/>
      <c r="AE2445" s="13"/>
      <c r="AT2445" s="239" t="s">
        <v>218</v>
      </c>
      <c r="AU2445" s="239" t="s">
        <v>82</v>
      </c>
      <c r="AV2445" s="13" t="s">
        <v>82</v>
      </c>
      <c r="AW2445" s="13" t="s">
        <v>33</v>
      </c>
      <c r="AX2445" s="13" t="s">
        <v>73</v>
      </c>
      <c r="AY2445" s="239" t="s">
        <v>206</v>
      </c>
    </row>
    <row r="2446" spans="1:51" s="13" customFormat="1" ht="12">
      <c r="A2446" s="13"/>
      <c r="B2446" s="228"/>
      <c r="C2446" s="229"/>
      <c r="D2446" s="230" t="s">
        <v>218</v>
      </c>
      <c r="E2446" s="231" t="s">
        <v>19</v>
      </c>
      <c r="F2446" s="232" t="s">
        <v>3532</v>
      </c>
      <c r="G2446" s="229"/>
      <c r="H2446" s="233">
        <v>2.965</v>
      </c>
      <c r="I2446" s="234"/>
      <c r="J2446" s="229"/>
      <c r="K2446" s="229"/>
      <c r="L2446" s="235"/>
      <c r="M2446" s="236"/>
      <c r="N2446" s="237"/>
      <c r="O2446" s="237"/>
      <c r="P2446" s="237"/>
      <c r="Q2446" s="237"/>
      <c r="R2446" s="237"/>
      <c r="S2446" s="237"/>
      <c r="T2446" s="238"/>
      <c r="U2446" s="13"/>
      <c r="V2446" s="13"/>
      <c r="W2446" s="13"/>
      <c r="X2446" s="13"/>
      <c r="Y2446" s="13"/>
      <c r="Z2446" s="13"/>
      <c r="AA2446" s="13"/>
      <c r="AB2446" s="13"/>
      <c r="AC2446" s="13"/>
      <c r="AD2446" s="13"/>
      <c r="AE2446" s="13"/>
      <c r="AT2446" s="239" t="s">
        <v>218</v>
      </c>
      <c r="AU2446" s="239" t="s">
        <v>82</v>
      </c>
      <c r="AV2446" s="13" t="s">
        <v>82</v>
      </c>
      <c r="AW2446" s="13" t="s">
        <v>33</v>
      </c>
      <c r="AX2446" s="13" t="s">
        <v>73</v>
      </c>
      <c r="AY2446" s="239" t="s">
        <v>206</v>
      </c>
    </row>
    <row r="2447" spans="1:51" s="13" customFormat="1" ht="12">
      <c r="A2447" s="13"/>
      <c r="B2447" s="228"/>
      <c r="C2447" s="229"/>
      <c r="D2447" s="230" t="s">
        <v>218</v>
      </c>
      <c r="E2447" s="231" t="s">
        <v>19</v>
      </c>
      <c r="F2447" s="232" t="s">
        <v>3533</v>
      </c>
      <c r="G2447" s="229"/>
      <c r="H2447" s="233">
        <v>2.965</v>
      </c>
      <c r="I2447" s="234"/>
      <c r="J2447" s="229"/>
      <c r="K2447" s="229"/>
      <c r="L2447" s="235"/>
      <c r="M2447" s="236"/>
      <c r="N2447" s="237"/>
      <c r="O2447" s="237"/>
      <c r="P2447" s="237"/>
      <c r="Q2447" s="237"/>
      <c r="R2447" s="237"/>
      <c r="S2447" s="237"/>
      <c r="T2447" s="238"/>
      <c r="U2447" s="13"/>
      <c r="V2447" s="13"/>
      <c r="W2447" s="13"/>
      <c r="X2447" s="13"/>
      <c r="Y2447" s="13"/>
      <c r="Z2447" s="13"/>
      <c r="AA2447" s="13"/>
      <c r="AB2447" s="13"/>
      <c r="AC2447" s="13"/>
      <c r="AD2447" s="13"/>
      <c r="AE2447" s="13"/>
      <c r="AT2447" s="239" t="s">
        <v>218</v>
      </c>
      <c r="AU2447" s="239" t="s">
        <v>82</v>
      </c>
      <c r="AV2447" s="13" t="s">
        <v>82</v>
      </c>
      <c r="AW2447" s="13" t="s">
        <v>33</v>
      </c>
      <c r="AX2447" s="13" t="s">
        <v>73</v>
      </c>
      <c r="AY2447" s="239" t="s">
        <v>206</v>
      </c>
    </row>
    <row r="2448" spans="1:51" s="16" customFormat="1" ht="12">
      <c r="A2448" s="16"/>
      <c r="B2448" s="271"/>
      <c r="C2448" s="272"/>
      <c r="D2448" s="230" t="s">
        <v>218</v>
      </c>
      <c r="E2448" s="273" t="s">
        <v>19</v>
      </c>
      <c r="F2448" s="274" t="s">
        <v>1368</v>
      </c>
      <c r="G2448" s="272"/>
      <c r="H2448" s="275">
        <v>20.99</v>
      </c>
      <c r="I2448" s="276"/>
      <c r="J2448" s="272"/>
      <c r="K2448" s="272"/>
      <c r="L2448" s="277"/>
      <c r="M2448" s="278"/>
      <c r="N2448" s="279"/>
      <c r="O2448" s="279"/>
      <c r="P2448" s="279"/>
      <c r="Q2448" s="279"/>
      <c r="R2448" s="279"/>
      <c r="S2448" s="279"/>
      <c r="T2448" s="280"/>
      <c r="U2448" s="16"/>
      <c r="V2448" s="16"/>
      <c r="W2448" s="16"/>
      <c r="X2448" s="16"/>
      <c r="Y2448" s="16"/>
      <c r="Z2448" s="16"/>
      <c r="AA2448" s="16"/>
      <c r="AB2448" s="16"/>
      <c r="AC2448" s="16"/>
      <c r="AD2448" s="16"/>
      <c r="AE2448" s="16"/>
      <c r="AT2448" s="281" t="s">
        <v>218</v>
      </c>
      <c r="AU2448" s="281" t="s">
        <v>82</v>
      </c>
      <c r="AV2448" s="16" t="s">
        <v>93</v>
      </c>
      <c r="AW2448" s="16" t="s">
        <v>33</v>
      </c>
      <c r="AX2448" s="16" t="s">
        <v>73</v>
      </c>
      <c r="AY2448" s="281" t="s">
        <v>206</v>
      </c>
    </row>
    <row r="2449" spans="1:51" s="15" customFormat="1" ht="12">
      <c r="A2449" s="15"/>
      <c r="B2449" s="251"/>
      <c r="C2449" s="252"/>
      <c r="D2449" s="230" t="s">
        <v>218</v>
      </c>
      <c r="E2449" s="253" t="s">
        <v>19</v>
      </c>
      <c r="F2449" s="254" t="s">
        <v>2354</v>
      </c>
      <c r="G2449" s="252"/>
      <c r="H2449" s="253" t="s">
        <v>19</v>
      </c>
      <c r="I2449" s="255"/>
      <c r="J2449" s="252"/>
      <c r="K2449" s="252"/>
      <c r="L2449" s="256"/>
      <c r="M2449" s="257"/>
      <c r="N2449" s="258"/>
      <c r="O2449" s="258"/>
      <c r="P2449" s="258"/>
      <c r="Q2449" s="258"/>
      <c r="R2449" s="258"/>
      <c r="S2449" s="258"/>
      <c r="T2449" s="259"/>
      <c r="U2449" s="15"/>
      <c r="V2449" s="15"/>
      <c r="W2449" s="15"/>
      <c r="X2449" s="15"/>
      <c r="Y2449" s="15"/>
      <c r="Z2449" s="15"/>
      <c r="AA2449" s="15"/>
      <c r="AB2449" s="15"/>
      <c r="AC2449" s="15"/>
      <c r="AD2449" s="15"/>
      <c r="AE2449" s="15"/>
      <c r="AT2449" s="260" t="s">
        <v>218</v>
      </c>
      <c r="AU2449" s="260" t="s">
        <v>82</v>
      </c>
      <c r="AV2449" s="15" t="s">
        <v>34</v>
      </c>
      <c r="AW2449" s="15" t="s">
        <v>33</v>
      </c>
      <c r="AX2449" s="15" t="s">
        <v>73</v>
      </c>
      <c r="AY2449" s="260" t="s">
        <v>206</v>
      </c>
    </row>
    <row r="2450" spans="1:51" s="13" customFormat="1" ht="12">
      <c r="A2450" s="13"/>
      <c r="B2450" s="228"/>
      <c r="C2450" s="229"/>
      <c r="D2450" s="230" t="s">
        <v>218</v>
      </c>
      <c r="E2450" s="231" t="s">
        <v>19</v>
      </c>
      <c r="F2450" s="232" t="s">
        <v>3534</v>
      </c>
      <c r="G2450" s="229"/>
      <c r="H2450" s="233">
        <v>13.23</v>
      </c>
      <c r="I2450" s="234"/>
      <c r="J2450" s="229"/>
      <c r="K2450" s="229"/>
      <c r="L2450" s="235"/>
      <c r="M2450" s="236"/>
      <c r="N2450" s="237"/>
      <c r="O2450" s="237"/>
      <c r="P2450" s="237"/>
      <c r="Q2450" s="237"/>
      <c r="R2450" s="237"/>
      <c r="S2450" s="237"/>
      <c r="T2450" s="238"/>
      <c r="U2450" s="13"/>
      <c r="V2450" s="13"/>
      <c r="W2450" s="13"/>
      <c r="X2450" s="13"/>
      <c r="Y2450" s="13"/>
      <c r="Z2450" s="13"/>
      <c r="AA2450" s="13"/>
      <c r="AB2450" s="13"/>
      <c r="AC2450" s="13"/>
      <c r="AD2450" s="13"/>
      <c r="AE2450" s="13"/>
      <c r="AT2450" s="239" t="s">
        <v>218</v>
      </c>
      <c r="AU2450" s="239" t="s">
        <v>82</v>
      </c>
      <c r="AV2450" s="13" t="s">
        <v>82</v>
      </c>
      <c r="AW2450" s="13" t="s">
        <v>33</v>
      </c>
      <c r="AX2450" s="13" t="s">
        <v>73</v>
      </c>
      <c r="AY2450" s="239" t="s">
        <v>206</v>
      </c>
    </row>
    <row r="2451" spans="1:51" s="16" customFormat="1" ht="12">
      <c r="A2451" s="16"/>
      <c r="B2451" s="271"/>
      <c r="C2451" s="272"/>
      <c r="D2451" s="230" t="s">
        <v>218</v>
      </c>
      <c r="E2451" s="273" t="s">
        <v>19</v>
      </c>
      <c r="F2451" s="274" t="s">
        <v>1368</v>
      </c>
      <c r="G2451" s="272"/>
      <c r="H2451" s="275">
        <v>13.23</v>
      </c>
      <c r="I2451" s="276"/>
      <c r="J2451" s="272"/>
      <c r="K2451" s="272"/>
      <c r="L2451" s="277"/>
      <c r="M2451" s="278"/>
      <c r="N2451" s="279"/>
      <c r="O2451" s="279"/>
      <c r="P2451" s="279"/>
      <c r="Q2451" s="279"/>
      <c r="R2451" s="279"/>
      <c r="S2451" s="279"/>
      <c r="T2451" s="280"/>
      <c r="U2451" s="16"/>
      <c r="V2451" s="16"/>
      <c r="W2451" s="16"/>
      <c r="X2451" s="16"/>
      <c r="Y2451" s="16"/>
      <c r="Z2451" s="16"/>
      <c r="AA2451" s="16"/>
      <c r="AB2451" s="16"/>
      <c r="AC2451" s="16"/>
      <c r="AD2451" s="16"/>
      <c r="AE2451" s="16"/>
      <c r="AT2451" s="281" t="s">
        <v>218</v>
      </c>
      <c r="AU2451" s="281" t="s">
        <v>82</v>
      </c>
      <c r="AV2451" s="16" t="s">
        <v>93</v>
      </c>
      <c r="AW2451" s="16" t="s">
        <v>33</v>
      </c>
      <c r="AX2451" s="16" t="s">
        <v>73</v>
      </c>
      <c r="AY2451" s="281" t="s">
        <v>206</v>
      </c>
    </row>
    <row r="2452" spans="1:51" s="15" customFormat="1" ht="12">
      <c r="A2452" s="15"/>
      <c r="B2452" s="251"/>
      <c r="C2452" s="252"/>
      <c r="D2452" s="230" t="s">
        <v>218</v>
      </c>
      <c r="E2452" s="253" t="s">
        <v>19</v>
      </c>
      <c r="F2452" s="254" t="s">
        <v>2356</v>
      </c>
      <c r="G2452" s="252"/>
      <c r="H2452" s="253" t="s">
        <v>19</v>
      </c>
      <c r="I2452" s="255"/>
      <c r="J2452" s="252"/>
      <c r="K2452" s="252"/>
      <c r="L2452" s="256"/>
      <c r="M2452" s="257"/>
      <c r="N2452" s="258"/>
      <c r="O2452" s="258"/>
      <c r="P2452" s="258"/>
      <c r="Q2452" s="258"/>
      <c r="R2452" s="258"/>
      <c r="S2452" s="258"/>
      <c r="T2452" s="259"/>
      <c r="U2452" s="15"/>
      <c r="V2452" s="15"/>
      <c r="W2452" s="15"/>
      <c r="X2452" s="15"/>
      <c r="Y2452" s="15"/>
      <c r="Z2452" s="15"/>
      <c r="AA2452" s="15"/>
      <c r="AB2452" s="15"/>
      <c r="AC2452" s="15"/>
      <c r="AD2452" s="15"/>
      <c r="AE2452" s="15"/>
      <c r="AT2452" s="260" t="s">
        <v>218</v>
      </c>
      <c r="AU2452" s="260" t="s">
        <v>82</v>
      </c>
      <c r="AV2452" s="15" t="s">
        <v>34</v>
      </c>
      <c r="AW2452" s="15" t="s">
        <v>33</v>
      </c>
      <c r="AX2452" s="15" t="s">
        <v>73</v>
      </c>
      <c r="AY2452" s="260" t="s">
        <v>206</v>
      </c>
    </row>
    <row r="2453" spans="1:51" s="13" customFormat="1" ht="12">
      <c r="A2453" s="13"/>
      <c r="B2453" s="228"/>
      <c r="C2453" s="229"/>
      <c r="D2453" s="230" t="s">
        <v>218</v>
      </c>
      <c r="E2453" s="231" t="s">
        <v>19</v>
      </c>
      <c r="F2453" s="232" t="s">
        <v>2674</v>
      </c>
      <c r="G2453" s="229"/>
      <c r="H2453" s="233">
        <v>17.36</v>
      </c>
      <c r="I2453" s="234"/>
      <c r="J2453" s="229"/>
      <c r="K2453" s="229"/>
      <c r="L2453" s="235"/>
      <c r="M2453" s="236"/>
      <c r="N2453" s="237"/>
      <c r="O2453" s="237"/>
      <c r="P2453" s="237"/>
      <c r="Q2453" s="237"/>
      <c r="R2453" s="237"/>
      <c r="S2453" s="237"/>
      <c r="T2453" s="238"/>
      <c r="U2453" s="13"/>
      <c r="V2453" s="13"/>
      <c r="W2453" s="13"/>
      <c r="X2453" s="13"/>
      <c r="Y2453" s="13"/>
      <c r="Z2453" s="13"/>
      <c r="AA2453" s="13"/>
      <c r="AB2453" s="13"/>
      <c r="AC2453" s="13"/>
      <c r="AD2453" s="13"/>
      <c r="AE2453" s="13"/>
      <c r="AT2453" s="239" t="s">
        <v>218</v>
      </c>
      <c r="AU2453" s="239" t="s">
        <v>82</v>
      </c>
      <c r="AV2453" s="13" t="s">
        <v>82</v>
      </c>
      <c r="AW2453" s="13" t="s">
        <v>33</v>
      </c>
      <c r="AX2453" s="13" t="s">
        <v>73</v>
      </c>
      <c r="AY2453" s="239" t="s">
        <v>206</v>
      </c>
    </row>
    <row r="2454" spans="1:51" s="13" customFormat="1" ht="12">
      <c r="A2454" s="13"/>
      <c r="B2454" s="228"/>
      <c r="C2454" s="229"/>
      <c r="D2454" s="230" t="s">
        <v>218</v>
      </c>
      <c r="E2454" s="231" t="s">
        <v>19</v>
      </c>
      <c r="F2454" s="232" t="s">
        <v>2677</v>
      </c>
      <c r="G2454" s="229"/>
      <c r="H2454" s="233">
        <v>17.36</v>
      </c>
      <c r="I2454" s="234"/>
      <c r="J2454" s="229"/>
      <c r="K2454" s="229"/>
      <c r="L2454" s="235"/>
      <c r="M2454" s="236"/>
      <c r="N2454" s="237"/>
      <c r="O2454" s="237"/>
      <c r="P2454" s="237"/>
      <c r="Q2454" s="237"/>
      <c r="R2454" s="237"/>
      <c r="S2454" s="237"/>
      <c r="T2454" s="238"/>
      <c r="U2454" s="13"/>
      <c r="V2454" s="13"/>
      <c r="W2454" s="13"/>
      <c r="X2454" s="13"/>
      <c r="Y2454" s="13"/>
      <c r="Z2454" s="13"/>
      <c r="AA2454" s="13"/>
      <c r="AB2454" s="13"/>
      <c r="AC2454" s="13"/>
      <c r="AD2454" s="13"/>
      <c r="AE2454" s="13"/>
      <c r="AT2454" s="239" t="s">
        <v>218</v>
      </c>
      <c r="AU2454" s="239" t="s">
        <v>82</v>
      </c>
      <c r="AV2454" s="13" t="s">
        <v>82</v>
      </c>
      <c r="AW2454" s="13" t="s">
        <v>33</v>
      </c>
      <c r="AX2454" s="13" t="s">
        <v>73</v>
      </c>
      <c r="AY2454" s="239" t="s">
        <v>206</v>
      </c>
    </row>
    <row r="2455" spans="1:51" s="13" customFormat="1" ht="12">
      <c r="A2455" s="13"/>
      <c r="B2455" s="228"/>
      <c r="C2455" s="229"/>
      <c r="D2455" s="230" t="s">
        <v>218</v>
      </c>
      <c r="E2455" s="231" t="s">
        <v>19</v>
      </c>
      <c r="F2455" s="232" t="s">
        <v>2680</v>
      </c>
      <c r="G2455" s="229"/>
      <c r="H2455" s="233">
        <v>17.36</v>
      </c>
      <c r="I2455" s="234"/>
      <c r="J2455" s="229"/>
      <c r="K2455" s="229"/>
      <c r="L2455" s="235"/>
      <c r="M2455" s="236"/>
      <c r="N2455" s="237"/>
      <c r="O2455" s="237"/>
      <c r="P2455" s="237"/>
      <c r="Q2455" s="237"/>
      <c r="R2455" s="237"/>
      <c r="S2455" s="237"/>
      <c r="T2455" s="238"/>
      <c r="U2455" s="13"/>
      <c r="V2455" s="13"/>
      <c r="W2455" s="13"/>
      <c r="X2455" s="13"/>
      <c r="Y2455" s="13"/>
      <c r="Z2455" s="13"/>
      <c r="AA2455" s="13"/>
      <c r="AB2455" s="13"/>
      <c r="AC2455" s="13"/>
      <c r="AD2455" s="13"/>
      <c r="AE2455" s="13"/>
      <c r="AT2455" s="239" t="s">
        <v>218</v>
      </c>
      <c r="AU2455" s="239" t="s">
        <v>82</v>
      </c>
      <c r="AV2455" s="13" t="s">
        <v>82</v>
      </c>
      <c r="AW2455" s="13" t="s">
        <v>33</v>
      </c>
      <c r="AX2455" s="13" t="s">
        <v>73</v>
      </c>
      <c r="AY2455" s="239" t="s">
        <v>206</v>
      </c>
    </row>
    <row r="2456" spans="1:51" s="16" customFormat="1" ht="12">
      <c r="A2456" s="16"/>
      <c r="B2456" s="271"/>
      <c r="C2456" s="272"/>
      <c r="D2456" s="230" t="s">
        <v>218</v>
      </c>
      <c r="E2456" s="273" t="s">
        <v>19</v>
      </c>
      <c r="F2456" s="274" t="s">
        <v>1368</v>
      </c>
      <c r="G2456" s="272"/>
      <c r="H2456" s="275">
        <v>52.08</v>
      </c>
      <c r="I2456" s="276"/>
      <c r="J2456" s="272"/>
      <c r="K2456" s="272"/>
      <c r="L2456" s="277"/>
      <c r="M2456" s="278"/>
      <c r="N2456" s="279"/>
      <c r="O2456" s="279"/>
      <c r="P2456" s="279"/>
      <c r="Q2456" s="279"/>
      <c r="R2456" s="279"/>
      <c r="S2456" s="279"/>
      <c r="T2456" s="280"/>
      <c r="U2456" s="16"/>
      <c r="V2456" s="16"/>
      <c r="W2456" s="16"/>
      <c r="X2456" s="16"/>
      <c r="Y2456" s="16"/>
      <c r="Z2456" s="16"/>
      <c r="AA2456" s="16"/>
      <c r="AB2456" s="16"/>
      <c r="AC2456" s="16"/>
      <c r="AD2456" s="16"/>
      <c r="AE2456" s="16"/>
      <c r="AT2456" s="281" t="s">
        <v>218</v>
      </c>
      <c r="AU2456" s="281" t="s">
        <v>82</v>
      </c>
      <c r="AV2456" s="16" t="s">
        <v>93</v>
      </c>
      <c r="AW2456" s="16" t="s">
        <v>33</v>
      </c>
      <c r="AX2456" s="16" t="s">
        <v>73</v>
      </c>
      <c r="AY2456" s="281" t="s">
        <v>206</v>
      </c>
    </row>
    <row r="2457" spans="1:51" s="15" customFormat="1" ht="12">
      <c r="A2457" s="15"/>
      <c r="B2457" s="251"/>
      <c r="C2457" s="252"/>
      <c r="D2457" s="230" t="s">
        <v>218</v>
      </c>
      <c r="E2457" s="253" t="s">
        <v>19</v>
      </c>
      <c r="F2457" s="254" t="s">
        <v>2419</v>
      </c>
      <c r="G2457" s="252"/>
      <c r="H2457" s="253" t="s">
        <v>19</v>
      </c>
      <c r="I2457" s="255"/>
      <c r="J2457" s="252"/>
      <c r="K2457" s="252"/>
      <c r="L2457" s="256"/>
      <c r="M2457" s="257"/>
      <c r="N2457" s="258"/>
      <c r="O2457" s="258"/>
      <c r="P2457" s="258"/>
      <c r="Q2457" s="258"/>
      <c r="R2457" s="258"/>
      <c r="S2457" s="258"/>
      <c r="T2457" s="259"/>
      <c r="U2457" s="15"/>
      <c r="V2457" s="15"/>
      <c r="W2457" s="15"/>
      <c r="X2457" s="15"/>
      <c r="Y2457" s="15"/>
      <c r="Z2457" s="15"/>
      <c r="AA2457" s="15"/>
      <c r="AB2457" s="15"/>
      <c r="AC2457" s="15"/>
      <c r="AD2457" s="15"/>
      <c r="AE2457" s="15"/>
      <c r="AT2457" s="260" t="s">
        <v>218</v>
      </c>
      <c r="AU2457" s="260" t="s">
        <v>82</v>
      </c>
      <c r="AV2457" s="15" t="s">
        <v>34</v>
      </c>
      <c r="AW2457" s="15" t="s">
        <v>33</v>
      </c>
      <c r="AX2457" s="15" t="s">
        <v>73</v>
      </c>
      <c r="AY2457" s="260" t="s">
        <v>206</v>
      </c>
    </row>
    <row r="2458" spans="1:51" s="13" customFormat="1" ht="12">
      <c r="A2458" s="13"/>
      <c r="B2458" s="228"/>
      <c r="C2458" s="229"/>
      <c r="D2458" s="230" t="s">
        <v>218</v>
      </c>
      <c r="E2458" s="231" t="s">
        <v>19</v>
      </c>
      <c r="F2458" s="232" t="s">
        <v>3535</v>
      </c>
      <c r="G2458" s="229"/>
      <c r="H2458" s="233">
        <v>131.47</v>
      </c>
      <c r="I2458" s="234"/>
      <c r="J2458" s="229"/>
      <c r="K2458" s="229"/>
      <c r="L2458" s="235"/>
      <c r="M2458" s="236"/>
      <c r="N2458" s="237"/>
      <c r="O2458" s="237"/>
      <c r="P2458" s="237"/>
      <c r="Q2458" s="237"/>
      <c r="R2458" s="237"/>
      <c r="S2458" s="237"/>
      <c r="T2458" s="238"/>
      <c r="U2458" s="13"/>
      <c r="V2458" s="13"/>
      <c r="W2458" s="13"/>
      <c r="X2458" s="13"/>
      <c r="Y2458" s="13"/>
      <c r="Z2458" s="13"/>
      <c r="AA2458" s="13"/>
      <c r="AB2458" s="13"/>
      <c r="AC2458" s="13"/>
      <c r="AD2458" s="13"/>
      <c r="AE2458" s="13"/>
      <c r="AT2458" s="239" t="s">
        <v>218</v>
      </c>
      <c r="AU2458" s="239" t="s">
        <v>82</v>
      </c>
      <c r="AV2458" s="13" t="s">
        <v>82</v>
      </c>
      <c r="AW2458" s="13" t="s">
        <v>33</v>
      </c>
      <c r="AX2458" s="13" t="s">
        <v>73</v>
      </c>
      <c r="AY2458" s="239" t="s">
        <v>206</v>
      </c>
    </row>
    <row r="2459" spans="1:51" s="13" customFormat="1" ht="12">
      <c r="A2459" s="13"/>
      <c r="B2459" s="228"/>
      <c r="C2459" s="229"/>
      <c r="D2459" s="230" t="s">
        <v>218</v>
      </c>
      <c r="E2459" s="231" t="s">
        <v>19</v>
      </c>
      <c r="F2459" s="232" t="s">
        <v>3536</v>
      </c>
      <c r="G2459" s="229"/>
      <c r="H2459" s="233">
        <v>21</v>
      </c>
      <c r="I2459" s="234"/>
      <c r="J2459" s="229"/>
      <c r="K2459" s="229"/>
      <c r="L2459" s="235"/>
      <c r="M2459" s="236"/>
      <c r="N2459" s="237"/>
      <c r="O2459" s="237"/>
      <c r="P2459" s="237"/>
      <c r="Q2459" s="237"/>
      <c r="R2459" s="237"/>
      <c r="S2459" s="237"/>
      <c r="T2459" s="238"/>
      <c r="U2459" s="13"/>
      <c r="V2459" s="13"/>
      <c r="W2459" s="13"/>
      <c r="X2459" s="13"/>
      <c r="Y2459" s="13"/>
      <c r="Z2459" s="13"/>
      <c r="AA2459" s="13"/>
      <c r="AB2459" s="13"/>
      <c r="AC2459" s="13"/>
      <c r="AD2459" s="13"/>
      <c r="AE2459" s="13"/>
      <c r="AT2459" s="239" t="s">
        <v>218</v>
      </c>
      <c r="AU2459" s="239" t="s">
        <v>82</v>
      </c>
      <c r="AV2459" s="13" t="s">
        <v>82</v>
      </c>
      <c r="AW2459" s="13" t="s">
        <v>33</v>
      </c>
      <c r="AX2459" s="13" t="s">
        <v>73</v>
      </c>
      <c r="AY2459" s="239" t="s">
        <v>206</v>
      </c>
    </row>
    <row r="2460" spans="1:51" s="13" customFormat="1" ht="12">
      <c r="A2460" s="13"/>
      <c r="B2460" s="228"/>
      <c r="C2460" s="229"/>
      <c r="D2460" s="230" t="s">
        <v>218</v>
      </c>
      <c r="E2460" s="231" t="s">
        <v>19</v>
      </c>
      <c r="F2460" s="232" t="s">
        <v>3537</v>
      </c>
      <c r="G2460" s="229"/>
      <c r="H2460" s="233">
        <v>18.02</v>
      </c>
      <c r="I2460" s="234"/>
      <c r="J2460" s="229"/>
      <c r="K2460" s="229"/>
      <c r="L2460" s="235"/>
      <c r="M2460" s="236"/>
      <c r="N2460" s="237"/>
      <c r="O2460" s="237"/>
      <c r="P2460" s="237"/>
      <c r="Q2460" s="237"/>
      <c r="R2460" s="237"/>
      <c r="S2460" s="237"/>
      <c r="T2460" s="238"/>
      <c r="U2460" s="13"/>
      <c r="V2460" s="13"/>
      <c r="W2460" s="13"/>
      <c r="X2460" s="13"/>
      <c r="Y2460" s="13"/>
      <c r="Z2460" s="13"/>
      <c r="AA2460" s="13"/>
      <c r="AB2460" s="13"/>
      <c r="AC2460" s="13"/>
      <c r="AD2460" s="13"/>
      <c r="AE2460" s="13"/>
      <c r="AT2460" s="239" t="s">
        <v>218</v>
      </c>
      <c r="AU2460" s="239" t="s">
        <v>82</v>
      </c>
      <c r="AV2460" s="13" t="s">
        <v>82</v>
      </c>
      <c r="AW2460" s="13" t="s">
        <v>33</v>
      </c>
      <c r="AX2460" s="13" t="s">
        <v>73</v>
      </c>
      <c r="AY2460" s="239" t="s">
        <v>206</v>
      </c>
    </row>
    <row r="2461" spans="1:51" s="13" customFormat="1" ht="12">
      <c r="A2461" s="13"/>
      <c r="B2461" s="228"/>
      <c r="C2461" s="229"/>
      <c r="D2461" s="230" t="s">
        <v>218</v>
      </c>
      <c r="E2461" s="231" t="s">
        <v>19</v>
      </c>
      <c r="F2461" s="232" t="s">
        <v>3538</v>
      </c>
      <c r="G2461" s="229"/>
      <c r="H2461" s="233">
        <v>41.36</v>
      </c>
      <c r="I2461" s="234"/>
      <c r="J2461" s="229"/>
      <c r="K2461" s="229"/>
      <c r="L2461" s="235"/>
      <c r="M2461" s="236"/>
      <c r="N2461" s="237"/>
      <c r="O2461" s="237"/>
      <c r="P2461" s="237"/>
      <c r="Q2461" s="237"/>
      <c r="R2461" s="237"/>
      <c r="S2461" s="237"/>
      <c r="T2461" s="238"/>
      <c r="U2461" s="13"/>
      <c r="V2461" s="13"/>
      <c r="W2461" s="13"/>
      <c r="X2461" s="13"/>
      <c r="Y2461" s="13"/>
      <c r="Z2461" s="13"/>
      <c r="AA2461" s="13"/>
      <c r="AB2461" s="13"/>
      <c r="AC2461" s="13"/>
      <c r="AD2461" s="13"/>
      <c r="AE2461" s="13"/>
      <c r="AT2461" s="239" t="s">
        <v>218</v>
      </c>
      <c r="AU2461" s="239" t="s">
        <v>82</v>
      </c>
      <c r="AV2461" s="13" t="s">
        <v>82</v>
      </c>
      <c r="AW2461" s="13" t="s">
        <v>33</v>
      </c>
      <c r="AX2461" s="13" t="s">
        <v>73</v>
      </c>
      <c r="AY2461" s="239" t="s">
        <v>206</v>
      </c>
    </row>
    <row r="2462" spans="1:51" s="13" customFormat="1" ht="12">
      <c r="A2462" s="13"/>
      <c r="B2462" s="228"/>
      <c r="C2462" s="229"/>
      <c r="D2462" s="230" t="s">
        <v>218</v>
      </c>
      <c r="E2462" s="231" t="s">
        <v>19</v>
      </c>
      <c r="F2462" s="232" t="s">
        <v>3539</v>
      </c>
      <c r="G2462" s="229"/>
      <c r="H2462" s="233">
        <v>19.155</v>
      </c>
      <c r="I2462" s="234"/>
      <c r="J2462" s="229"/>
      <c r="K2462" s="229"/>
      <c r="L2462" s="235"/>
      <c r="M2462" s="236"/>
      <c r="N2462" s="237"/>
      <c r="O2462" s="237"/>
      <c r="P2462" s="237"/>
      <c r="Q2462" s="237"/>
      <c r="R2462" s="237"/>
      <c r="S2462" s="237"/>
      <c r="T2462" s="238"/>
      <c r="U2462" s="13"/>
      <c r="V2462" s="13"/>
      <c r="W2462" s="13"/>
      <c r="X2462" s="13"/>
      <c r="Y2462" s="13"/>
      <c r="Z2462" s="13"/>
      <c r="AA2462" s="13"/>
      <c r="AB2462" s="13"/>
      <c r="AC2462" s="13"/>
      <c r="AD2462" s="13"/>
      <c r="AE2462" s="13"/>
      <c r="AT2462" s="239" t="s">
        <v>218</v>
      </c>
      <c r="AU2462" s="239" t="s">
        <v>82</v>
      </c>
      <c r="AV2462" s="13" t="s">
        <v>82</v>
      </c>
      <c r="AW2462" s="13" t="s">
        <v>33</v>
      </c>
      <c r="AX2462" s="13" t="s">
        <v>73</v>
      </c>
      <c r="AY2462" s="239" t="s">
        <v>206</v>
      </c>
    </row>
    <row r="2463" spans="1:51" s="13" customFormat="1" ht="12">
      <c r="A2463" s="13"/>
      <c r="B2463" s="228"/>
      <c r="C2463" s="229"/>
      <c r="D2463" s="230" t="s">
        <v>218</v>
      </c>
      <c r="E2463" s="231" t="s">
        <v>19</v>
      </c>
      <c r="F2463" s="232" t="s">
        <v>3540</v>
      </c>
      <c r="G2463" s="229"/>
      <c r="H2463" s="233">
        <v>18.495</v>
      </c>
      <c r="I2463" s="234"/>
      <c r="J2463" s="229"/>
      <c r="K2463" s="229"/>
      <c r="L2463" s="235"/>
      <c r="M2463" s="236"/>
      <c r="N2463" s="237"/>
      <c r="O2463" s="237"/>
      <c r="P2463" s="237"/>
      <c r="Q2463" s="237"/>
      <c r="R2463" s="237"/>
      <c r="S2463" s="237"/>
      <c r="T2463" s="238"/>
      <c r="U2463" s="13"/>
      <c r="V2463" s="13"/>
      <c r="W2463" s="13"/>
      <c r="X2463" s="13"/>
      <c r="Y2463" s="13"/>
      <c r="Z2463" s="13"/>
      <c r="AA2463" s="13"/>
      <c r="AB2463" s="13"/>
      <c r="AC2463" s="13"/>
      <c r="AD2463" s="13"/>
      <c r="AE2463" s="13"/>
      <c r="AT2463" s="239" t="s">
        <v>218</v>
      </c>
      <c r="AU2463" s="239" t="s">
        <v>82</v>
      </c>
      <c r="AV2463" s="13" t="s">
        <v>82</v>
      </c>
      <c r="AW2463" s="13" t="s">
        <v>33</v>
      </c>
      <c r="AX2463" s="13" t="s">
        <v>73</v>
      </c>
      <c r="AY2463" s="239" t="s">
        <v>206</v>
      </c>
    </row>
    <row r="2464" spans="1:51" s="16" customFormat="1" ht="12">
      <c r="A2464" s="16"/>
      <c r="B2464" s="271"/>
      <c r="C2464" s="272"/>
      <c r="D2464" s="230" t="s">
        <v>218</v>
      </c>
      <c r="E2464" s="273" t="s">
        <v>19</v>
      </c>
      <c r="F2464" s="274" t="s">
        <v>1368</v>
      </c>
      <c r="G2464" s="272"/>
      <c r="H2464" s="275">
        <v>249.5</v>
      </c>
      <c r="I2464" s="276"/>
      <c r="J2464" s="272"/>
      <c r="K2464" s="272"/>
      <c r="L2464" s="277"/>
      <c r="M2464" s="278"/>
      <c r="N2464" s="279"/>
      <c r="O2464" s="279"/>
      <c r="P2464" s="279"/>
      <c r="Q2464" s="279"/>
      <c r="R2464" s="279"/>
      <c r="S2464" s="279"/>
      <c r="T2464" s="280"/>
      <c r="U2464" s="16"/>
      <c r="V2464" s="16"/>
      <c r="W2464" s="16"/>
      <c r="X2464" s="16"/>
      <c r="Y2464" s="16"/>
      <c r="Z2464" s="16"/>
      <c r="AA2464" s="16"/>
      <c r="AB2464" s="16"/>
      <c r="AC2464" s="16"/>
      <c r="AD2464" s="16"/>
      <c r="AE2464" s="16"/>
      <c r="AT2464" s="281" t="s">
        <v>218</v>
      </c>
      <c r="AU2464" s="281" t="s">
        <v>82</v>
      </c>
      <c r="AV2464" s="16" t="s">
        <v>93</v>
      </c>
      <c r="AW2464" s="16" t="s">
        <v>33</v>
      </c>
      <c r="AX2464" s="16" t="s">
        <v>73</v>
      </c>
      <c r="AY2464" s="281" t="s">
        <v>206</v>
      </c>
    </row>
    <row r="2465" spans="1:51" s="15" customFormat="1" ht="12">
      <c r="A2465" s="15"/>
      <c r="B2465" s="251"/>
      <c r="C2465" s="252"/>
      <c r="D2465" s="230" t="s">
        <v>218</v>
      </c>
      <c r="E2465" s="253" t="s">
        <v>19</v>
      </c>
      <c r="F2465" s="254" t="s">
        <v>2367</v>
      </c>
      <c r="G2465" s="252"/>
      <c r="H2465" s="253" t="s">
        <v>19</v>
      </c>
      <c r="I2465" s="255"/>
      <c r="J2465" s="252"/>
      <c r="K2465" s="252"/>
      <c r="L2465" s="256"/>
      <c r="M2465" s="257"/>
      <c r="N2465" s="258"/>
      <c r="O2465" s="258"/>
      <c r="P2465" s="258"/>
      <c r="Q2465" s="258"/>
      <c r="R2465" s="258"/>
      <c r="S2465" s="258"/>
      <c r="T2465" s="259"/>
      <c r="U2465" s="15"/>
      <c r="V2465" s="15"/>
      <c r="W2465" s="15"/>
      <c r="X2465" s="15"/>
      <c r="Y2465" s="15"/>
      <c r="Z2465" s="15"/>
      <c r="AA2465" s="15"/>
      <c r="AB2465" s="15"/>
      <c r="AC2465" s="15"/>
      <c r="AD2465" s="15"/>
      <c r="AE2465" s="15"/>
      <c r="AT2465" s="260" t="s">
        <v>218</v>
      </c>
      <c r="AU2465" s="260" t="s">
        <v>82</v>
      </c>
      <c r="AV2465" s="15" t="s">
        <v>34</v>
      </c>
      <c r="AW2465" s="15" t="s">
        <v>33</v>
      </c>
      <c r="AX2465" s="15" t="s">
        <v>73</v>
      </c>
      <c r="AY2465" s="260" t="s">
        <v>206</v>
      </c>
    </row>
    <row r="2466" spans="1:51" s="13" customFormat="1" ht="12">
      <c r="A2466" s="13"/>
      <c r="B2466" s="228"/>
      <c r="C2466" s="229"/>
      <c r="D2466" s="230" t="s">
        <v>218</v>
      </c>
      <c r="E2466" s="231" t="s">
        <v>19</v>
      </c>
      <c r="F2466" s="232" t="s">
        <v>3541</v>
      </c>
      <c r="G2466" s="229"/>
      <c r="H2466" s="233">
        <v>2.34</v>
      </c>
      <c r="I2466" s="234"/>
      <c r="J2466" s="229"/>
      <c r="K2466" s="229"/>
      <c r="L2466" s="235"/>
      <c r="M2466" s="236"/>
      <c r="N2466" s="237"/>
      <c r="O2466" s="237"/>
      <c r="P2466" s="237"/>
      <c r="Q2466" s="237"/>
      <c r="R2466" s="237"/>
      <c r="S2466" s="237"/>
      <c r="T2466" s="238"/>
      <c r="U2466" s="13"/>
      <c r="V2466" s="13"/>
      <c r="W2466" s="13"/>
      <c r="X2466" s="13"/>
      <c r="Y2466" s="13"/>
      <c r="Z2466" s="13"/>
      <c r="AA2466" s="13"/>
      <c r="AB2466" s="13"/>
      <c r="AC2466" s="13"/>
      <c r="AD2466" s="13"/>
      <c r="AE2466" s="13"/>
      <c r="AT2466" s="239" t="s">
        <v>218</v>
      </c>
      <c r="AU2466" s="239" t="s">
        <v>82</v>
      </c>
      <c r="AV2466" s="13" t="s">
        <v>82</v>
      </c>
      <c r="AW2466" s="13" t="s">
        <v>33</v>
      </c>
      <c r="AX2466" s="13" t="s">
        <v>73</v>
      </c>
      <c r="AY2466" s="239" t="s">
        <v>206</v>
      </c>
    </row>
    <row r="2467" spans="1:51" s="16" customFormat="1" ht="12">
      <c r="A2467" s="16"/>
      <c r="B2467" s="271"/>
      <c r="C2467" s="272"/>
      <c r="D2467" s="230" t="s">
        <v>218</v>
      </c>
      <c r="E2467" s="273" t="s">
        <v>19</v>
      </c>
      <c r="F2467" s="274" t="s">
        <v>1368</v>
      </c>
      <c r="G2467" s="272"/>
      <c r="H2467" s="275">
        <v>2.34</v>
      </c>
      <c r="I2467" s="276"/>
      <c r="J2467" s="272"/>
      <c r="K2467" s="272"/>
      <c r="L2467" s="277"/>
      <c r="M2467" s="278"/>
      <c r="N2467" s="279"/>
      <c r="O2467" s="279"/>
      <c r="P2467" s="279"/>
      <c r="Q2467" s="279"/>
      <c r="R2467" s="279"/>
      <c r="S2467" s="279"/>
      <c r="T2467" s="280"/>
      <c r="U2467" s="16"/>
      <c r="V2467" s="16"/>
      <c r="W2467" s="16"/>
      <c r="X2467" s="16"/>
      <c r="Y2467" s="16"/>
      <c r="Z2467" s="16"/>
      <c r="AA2467" s="16"/>
      <c r="AB2467" s="16"/>
      <c r="AC2467" s="16"/>
      <c r="AD2467" s="16"/>
      <c r="AE2467" s="16"/>
      <c r="AT2467" s="281" t="s">
        <v>218</v>
      </c>
      <c r="AU2467" s="281" t="s">
        <v>82</v>
      </c>
      <c r="AV2467" s="16" t="s">
        <v>93</v>
      </c>
      <c r="AW2467" s="16" t="s">
        <v>33</v>
      </c>
      <c r="AX2467" s="16" t="s">
        <v>73</v>
      </c>
      <c r="AY2467" s="281" t="s">
        <v>206</v>
      </c>
    </row>
    <row r="2468" spans="1:51" s="14" customFormat="1" ht="12">
      <c r="A2468" s="14"/>
      <c r="B2468" s="240"/>
      <c r="C2468" s="241"/>
      <c r="D2468" s="230" t="s">
        <v>218</v>
      </c>
      <c r="E2468" s="242" t="s">
        <v>19</v>
      </c>
      <c r="F2468" s="243" t="s">
        <v>220</v>
      </c>
      <c r="G2468" s="241"/>
      <c r="H2468" s="244">
        <v>627.052</v>
      </c>
      <c r="I2468" s="245"/>
      <c r="J2468" s="241"/>
      <c r="K2468" s="241"/>
      <c r="L2468" s="246"/>
      <c r="M2468" s="247"/>
      <c r="N2468" s="248"/>
      <c r="O2468" s="248"/>
      <c r="P2468" s="248"/>
      <c r="Q2468" s="248"/>
      <c r="R2468" s="248"/>
      <c r="S2468" s="248"/>
      <c r="T2468" s="249"/>
      <c r="U2468" s="14"/>
      <c r="V2468" s="14"/>
      <c r="W2468" s="14"/>
      <c r="X2468" s="14"/>
      <c r="Y2468" s="14"/>
      <c r="Z2468" s="14"/>
      <c r="AA2468" s="14"/>
      <c r="AB2468" s="14"/>
      <c r="AC2468" s="14"/>
      <c r="AD2468" s="14"/>
      <c r="AE2468" s="14"/>
      <c r="AT2468" s="250" t="s">
        <v>218</v>
      </c>
      <c r="AU2468" s="250" t="s">
        <v>82</v>
      </c>
      <c r="AV2468" s="14" t="s">
        <v>112</v>
      </c>
      <c r="AW2468" s="14" t="s">
        <v>33</v>
      </c>
      <c r="AX2468" s="14" t="s">
        <v>34</v>
      </c>
      <c r="AY2468" s="250" t="s">
        <v>206</v>
      </c>
    </row>
    <row r="2469" spans="1:65" s="2" customFormat="1" ht="12">
      <c r="A2469" s="40"/>
      <c r="B2469" s="41"/>
      <c r="C2469" s="215" t="s">
        <v>3542</v>
      </c>
      <c r="D2469" s="215" t="s">
        <v>208</v>
      </c>
      <c r="E2469" s="216" t="s">
        <v>3543</v>
      </c>
      <c r="F2469" s="217" t="s">
        <v>3544</v>
      </c>
      <c r="G2469" s="218" t="s">
        <v>211</v>
      </c>
      <c r="H2469" s="219">
        <v>627.052</v>
      </c>
      <c r="I2469" s="220"/>
      <c r="J2469" s="221">
        <f>ROUND(I2469*H2469,2)</f>
        <v>0</v>
      </c>
      <c r="K2469" s="217" t="s">
        <v>212</v>
      </c>
      <c r="L2469" s="46"/>
      <c r="M2469" s="222" t="s">
        <v>19</v>
      </c>
      <c r="N2469" s="223" t="s">
        <v>44</v>
      </c>
      <c r="O2469" s="86"/>
      <c r="P2469" s="224">
        <f>O2469*H2469</f>
        <v>0</v>
      </c>
      <c r="Q2469" s="224">
        <v>0.0003</v>
      </c>
      <c r="R2469" s="224">
        <f>Q2469*H2469</f>
        <v>0.1881156</v>
      </c>
      <c r="S2469" s="224">
        <v>0</v>
      </c>
      <c r="T2469" s="225">
        <f>S2469*H2469</f>
        <v>0</v>
      </c>
      <c r="U2469" s="40"/>
      <c r="V2469" s="40"/>
      <c r="W2469" s="40"/>
      <c r="X2469" s="40"/>
      <c r="Y2469" s="40"/>
      <c r="Z2469" s="40"/>
      <c r="AA2469" s="40"/>
      <c r="AB2469" s="40"/>
      <c r="AC2469" s="40"/>
      <c r="AD2469" s="40"/>
      <c r="AE2469" s="40"/>
      <c r="AR2469" s="226" t="s">
        <v>304</v>
      </c>
      <c r="AT2469" s="226" t="s">
        <v>208</v>
      </c>
      <c r="AU2469" s="226" t="s">
        <v>82</v>
      </c>
      <c r="AY2469" s="19" t="s">
        <v>206</v>
      </c>
      <c r="BE2469" s="227">
        <f>IF(N2469="základní",J2469,0)</f>
        <v>0</v>
      </c>
      <c r="BF2469" s="227">
        <f>IF(N2469="snížená",J2469,0)</f>
        <v>0</v>
      </c>
      <c r="BG2469" s="227">
        <f>IF(N2469="zákl. přenesená",J2469,0)</f>
        <v>0</v>
      </c>
      <c r="BH2469" s="227">
        <f>IF(N2469="sníž. přenesená",J2469,0)</f>
        <v>0</v>
      </c>
      <c r="BI2469" s="227">
        <f>IF(N2469="nulová",J2469,0)</f>
        <v>0</v>
      </c>
      <c r="BJ2469" s="19" t="s">
        <v>34</v>
      </c>
      <c r="BK2469" s="227">
        <f>ROUND(I2469*H2469,2)</f>
        <v>0</v>
      </c>
      <c r="BL2469" s="19" t="s">
        <v>304</v>
      </c>
      <c r="BM2469" s="226" t="s">
        <v>3545</v>
      </c>
    </row>
    <row r="2470" spans="1:65" s="2" customFormat="1" ht="12">
      <c r="A2470" s="40"/>
      <c r="B2470" s="41"/>
      <c r="C2470" s="215" t="s">
        <v>3546</v>
      </c>
      <c r="D2470" s="215" t="s">
        <v>208</v>
      </c>
      <c r="E2470" s="216" t="s">
        <v>3547</v>
      </c>
      <c r="F2470" s="217" t="s">
        <v>3548</v>
      </c>
      <c r="G2470" s="218" t="s">
        <v>270</v>
      </c>
      <c r="H2470" s="219">
        <v>225</v>
      </c>
      <c r="I2470" s="220"/>
      <c r="J2470" s="221">
        <f>ROUND(I2470*H2470,2)</f>
        <v>0</v>
      </c>
      <c r="K2470" s="217" t="s">
        <v>212</v>
      </c>
      <c r="L2470" s="46"/>
      <c r="M2470" s="222" t="s">
        <v>19</v>
      </c>
      <c r="N2470" s="223" t="s">
        <v>44</v>
      </c>
      <c r="O2470" s="86"/>
      <c r="P2470" s="224">
        <f>O2470*H2470</f>
        <v>0</v>
      </c>
      <c r="Q2470" s="224">
        <v>0</v>
      </c>
      <c r="R2470" s="224">
        <f>Q2470*H2470</f>
        <v>0</v>
      </c>
      <c r="S2470" s="224">
        <v>0</v>
      </c>
      <c r="T2470" s="225">
        <f>S2470*H2470</f>
        <v>0</v>
      </c>
      <c r="U2470" s="40"/>
      <c r="V2470" s="40"/>
      <c r="W2470" s="40"/>
      <c r="X2470" s="40"/>
      <c r="Y2470" s="40"/>
      <c r="Z2470" s="40"/>
      <c r="AA2470" s="40"/>
      <c r="AB2470" s="40"/>
      <c r="AC2470" s="40"/>
      <c r="AD2470" s="40"/>
      <c r="AE2470" s="40"/>
      <c r="AR2470" s="226" t="s">
        <v>304</v>
      </c>
      <c r="AT2470" s="226" t="s">
        <v>208</v>
      </c>
      <c r="AU2470" s="226" t="s">
        <v>82</v>
      </c>
      <c r="AY2470" s="19" t="s">
        <v>206</v>
      </c>
      <c r="BE2470" s="227">
        <f>IF(N2470="základní",J2470,0)</f>
        <v>0</v>
      </c>
      <c r="BF2470" s="227">
        <f>IF(N2470="snížená",J2470,0)</f>
        <v>0</v>
      </c>
      <c r="BG2470" s="227">
        <f>IF(N2470="zákl. přenesená",J2470,0)</f>
        <v>0</v>
      </c>
      <c r="BH2470" s="227">
        <f>IF(N2470="sníž. přenesená",J2470,0)</f>
        <v>0</v>
      </c>
      <c r="BI2470" s="227">
        <f>IF(N2470="nulová",J2470,0)</f>
        <v>0</v>
      </c>
      <c r="BJ2470" s="19" t="s">
        <v>34</v>
      </c>
      <c r="BK2470" s="227">
        <f>ROUND(I2470*H2470,2)</f>
        <v>0</v>
      </c>
      <c r="BL2470" s="19" t="s">
        <v>304</v>
      </c>
      <c r="BM2470" s="226" t="s">
        <v>3549</v>
      </c>
    </row>
    <row r="2471" spans="1:65" s="2" customFormat="1" ht="16.5" customHeight="1">
      <c r="A2471" s="40"/>
      <c r="B2471" s="41"/>
      <c r="C2471" s="261" t="s">
        <v>3550</v>
      </c>
      <c r="D2471" s="261" t="s">
        <v>317</v>
      </c>
      <c r="E2471" s="262" t="s">
        <v>3551</v>
      </c>
      <c r="F2471" s="263" t="s">
        <v>3552</v>
      </c>
      <c r="G2471" s="264" t="s">
        <v>270</v>
      </c>
      <c r="H2471" s="265">
        <v>247.5</v>
      </c>
      <c r="I2471" s="266"/>
      <c r="J2471" s="267">
        <f>ROUND(I2471*H2471,2)</f>
        <v>0</v>
      </c>
      <c r="K2471" s="263" t="s">
        <v>212</v>
      </c>
      <c r="L2471" s="268"/>
      <c r="M2471" s="269" t="s">
        <v>19</v>
      </c>
      <c r="N2471" s="270" t="s">
        <v>44</v>
      </c>
      <c r="O2471" s="86"/>
      <c r="P2471" s="224">
        <f>O2471*H2471</f>
        <v>0</v>
      </c>
      <c r="Q2471" s="224">
        <v>0.00013</v>
      </c>
      <c r="R2471" s="224">
        <f>Q2471*H2471</f>
        <v>0.032174999999999995</v>
      </c>
      <c r="S2471" s="224">
        <v>0</v>
      </c>
      <c r="T2471" s="225">
        <f>S2471*H2471</f>
        <v>0</v>
      </c>
      <c r="U2471" s="40"/>
      <c r="V2471" s="40"/>
      <c r="W2471" s="40"/>
      <c r="X2471" s="40"/>
      <c r="Y2471" s="40"/>
      <c r="Z2471" s="40"/>
      <c r="AA2471" s="40"/>
      <c r="AB2471" s="40"/>
      <c r="AC2471" s="40"/>
      <c r="AD2471" s="40"/>
      <c r="AE2471" s="40"/>
      <c r="AR2471" s="226" t="s">
        <v>377</v>
      </c>
      <c r="AT2471" s="226" t="s">
        <v>317</v>
      </c>
      <c r="AU2471" s="226" t="s">
        <v>82</v>
      </c>
      <c r="AY2471" s="19" t="s">
        <v>206</v>
      </c>
      <c r="BE2471" s="227">
        <f>IF(N2471="základní",J2471,0)</f>
        <v>0</v>
      </c>
      <c r="BF2471" s="227">
        <f>IF(N2471="snížená",J2471,0)</f>
        <v>0</v>
      </c>
      <c r="BG2471" s="227">
        <f>IF(N2471="zákl. přenesená",J2471,0)</f>
        <v>0</v>
      </c>
      <c r="BH2471" s="227">
        <f>IF(N2471="sníž. přenesená",J2471,0)</f>
        <v>0</v>
      </c>
      <c r="BI2471" s="227">
        <f>IF(N2471="nulová",J2471,0)</f>
        <v>0</v>
      </c>
      <c r="BJ2471" s="19" t="s">
        <v>34</v>
      </c>
      <c r="BK2471" s="227">
        <f>ROUND(I2471*H2471,2)</f>
        <v>0</v>
      </c>
      <c r="BL2471" s="19" t="s">
        <v>304</v>
      </c>
      <c r="BM2471" s="226" t="s">
        <v>3553</v>
      </c>
    </row>
    <row r="2472" spans="1:51" s="13" customFormat="1" ht="12">
      <c r="A2472" s="13"/>
      <c r="B2472" s="228"/>
      <c r="C2472" s="229"/>
      <c r="D2472" s="230" t="s">
        <v>218</v>
      </c>
      <c r="E2472" s="229"/>
      <c r="F2472" s="232" t="s">
        <v>3554</v>
      </c>
      <c r="G2472" s="229"/>
      <c r="H2472" s="233">
        <v>247.5</v>
      </c>
      <c r="I2472" s="234"/>
      <c r="J2472" s="229"/>
      <c r="K2472" s="229"/>
      <c r="L2472" s="235"/>
      <c r="M2472" s="236"/>
      <c r="N2472" s="237"/>
      <c r="O2472" s="237"/>
      <c r="P2472" s="237"/>
      <c r="Q2472" s="237"/>
      <c r="R2472" s="237"/>
      <c r="S2472" s="237"/>
      <c r="T2472" s="238"/>
      <c r="U2472" s="13"/>
      <c r="V2472" s="13"/>
      <c r="W2472" s="13"/>
      <c r="X2472" s="13"/>
      <c r="Y2472" s="13"/>
      <c r="Z2472" s="13"/>
      <c r="AA2472" s="13"/>
      <c r="AB2472" s="13"/>
      <c r="AC2472" s="13"/>
      <c r="AD2472" s="13"/>
      <c r="AE2472" s="13"/>
      <c r="AT2472" s="239" t="s">
        <v>218</v>
      </c>
      <c r="AU2472" s="239" t="s">
        <v>82</v>
      </c>
      <c r="AV2472" s="13" t="s">
        <v>82</v>
      </c>
      <c r="AW2472" s="13" t="s">
        <v>4</v>
      </c>
      <c r="AX2472" s="13" t="s">
        <v>34</v>
      </c>
      <c r="AY2472" s="239" t="s">
        <v>206</v>
      </c>
    </row>
    <row r="2473" spans="1:65" s="2" customFormat="1" ht="12">
      <c r="A2473" s="40"/>
      <c r="B2473" s="41"/>
      <c r="C2473" s="215" t="s">
        <v>3555</v>
      </c>
      <c r="D2473" s="215" t="s">
        <v>208</v>
      </c>
      <c r="E2473" s="216" t="s">
        <v>3556</v>
      </c>
      <c r="F2473" s="217" t="s">
        <v>3557</v>
      </c>
      <c r="G2473" s="218" t="s">
        <v>270</v>
      </c>
      <c r="H2473" s="219">
        <v>27.5</v>
      </c>
      <c r="I2473" s="220"/>
      <c r="J2473" s="221">
        <f>ROUND(I2473*H2473,2)</f>
        <v>0</v>
      </c>
      <c r="K2473" s="217" t="s">
        <v>212</v>
      </c>
      <c r="L2473" s="46"/>
      <c r="M2473" s="222" t="s">
        <v>19</v>
      </c>
      <c r="N2473" s="223" t="s">
        <v>44</v>
      </c>
      <c r="O2473" s="86"/>
      <c r="P2473" s="224">
        <f>O2473*H2473</f>
        <v>0</v>
      </c>
      <c r="Q2473" s="224">
        <v>0.00153</v>
      </c>
      <c r="R2473" s="224">
        <f>Q2473*H2473</f>
        <v>0.042074999999999994</v>
      </c>
      <c r="S2473" s="224">
        <v>0</v>
      </c>
      <c r="T2473" s="225">
        <f>S2473*H2473</f>
        <v>0</v>
      </c>
      <c r="U2473" s="40"/>
      <c r="V2473" s="40"/>
      <c r="W2473" s="40"/>
      <c r="X2473" s="40"/>
      <c r="Y2473" s="40"/>
      <c r="Z2473" s="40"/>
      <c r="AA2473" s="40"/>
      <c r="AB2473" s="40"/>
      <c r="AC2473" s="40"/>
      <c r="AD2473" s="40"/>
      <c r="AE2473" s="40"/>
      <c r="AR2473" s="226" t="s">
        <v>304</v>
      </c>
      <c r="AT2473" s="226" t="s">
        <v>208</v>
      </c>
      <c r="AU2473" s="226" t="s">
        <v>82</v>
      </c>
      <c r="AY2473" s="19" t="s">
        <v>206</v>
      </c>
      <c r="BE2473" s="227">
        <f>IF(N2473="základní",J2473,0)</f>
        <v>0</v>
      </c>
      <c r="BF2473" s="227">
        <f>IF(N2473="snížená",J2473,0)</f>
        <v>0</v>
      </c>
      <c r="BG2473" s="227">
        <f>IF(N2473="zákl. přenesená",J2473,0)</f>
        <v>0</v>
      </c>
      <c r="BH2473" s="227">
        <f>IF(N2473="sníž. přenesená",J2473,0)</f>
        <v>0</v>
      </c>
      <c r="BI2473" s="227">
        <f>IF(N2473="nulová",J2473,0)</f>
        <v>0</v>
      </c>
      <c r="BJ2473" s="19" t="s">
        <v>34</v>
      </c>
      <c r="BK2473" s="227">
        <f>ROUND(I2473*H2473,2)</f>
        <v>0</v>
      </c>
      <c r="BL2473" s="19" t="s">
        <v>304</v>
      </c>
      <c r="BM2473" s="226" t="s">
        <v>3558</v>
      </c>
    </row>
    <row r="2474" spans="1:51" s="15" customFormat="1" ht="12">
      <c r="A2474" s="15"/>
      <c r="B2474" s="251"/>
      <c r="C2474" s="252"/>
      <c r="D2474" s="230" t="s">
        <v>218</v>
      </c>
      <c r="E2474" s="253" t="s">
        <v>19</v>
      </c>
      <c r="F2474" s="254" t="s">
        <v>3559</v>
      </c>
      <c r="G2474" s="252"/>
      <c r="H2474" s="253" t="s">
        <v>19</v>
      </c>
      <c r="I2474" s="255"/>
      <c r="J2474" s="252"/>
      <c r="K2474" s="252"/>
      <c r="L2474" s="256"/>
      <c r="M2474" s="257"/>
      <c r="N2474" s="258"/>
      <c r="O2474" s="258"/>
      <c r="P2474" s="258"/>
      <c r="Q2474" s="258"/>
      <c r="R2474" s="258"/>
      <c r="S2474" s="258"/>
      <c r="T2474" s="259"/>
      <c r="U2474" s="15"/>
      <c r="V2474" s="15"/>
      <c r="W2474" s="15"/>
      <c r="X2474" s="15"/>
      <c r="Y2474" s="15"/>
      <c r="Z2474" s="15"/>
      <c r="AA2474" s="15"/>
      <c r="AB2474" s="15"/>
      <c r="AC2474" s="15"/>
      <c r="AD2474" s="15"/>
      <c r="AE2474" s="15"/>
      <c r="AT2474" s="260" t="s">
        <v>218</v>
      </c>
      <c r="AU2474" s="260" t="s">
        <v>82</v>
      </c>
      <c r="AV2474" s="15" t="s">
        <v>34</v>
      </c>
      <c r="AW2474" s="15" t="s">
        <v>33</v>
      </c>
      <c r="AX2474" s="15" t="s">
        <v>73</v>
      </c>
      <c r="AY2474" s="260" t="s">
        <v>206</v>
      </c>
    </row>
    <row r="2475" spans="1:51" s="13" customFormat="1" ht="12">
      <c r="A2475" s="13"/>
      <c r="B2475" s="228"/>
      <c r="C2475" s="229"/>
      <c r="D2475" s="230" t="s">
        <v>218</v>
      </c>
      <c r="E2475" s="231" t="s">
        <v>19</v>
      </c>
      <c r="F2475" s="232" t="s">
        <v>3560</v>
      </c>
      <c r="G2475" s="229"/>
      <c r="H2475" s="233">
        <v>27.5</v>
      </c>
      <c r="I2475" s="234"/>
      <c r="J2475" s="229"/>
      <c r="K2475" s="229"/>
      <c r="L2475" s="235"/>
      <c r="M2475" s="236"/>
      <c r="N2475" s="237"/>
      <c r="O2475" s="237"/>
      <c r="P2475" s="237"/>
      <c r="Q2475" s="237"/>
      <c r="R2475" s="237"/>
      <c r="S2475" s="237"/>
      <c r="T2475" s="238"/>
      <c r="U2475" s="13"/>
      <c r="V2475" s="13"/>
      <c r="W2475" s="13"/>
      <c r="X2475" s="13"/>
      <c r="Y2475" s="13"/>
      <c r="Z2475" s="13"/>
      <c r="AA2475" s="13"/>
      <c r="AB2475" s="13"/>
      <c r="AC2475" s="13"/>
      <c r="AD2475" s="13"/>
      <c r="AE2475" s="13"/>
      <c r="AT2475" s="239" t="s">
        <v>218</v>
      </c>
      <c r="AU2475" s="239" t="s">
        <v>82</v>
      </c>
      <c r="AV2475" s="13" t="s">
        <v>82</v>
      </c>
      <c r="AW2475" s="13" t="s">
        <v>33</v>
      </c>
      <c r="AX2475" s="13" t="s">
        <v>73</v>
      </c>
      <c r="AY2475" s="239" t="s">
        <v>206</v>
      </c>
    </row>
    <row r="2476" spans="1:51" s="14" customFormat="1" ht="12">
      <c r="A2476" s="14"/>
      <c r="B2476" s="240"/>
      <c r="C2476" s="241"/>
      <c r="D2476" s="230" t="s">
        <v>218</v>
      </c>
      <c r="E2476" s="242" t="s">
        <v>19</v>
      </c>
      <c r="F2476" s="243" t="s">
        <v>220</v>
      </c>
      <c r="G2476" s="241"/>
      <c r="H2476" s="244">
        <v>27.5</v>
      </c>
      <c r="I2476" s="245"/>
      <c r="J2476" s="241"/>
      <c r="K2476" s="241"/>
      <c r="L2476" s="246"/>
      <c r="M2476" s="247"/>
      <c r="N2476" s="248"/>
      <c r="O2476" s="248"/>
      <c r="P2476" s="248"/>
      <c r="Q2476" s="248"/>
      <c r="R2476" s="248"/>
      <c r="S2476" s="248"/>
      <c r="T2476" s="249"/>
      <c r="U2476" s="14"/>
      <c r="V2476" s="14"/>
      <c r="W2476" s="14"/>
      <c r="X2476" s="14"/>
      <c r="Y2476" s="14"/>
      <c r="Z2476" s="14"/>
      <c r="AA2476" s="14"/>
      <c r="AB2476" s="14"/>
      <c r="AC2476" s="14"/>
      <c r="AD2476" s="14"/>
      <c r="AE2476" s="14"/>
      <c r="AT2476" s="250" t="s">
        <v>218</v>
      </c>
      <c r="AU2476" s="250" t="s">
        <v>82</v>
      </c>
      <c r="AV2476" s="14" t="s">
        <v>112</v>
      </c>
      <c r="AW2476" s="14" t="s">
        <v>33</v>
      </c>
      <c r="AX2476" s="14" t="s">
        <v>34</v>
      </c>
      <c r="AY2476" s="250" t="s">
        <v>206</v>
      </c>
    </row>
    <row r="2477" spans="1:65" s="2" customFormat="1" ht="16.5" customHeight="1">
      <c r="A2477" s="40"/>
      <c r="B2477" s="41"/>
      <c r="C2477" s="261" t="s">
        <v>3561</v>
      </c>
      <c r="D2477" s="261" t="s">
        <v>317</v>
      </c>
      <c r="E2477" s="262" t="s">
        <v>3562</v>
      </c>
      <c r="F2477" s="263" t="s">
        <v>3563</v>
      </c>
      <c r="G2477" s="264" t="s">
        <v>386</v>
      </c>
      <c r="H2477" s="265">
        <v>38.5</v>
      </c>
      <c r="I2477" s="266"/>
      <c r="J2477" s="267">
        <f>ROUND(I2477*H2477,2)</f>
        <v>0</v>
      </c>
      <c r="K2477" s="263" t="s">
        <v>212</v>
      </c>
      <c r="L2477" s="268"/>
      <c r="M2477" s="269" t="s">
        <v>19</v>
      </c>
      <c r="N2477" s="270" t="s">
        <v>44</v>
      </c>
      <c r="O2477" s="86"/>
      <c r="P2477" s="224">
        <f>O2477*H2477</f>
        <v>0</v>
      </c>
      <c r="Q2477" s="224">
        <v>0.0081</v>
      </c>
      <c r="R2477" s="224">
        <f>Q2477*H2477</f>
        <v>0.31184999999999996</v>
      </c>
      <c r="S2477" s="224">
        <v>0</v>
      </c>
      <c r="T2477" s="225">
        <f>S2477*H2477</f>
        <v>0</v>
      </c>
      <c r="U2477" s="40"/>
      <c r="V2477" s="40"/>
      <c r="W2477" s="40"/>
      <c r="X2477" s="40"/>
      <c r="Y2477" s="40"/>
      <c r="Z2477" s="40"/>
      <c r="AA2477" s="40"/>
      <c r="AB2477" s="40"/>
      <c r="AC2477" s="40"/>
      <c r="AD2477" s="40"/>
      <c r="AE2477" s="40"/>
      <c r="AR2477" s="226" t="s">
        <v>377</v>
      </c>
      <c r="AT2477" s="226" t="s">
        <v>317</v>
      </c>
      <c r="AU2477" s="226" t="s">
        <v>82</v>
      </c>
      <c r="AY2477" s="19" t="s">
        <v>206</v>
      </c>
      <c r="BE2477" s="227">
        <f>IF(N2477="základní",J2477,0)</f>
        <v>0</v>
      </c>
      <c r="BF2477" s="227">
        <f>IF(N2477="snížená",J2477,0)</f>
        <v>0</v>
      </c>
      <c r="BG2477" s="227">
        <f>IF(N2477="zákl. přenesená",J2477,0)</f>
        <v>0</v>
      </c>
      <c r="BH2477" s="227">
        <f>IF(N2477="sníž. přenesená",J2477,0)</f>
        <v>0</v>
      </c>
      <c r="BI2477" s="227">
        <f>IF(N2477="nulová",J2477,0)</f>
        <v>0</v>
      </c>
      <c r="BJ2477" s="19" t="s">
        <v>34</v>
      </c>
      <c r="BK2477" s="227">
        <f>ROUND(I2477*H2477,2)</f>
        <v>0</v>
      </c>
      <c r="BL2477" s="19" t="s">
        <v>304</v>
      </c>
      <c r="BM2477" s="226" t="s">
        <v>3564</v>
      </c>
    </row>
    <row r="2478" spans="1:51" s="13" customFormat="1" ht="12">
      <c r="A2478" s="13"/>
      <c r="B2478" s="228"/>
      <c r="C2478" s="229"/>
      <c r="D2478" s="230" t="s">
        <v>218</v>
      </c>
      <c r="E2478" s="229"/>
      <c r="F2478" s="232" t="s">
        <v>3565</v>
      </c>
      <c r="G2478" s="229"/>
      <c r="H2478" s="233">
        <v>38.5</v>
      </c>
      <c r="I2478" s="234"/>
      <c r="J2478" s="229"/>
      <c r="K2478" s="229"/>
      <c r="L2478" s="235"/>
      <c r="M2478" s="236"/>
      <c r="N2478" s="237"/>
      <c r="O2478" s="237"/>
      <c r="P2478" s="237"/>
      <c r="Q2478" s="237"/>
      <c r="R2478" s="237"/>
      <c r="S2478" s="237"/>
      <c r="T2478" s="238"/>
      <c r="U2478" s="13"/>
      <c r="V2478" s="13"/>
      <c r="W2478" s="13"/>
      <c r="X2478" s="13"/>
      <c r="Y2478" s="13"/>
      <c r="Z2478" s="13"/>
      <c r="AA2478" s="13"/>
      <c r="AB2478" s="13"/>
      <c r="AC2478" s="13"/>
      <c r="AD2478" s="13"/>
      <c r="AE2478" s="13"/>
      <c r="AT2478" s="239" t="s">
        <v>218</v>
      </c>
      <c r="AU2478" s="239" t="s">
        <v>82</v>
      </c>
      <c r="AV2478" s="13" t="s">
        <v>82</v>
      </c>
      <c r="AW2478" s="13" t="s">
        <v>4</v>
      </c>
      <c r="AX2478" s="13" t="s">
        <v>34</v>
      </c>
      <c r="AY2478" s="239" t="s">
        <v>206</v>
      </c>
    </row>
    <row r="2479" spans="1:65" s="2" customFormat="1" ht="12">
      <c r="A2479" s="40"/>
      <c r="B2479" s="41"/>
      <c r="C2479" s="215" t="s">
        <v>3566</v>
      </c>
      <c r="D2479" s="215" t="s">
        <v>208</v>
      </c>
      <c r="E2479" s="216" t="s">
        <v>3567</v>
      </c>
      <c r="F2479" s="217" t="s">
        <v>3568</v>
      </c>
      <c r="G2479" s="218" t="s">
        <v>270</v>
      </c>
      <c r="H2479" s="219">
        <v>27.5</v>
      </c>
      <c r="I2479" s="220"/>
      <c r="J2479" s="221">
        <f>ROUND(I2479*H2479,2)</f>
        <v>0</v>
      </c>
      <c r="K2479" s="217" t="s">
        <v>212</v>
      </c>
      <c r="L2479" s="46"/>
      <c r="M2479" s="222" t="s">
        <v>19</v>
      </c>
      <c r="N2479" s="223" t="s">
        <v>44</v>
      </c>
      <c r="O2479" s="86"/>
      <c r="P2479" s="224">
        <f>O2479*H2479</f>
        <v>0</v>
      </c>
      <c r="Q2479" s="224">
        <v>0.00102</v>
      </c>
      <c r="R2479" s="224">
        <f>Q2479*H2479</f>
        <v>0.028050000000000002</v>
      </c>
      <c r="S2479" s="224">
        <v>0</v>
      </c>
      <c r="T2479" s="225">
        <f>S2479*H2479</f>
        <v>0</v>
      </c>
      <c r="U2479" s="40"/>
      <c r="V2479" s="40"/>
      <c r="W2479" s="40"/>
      <c r="X2479" s="40"/>
      <c r="Y2479" s="40"/>
      <c r="Z2479" s="40"/>
      <c r="AA2479" s="40"/>
      <c r="AB2479" s="40"/>
      <c r="AC2479" s="40"/>
      <c r="AD2479" s="40"/>
      <c r="AE2479" s="40"/>
      <c r="AR2479" s="226" t="s">
        <v>304</v>
      </c>
      <c r="AT2479" s="226" t="s">
        <v>208</v>
      </c>
      <c r="AU2479" s="226" t="s">
        <v>82</v>
      </c>
      <c r="AY2479" s="19" t="s">
        <v>206</v>
      </c>
      <c r="BE2479" s="227">
        <f>IF(N2479="základní",J2479,0)</f>
        <v>0</v>
      </c>
      <c r="BF2479" s="227">
        <f>IF(N2479="snížená",J2479,0)</f>
        <v>0</v>
      </c>
      <c r="BG2479" s="227">
        <f>IF(N2479="zákl. přenesená",J2479,0)</f>
        <v>0</v>
      </c>
      <c r="BH2479" s="227">
        <f>IF(N2479="sníž. přenesená",J2479,0)</f>
        <v>0</v>
      </c>
      <c r="BI2479" s="227">
        <f>IF(N2479="nulová",J2479,0)</f>
        <v>0</v>
      </c>
      <c r="BJ2479" s="19" t="s">
        <v>34</v>
      </c>
      <c r="BK2479" s="227">
        <f>ROUND(I2479*H2479,2)</f>
        <v>0</v>
      </c>
      <c r="BL2479" s="19" t="s">
        <v>304</v>
      </c>
      <c r="BM2479" s="226" t="s">
        <v>3569</v>
      </c>
    </row>
    <row r="2480" spans="1:51" s="15" customFormat="1" ht="12">
      <c r="A2480" s="15"/>
      <c r="B2480" s="251"/>
      <c r="C2480" s="252"/>
      <c r="D2480" s="230" t="s">
        <v>218</v>
      </c>
      <c r="E2480" s="253" t="s">
        <v>19</v>
      </c>
      <c r="F2480" s="254" t="s">
        <v>3559</v>
      </c>
      <c r="G2480" s="252"/>
      <c r="H2480" s="253" t="s">
        <v>19</v>
      </c>
      <c r="I2480" s="255"/>
      <c r="J2480" s="252"/>
      <c r="K2480" s="252"/>
      <c r="L2480" s="256"/>
      <c r="M2480" s="257"/>
      <c r="N2480" s="258"/>
      <c r="O2480" s="258"/>
      <c r="P2480" s="258"/>
      <c r="Q2480" s="258"/>
      <c r="R2480" s="258"/>
      <c r="S2480" s="258"/>
      <c r="T2480" s="259"/>
      <c r="U2480" s="15"/>
      <c r="V2480" s="15"/>
      <c r="W2480" s="15"/>
      <c r="X2480" s="15"/>
      <c r="Y2480" s="15"/>
      <c r="Z2480" s="15"/>
      <c r="AA2480" s="15"/>
      <c r="AB2480" s="15"/>
      <c r="AC2480" s="15"/>
      <c r="AD2480" s="15"/>
      <c r="AE2480" s="15"/>
      <c r="AT2480" s="260" t="s">
        <v>218</v>
      </c>
      <c r="AU2480" s="260" t="s">
        <v>82</v>
      </c>
      <c r="AV2480" s="15" t="s">
        <v>34</v>
      </c>
      <c r="AW2480" s="15" t="s">
        <v>33</v>
      </c>
      <c r="AX2480" s="15" t="s">
        <v>73</v>
      </c>
      <c r="AY2480" s="260" t="s">
        <v>206</v>
      </c>
    </row>
    <row r="2481" spans="1:51" s="13" customFormat="1" ht="12">
      <c r="A2481" s="13"/>
      <c r="B2481" s="228"/>
      <c r="C2481" s="229"/>
      <c r="D2481" s="230" t="s">
        <v>218</v>
      </c>
      <c r="E2481" s="231" t="s">
        <v>19</v>
      </c>
      <c r="F2481" s="232" t="s">
        <v>3560</v>
      </c>
      <c r="G2481" s="229"/>
      <c r="H2481" s="233">
        <v>27.5</v>
      </c>
      <c r="I2481" s="234"/>
      <c r="J2481" s="229"/>
      <c r="K2481" s="229"/>
      <c r="L2481" s="235"/>
      <c r="M2481" s="236"/>
      <c r="N2481" s="237"/>
      <c r="O2481" s="237"/>
      <c r="P2481" s="237"/>
      <c r="Q2481" s="237"/>
      <c r="R2481" s="237"/>
      <c r="S2481" s="237"/>
      <c r="T2481" s="238"/>
      <c r="U2481" s="13"/>
      <c r="V2481" s="13"/>
      <c r="W2481" s="13"/>
      <c r="X2481" s="13"/>
      <c r="Y2481" s="13"/>
      <c r="Z2481" s="13"/>
      <c r="AA2481" s="13"/>
      <c r="AB2481" s="13"/>
      <c r="AC2481" s="13"/>
      <c r="AD2481" s="13"/>
      <c r="AE2481" s="13"/>
      <c r="AT2481" s="239" t="s">
        <v>218</v>
      </c>
      <c r="AU2481" s="239" t="s">
        <v>82</v>
      </c>
      <c r="AV2481" s="13" t="s">
        <v>82</v>
      </c>
      <c r="AW2481" s="13" t="s">
        <v>33</v>
      </c>
      <c r="AX2481" s="13" t="s">
        <v>73</v>
      </c>
      <c r="AY2481" s="239" t="s">
        <v>206</v>
      </c>
    </row>
    <row r="2482" spans="1:51" s="14" customFormat="1" ht="12">
      <c r="A2482" s="14"/>
      <c r="B2482" s="240"/>
      <c r="C2482" s="241"/>
      <c r="D2482" s="230" t="s">
        <v>218</v>
      </c>
      <c r="E2482" s="242" t="s">
        <v>19</v>
      </c>
      <c r="F2482" s="243" t="s">
        <v>220</v>
      </c>
      <c r="G2482" s="241"/>
      <c r="H2482" s="244">
        <v>27.5</v>
      </c>
      <c r="I2482" s="245"/>
      <c r="J2482" s="241"/>
      <c r="K2482" s="241"/>
      <c r="L2482" s="246"/>
      <c r="M2482" s="247"/>
      <c r="N2482" s="248"/>
      <c r="O2482" s="248"/>
      <c r="P2482" s="248"/>
      <c r="Q2482" s="248"/>
      <c r="R2482" s="248"/>
      <c r="S2482" s="248"/>
      <c r="T2482" s="249"/>
      <c r="U2482" s="14"/>
      <c r="V2482" s="14"/>
      <c r="W2482" s="14"/>
      <c r="X2482" s="14"/>
      <c r="Y2482" s="14"/>
      <c r="Z2482" s="14"/>
      <c r="AA2482" s="14"/>
      <c r="AB2482" s="14"/>
      <c r="AC2482" s="14"/>
      <c r="AD2482" s="14"/>
      <c r="AE2482" s="14"/>
      <c r="AT2482" s="250" t="s">
        <v>218</v>
      </c>
      <c r="AU2482" s="250" t="s">
        <v>82</v>
      </c>
      <c r="AV2482" s="14" t="s">
        <v>112</v>
      </c>
      <c r="AW2482" s="14" t="s">
        <v>33</v>
      </c>
      <c r="AX2482" s="14" t="s">
        <v>34</v>
      </c>
      <c r="AY2482" s="250" t="s">
        <v>206</v>
      </c>
    </row>
    <row r="2483" spans="1:65" s="2" customFormat="1" ht="12">
      <c r="A2483" s="40"/>
      <c r="B2483" s="41"/>
      <c r="C2483" s="261" t="s">
        <v>3570</v>
      </c>
      <c r="D2483" s="261" t="s">
        <v>317</v>
      </c>
      <c r="E2483" s="262" t="s">
        <v>3571</v>
      </c>
      <c r="F2483" s="263" t="s">
        <v>3572</v>
      </c>
      <c r="G2483" s="264" t="s">
        <v>211</v>
      </c>
      <c r="H2483" s="265">
        <v>8.25</v>
      </c>
      <c r="I2483" s="266"/>
      <c r="J2483" s="267">
        <f>ROUND(I2483*H2483,2)</f>
        <v>0</v>
      </c>
      <c r="K2483" s="263" t="s">
        <v>212</v>
      </c>
      <c r="L2483" s="268"/>
      <c r="M2483" s="269" t="s">
        <v>19</v>
      </c>
      <c r="N2483" s="270" t="s">
        <v>44</v>
      </c>
      <c r="O2483" s="86"/>
      <c r="P2483" s="224">
        <f>O2483*H2483</f>
        <v>0</v>
      </c>
      <c r="Q2483" s="224">
        <v>0.021</v>
      </c>
      <c r="R2483" s="224">
        <f>Q2483*H2483</f>
        <v>0.17325000000000002</v>
      </c>
      <c r="S2483" s="224">
        <v>0</v>
      </c>
      <c r="T2483" s="225">
        <f>S2483*H2483</f>
        <v>0</v>
      </c>
      <c r="U2483" s="40"/>
      <c r="V2483" s="40"/>
      <c r="W2483" s="40"/>
      <c r="X2483" s="40"/>
      <c r="Y2483" s="40"/>
      <c r="Z2483" s="40"/>
      <c r="AA2483" s="40"/>
      <c r="AB2483" s="40"/>
      <c r="AC2483" s="40"/>
      <c r="AD2483" s="40"/>
      <c r="AE2483" s="40"/>
      <c r="AR2483" s="226" t="s">
        <v>377</v>
      </c>
      <c r="AT2483" s="226" t="s">
        <v>317</v>
      </c>
      <c r="AU2483" s="226" t="s">
        <v>82</v>
      </c>
      <c r="AY2483" s="19" t="s">
        <v>206</v>
      </c>
      <c r="BE2483" s="227">
        <f>IF(N2483="základní",J2483,0)</f>
        <v>0</v>
      </c>
      <c r="BF2483" s="227">
        <f>IF(N2483="snížená",J2483,0)</f>
        <v>0</v>
      </c>
      <c r="BG2483" s="227">
        <f>IF(N2483="zákl. přenesená",J2483,0)</f>
        <v>0</v>
      </c>
      <c r="BH2483" s="227">
        <f>IF(N2483="sníž. přenesená",J2483,0)</f>
        <v>0</v>
      </c>
      <c r="BI2483" s="227">
        <f>IF(N2483="nulová",J2483,0)</f>
        <v>0</v>
      </c>
      <c r="BJ2483" s="19" t="s">
        <v>34</v>
      </c>
      <c r="BK2483" s="227">
        <f>ROUND(I2483*H2483,2)</f>
        <v>0</v>
      </c>
      <c r="BL2483" s="19" t="s">
        <v>304</v>
      </c>
      <c r="BM2483" s="226" t="s">
        <v>3573</v>
      </c>
    </row>
    <row r="2484" spans="1:51" s="13" customFormat="1" ht="12">
      <c r="A2484" s="13"/>
      <c r="B2484" s="228"/>
      <c r="C2484" s="229"/>
      <c r="D2484" s="230" t="s">
        <v>218</v>
      </c>
      <c r="E2484" s="229"/>
      <c r="F2484" s="232" t="s">
        <v>3574</v>
      </c>
      <c r="G2484" s="229"/>
      <c r="H2484" s="233">
        <v>8.25</v>
      </c>
      <c r="I2484" s="234"/>
      <c r="J2484" s="229"/>
      <c r="K2484" s="229"/>
      <c r="L2484" s="235"/>
      <c r="M2484" s="236"/>
      <c r="N2484" s="237"/>
      <c r="O2484" s="237"/>
      <c r="P2484" s="237"/>
      <c r="Q2484" s="237"/>
      <c r="R2484" s="237"/>
      <c r="S2484" s="237"/>
      <c r="T2484" s="238"/>
      <c r="U2484" s="13"/>
      <c r="V2484" s="13"/>
      <c r="W2484" s="13"/>
      <c r="X2484" s="13"/>
      <c r="Y2484" s="13"/>
      <c r="Z2484" s="13"/>
      <c r="AA2484" s="13"/>
      <c r="AB2484" s="13"/>
      <c r="AC2484" s="13"/>
      <c r="AD2484" s="13"/>
      <c r="AE2484" s="13"/>
      <c r="AT2484" s="239" t="s">
        <v>218</v>
      </c>
      <c r="AU2484" s="239" t="s">
        <v>82</v>
      </c>
      <c r="AV2484" s="13" t="s">
        <v>82</v>
      </c>
      <c r="AW2484" s="13" t="s">
        <v>4</v>
      </c>
      <c r="AX2484" s="13" t="s">
        <v>34</v>
      </c>
      <c r="AY2484" s="239" t="s">
        <v>206</v>
      </c>
    </row>
    <row r="2485" spans="1:65" s="2" customFormat="1" ht="33" customHeight="1">
      <c r="A2485" s="40"/>
      <c r="B2485" s="41"/>
      <c r="C2485" s="215" t="s">
        <v>3575</v>
      </c>
      <c r="D2485" s="215" t="s">
        <v>208</v>
      </c>
      <c r="E2485" s="216" t="s">
        <v>3576</v>
      </c>
      <c r="F2485" s="217" t="s">
        <v>3577</v>
      </c>
      <c r="G2485" s="218" t="s">
        <v>270</v>
      </c>
      <c r="H2485" s="219">
        <v>2.4</v>
      </c>
      <c r="I2485" s="220"/>
      <c r="J2485" s="221">
        <f>ROUND(I2485*H2485,2)</f>
        <v>0</v>
      </c>
      <c r="K2485" s="217" t="s">
        <v>212</v>
      </c>
      <c r="L2485" s="46"/>
      <c r="M2485" s="222" t="s">
        <v>19</v>
      </c>
      <c r="N2485" s="223" t="s">
        <v>44</v>
      </c>
      <c r="O2485" s="86"/>
      <c r="P2485" s="224">
        <f>O2485*H2485</f>
        <v>0</v>
      </c>
      <c r="Q2485" s="224">
        <v>0.00043</v>
      </c>
      <c r="R2485" s="224">
        <f>Q2485*H2485</f>
        <v>0.001032</v>
      </c>
      <c r="S2485" s="224">
        <v>0</v>
      </c>
      <c r="T2485" s="225">
        <f>S2485*H2485</f>
        <v>0</v>
      </c>
      <c r="U2485" s="40"/>
      <c r="V2485" s="40"/>
      <c r="W2485" s="40"/>
      <c r="X2485" s="40"/>
      <c r="Y2485" s="40"/>
      <c r="Z2485" s="40"/>
      <c r="AA2485" s="40"/>
      <c r="AB2485" s="40"/>
      <c r="AC2485" s="40"/>
      <c r="AD2485" s="40"/>
      <c r="AE2485" s="40"/>
      <c r="AR2485" s="226" t="s">
        <v>304</v>
      </c>
      <c r="AT2485" s="226" t="s">
        <v>208</v>
      </c>
      <c r="AU2485" s="226" t="s">
        <v>82</v>
      </c>
      <c r="AY2485" s="19" t="s">
        <v>206</v>
      </c>
      <c r="BE2485" s="227">
        <f>IF(N2485="základní",J2485,0)</f>
        <v>0</v>
      </c>
      <c r="BF2485" s="227">
        <f>IF(N2485="snížená",J2485,0)</f>
        <v>0</v>
      </c>
      <c r="BG2485" s="227">
        <f>IF(N2485="zákl. přenesená",J2485,0)</f>
        <v>0</v>
      </c>
      <c r="BH2485" s="227">
        <f>IF(N2485="sníž. přenesená",J2485,0)</f>
        <v>0</v>
      </c>
      <c r="BI2485" s="227">
        <f>IF(N2485="nulová",J2485,0)</f>
        <v>0</v>
      </c>
      <c r="BJ2485" s="19" t="s">
        <v>34</v>
      </c>
      <c r="BK2485" s="227">
        <f>ROUND(I2485*H2485,2)</f>
        <v>0</v>
      </c>
      <c r="BL2485" s="19" t="s">
        <v>304</v>
      </c>
      <c r="BM2485" s="226" t="s">
        <v>3578</v>
      </c>
    </row>
    <row r="2486" spans="1:51" s="15" customFormat="1" ht="12">
      <c r="A2486" s="15"/>
      <c r="B2486" s="251"/>
      <c r="C2486" s="252"/>
      <c r="D2486" s="230" t="s">
        <v>218</v>
      </c>
      <c r="E2486" s="253" t="s">
        <v>19</v>
      </c>
      <c r="F2486" s="254" t="s">
        <v>3579</v>
      </c>
      <c r="G2486" s="252"/>
      <c r="H2486" s="253" t="s">
        <v>19</v>
      </c>
      <c r="I2486" s="255"/>
      <c r="J2486" s="252"/>
      <c r="K2486" s="252"/>
      <c r="L2486" s="256"/>
      <c r="M2486" s="257"/>
      <c r="N2486" s="258"/>
      <c r="O2486" s="258"/>
      <c r="P2486" s="258"/>
      <c r="Q2486" s="258"/>
      <c r="R2486" s="258"/>
      <c r="S2486" s="258"/>
      <c r="T2486" s="259"/>
      <c r="U2486" s="15"/>
      <c r="V2486" s="15"/>
      <c r="W2486" s="15"/>
      <c r="X2486" s="15"/>
      <c r="Y2486" s="15"/>
      <c r="Z2486" s="15"/>
      <c r="AA2486" s="15"/>
      <c r="AB2486" s="15"/>
      <c r="AC2486" s="15"/>
      <c r="AD2486" s="15"/>
      <c r="AE2486" s="15"/>
      <c r="AT2486" s="260" t="s">
        <v>218</v>
      </c>
      <c r="AU2486" s="260" t="s">
        <v>82</v>
      </c>
      <c r="AV2486" s="15" t="s">
        <v>34</v>
      </c>
      <c r="AW2486" s="15" t="s">
        <v>33</v>
      </c>
      <c r="AX2486" s="15" t="s">
        <v>73</v>
      </c>
      <c r="AY2486" s="260" t="s">
        <v>206</v>
      </c>
    </row>
    <row r="2487" spans="1:51" s="13" customFormat="1" ht="12">
      <c r="A2487" s="13"/>
      <c r="B2487" s="228"/>
      <c r="C2487" s="229"/>
      <c r="D2487" s="230" t="s">
        <v>218</v>
      </c>
      <c r="E2487" s="231" t="s">
        <v>19</v>
      </c>
      <c r="F2487" s="232" t="s">
        <v>3580</v>
      </c>
      <c r="G2487" s="229"/>
      <c r="H2487" s="233">
        <v>1.2</v>
      </c>
      <c r="I2487" s="234"/>
      <c r="J2487" s="229"/>
      <c r="K2487" s="229"/>
      <c r="L2487" s="235"/>
      <c r="M2487" s="236"/>
      <c r="N2487" s="237"/>
      <c r="O2487" s="237"/>
      <c r="P2487" s="237"/>
      <c r="Q2487" s="237"/>
      <c r="R2487" s="237"/>
      <c r="S2487" s="237"/>
      <c r="T2487" s="238"/>
      <c r="U2487" s="13"/>
      <c r="V2487" s="13"/>
      <c r="W2487" s="13"/>
      <c r="X2487" s="13"/>
      <c r="Y2487" s="13"/>
      <c r="Z2487" s="13"/>
      <c r="AA2487" s="13"/>
      <c r="AB2487" s="13"/>
      <c r="AC2487" s="13"/>
      <c r="AD2487" s="13"/>
      <c r="AE2487" s="13"/>
      <c r="AT2487" s="239" t="s">
        <v>218</v>
      </c>
      <c r="AU2487" s="239" t="s">
        <v>82</v>
      </c>
      <c r="AV2487" s="13" t="s">
        <v>82</v>
      </c>
      <c r="AW2487" s="13" t="s">
        <v>33</v>
      </c>
      <c r="AX2487" s="13" t="s">
        <v>73</v>
      </c>
      <c r="AY2487" s="239" t="s">
        <v>206</v>
      </c>
    </row>
    <row r="2488" spans="1:51" s="13" customFormat="1" ht="12">
      <c r="A2488" s="13"/>
      <c r="B2488" s="228"/>
      <c r="C2488" s="229"/>
      <c r="D2488" s="230" t="s">
        <v>218</v>
      </c>
      <c r="E2488" s="231" t="s">
        <v>19</v>
      </c>
      <c r="F2488" s="232" t="s">
        <v>3581</v>
      </c>
      <c r="G2488" s="229"/>
      <c r="H2488" s="233">
        <v>1.2</v>
      </c>
      <c r="I2488" s="234"/>
      <c r="J2488" s="229"/>
      <c r="K2488" s="229"/>
      <c r="L2488" s="235"/>
      <c r="M2488" s="236"/>
      <c r="N2488" s="237"/>
      <c r="O2488" s="237"/>
      <c r="P2488" s="237"/>
      <c r="Q2488" s="237"/>
      <c r="R2488" s="237"/>
      <c r="S2488" s="237"/>
      <c r="T2488" s="238"/>
      <c r="U2488" s="13"/>
      <c r="V2488" s="13"/>
      <c r="W2488" s="13"/>
      <c r="X2488" s="13"/>
      <c r="Y2488" s="13"/>
      <c r="Z2488" s="13"/>
      <c r="AA2488" s="13"/>
      <c r="AB2488" s="13"/>
      <c r="AC2488" s="13"/>
      <c r="AD2488" s="13"/>
      <c r="AE2488" s="13"/>
      <c r="AT2488" s="239" t="s">
        <v>218</v>
      </c>
      <c r="AU2488" s="239" t="s">
        <v>82</v>
      </c>
      <c r="AV2488" s="13" t="s">
        <v>82</v>
      </c>
      <c r="AW2488" s="13" t="s">
        <v>33</v>
      </c>
      <c r="AX2488" s="13" t="s">
        <v>73</v>
      </c>
      <c r="AY2488" s="239" t="s">
        <v>206</v>
      </c>
    </row>
    <row r="2489" spans="1:51" s="14" customFormat="1" ht="12">
      <c r="A2489" s="14"/>
      <c r="B2489" s="240"/>
      <c r="C2489" s="241"/>
      <c r="D2489" s="230" t="s">
        <v>218</v>
      </c>
      <c r="E2489" s="242" t="s">
        <v>19</v>
      </c>
      <c r="F2489" s="243" t="s">
        <v>220</v>
      </c>
      <c r="G2489" s="241"/>
      <c r="H2489" s="244">
        <v>2.4</v>
      </c>
      <c r="I2489" s="245"/>
      <c r="J2489" s="241"/>
      <c r="K2489" s="241"/>
      <c r="L2489" s="246"/>
      <c r="M2489" s="247"/>
      <c r="N2489" s="248"/>
      <c r="O2489" s="248"/>
      <c r="P2489" s="248"/>
      <c r="Q2489" s="248"/>
      <c r="R2489" s="248"/>
      <c r="S2489" s="248"/>
      <c r="T2489" s="249"/>
      <c r="U2489" s="14"/>
      <c r="V2489" s="14"/>
      <c r="W2489" s="14"/>
      <c r="X2489" s="14"/>
      <c r="Y2489" s="14"/>
      <c r="Z2489" s="14"/>
      <c r="AA2489" s="14"/>
      <c r="AB2489" s="14"/>
      <c r="AC2489" s="14"/>
      <c r="AD2489" s="14"/>
      <c r="AE2489" s="14"/>
      <c r="AT2489" s="250" t="s">
        <v>218</v>
      </c>
      <c r="AU2489" s="250" t="s">
        <v>82</v>
      </c>
      <c r="AV2489" s="14" t="s">
        <v>112</v>
      </c>
      <c r="AW2489" s="14" t="s">
        <v>33</v>
      </c>
      <c r="AX2489" s="14" t="s">
        <v>34</v>
      </c>
      <c r="AY2489" s="250" t="s">
        <v>206</v>
      </c>
    </row>
    <row r="2490" spans="1:65" s="2" customFormat="1" ht="12">
      <c r="A2490" s="40"/>
      <c r="B2490" s="41"/>
      <c r="C2490" s="261" t="s">
        <v>3582</v>
      </c>
      <c r="D2490" s="261" t="s">
        <v>317</v>
      </c>
      <c r="E2490" s="262" t="s">
        <v>3583</v>
      </c>
      <c r="F2490" s="263" t="s">
        <v>3584</v>
      </c>
      <c r="G2490" s="264" t="s">
        <v>211</v>
      </c>
      <c r="H2490" s="265">
        <v>0.36</v>
      </c>
      <c r="I2490" s="266"/>
      <c r="J2490" s="267">
        <f>ROUND(I2490*H2490,2)</f>
        <v>0</v>
      </c>
      <c r="K2490" s="263" t="s">
        <v>212</v>
      </c>
      <c r="L2490" s="268"/>
      <c r="M2490" s="269" t="s">
        <v>19</v>
      </c>
      <c r="N2490" s="270" t="s">
        <v>44</v>
      </c>
      <c r="O2490" s="86"/>
      <c r="P2490" s="224">
        <f>O2490*H2490</f>
        <v>0</v>
      </c>
      <c r="Q2490" s="224">
        <v>0.018</v>
      </c>
      <c r="R2490" s="224">
        <f>Q2490*H2490</f>
        <v>0.00648</v>
      </c>
      <c r="S2490" s="224">
        <v>0</v>
      </c>
      <c r="T2490" s="225">
        <f>S2490*H2490</f>
        <v>0</v>
      </c>
      <c r="U2490" s="40"/>
      <c r="V2490" s="40"/>
      <c r="W2490" s="40"/>
      <c r="X2490" s="40"/>
      <c r="Y2490" s="40"/>
      <c r="Z2490" s="40"/>
      <c r="AA2490" s="40"/>
      <c r="AB2490" s="40"/>
      <c r="AC2490" s="40"/>
      <c r="AD2490" s="40"/>
      <c r="AE2490" s="40"/>
      <c r="AR2490" s="226" t="s">
        <v>377</v>
      </c>
      <c r="AT2490" s="226" t="s">
        <v>317</v>
      </c>
      <c r="AU2490" s="226" t="s">
        <v>82</v>
      </c>
      <c r="AY2490" s="19" t="s">
        <v>206</v>
      </c>
      <c r="BE2490" s="227">
        <f>IF(N2490="základní",J2490,0)</f>
        <v>0</v>
      </c>
      <c r="BF2490" s="227">
        <f>IF(N2490="snížená",J2490,0)</f>
        <v>0</v>
      </c>
      <c r="BG2490" s="227">
        <f>IF(N2490="zákl. přenesená",J2490,0)</f>
        <v>0</v>
      </c>
      <c r="BH2490" s="227">
        <f>IF(N2490="sníž. přenesená",J2490,0)</f>
        <v>0</v>
      </c>
      <c r="BI2490" s="227">
        <f>IF(N2490="nulová",J2490,0)</f>
        <v>0</v>
      </c>
      <c r="BJ2490" s="19" t="s">
        <v>34</v>
      </c>
      <c r="BK2490" s="227">
        <f>ROUND(I2490*H2490,2)</f>
        <v>0</v>
      </c>
      <c r="BL2490" s="19" t="s">
        <v>304</v>
      </c>
      <c r="BM2490" s="226" t="s">
        <v>3585</v>
      </c>
    </row>
    <row r="2491" spans="1:51" s="13" customFormat="1" ht="12">
      <c r="A2491" s="13"/>
      <c r="B2491" s="228"/>
      <c r="C2491" s="229"/>
      <c r="D2491" s="230" t="s">
        <v>218</v>
      </c>
      <c r="E2491" s="229"/>
      <c r="F2491" s="232" t="s">
        <v>3586</v>
      </c>
      <c r="G2491" s="229"/>
      <c r="H2491" s="233">
        <v>0.36</v>
      </c>
      <c r="I2491" s="234"/>
      <c r="J2491" s="229"/>
      <c r="K2491" s="229"/>
      <c r="L2491" s="235"/>
      <c r="M2491" s="236"/>
      <c r="N2491" s="237"/>
      <c r="O2491" s="237"/>
      <c r="P2491" s="237"/>
      <c r="Q2491" s="237"/>
      <c r="R2491" s="237"/>
      <c r="S2491" s="237"/>
      <c r="T2491" s="238"/>
      <c r="U2491" s="13"/>
      <c r="V2491" s="13"/>
      <c r="W2491" s="13"/>
      <c r="X2491" s="13"/>
      <c r="Y2491" s="13"/>
      <c r="Z2491" s="13"/>
      <c r="AA2491" s="13"/>
      <c r="AB2491" s="13"/>
      <c r="AC2491" s="13"/>
      <c r="AD2491" s="13"/>
      <c r="AE2491" s="13"/>
      <c r="AT2491" s="239" t="s">
        <v>218</v>
      </c>
      <c r="AU2491" s="239" t="s">
        <v>82</v>
      </c>
      <c r="AV2491" s="13" t="s">
        <v>82</v>
      </c>
      <c r="AW2491" s="13" t="s">
        <v>4</v>
      </c>
      <c r="AX2491" s="13" t="s">
        <v>34</v>
      </c>
      <c r="AY2491" s="239" t="s">
        <v>206</v>
      </c>
    </row>
    <row r="2492" spans="1:65" s="2" customFormat="1" ht="33" customHeight="1">
      <c r="A2492" s="40"/>
      <c r="B2492" s="41"/>
      <c r="C2492" s="215" t="s">
        <v>3587</v>
      </c>
      <c r="D2492" s="215" t="s">
        <v>208</v>
      </c>
      <c r="E2492" s="216" t="s">
        <v>3576</v>
      </c>
      <c r="F2492" s="217" t="s">
        <v>3577</v>
      </c>
      <c r="G2492" s="218" t="s">
        <v>270</v>
      </c>
      <c r="H2492" s="219">
        <v>390.61</v>
      </c>
      <c r="I2492" s="220"/>
      <c r="J2492" s="221">
        <f>ROUND(I2492*H2492,2)</f>
        <v>0</v>
      </c>
      <c r="K2492" s="217" t="s">
        <v>212</v>
      </c>
      <c r="L2492" s="46"/>
      <c r="M2492" s="222" t="s">
        <v>19</v>
      </c>
      <c r="N2492" s="223" t="s">
        <v>44</v>
      </c>
      <c r="O2492" s="86"/>
      <c r="P2492" s="224">
        <f>O2492*H2492</f>
        <v>0</v>
      </c>
      <c r="Q2492" s="224">
        <v>0.00043</v>
      </c>
      <c r="R2492" s="224">
        <f>Q2492*H2492</f>
        <v>0.1679623</v>
      </c>
      <c r="S2492" s="224">
        <v>0</v>
      </c>
      <c r="T2492" s="225">
        <f>S2492*H2492</f>
        <v>0</v>
      </c>
      <c r="U2492" s="40"/>
      <c r="V2492" s="40"/>
      <c r="W2492" s="40"/>
      <c r="X2492" s="40"/>
      <c r="Y2492" s="40"/>
      <c r="Z2492" s="40"/>
      <c r="AA2492" s="40"/>
      <c r="AB2492" s="40"/>
      <c r="AC2492" s="40"/>
      <c r="AD2492" s="40"/>
      <c r="AE2492" s="40"/>
      <c r="AR2492" s="226" t="s">
        <v>304</v>
      </c>
      <c r="AT2492" s="226" t="s">
        <v>208</v>
      </c>
      <c r="AU2492" s="226" t="s">
        <v>82</v>
      </c>
      <c r="AY2492" s="19" t="s">
        <v>206</v>
      </c>
      <c r="BE2492" s="227">
        <f>IF(N2492="základní",J2492,0)</f>
        <v>0</v>
      </c>
      <c r="BF2492" s="227">
        <f>IF(N2492="snížená",J2492,0)</f>
        <v>0</v>
      </c>
      <c r="BG2492" s="227">
        <f>IF(N2492="zákl. přenesená",J2492,0)</f>
        <v>0</v>
      </c>
      <c r="BH2492" s="227">
        <f>IF(N2492="sníž. přenesená",J2492,0)</f>
        <v>0</v>
      </c>
      <c r="BI2492" s="227">
        <f>IF(N2492="nulová",J2492,0)</f>
        <v>0</v>
      </c>
      <c r="BJ2492" s="19" t="s">
        <v>34</v>
      </c>
      <c r="BK2492" s="227">
        <f>ROUND(I2492*H2492,2)</f>
        <v>0</v>
      </c>
      <c r="BL2492" s="19" t="s">
        <v>304</v>
      </c>
      <c r="BM2492" s="226" t="s">
        <v>3588</v>
      </c>
    </row>
    <row r="2493" spans="1:51" s="15" customFormat="1" ht="12">
      <c r="A2493" s="15"/>
      <c r="B2493" s="251"/>
      <c r="C2493" s="252"/>
      <c r="D2493" s="230" t="s">
        <v>218</v>
      </c>
      <c r="E2493" s="253" t="s">
        <v>19</v>
      </c>
      <c r="F2493" s="254" t="s">
        <v>2332</v>
      </c>
      <c r="G2493" s="252"/>
      <c r="H2493" s="253" t="s">
        <v>19</v>
      </c>
      <c r="I2493" s="255"/>
      <c r="J2493" s="252"/>
      <c r="K2493" s="252"/>
      <c r="L2493" s="256"/>
      <c r="M2493" s="257"/>
      <c r="N2493" s="258"/>
      <c r="O2493" s="258"/>
      <c r="P2493" s="258"/>
      <c r="Q2493" s="258"/>
      <c r="R2493" s="258"/>
      <c r="S2493" s="258"/>
      <c r="T2493" s="259"/>
      <c r="U2493" s="15"/>
      <c r="V2493" s="15"/>
      <c r="W2493" s="15"/>
      <c r="X2493" s="15"/>
      <c r="Y2493" s="15"/>
      <c r="Z2493" s="15"/>
      <c r="AA2493" s="15"/>
      <c r="AB2493" s="15"/>
      <c r="AC2493" s="15"/>
      <c r="AD2493" s="15"/>
      <c r="AE2493" s="15"/>
      <c r="AT2493" s="260" t="s">
        <v>218</v>
      </c>
      <c r="AU2493" s="260" t="s">
        <v>82</v>
      </c>
      <c r="AV2493" s="15" t="s">
        <v>34</v>
      </c>
      <c r="AW2493" s="15" t="s">
        <v>33</v>
      </c>
      <c r="AX2493" s="15" t="s">
        <v>73</v>
      </c>
      <c r="AY2493" s="260" t="s">
        <v>206</v>
      </c>
    </row>
    <row r="2494" spans="1:51" s="13" customFormat="1" ht="12">
      <c r="A2494" s="13"/>
      <c r="B2494" s="228"/>
      <c r="C2494" s="229"/>
      <c r="D2494" s="230" t="s">
        <v>218</v>
      </c>
      <c r="E2494" s="231" t="s">
        <v>19</v>
      </c>
      <c r="F2494" s="232" t="s">
        <v>3589</v>
      </c>
      <c r="G2494" s="229"/>
      <c r="H2494" s="233">
        <v>22.05</v>
      </c>
      <c r="I2494" s="234"/>
      <c r="J2494" s="229"/>
      <c r="K2494" s="229"/>
      <c r="L2494" s="235"/>
      <c r="M2494" s="236"/>
      <c r="N2494" s="237"/>
      <c r="O2494" s="237"/>
      <c r="P2494" s="237"/>
      <c r="Q2494" s="237"/>
      <c r="R2494" s="237"/>
      <c r="S2494" s="237"/>
      <c r="T2494" s="238"/>
      <c r="U2494" s="13"/>
      <c r="V2494" s="13"/>
      <c r="W2494" s="13"/>
      <c r="X2494" s="13"/>
      <c r="Y2494" s="13"/>
      <c r="Z2494" s="13"/>
      <c r="AA2494" s="13"/>
      <c r="AB2494" s="13"/>
      <c r="AC2494" s="13"/>
      <c r="AD2494" s="13"/>
      <c r="AE2494" s="13"/>
      <c r="AT2494" s="239" t="s">
        <v>218</v>
      </c>
      <c r="AU2494" s="239" t="s">
        <v>82</v>
      </c>
      <c r="AV2494" s="13" t="s">
        <v>82</v>
      </c>
      <c r="AW2494" s="13" t="s">
        <v>33</v>
      </c>
      <c r="AX2494" s="13" t="s">
        <v>73</v>
      </c>
      <c r="AY2494" s="239" t="s">
        <v>206</v>
      </c>
    </row>
    <row r="2495" spans="1:51" s="13" customFormat="1" ht="12">
      <c r="A2495" s="13"/>
      <c r="B2495" s="228"/>
      <c r="C2495" s="229"/>
      <c r="D2495" s="230" t="s">
        <v>218</v>
      </c>
      <c r="E2495" s="231" t="s">
        <v>19</v>
      </c>
      <c r="F2495" s="232" t="s">
        <v>3590</v>
      </c>
      <c r="G2495" s="229"/>
      <c r="H2495" s="233">
        <v>44.9</v>
      </c>
      <c r="I2495" s="234"/>
      <c r="J2495" s="229"/>
      <c r="K2495" s="229"/>
      <c r="L2495" s="235"/>
      <c r="M2495" s="236"/>
      <c r="N2495" s="237"/>
      <c r="O2495" s="237"/>
      <c r="P2495" s="237"/>
      <c r="Q2495" s="237"/>
      <c r="R2495" s="237"/>
      <c r="S2495" s="237"/>
      <c r="T2495" s="238"/>
      <c r="U2495" s="13"/>
      <c r="V2495" s="13"/>
      <c r="W2495" s="13"/>
      <c r="X2495" s="13"/>
      <c r="Y2495" s="13"/>
      <c r="Z2495" s="13"/>
      <c r="AA2495" s="13"/>
      <c r="AB2495" s="13"/>
      <c r="AC2495" s="13"/>
      <c r="AD2495" s="13"/>
      <c r="AE2495" s="13"/>
      <c r="AT2495" s="239" t="s">
        <v>218</v>
      </c>
      <c r="AU2495" s="239" t="s">
        <v>82</v>
      </c>
      <c r="AV2495" s="13" t="s">
        <v>82</v>
      </c>
      <c r="AW2495" s="13" t="s">
        <v>33</v>
      </c>
      <c r="AX2495" s="13" t="s">
        <v>73</v>
      </c>
      <c r="AY2495" s="239" t="s">
        <v>206</v>
      </c>
    </row>
    <row r="2496" spans="1:51" s="13" customFormat="1" ht="12">
      <c r="A2496" s="13"/>
      <c r="B2496" s="228"/>
      <c r="C2496" s="229"/>
      <c r="D2496" s="230" t="s">
        <v>218</v>
      </c>
      <c r="E2496" s="231" t="s">
        <v>19</v>
      </c>
      <c r="F2496" s="232" t="s">
        <v>3591</v>
      </c>
      <c r="G2496" s="229"/>
      <c r="H2496" s="233">
        <v>14.4</v>
      </c>
      <c r="I2496" s="234"/>
      <c r="J2496" s="229"/>
      <c r="K2496" s="229"/>
      <c r="L2496" s="235"/>
      <c r="M2496" s="236"/>
      <c r="N2496" s="237"/>
      <c r="O2496" s="237"/>
      <c r="P2496" s="237"/>
      <c r="Q2496" s="237"/>
      <c r="R2496" s="237"/>
      <c r="S2496" s="237"/>
      <c r="T2496" s="238"/>
      <c r="U2496" s="13"/>
      <c r="V2496" s="13"/>
      <c r="W2496" s="13"/>
      <c r="X2496" s="13"/>
      <c r="Y2496" s="13"/>
      <c r="Z2496" s="13"/>
      <c r="AA2496" s="13"/>
      <c r="AB2496" s="13"/>
      <c r="AC2496" s="13"/>
      <c r="AD2496" s="13"/>
      <c r="AE2496" s="13"/>
      <c r="AT2496" s="239" t="s">
        <v>218</v>
      </c>
      <c r="AU2496" s="239" t="s">
        <v>82</v>
      </c>
      <c r="AV2496" s="13" t="s">
        <v>82</v>
      </c>
      <c r="AW2496" s="13" t="s">
        <v>33</v>
      </c>
      <c r="AX2496" s="13" t="s">
        <v>73</v>
      </c>
      <c r="AY2496" s="239" t="s">
        <v>206</v>
      </c>
    </row>
    <row r="2497" spans="1:51" s="13" customFormat="1" ht="12">
      <c r="A2497" s="13"/>
      <c r="B2497" s="228"/>
      <c r="C2497" s="229"/>
      <c r="D2497" s="230" t="s">
        <v>218</v>
      </c>
      <c r="E2497" s="231" t="s">
        <v>19</v>
      </c>
      <c r="F2497" s="232" t="s">
        <v>3592</v>
      </c>
      <c r="G2497" s="229"/>
      <c r="H2497" s="233">
        <v>14.7</v>
      </c>
      <c r="I2497" s="234"/>
      <c r="J2497" s="229"/>
      <c r="K2497" s="229"/>
      <c r="L2497" s="235"/>
      <c r="M2497" s="236"/>
      <c r="N2497" s="237"/>
      <c r="O2497" s="237"/>
      <c r="P2497" s="237"/>
      <c r="Q2497" s="237"/>
      <c r="R2497" s="237"/>
      <c r="S2497" s="237"/>
      <c r="T2497" s="238"/>
      <c r="U2497" s="13"/>
      <c r="V2497" s="13"/>
      <c r="W2497" s="13"/>
      <c r="X2497" s="13"/>
      <c r="Y2497" s="13"/>
      <c r="Z2497" s="13"/>
      <c r="AA2497" s="13"/>
      <c r="AB2497" s="13"/>
      <c r="AC2497" s="13"/>
      <c r="AD2497" s="13"/>
      <c r="AE2497" s="13"/>
      <c r="AT2497" s="239" t="s">
        <v>218</v>
      </c>
      <c r="AU2497" s="239" t="s">
        <v>82</v>
      </c>
      <c r="AV2497" s="13" t="s">
        <v>82</v>
      </c>
      <c r="AW2497" s="13" t="s">
        <v>33</v>
      </c>
      <c r="AX2497" s="13" t="s">
        <v>73</v>
      </c>
      <c r="AY2497" s="239" t="s">
        <v>206</v>
      </c>
    </row>
    <row r="2498" spans="1:51" s="13" customFormat="1" ht="12">
      <c r="A2498" s="13"/>
      <c r="B2498" s="228"/>
      <c r="C2498" s="229"/>
      <c r="D2498" s="230" t="s">
        <v>218</v>
      </c>
      <c r="E2498" s="231" t="s">
        <v>19</v>
      </c>
      <c r="F2498" s="232" t="s">
        <v>3593</v>
      </c>
      <c r="G2498" s="229"/>
      <c r="H2498" s="233">
        <v>14.6</v>
      </c>
      <c r="I2498" s="234"/>
      <c r="J2498" s="229"/>
      <c r="K2498" s="229"/>
      <c r="L2498" s="235"/>
      <c r="M2498" s="236"/>
      <c r="N2498" s="237"/>
      <c r="O2498" s="237"/>
      <c r="P2498" s="237"/>
      <c r="Q2498" s="237"/>
      <c r="R2498" s="237"/>
      <c r="S2498" s="237"/>
      <c r="T2498" s="238"/>
      <c r="U2498" s="13"/>
      <c r="V2498" s="13"/>
      <c r="W2498" s="13"/>
      <c r="X2498" s="13"/>
      <c r="Y2498" s="13"/>
      <c r="Z2498" s="13"/>
      <c r="AA2498" s="13"/>
      <c r="AB2498" s="13"/>
      <c r="AC2498" s="13"/>
      <c r="AD2498" s="13"/>
      <c r="AE2498" s="13"/>
      <c r="AT2498" s="239" t="s">
        <v>218</v>
      </c>
      <c r="AU2498" s="239" t="s">
        <v>82</v>
      </c>
      <c r="AV2498" s="13" t="s">
        <v>82</v>
      </c>
      <c r="AW2498" s="13" t="s">
        <v>33</v>
      </c>
      <c r="AX2498" s="13" t="s">
        <v>73</v>
      </c>
      <c r="AY2498" s="239" t="s">
        <v>206</v>
      </c>
    </row>
    <row r="2499" spans="1:51" s="13" customFormat="1" ht="12">
      <c r="A2499" s="13"/>
      <c r="B2499" s="228"/>
      <c r="C2499" s="229"/>
      <c r="D2499" s="230" t="s">
        <v>218</v>
      </c>
      <c r="E2499" s="231" t="s">
        <v>19</v>
      </c>
      <c r="F2499" s="232" t="s">
        <v>3594</v>
      </c>
      <c r="G2499" s="229"/>
      <c r="H2499" s="233">
        <v>14.6</v>
      </c>
      <c r="I2499" s="234"/>
      <c r="J2499" s="229"/>
      <c r="K2499" s="229"/>
      <c r="L2499" s="235"/>
      <c r="M2499" s="236"/>
      <c r="N2499" s="237"/>
      <c r="O2499" s="237"/>
      <c r="P2499" s="237"/>
      <c r="Q2499" s="237"/>
      <c r="R2499" s="237"/>
      <c r="S2499" s="237"/>
      <c r="T2499" s="238"/>
      <c r="U2499" s="13"/>
      <c r="V2499" s="13"/>
      <c r="W2499" s="13"/>
      <c r="X2499" s="13"/>
      <c r="Y2499" s="13"/>
      <c r="Z2499" s="13"/>
      <c r="AA2499" s="13"/>
      <c r="AB2499" s="13"/>
      <c r="AC2499" s="13"/>
      <c r="AD2499" s="13"/>
      <c r="AE2499" s="13"/>
      <c r="AT2499" s="239" t="s">
        <v>218</v>
      </c>
      <c r="AU2499" s="239" t="s">
        <v>82</v>
      </c>
      <c r="AV2499" s="13" t="s">
        <v>82</v>
      </c>
      <c r="AW2499" s="13" t="s">
        <v>33</v>
      </c>
      <c r="AX2499" s="13" t="s">
        <v>73</v>
      </c>
      <c r="AY2499" s="239" t="s">
        <v>206</v>
      </c>
    </row>
    <row r="2500" spans="1:51" s="13" customFormat="1" ht="12">
      <c r="A2500" s="13"/>
      <c r="B2500" s="228"/>
      <c r="C2500" s="229"/>
      <c r="D2500" s="230" t="s">
        <v>218</v>
      </c>
      <c r="E2500" s="231" t="s">
        <v>19</v>
      </c>
      <c r="F2500" s="232" t="s">
        <v>3595</v>
      </c>
      <c r="G2500" s="229"/>
      <c r="H2500" s="233">
        <v>14.6</v>
      </c>
      <c r="I2500" s="234"/>
      <c r="J2500" s="229"/>
      <c r="K2500" s="229"/>
      <c r="L2500" s="235"/>
      <c r="M2500" s="236"/>
      <c r="N2500" s="237"/>
      <c r="O2500" s="237"/>
      <c r="P2500" s="237"/>
      <c r="Q2500" s="237"/>
      <c r="R2500" s="237"/>
      <c r="S2500" s="237"/>
      <c r="T2500" s="238"/>
      <c r="U2500" s="13"/>
      <c r="V2500" s="13"/>
      <c r="W2500" s="13"/>
      <c r="X2500" s="13"/>
      <c r="Y2500" s="13"/>
      <c r="Z2500" s="13"/>
      <c r="AA2500" s="13"/>
      <c r="AB2500" s="13"/>
      <c r="AC2500" s="13"/>
      <c r="AD2500" s="13"/>
      <c r="AE2500" s="13"/>
      <c r="AT2500" s="239" t="s">
        <v>218</v>
      </c>
      <c r="AU2500" s="239" t="s">
        <v>82</v>
      </c>
      <c r="AV2500" s="13" t="s">
        <v>82</v>
      </c>
      <c r="AW2500" s="13" t="s">
        <v>33</v>
      </c>
      <c r="AX2500" s="13" t="s">
        <v>73</v>
      </c>
      <c r="AY2500" s="239" t="s">
        <v>206</v>
      </c>
    </row>
    <row r="2501" spans="1:51" s="13" customFormat="1" ht="12">
      <c r="A2501" s="13"/>
      <c r="B2501" s="228"/>
      <c r="C2501" s="229"/>
      <c r="D2501" s="230" t="s">
        <v>218</v>
      </c>
      <c r="E2501" s="231" t="s">
        <v>19</v>
      </c>
      <c r="F2501" s="232" t="s">
        <v>3596</v>
      </c>
      <c r="G2501" s="229"/>
      <c r="H2501" s="233">
        <v>15.1</v>
      </c>
      <c r="I2501" s="234"/>
      <c r="J2501" s="229"/>
      <c r="K2501" s="229"/>
      <c r="L2501" s="235"/>
      <c r="M2501" s="236"/>
      <c r="N2501" s="237"/>
      <c r="O2501" s="237"/>
      <c r="P2501" s="237"/>
      <c r="Q2501" s="237"/>
      <c r="R2501" s="237"/>
      <c r="S2501" s="237"/>
      <c r="T2501" s="238"/>
      <c r="U2501" s="13"/>
      <c r="V2501" s="13"/>
      <c r="W2501" s="13"/>
      <c r="X2501" s="13"/>
      <c r="Y2501" s="13"/>
      <c r="Z2501" s="13"/>
      <c r="AA2501" s="13"/>
      <c r="AB2501" s="13"/>
      <c r="AC2501" s="13"/>
      <c r="AD2501" s="13"/>
      <c r="AE2501" s="13"/>
      <c r="AT2501" s="239" t="s">
        <v>218</v>
      </c>
      <c r="AU2501" s="239" t="s">
        <v>82</v>
      </c>
      <c r="AV2501" s="13" t="s">
        <v>82</v>
      </c>
      <c r="AW2501" s="13" t="s">
        <v>33</v>
      </c>
      <c r="AX2501" s="13" t="s">
        <v>73</v>
      </c>
      <c r="AY2501" s="239" t="s">
        <v>206</v>
      </c>
    </row>
    <row r="2502" spans="1:51" s="13" customFormat="1" ht="12">
      <c r="A2502" s="13"/>
      <c r="B2502" s="228"/>
      <c r="C2502" s="229"/>
      <c r="D2502" s="230" t="s">
        <v>218</v>
      </c>
      <c r="E2502" s="231" t="s">
        <v>19</v>
      </c>
      <c r="F2502" s="232" t="s">
        <v>3597</v>
      </c>
      <c r="G2502" s="229"/>
      <c r="H2502" s="233">
        <v>18.31</v>
      </c>
      <c r="I2502" s="234"/>
      <c r="J2502" s="229"/>
      <c r="K2502" s="229"/>
      <c r="L2502" s="235"/>
      <c r="M2502" s="236"/>
      <c r="N2502" s="237"/>
      <c r="O2502" s="237"/>
      <c r="P2502" s="237"/>
      <c r="Q2502" s="237"/>
      <c r="R2502" s="237"/>
      <c r="S2502" s="237"/>
      <c r="T2502" s="238"/>
      <c r="U2502" s="13"/>
      <c r="V2502" s="13"/>
      <c r="W2502" s="13"/>
      <c r="X2502" s="13"/>
      <c r="Y2502" s="13"/>
      <c r="Z2502" s="13"/>
      <c r="AA2502" s="13"/>
      <c r="AB2502" s="13"/>
      <c r="AC2502" s="13"/>
      <c r="AD2502" s="13"/>
      <c r="AE2502" s="13"/>
      <c r="AT2502" s="239" t="s">
        <v>218</v>
      </c>
      <c r="AU2502" s="239" t="s">
        <v>82</v>
      </c>
      <c r="AV2502" s="13" t="s">
        <v>82</v>
      </c>
      <c r="AW2502" s="13" t="s">
        <v>33</v>
      </c>
      <c r="AX2502" s="13" t="s">
        <v>73</v>
      </c>
      <c r="AY2502" s="239" t="s">
        <v>206</v>
      </c>
    </row>
    <row r="2503" spans="1:51" s="13" customFormat="1" ht="12">
      <c r="A2503" s="13"/>
      <c r="B2503" s="228"/>
      <c r="C2503" s="229"/>
      <c r="D2503" s="230" t="s">
        <v>218</v>
      </c>
      <c r="E2503" s="231" t="s">
        <v>19</v>
      </c>
      <c r="F2503" s="232" t="s">
        <v>3598</v>
      </c>
      <c r="G2503" s="229"/>
      <c r="H2503" s="233">
        <v>13.1</v>
      </c>
      <c r="I2503" s="234"/>
      <c r="J2503" s="229"/>
      <c r="K2503" s="229"/>
      <c r="L2503" s="235"/>
      <c r="M2503" s="236"/>
      <c r="N2503" s="237"/>
      <c r="O2503" s="237"/>
      <c r="P2503" s="237"/>
      <c r="Q2503" s="237"/>
      <c r="R2503" s="237"/>
      <c r="S2503" s="237"/>
      <c r="T2503" s="238"/>
      <c r="U2503" s="13"/>
      <c r="V2503" s="13"/>
      <c r="W2503" s="13"/>
      <c r="X2503" s="13"/>
      <c r="Y2503" s="13"/>
      <c r="Z2503" s="13"/>
      <c r="AA2503" s="13"/>
      <c r="AB2503" s="13"/>
      <c r="AC2503" s="13"/>
      <c r="AD2503" s="13"/>
      <c r="AE2503" s="13"/>
      <c r="AT2503" s="239" t="s">
        <v>218</v>
      </c>
      <c r="AU2503" s="239" t="s">
        <v>82</v>
      </c>
      <c r="AV2503" s="13" t="s">
        <v>82</v>
      </c>
      <c r="AW2503" s="13" t="s">
        <v>33</v>
      </c>
      <c r="AX2503" s="13" t="s">
        <v>73</v>
      </c>
      <c r="AY2503" s="239" t="s">
        <v>206</v>
      </c>
    </row>
    <row r="2504" spans="1:51" s="13" customFormat="1" ht="12">
      <c r="A2504" s="13"/>
      <c r="B2504" s="228"/>
      <c r="C2504" s="229"/>
      <c r="D2504" s="230" t="s">
        <v>218</v>
      </c>
      <c r="E2504" s="231" t="s">
        <v>19</v>
      </c>
      <c r="F2504" s="232" t="s">
        <v>3599</v>
      </c>
      <c r="G2504" s="229"/>
      <c r="H2504" s="233">
        <v>15</v>
      </c>
      <c r="I2504" s="234"/>
      <c r="J2504" s="229"/>
      <c r="K2504" s="229"/>
      <c r="L2504" s="235"/>
      <c r="M2504" s="236"/>
      <c r="N2504" s="237"/>
      <c r="O2504" s="237"/>
      <c r="P2504" s="237"/>
      <c r="Q2504" s="237"/>
      <c r="R2504" s="237"/>
      <c r="S2504" s="237"/>
      <c r="T2504" s="238"/>
      <c r="U2504" s="13"/>
      <c r="V2504" s="13"/>
      <c r="W2504" s="13"/>
      <c r="X2504" s="13"/>
      <c r="Y2504" s="13"/>
      <c r="Z2504" s="13"/>
      <c r="AA2504" s="13"/>
      <c r="AB2504" s="13"/>
      <c r="AC2504" s="13"/>
      <c r="AD2504" s="13"/>
      <c r="AE2504" s="13"/>
      <c r="AT2504" s="239" t="s">
        <v>218</v>
      </c>
      <c r="AU2504" s="239" t="s">
        <v>82</v>
      </c>
      <c r="AV2504" s="13" t="s">
        <v>82</v>
      </c>
      <c r="AW2504" s="13" t="s">
        <v>33</v>
      </c>
      <c r="AX2504" s="13" t="s">
        <v>73</v>
      </c>
      <c r="AY2504" s="239" t="s">
        <v>206</v>
      </c>
    </row>
    <row r="2505" spans="1:51" s="13" customFormat="1" ht="12">
      <c r="A2505" s="13"/>
      <c r="B2505" s="228"/>
      <c r="C2505" s="229"/>
      <c r="D2505" s="230" t="s">
        <v>218</v>
      </c>
      <c r="E2505" s="231" t="s">
        <v>19</v>
      </c>
      <c r="F2505" s="232" t="s">
        <v>3600</v>
      </c>
      <c r="G2505" s="229"/>
      <c r="H2505" s="233">
        <v>15.73</v>
      </c>
      <c r="I2505" s="234"/>
      <c r="J2505" s="229"/>
      <c r="K2505" s="229"/>
      <c r="L2505" s="235"/>
      <c r="M2505" s="236"/>
      <c r="N2505" s="237"/>
      <c r="O2505" s="237"/>
      <c r="P2505" s="237"/>
      <c r="Q2505" s="237"/>
      <c r="R2505" s="237"/>
      <c r="S2505" s="237"/>
      <c r="T2505" s="238"/>
      <c r="U2505" s="13"/>
      <c r="V2505" s="13"/>
      <c r="W2505" s="13"/>
      <c r="X2505" s="13"/>
      <c r="Y2505" s="13"/>
      <c r="Z2505" s="13"/>
      <c r="AA2505" s="13"/>
      <c r="AB2505" s="13"/>
      <c r="AC2505" s="13"/>
      <c r="AD2505" s="13"/>
      <c r="AE2505" s="13"/>
      <c r="AT2505" s="239" t="s">
        <v>218</v>
      </c>
      <c r="AU2505" s="239" t="s">
        <v>82</v>
      </c>
      <c r="AV2505" s="13" t="s">
        <v>82</v>
      </c>
      <c r="AW2505" s="13" t="s">
        <v>33</v>
      </c>
      <c r="AX2505" s="13" t="s">
        <v>73</v>
      </c>
      <c r="AY2505" s="239" t="s">
        <v>206</v>
      </c>
    </row>
    <row r="2506" spans="1:51" s="13" customFormat="1" ht="12">
      <c r="A2506" s="13"/>
      <c r="B2506" s="228"/>
      <c r="C2506" s="229"/>
      <c r="D2506" s="230" t="s">
        <v>218</v>
      </c>
      <c r="E2506" s="231" t="s">
        <v>19</v>
      </c>
      <c r="F2506" s="232" t="s">
        <v>3601</v>
      </c>
      <c r="G2506" s="229"/>
      <c r="H2506" s="233">
        <v>20.13</v>
      </c>
      <c r="I2506" s="234"/>
      <c r="J2506" s="229"/>
      <c r="K2506" s="229"/>
      <c r="L2506" s="235"/>
      <c r="M2506" s="236"/>
      <c r="N2506" s="237"/>
      <c r="O2506" s="237"/>
      <c r="P2506" s="237"/>
      <c r="Q2506" s="237"/>
      <c r="R2506" s="237"/>
      <c r="S2506" s="237"/>
      <c r="T2506" s="238"/>
      <c r="U2506" s="13"/>
      <c r="V2506" s="13"/>
      <c r="W2506" s="13"/>
      <c r="X2506" s="13"/>
      <c r="Y2506" s="13"/>
      <c r="Z2506" s="13"/>
      <c r="AA2506" s="13"/>
      <c r="AB2506" s="13"/>
      <c r="AC2506" s="13"/>
      <c r="AD2506" s="13"/>
      <c r="AE2506" s="13"/>
      <c r="AT2506" s="239" t="s">
        <v>218</v>
      </c>
      <c r="AU2506" s="239" t="s">
        <v>82</v>
      </c>
      <c r="AV2506" s="13" t="s">
        <v>82</v>
      </c>
      <c r="AW2506" s="13" t="s">
        <v>33</v>
      </c>
      <c r="AX2506" s="13" t="s">
        <v>73</v>
      </c>
      <c r="AY2506" s="239" t="s">
        <v>206</v>
      </c>
    </row>
    <row r="2507" spans="1:51" s="16" customFormat="1" ht="12">
      <c r="A2507" s="16"/>
      <c r="B2507" s="271"/>
      <c r="C2507" s="272"/>
      <c r="D2507" s="230" t="s">
        <v>218</v>
      </c>
      <c r="E2507" s="273" t="s">
        <v>19</v>
      </c>
      <c r="F2507" s="274" t="s">
        <v>1368</v>
      </c>
      <c r="G2507" s="272"/>
      <c r="H2507" s="275">
        <v>237.22</v>
      </c>
      <c r="I2507" s="276"/>
      <c r="J2507" s="272"/>
      <c r="K2507" s="272"/>
      <c r="L2507" s="277"/>
      <c r="M2507" s="278"/>
      <c r="N2507" s="279"/>
      <c r="O2507" s="279"/>
      <c r="P2507" s="279"/>
      <c r="Q2507" s="279"/>
      <c r="R2507" s="279"/>
      <c r="S2507" s="279"/>
      <c r="T2507" s="280"/>
      <c r="U2507" s="16"/>
      <c r="V2507" s="16"/>
      <c r="W2507" s="16"/>
      <c r="X2507" s="16"/>
      <c r="Y2507" s="16"/>
      <c r="Z2507" s="16"/>
      <c r="AA2507" s="16"/>
      <c r="AB2507" s="16"/>
      <c r="AC2507" s="16"/>
      <c r="AD2507" s="16"/>
      <c r="AE2507" s="16"/>
      <c r="AT2507" s="281" t="s">
        <v>218</v>
      </c>
      <c r="AU2507" s="281" t="s">
        <v>82</v>
      </c>
      <c r="AV2507" s="16" t="s">
        <v>93</v>
      </c>
      <c r="AW2507" s="16" t="s">
        <v>33</v>
      </c>
      <c r="AX2507" s="16" t="s">
        <v>73</v>
      </c>
      <c r="AY2507" s="281" t="s">
        <v>206</v>
      </c>
    </row>
    <row r="2508" spans="1:51" s="15" customFormat="1" ht="12">
      <c r="A2508" s="15"/>
      <c r="B2508" s="251"/>
      <c r="C2508" s="252"/>
      <c r="D2508" s="230" t="s">
        <v>218</v>
      </c>
      <c r="E2508" s="253" t="s">
        <v>19</v>
      </c>
      <c r="F2508" s="254" t="s">
        <v>3602</v>
      </c>
      <c r="G2508" s="252"/>
      <c r="H2508" s="253" t="s">
        <v>19</v>
      </c>
      <c r="I2508" s="255"/>
      <c r="J2508" s="252"/>
      <c r="K2508" s="252"/>
      <c r="L2508" s="256"/>
      <c r="M2508" s="257"/>
      <c r="N2508" s="258"/>
      <c r="O2508" s="258"/>
      <c r="P2508" s="258"/>
      <c r="Q2508" s="258"/>
      <c r="R2508" s="258"/>
      <c r="S2508" s="258"/>
      <c r="T2508" s="259"/>
      <c r="U2508" s="15"/>
      <c r="V2508" s="15"/>
      <c r="W2508" s="15"/>
      <c r="X2508" s="15"/>
      <c r="Y2508" s="15"/>
      <c r="Z2508" s="15"/>
      <c r="AA2508" s="15"/>
      <c r="AB2508" s="15"/>
      <c r="AC2508" s="15"/>
      <c r="AD2508" s="15"/>
      <c r="AE2508" s="15"/>
      <c r="AT2508" s="260" t="s">
        <v>218</v>
      </c>
      <c r="AU2508" s="260" t="s">
        <v>82</v>
      </c>
      <c r="AV2508" s="15" t="s">
        <v>34</v>
      </c>
      <c r="AW2508" s="15" t="s">
        <v>33</v>
      </c>
      <c r="AX2508" s="15" t="s">
        <v>73</v>
      </c>
      <c r="AY2508" s="260" t="s">
        <v>206</v>
      </c>
    </row>
    <row r="2509" spans="1:51" s="13" customFormat="1" ht="12">
      <c r="A2509" s="13"/>
      <c r="B2509" s="228"/>
      <c r="C2509" s="229"/>
      <c r="D2509" s="230" t="s">
        <v>218</v>
      </c>
      <c r="E2509" s="231" t="s">
        <v>19</v>
      </c>
      <c r="F2509" s="232" t="s">
        <v>3603</v>
      </c>
      <c r="G2509" s="229"/>
      <c r="H2509" s="233">
        <v>52.86</v>
      </c>
      <c r="I2509" s="234"/>
      <c r="J2509" s="229"/>
      <c r="K2509" s="229"/>
      <c r="L2509" s="235"/>
      <c r="M2509" s="236"/>
      <c r="N2509" s="237"/>
      <c r="O2509" s="237"/>
      <c r="P2509" s="237"/>
      <c r="Q2509" s="237"/>
      <c r="R2509" s="237"/>
      <c r="S2509" s="237"/>
      <c r="T2509" s="238"/>
      <c r="U2509" s="13"/>
      <c r="V2509" s="13"/>
      <c r="W2509" s="13"/>
      <c r="X2509" s="13"/>
      <c r="Y2509" s="13"/>
      <c r="Z2509" s="13"/>
      <c r="AA2509" s="13"/>
      <c r="AB2509" s="13"/>
      <c r="AC2509" s="13"/>
      <c r="AD2509" s="13"/>
      <c r="AE2509" s="13"/>
      <c r="AT2509" s="239" t="s">
        <v>218</v>
      </c>
      <c r="AU2509" s="239" t="s">
        <v>82</v>
      </c>
      <c r="AV2509" s="13" t="s">
        <v>82</v>
      </c>
      <c r="AW2509" s="13" t="s">
        <v>33</v>
      </c>
      <c r="AX2509" s="13" t="s">
        <v>73</v>
      </c>
      <c r="AY2509" s="239" t="s">
        <v>206</v>
      </c>
    </row>
    <row r="2510" spans="1:51" s="13" customFormat="1" ht="12">
      <c r="A2510" s="13"/>
      <c r="B2510" s="228"/>
      <c r="C2510" s="229"/>
      <c r="D2510" s="230" t="s">
        <v>218</v>
      </c>
      <c r="E2510" s="231" t="s">
        <v>19</v>
      </c>
      <c r="F2510" s="232" t="s">
        <v>3604</v>
      </c>
      <c r="G2510" s="229"/>
      <c r="H2510" s="233">
        <v>18.3</v>
      </c>
      <c r="I2510" s="234"/>
      <c r="J2510" s="229"/>
      <c r="K2510" s="229"/>
      <c r="L2510" s="235"/>
      <c r="M2510" s="236"/>
      <c r="N2510" s="237"/>
      <c r="O2510" s="237"/>
      <c r="P2510" s="237"/>
      <c r="Q2510" s="237"/>
      <c r="R2510" s="237"/>
      <c r="S2510" s="237"/>
      <c r="T2510" s="238"/>
      <c r="U2510" s="13"/>
      <c r="V2510" s="13"/>
      <c r="W2510" s="13"/>
      <c r="X2510" s="13"/>
      <c r="Y2510" s="13"/>
      <c r="Z2510" s="13"/>
      <c r="AA2510" s="13"/>
      <c r="AB2510" s="13"/>
      <c r="AC2510" s="13"/>
      <c r="AD2510" s="13"/>
      <c r="AE2510" s="13"/>
      <c r="AT2510" s="239" t="s">
        <v>218</v>
      </c>
      <c r="AU2510" s="239" t="s">
        <v>82</v>
      </c>
      <c r="AV2510" s="13" t="s">
        <v>82</v>
      </c>
      <c r="AW2510" s="13" t="s">
        <v>33</v>
      </c>
      <c r="AX2510" s="13" t="s">
        <v>73</v>
      </c>
      <c r="AY2510" s="239" t="s">
        <v>206</v>
      </c>
    </row>
    <row r="2511" spans="1:51" s="13" customFormat="1" ht="12">
      <c r="A2511" s="13"/>
      <c r="B2511" s="228"/>
      <c r="C2511" s="229"/>
      <c r="D2511" s="230" t="s">
        <v>218</v>
      </c>
      <c r="E2511" s="231" t="s">
        <v>19</v>
      </c>
      <c r="F2511" s="232" t="s">
        <v>3605</v>
      </c>
      <c r="G2511" s="229"/>
      <c r="H2511" s="233">
        <v>18</v>
      </c>
      <c r="I2511" s="234"/>
      <c r="J2511" s="229"/>
      <c r="K2511" s="229"/>
      <c r="L2511" s="235"/>
      <c r="M2511" s="236"/>
      <c r="N2511" s="237"/>
      <c r="O2511" s="237"/>
      <c r="P2511" s="237"/>
      <c r="Q2511" s="237"/>
      <c r="R2511" s="237"/>
      <c r="S2511" s="237"/>
      <c r="T2511" s="238"/>
      <c r="U2511" s="13"/>
      <c r="V2511" s="13"/>
      <c r="W2511" s="13"/>
      <c r="X2511" s="13"/>
      <c r="Y2511" s="13"/>
      <c r="Z2511" s="13"/>
      <c r="AA2511" s="13"/>
      <c r="AB2511" s="13"/>
      <c r="AC2511" s="13"/>
      <c r="AD2511" s="13"/>
      <c r="AE2511" s="13"/>
      <c r="AT2511" s="239" t="s">
        <v>218</v>
      </c>
      <c r="AU2511" s="239" t="s">
        <v>82</v>
      </c>
      <c r="AV2511" s="13" t="s">
        <v>82</v>
      </c>
      <c r="AW2511" s="13" t="s">
        <v>33</v>
      </c>
      <c r="AX2511" s="13" t="s">
        <v>73</v>
      </c>
      <c r="AY2511" s="239" t="s">
        <v>206</v>
      </c>
    </row>
    <row r="2512" spans="1:51" s="13" customFormat="1" ht="12">
      <c r="A2512" s="13"/>
      <c r="B2512" s="228"/>
      <c r="C2512" s="229"/>
      <c r="D2512" s="230" t="s">
        <v>218</v>
      </c>
      <c r="E2512" s="231" t="s">
        <v>19</v>
      </c>
      <c r="F2512" s="232" t="s">
        <v>3606</v>
      </c>
      <c r="G2512" s="229"/>
      <c r="H2512" s="233">
        <v>25.6</v>
      </c>
      <c r="I2512" s="234"/>
      <c r="J2512" s="229"/>
      <c r="K2512" s="229"/>
      <c r="L2512" s="235"/>
      <c r="M2512" s="236"/>
      <c r="N2512" s="237"/>
      <c r="O2512" s="237"/>
      <c r="P2512" s="237"/>
      <c r="Q2512" s="237"/>
      <c r="R2512" s="237"/>
      <c r="S2512" s="237"/>
      <c r="T2512" s="238"/>
      <c r="U2512" s="13"/>
      <c r="V2512" s="13"/>
      <c r="W2512" s="13"/>
      <c r="X2512" s="13"/>
      <c r="Y2512" s="13"/>
      <c r="Z2512" s="13"/>
      <c r="AA2512" s="13"/>
      <c r="AB2512" s="13"/>
      <c r="AC2512" s="13"/>
      <c r="AD2512" s="13"/>
      <c r="AE2512" s="13"/>
      <c r="AT2512" s="239" t="s">
        <v>218</v>
      </c>
      <c r="AU2512" s="239" t="s">
        <v>82</v>
      </c>
      <c r="AV2512" s="13" t="s">
        <v>82</v>
      </c>
      <c r="AW2512" s="13" t="s">
        <v>33</v>
      </c>
      <c r="AX2512" s="13" t="s">
        <v>73</v>
      </c>
      <c r="AY2512" s="239" t="s">
        <v>206</v>
      </c>
    </row>
    <row r="2513" spans="1:51" s="13" customFormat="1" ht="12">
      <c r="A2513" s="13"/>
      <c r="B2513" s="228"/>
      <c r="C2513" s="229"/>
      <c r="D2513" s="230" t="s">
        <v>218</v>
      </c>
      <c r="E2513" s="231" t="s">
        <v>19</v>
      </c>
      <c r="F2513" s="232" t="s">
        <v>3607</v>
      </c>
      <c r="G2513" s="229"/>
      <c r="H2513" s="233">
        <v>21.83</v>
      </c>
      <c r="I2513" s="234"/>
      <c r="J2513" s="229"/>
      <c r="K2513" s="229"/>
      <c r="L2513" s="235"/>
      <c r="M2513" s="236"/>
      <c r="N2513" s="237"/>
      <c r="O2513" s="237"/>
      <c r="P2513" s="237"/>
      <c r="Q2513" s="237"/>
      <c r="R2513" s="237"/>
      <c r="S2513" s="237"/>
      <c r="T2513" s="238"/>
      <c r="U2513" s="13"/>
      <c r="V2513" s="13"/>
      <c r="W2513" s="13"/>
      <c r="X2513" s="13"/>
      <c r="Y2513" s="13"/>
      <c r="Z2513" s="13"/>
      <c r="AA2513" s="13"/>
      <c r="AB2513" s="13"/>
      <c r="AC2513" s="13"/>
      <c r="AD2513" s="13"/>
      <c r="AE2513" s="13"/>
      <c r="AT2513" s="239" t="s">
        <v>218</v>
      </c>
      <c r="AU2513" s="239" t="s">
        <v>82</v>
      </c>
      <c r="AV2513" s="13" t="s">
        <v>82</v>
      </c>
      <c r="AW2513" s="13" t="s">
        <v>33</v>
      </c>
      <c r="AX2513" s="13" t="s">
        <v>73</v>
      </c>
      <c r="AY2513" s="239" t="s">
        <v>206</v>
      </c>
    </row>
    <row r="2514" spans="1:51" s="13" customFormat="1" ht="12">
      <c r="A2514" s="13"/>
      <c r="B2514" s="228"/>
      <c r="C2514" s="229"/>
      <c r="D2514" s="230" t="s">
        <v>218</v>
      </c>
      <c r="E2514" s="231" t="s">
        <v>19</v>
      </c>
      <c r="F2514" s="232" t="s">
        <v>3608</v>
      </c>
      <c r="G2514" s="229"/>
      <c r="H2514" s="233">
        <v>16.8</v>
      </c>
      <c r="I2514" s="234"/>
      <c r="J2514" s="229"/>
      <c r="K2514" s="229"/>
      <c r="L2514" s="235"/>
      <c r="M2514" s="236"/>
      <c r="N2514" s="237"/>
      <c r="O2514" s="237"/>
      <c r="P2514" s="237"/>
      <c r="Q2514" s="237"/>
      <c r="R2514" s="237"/>
      <c r="S2514" s="237"/>
      <c r="T2514" s="238"/>
      <c r="U2514" s="13"/>
      <c r="V2514" s="13"/>
      <c r="W2514" s="13"/>
      <c r="X2514" s="13"/>
      <c r="Y2514" s="13"/>
      <c r="Z2514" s="13"/>
      <c r="AA2514" s="13"/>
      <c r="AB2514" s="13"/>
      <c r="AC2514" s="13"/>
      <c r="AD2514" s="13"/>
      <c r="AE2514" s="13"/>
      <c r="AT2514" s="239" t="s">
        <v>218</v>
      </c>
      <c r="AU2514" s="239" t="s">
        <v>82</v>
      </c>
      <c r="AV2514" s="13" t="s">
        <v>82</v>
      </c>
      <c r="AW2514" s="13" t="s">
        <v>33</v>
      </c>
      <c r="AX2514" s="13" t="s">
        <v>73</v>
      </c>
      <c r="AY2514" s="239" t="s">
        <v>206</v>
      </c>
    </row>
    <row r="2515" spans="1:51" s="16" customFormat="1" ht="12">
      <c r="A2515" s="16"/>
      <c r="B2515" s="271"/>
      <c r="C2515" s="272"/>
      <c r="D2515" s="230" t="s">
        <v>218</v>
      </c>
      <c r="E2515" s="273" t="s">
        <v>19</v>
      </c>
      <c r="F2515" s="274" t="s">
        <v>1368</v>
      </c>
      <c r="G2515" s="272"/>
      <c r="H2515" s="275">
        <v>153.39</v>
      </c>
      <c r="I2515" s="276"/>
      <c r="J2515" s="272"/>
      <c r="K2515" s="272"/>
      <c r="L2515" s="277"/>
      <c r="M2515" s="278"/>
      <c r="N2515" s="279"/>
      <c r="O2515" s="279"/>
      <c r="P2515" s="279"/>
      <c r="Q2515" s="279"/>
      <c r="R2515" s="279"/>
      <c r="S2515" s="279"/>
      <c r="T2515" s="280"/>
      <c r="U2515" s="16"/>
      <c r="V2515" s="16"/>
      <c r="W2515" s="16"/>
      <c r="X2515" s="16"/>
      <c r="Y2515" s="16"/>
      <c r="Z2515" s="16"/>
      <c r="AA2515" s="16"/>
      <c r="AB2515" s="16"/>
      <c r="AC2515" s="16"/>
      <c r="AD2515" s="16"/>
      <c r="AE2515" s="16"/>
      <c r="AT2515" s="281" t="s">
        <v>218</v>
      </c>
      <c r="AU2515" s="281" t="s">
        <v>82</v>
      </c>
      <c r="AV2515" s="16" t="s">
        <v>93</v>
      </c>
      <c r="AW2515" s="16" t="s">
        <v>33</v>
      </c>
      <c r="AX2515" s="16" t="s">
        <v>73</v>
      </c>
      <c r="AY2515" s="281" t="s">
        <v>206</v>
      </c>
    </row>
    <row r="2516" spans="1:51" s="14" customFormat="1" ht="12">
      <c r="A2516" s="14"/>
      <c r="B2516" s="240"/>
      <c r="C2516" s="241"/>
      <c r="D2516" s="230" t="s">
        <v>218</v>
      </c>
      <c r="E2516" s="242" t="s">
        <v>19</v>
      </c>
      <c r="F2516" s="243" t="s">
        <v>220</v>
      </c>
      <c r="G2516" s="241"/>
      <c r="H2516" s="244">
        <v>390.61</v>
      </c>
      <c r="I2516" s="245"/>
      <c r="J2516" s="241"/>
      <c r="K2516" s="241"/>
      <c r="L2516" s="246"/>
      <c r="M2516" s="247"/>
      <c r="N2516" s="248"/>
      <c r="O2516" s="248"/>
      <c r="P2516" s="248"/>
      <c r="Q2516" s="248"/>
      <c r="R2516" s="248"/>
      <c r="S2516" s="248"/>
      <c r="T2516" s="249"/>
      <c r="U2516" s="14"/>
      <c r="V2516" s="14"/>
      <c r="W2516" s="14"/>
      <c r="X2516" s="14"/>
      <c r="Y2516" s="14"/>
      <c r="Z2516" s="14"/>
      <c r="AA2516" s="14"/>
      <c r="AB2516" s="14"/>
      <c r="AC2516" s="14"/>
      <c r="AD2516" s="14"/>
      <c r="AE2516" s="14"/>
      <c r="AT2516" s="250" t="s">
        <v>218</v>
      </c>
      <c r="AU2516" s="250" t="s">
        <v>82</v>
      </c>
      <c r="AV2516" s="14" t="s">
        <v>112</v>
      </c>
      <c r="AW2516" s="14" t="s">
        <v>33</v>
      </c>
      <c r="AX2516" s="14" t="s">
        <v>34</v>
      </c>
      <c r="AY2516" s="250" t="s">
        <v>206</v>
      </c>
    </row>
    <row r="2517" spans="1:65" s="2" customFormat="1" ht="12">
      <c r="A2517" s="40"/>
      <c r="B2517" s="41"/>
      <c r="C2517" s="261" t="s">
        <v>3609</v>
      </c>
      <c r="D2517" s="261" t="s">
        <v>317</v>
      </c>
      <c r="E2517" s="262" t="s">
        <v>3610</v>
      </c>
      <c r="F2517" s="263" t="s">
        <v>3611</v>
      </c>
      <c r="G2517" s="264" t="s">
        <v>386</v>
      </c>
      <c r="H2517" s="265">
        <v>976.525</v>
      </c>
      <c r="I2517" s="266"/>
      <c r="J2517" s="267">
        <f>ROUND(I2517*H2517,2)</f>
        <v>0</v>
      </c>
      <c r="K2517" s="263" t="s">
        <v>212</v>
      </c>
      <c r="L2517" s="268"/>
      <c r="M2517" s="269" t="s">
        <v>19</v>
      </c>
      <c r="N2517" s="270" t="s">
        <v>44</v>
      </c>
      <c r="O2517" s="86"/>
      <c r="P2517" s="224">
        <f>O2517*H2517</f>
        <v>0</v>
      </c>
      <c r="Q2517" s="224">
        <v>0.0009</v>
      </c>
      <c r="R2517" s="224">
        <f>Q2517*H2517</f>
        <v>0.8788725</v>
      </c>
      <c r="S2517" s="224">
        <v>0</v>
      </c>
      <c r="T2517" s="225">
        <f>S2517*H2517</f>
        <v>0</v>
      </c>
      <c r="U2517" s="40"/>
      <c r="V2517" s="40"/>
      <c r="W2517" s="40"/>
      <c r="X2517" s="40"/>
      <c r="Y2517" s="40"/>
      <c r="Z2517" s="40"/>
      <c r="AA2517" s="40"/>
      <c r="AB2517" s="40"/>
      <c r="AC2517" s="40"/>
      <c r="AD2517" s="40"/>
      <c r="AE2517" s="40"/>
      <c r="AR2517" s="226" t="s">
        <v>377</v>
      </c>
      <c r="AT2517" s="226" t="s">
        <v>317</v>
      </c>
      <c r="AU2517" s="226" t="s">
        <v>82</v>
      </c>
      <c r="AY2517" s="19" t="s">
        <v>206</v>
      </c>
      <c r="BE2517" s="227">
        <f>IF(N2517="základní",J2517,0)</f>
        <v>0</v>
      </c>
      <c r="BF2517" s="227">
        <f>IF(N2517="snížená",J2517,0)</f>
        <v>0</v>
      </c>
      <c r="BG2517" s="227">
        <f>IF(N2517="zákl. přenesená",J2517,0)</f>
        <v>0</v>
      </c>
      <c r="BH2517" s="227">
        <f>IF(N2517="sníž. přenesená",J2517,0)</f>
        <v>0</v>
      </c>
      <c r="BI2517" s="227">
        <f>IF(N2517="nulová",J2517,0)</f>
        <v>0</v>
      </c>
      <c r="BJ2517" s="19" t="s">
        <v>34</v>
      </c>
      <c r="BK2517" s="227">
        <f>ROUND(I2517*H2517,2)</f>
        <v>0</v>
      </c>
      <c r="BL2517" s="19" t="s">
        <v>304</v>
      </c>
      <c r="BM2517" s="226" t="s">
        <v>3612</v>
      </c>
    </row>
    <row r="2518" spans="1:51" s="13" customFormat="1" ht="12">
      <c r="A2518" s="13"/>
      <c r="B2518" s="228"/>
      <c r="C2518" s="229"/>
      <c r="D2518" s="230" t="s">
        <v>218</v>
      </c>
      <c r="E2518" s="231" t="s">
        <v>19</v>
      </c>
      <c r="F2518" s="232" t="s">
        <v>3613</v>
      </c>
      <c r="G2518" s="229"/>
      <c r="H2518" s="233">
        <v>390.61</v>
      </c>
      <c r="I2518" s="234"/>
      <c r="J2518" s="229"/>
      <c r="K2518" s="229"/>
      <c r="L2518" s="235"/>
      <c r="M2518" s="236"/>
      <c r="N2518" s="237"/>
      <c r="O2518" s="237"/>
      <c r="P2518" s="237"/>
      <c r="Q2518" s="237"/>
      <c r="R2518" s="237"/>
      <c r="S2518" s="237"/>
      <c r="T2518" s="238"/>
      <c r="U2518" s="13"/>
      <c r="V2518" s="13"/>
      <c r="W2518" s="13"/>
      <c r="X2518" s="13"/>
      <c r="Y2518" s="13"/>
      <c r="Z2518" s="13"/>
      <c r="AA2518" s="13"/>
      <c r="AB2518" s="13"/>
      <c r="AC2518" s="13"/>
      <c r="AD2518" s="13"/>
      <c r="AE2518" s="13"/>
      <c r="AT2518" s="239" t="s">
        <v>218</v>
      </c>
      <c r="AU2518" s="239" t="s">
        <v>82</v>
      </c>
      <c r="AV2518" s="13" t="s">
        <v>82</v>
      </c>
      <c r="AW2518" s="13" t="s">
        <v>33</v>
      </c>
      <c r="AX2518" s="13" t="s">
        <v>73</v>
      </c>
      <c r="AY2518" s="239" t="s">
        <v>206</v>
      </c>
    </row>
    <row r="2519" spans="1:51" s="14" customFormat="1" ht="12">
      <c r="A2519" s="14"/>
      <c r="B2519" s="240"/>
      <c r="C2519" s="241"/>
      <c r="D2519" s="230" t="s">
        <v>218</v>
      </c>
      <c r="E2519" s="242" t="s">
        <v>19</v>
      </c>
      <c r="F2519" s="243" t="s">
        <v>220</v>
      </c>
      <c r="G2519" s="241"/>
      <c r="H2519" s="244">
        <v>390.61</v>
      </c>
      <c r="I2519" s="245"/>
      <c r="J2519" s="241"/>
      <c r="K2519" s="241"/>
      <c r="L2519" s="246"/>
      <c r="M2519" s="247"/>
      <c r="N2519" s="248"/>
      <c r="O2519" s="248"/>
      <c r="P2519" s="248"/>
      <c r="Q2519" s="248"/>
      <c r="R2519" s="248"/>
      <c r="S2519" s="248"/>
      <c r="T2519" s="249"/>
      <c r="U2519" s="14"/>
      <c r="V2519" s="14"/>
      <c r="W2519" s="14"/>
      <c r="X2519" s="14"/>
      <c r="Y2519" s="14"/>
      <c r="Z2519" s="14"/>
      <c r="AA2519" s="14"/>
      <c r="AB2519" s="14"/>
      <c r="AC2519" s="14"/>
      <c r="AD2519" s="14"/>
      <c r="AE2519" s="14"/>
      <c r="AT2519" s="250" t="s">
        <v>218</v>
      </c>
      <c r="AU2519" s="250" t="s">
        <v>82</v>
      </c>
      <c r="AV2519" s="14" t="s">
        <v>112</v>
      </c>
      <c r="AW2519" s="14" t="s">
        <v>33</v>
      </c>
      <c r="AX2519" s="14" t="s">
        <v>34</v>
      </c>
      <c r="AY2519" s="250" t="s">
        <v>206</v>
      </c>
    </row>
    <row r="2520" spans="1:51" s="13" customFormat="1" ht="12">
      <c r="A2520" s="13"/>
      <c r="B2520" s="228"/>
      <c r="C2520" s="229"/>
      <c r="D2520" s="230" t="s">
        <v>218</v>
      </c>
      <c r="E2520" s="229"/>
      <c r="F2520" s="232" t="s">
        <v>3614</v>
      </c>
      <c r="G2520" s="229"/>
      <c r="H2520" s="233">
        <v>976.525</v>
      </c>
      <c r="I2520" s="234"/>
      <c r="J2520" s="229"/>
      <c r="K2520" s="229"/>
      <c r="L2520" s="235"/>
      <c r="M2520" s="236"/>
      <c r="N2520" s="237"/>
      <c r="O2520" s="237"/>
      <c r="P2520" s="237"/>
      <c r="Q2520" s="237"/>
      <c r="R2520" s="237"/>
      <c r="S2520" s="237"/>
      <c r="T2520" s="238"/>
      <c r="U2520" s="13"/>
      <c r="V2520" s="13"/>
      <c r="W2520" s="13"/>
      <c r="X2520" s="13"/>
      <c r="Y2520" s="13"/>
      <c r="Z2520" s="13"/>
      <c r="AA2520" s="13"/>
      <c r="AB2520" s="13"/>
      <c r="AC2520" s="13"/>
      <c r="AD2520" s="13"/>
      <c r="AE2520" s="13"/>
      <c r="AT2520" s="239" t="s">
        <v>218</v>
      </c>
      <c r="AU2520" s="239" t="s">
        <v>82</v>
      </c>
      <c r="AV2520" s="13" t="s">
        <v>82</v>
      </c>
      <c r="AW2520" s="13" t="s">
        <v>4</v>
      </c>
      <c r="AX2520" s="13" t="s">
        <v>34</v>
      </c>
      <c r="AY2520" s="239" t="s">
        <v>206</v>
      </c>
    </row>
    <row r="2521" spans="1:65" s="2" customFormat="1" ht="12">
      <c r="A2521" s="40"/>
      <c r="B2521" s="41"/>
      <c r="C2521" s="215" t="s">
        <v>3615</v>
      </c>
      <c r="D2521" s="215" t="s">
        <v>208</v>
      </c>
      <c r="E2521" s="216" t="s">
        <v>3616</v>
      </c>
      <c r="F2521" s="217" t="s">
        <v>3617</v>
      </c>
      <c r="G2521" s="218" t="s">
        <v>270</v>
      </c>
      <c r="H2521" s="219">
        <v>20.02</v>
      </c>
      <c r="I2521" s="220"/>
      <c r="J2521" s="221">
        <f>ROUND(I2521*H2521,2)</f>
        <v>0</v>
      </c>
      <c r="K2521" s="217" t="s">
        <v>212</v>
      </c>
      <c r="L2521" s="46"/>
      <c r="M2521" s="222" t="s">
        <v>19</v>
      </c>
      <c r="N2521" s="223" t="s">
        <v>44</v>
      </c>
      <c r="O2521" s="86"/>
      <c r="P2521" s="224">
        <f>O2521*H2521</f>
        <v>0</v>
      </c>
      <c r="Q2521" s="224">
        <v>0.00043</v>
      </c>
      <c r="R2521" s="224">
        <f>Q2521*H2521</f>
        <v>0.0086086</v>
      </c>
      <c r="S2521" s="224">
        <v>0</v>
      </c>
      <c r="T2521" s="225">
        <f>S2521*H2521</f>
        <v>0</v>
      </c>
      <c r="U2521" s="40"/>
      <c r="V2521" s="40"/>
      <c r="W2521" s="40"/>
      <c r="X2521" s="40"/>
      <c r="Y2521" s="40"/>
      <c r="Z2521" s="40"/>
      <c r="AA2521" s="40"/>
      <c r="AB2521" s="40"/>
      <c r="AC2521" s="40"/>
      <c r="AD2521" s="40"/>
      <c r="AE2521" s="40"/>
      <c r="AR2521" s="226" t="s">
        <v>304</v>
      </c>
      <c r="AT2521" s="226" t="s">
        <v>208</v>
      </c>
      <c r="AU2521" s="226" t="s">
        <v>82</v>
      </c>
      <c r="AY2521" s="19" t="s">
        <v>206</v>
      </c>
      <c r="BE2521" s="227">
        <f>IF(N2521="základní",J2521,0)</f>
        <v>0</v>
      </c>
      <c r="BF2521" s="227">
        <f>IF(N2521="snížená",J2521,0)</f>
        <v>0</v>
      </c>
      <c r="BG2521" s="227">
        <f>IF(N2521="zákl. přenesená",J2521,0)</f>
        <v>0</v>
      </c>
      <c r="BH2521" s="227">
        <f>IF(N2521="sníž. přenesená",J2521,0)</f>
        <v>0</v>
      </c>
      <c r="BI2521" s="227">
        <f>IF(N2521="nulová",J2521,0)</f>
        <v>0</v>
      </c>
      <c r="BJ2521" s="19" t="s">
        <v>34</v>
      </c>
      <c r="BK2521" s="227">
        <f>ROUND(I2521*H2521,2)</f>
        <v>0</v>
      </c>
      <c r="BL2521" s="19" t="s">
        <v>304</v>
      </c>
      <c r="BM2521" s="226" t="s">
        <v>3618</v>
      </c>
    </row>
    <row r="2522" spans="1:51" s="15" customFormat="1" ht="12">
      <c r="A2522" s="15"/>
      <c r="B2522" s="251"/>
      <c r="C2522" s="252"/>
      <c r="D2522" s="230" t="s">
        <v>218</v>
      </c>
      <c r="E2522" s="253" t="s">
        <v>19</v>
      </c>
      <c r="F2522" s="254" t="s">
        <v>3559</v>
      </c>
      <c r="G2522" s="252"/>
      <c r="H2522" s="253" t="s">
        <v>19</v>
      </c>
      <c r="I2522" s="255"/>
      <c r="J2522" s="252"/>
      <c r="K2522" s="252"/>
      <c r="L2522" s="256"/>
      <c r="M2522" s="257"/>
      <c r="N2522" s="258"/>
      <c r="O2522" s="258"/>
      <c r="P2522" s="258"/>
      <c r="Q2522" s="258"/>
      <c r="R2522" s="258"/>
      <c r="S2522" s="258"/>
      <c r="T2522" s="259"/>
      <c r="U2522" s="15"/>
      <c r="V2522" s="15"/>
      <c r="W2522" s="15"/>
      <c r="X2522" s="15"/>
      <c r="Y2522" s="15"/>
      <c r="Z2522" s="15"/>
      <c r="AA2522" s="15"/>
      <c r="AB2522" s="15"/>
      <c r="AC2522" s="15"/>
      <c r="AD2522" s="15"/>
      <c r="AE2522" s="15"/>
      <c r="AT2522" s="260" t="s">
        <v>218</v>
      </c>
      <c r="AU2522" s="260" t="s">
        <v>82</v>
      </c>
      <c r="AV2522" s="15" t="s">
        <v>34</v>
      </c>
      <c r="AW2522" s="15" t="s">
        <v>33</v>
      </c>
      <c r="AX2522" s="15" t="s">
        <v>73</v>
      </c>
      <c r="AY2522" s="260" t="s">
        <v>206</v>
      </c>
    </row>
    <row r="2523" spans="1:51" s="13" customFormat="1" ht="12">
      <c r="A2523" s="13"/>
      <c r="B2523" s="228"/>
      <c r="C2523" s="229"/>
      <c r="D2523" s="230" t="s">
        <v>218</v>
      </c>
      <c r="E2523" s="231" t="s">
        <v>19</v>
      </c>
      <c r="F2523" s="232" t="s">
        <v>3619</v>
      </c>
      <c r="G2523" s="229"/>
      <c r="H2523" s="233">
        <v>20.02</v>
      </c>
      <c r="I2523" s="234"/>
      <c r="J2523" s="229"/>
      <c r="K2523" s="229"/>
      <c r="L2523" s="235"/>
      <c r="M2523" s="236"/>
      <c r="N2523" s="237"/>
      <c r="O2523" s="237"/>
      <c r="P2523" s="237"/>
      <c r="Q2523" s="237"/>
      <c r="R2523" s="237"/>
      <c r="S2523" s="237"/>
      <c r="T2523" s="238"/>
      <c r="U2523" s="13"/>
      <c r="V2523" s="13"/>
      <c r="W2523" s="13"/>
      <c r="X2523" s="13"/>
      <c r="Y2523" s="13"/>
      <c r="Z2523" s="13"/>
      <c r="AA2523" s="13"/>
      <c r="AB2523" s="13"/>
      <c r="AC2523" s="13"/>
      <c r="AD2523" s="13"/>
      <c r="AE2523" s="13"/>
      <c r="AT2523" s="239" t="s">
        <v>218</v>
      </c>
      <c r="AU2523" s="239" t="s">
        <v>82</v>
      </c>
      <c r="AV2523" s="13" t="s">
        <v>82</v>
      </c>
      <c r="AW2523" s="13" t="s">
        <v>33</v>
      </c>
      <c r="AX2523" s="13" t="s">
        <v>73</v>
      </c>
      <c r="AY2523" s="239" t="s">
        <v>206</v>
      </c>
    </row>
    <row r="2524" spans="1:51" s="14" customFormat="1" ht="12">
      <c r="A2524" s="14"/>
      <c r="B2524" s="240"/>
      <c r="C2524" s="241"/>
      <c r="D2524" s="230" t="s">
        <v>218</v>
      </c>
      <c r="E2524" s="242" t="s">
        <v>19</v>
      </c>
      <c r="F2524" s="243" t="s">
        <v>220</v>
      </c>
      <c r="G2524" s="241"/>
      <c r="H2524" s="244">
        <v>20.02</v>
      </c>
      <c r="I2524" s="245"/>
      <c r="J2524" s="241"/>
      <c r="K2524" s="241"/>
      <c r="L2524" s="246"/>
      <c r="M2524" s="247"/>
      <c r="N2524" s="248"/>
      <c r="O2524" s="248"/>
      <c r="P2524" s="248"/>
      <c r="Q2524" s="248"/>
      <c r="R2524" s="248"/>
      <c r="S2524" s="248"/>
      <c r="T2524" s="249"/>
      <c r="U2524" s="14"/>
      <c r="V2524" s="14"/>
      <c r="W2524" s="14"/>
      <c r="X2524" s="14"/>
      <c r="Y2524" s="14"/>
      <c r="Z2524" s="14"/>
      <c r="AA2524" s="14"/>
      <c r="AB2524" s="14"/>
      <c r="AC2524" s="14"/>
      <c r="AD2524" s="14"/>
      <c r="AE2524" s="14"/>
      <c r="AT2524" s="250" t="s">
        <v>218</v>
      </c>
      <c r="AU2524" s="250" t="s">
        <v>82</v>
      </c>
      <c r="AV2524" s="14" t="s">
        <v>112</v>
      </c>
      <c r="AW2524" s="14" t="s">
        <v>33</v>
      </c>
      <c r="AX2524" s="14" t="s">
        <v>34</v>
      </c>
      <c r="AY2524" s="250" t="s">
        <v>206</v>
      </c>
    </row>
    <row r="2525" spans="1:65" s="2" customFormat="1" ht="12">
      <c r="A2525" s="40"/>
      <c r="B2525" s="41"/>
      <c r="C2525" s="261" t="s">
        <v>3620</v>
      </c>
      <c r="D2525" s="261" t="s">
        <v>317</v>
      </c>
      <c r="E2525" s="262" t="s">
        <v>3610</v>
      </c>
      <c r="F2525" s="263" t="s">
        <v>3611</v>
      </c>
      <c r="G2525" s="264" t="s">
        <v>386</v>
      </c>
      <c r="H2525" s="265">
        <v>50.05</v>
      </c>
      <c r="I2525" s="266"/>
      <c r="J2525" s="267">
        <f>ROUND(I2525*H2525,2)</f>
        <v>0</v>
      </c>
      <c r="K2525" s="263" t="s">
        <v>212</v>
      </c>
      <c r="L2525" s="268"/>
      <c r="M2525" s="269" t="s">
        <v>19</v>
      </c>
      <c r="N2525" s="270" t="s">
        <v>44</v>
      </c>
      <c r="O2525" s="86"/>
      <c r="P2525" s="224">
        <f>O2525*H2525</f>
        <v>0</v>
      </c>
      <c r="Q2525" s="224">
        <v>0.0009</v>
      </c>
      <c r="R2525" s="224">
        <f>Q2525*H2525</f>
        <v>0.045044999999999995</v>
      </c>
      <c r="S2525" s="224">
        <v>0</v>
      </c>
      <c r="T2525" s="225">
        <f>S2525*H2525</f>
        <v>0</v>
      </c>
      <c r="U2525" s="40"/>
      <c r="V2525" s="40"/>
      <c r="W2525" s="40"/>
      <c r="X2525" s="40"/>
      <c r="Y2525" s="40"/>
      <c r="Z2525" s="40"/>
      <c r="AA2525" s="40"/>
      <c r="AB2525" s="40"/>
      <c r="AC2525" s="40"/>
      <c r="AD2525" s="40"/>
      <c r="AE2525" s="40"/>
      <c r="AR2525" s="226" t="s">
        <v>377</v>
      </c>
      <c r="AT2525" s="226" t="s">
        <v>317</v>
      </c>
      <c r="AU2525" s="226" t="s">
        <v>82</v>
      </c>
      <c r="AY2525" s="19" t="s">
        <v>206</v>
      </c>
      <c r="BE2525" s="227">
        <f>IF(N2525="základní",J2525,0)</f>
        <v>0</v>
      </c>
      <c r="BF2525" s="227">
        <f>IF(N2525="snížená",J2525,0)</f>
        <v>0</v>
      </c>
      <c r="BG2525" s="227">
        <f>IF(N2525="zákl. přenesená",J2525,0)</f>
        <v>0</v>
      </c>
      <c r="BH2525" s="227">
        <f>IF(N2525="sníž. přenesená",J2525,0)</f>
        <v>0</v>
      </c>
      <c r="BI2525" s="227">
        <f>IF(N2525="nulová",J2525,0)</f>
        <v>0</v>
      </c>
      <c r="BJ2525" s="19" t="s">
        <v>34</v>
      </c>
      <c r="BK2525" s="227">
        <f>ROUND(I2525*H2525,2)</f>
        <v>0</v>
      </c>
      <c r="BL2525" s="19" t="s">
        <v>304</v>
      </c>
      <c r="BM2525" s="226" t="s">
        <v>3621</v>
      </c>
    </row>
    <row r="2526" spans="1:51" s="13" customFormat="1" ht="12">
      <c r="A2526" s="13"/>
      <c r="B2526" s="228"/>
      <c r="C2526" s="229"/>
      <c r="D2526" s="230" t="s">
        <v>218</v>
      </c>
      <c r="E2526" s="229"/>
      <c r="F2526" s="232" t="s">
        <v>3622</v>
      </c>
      <c r="G2526" s="229"/>
      <c r="H2526" s="233">
        <v>50.05</v>
      </c>
      <c r="I2526" s="234"/>
      <c r="J2526" s="229"/>
      <c r="K2526" s="229"/>
      <c r="L2526" s="235"/>
      <c r="M2526" s="236"/>
      <c r="N2526" s="237"/>
      <c r="O2526" s="237"/>
      <c r="P2526" s="237"/>
      <c r="Q2526" s="237"/>
      <c r="R2526" s="237"/>
      <c r="S2526" s="237"/>
      <c r="T2526" s="238"/>
      <c r="U2526" s="13"/>
      <c r="V2526" s="13"/>
      <c r="W2526" s="13"/>
      <c r="X2526" s="13"/>
      <c r="Y2526" s="13"/>
      <c r="Z2526" s="13"/>
      <c r="AA2526" s="13"/>
      <c r="AB2526" s="13"/>
      <c r="AC2526" s="13"/>
      <c r="AD2526" s="13"/>
      <c r="AE2526" s="13"/>
      <c r="AT2526" s="239" t="s">
        <v>218</v>
      </c>
      <c r="AU2526" s="239" t="s">
        <v>82</v>
      </c>
      <c r="AV2526" s="13" t="s">
        <v>82</v>
      </c>
      <c r="AW2526" s="13" t="s">
        <v>4</v>
      </c>
      <c r="AX2526" s="13" t="s">
        <v>34</v>
      </c>
      <c r="AY2526" s="239" t="s">
        <v>206</v>
      </c>
    </row>
    <row r="2527" spans="1:65" s="2" customFormat="1" ht="12">
      <c r="A2527" s="40"/>
      <c r="B2527" s="41"/>
      <c r="C2527" s="215" t="s">
        <v>3623</v>
      </c>
      <c r="D2527" s="215" t="s">
        <v>208</v>
      </c>
      <c r="E2527" s="216" t="s">
        <v>3624</v>
      </c>
      <c r="F2527" s="217" t="s">
        <v>3625</v>
      </c>
      <c r="G2527" s="218" t="s">
        <v>386</v>
      </c>
      <c r="H2527" s="219">
        <v>20.88</v>
      </c>
      <c r="I2527" s="220"/>
      <c r="J2527" s="221">
        <f>ROUND(I2527*H2527,2)</f>
        <v>0</v>
      </c>
      <c r="K2527" s="217" t="s">
        <v>212</v>
      </c>
      <c r="L2527" s="46"/>
      <c r="M2527" s="222" t="s">
        <v>19</v>
      </c>
      <c r="N2527" s="223" t="s">
        <v>44</v>
      </c>
      <c r="O2527" s="86"/>
      <c r="P2527" s="224">
        <f>O2527*H2527</f>
        <v>0</v>
      </c>
      <c r="Q2527" s="224">
        <v>0.00083</v>
      </c>
      <c r="R2527" s="224">
        <f>Q2527*H2527</f>
        <v>0.0173304</v>
      </c>
      <c r="S2527" s="224">
        <v>0.00262</v>
      </c>
      <c r="T2527" s="225">
        <f>S2527*H2527</f>
        <v>0.05470559999999999</v>
      </c>
      <c r="U2527" s="40"/>
      <c r="V2527" s="40"/>
      <c r="W2527" s="40"/>
      <c r="X2527" s="40"/>
      <c r="Y2527" s="40"/>
      <c r="Z2527" s="40"/>
      <c r="AA2527" s="40"/>
      <c r="AB2527" s="40"/>
      <c r="AC2527" s="40"/>
      <c r="AD2527" s="40"/>
      <c r="AE2527" s="40"/>
      <c r="AR2527" s="226" t="s">
        <v>304</v>
      </c>
      <c r="AT2527" s="226" t="s">
        <v>208</v>
      </c>
      <c r="AU2527" s="226" t="s">
        <v>82</v>
      </c>
      <c r="AY2527" s="19" t="s">
        <v>206</v>
      </c>
      <c r="BE2527" s="227">
        <f>IF(N2527="základní",J2527,0)</f>
        <v>0</v>
      </c>
      <c r="BF2527" s="227">
        <f>IF(N2527="snížená",J2527,0)</f>
        <v>0</v>
      </c>
      <c r="BG2527" s="227">
        <f>IF(N2527="zákl. přenesená",J2527,0)</f>
        <v>0</v>
      </c>
      <c r="BH2527" s="227">
        <f>IF(N2527="sníž. přenesená",J2527,0)</f>
        <v>0</v>
      </c>
      <c r="BI2527" s="227">
        <f>IF(N2527="nulová",J2527,0)</f>
        <v>0</v>
      </c>
      <c r="BJ2527" s="19" t="s">
        <v>34</v>
      </c>
      <c r="BK2527" s="227">
        <f>ROUND(I2527*H2527,2)</f>
        <v>0</v>
      </c>
      <c r="BL2527" s="19" t="s">
        <v>304</v>
      </c>
      <c r="BM2527" s="226" t="s">
        <v>3626</v>
      </c>
    </row>
    <row r="2528" spans="1:51" s="15" customFormat="1" ht="12">
      <c r="A2528" s="15"/>
      <c r="B2528" s="251"/>
      <c r="C2528" s="252"/>
      <c r="D2528" s="230" t="s">
        <v>218</v>
      </c>
      <c r="E2528" s="253" t="s">
        <v>19</v>
      </c>
      <c r="F2528" s="254" t="s">
        <v>3627</v>
      </c>
      <c r="G2528" s="252"/>
      <c r="H2528" s="253" t="s">
        <v>19</v>
      </c>
      <c r="I2528" s="255"/>
      <c r="J2528" s="252"/>
      <c r="K2528" s="252"/>
      <c r="L2528" s="256"/>
      <c r="M2528" s="257"/>
      <c r="N2528" s="258"/>
      <c r="O2528" s="258"/>
      <c r="P2528" s="258"/>
      <c r="Q2528" s="258"/>
      <c r="R2528" s="258"/>
      <c r="S2528" s="258"/>
      <c r="T2528" s="259"/>
      <c r="U2528" s="15"/>
      <c r="V2528" s="15"/>
      <c r="W2528" s="15"/>
      <c r="X2528" s="15"/>
      <c r="Y2528" s="15"/>
      <c r="Z2528" s="15"/>
      <c r="AA2528" s="15"/>
      <c r="AB2528" s="15"/>
      <c r="AC2528" s="15"/>
      <c r="AD2528" s="15"/>
      <c r="AE2528" s="15"/>
      <c r="AT2528" s="260" t="s">
        <v>218</v>
      </c>
      <c r="AU2528" s="260" t="s">
        <v>82</v>
      </c>
      <c r="AV2528" s="15" t="s">
        <v>34</v>
      </c>
      <c r="AW2528" s="15" t="s">
        <v>33</v>
      </c>
      <c r="AX2528" s="15" t="s">
        <v>73</v>
      </c>
      <c r="AY2528" s="260" t="s">
        <v>206</v>
      </c>
    </row>
    <row r="2529" spans="1:51" s="13" customFormat="1" ht="12">
      <c r="A2529" s="13"/>
      <c r="B2529" s="228"/>
      <c r="C2529" s="229"/>
      <c r="D2529" s="230" t="s">
        <v>218</v>
      </c>
      <c r="E2529" s="231" t="s">
        <v>19</v>
      </c>
      <c r="F2529" s="232" t="s">
        <v>3628</v>
      </c>
      <c r="G2529" s="229"/>
      <c r="H2529" s="233">
        <v>7.2</v>
      </c>
      <c r="I2529" s="234"/>
      <c r="J2529" s="229"/>
      <c r="K2529" s="229"/>
      <c r="L2529" s="235"/>
      <c r="M2529" s="236"/>
      <c r="N2529" s="237"/>
      <c r="O2529" s="237"/>
      <c r="P2529" s="237"/>
      <c r="Q2529" s="237"/>
      <c r="R2529" s="237"/>
      <c r="S2529" s="237"/>
      <c r="T2529" s="238"/>
      <c r="U2529" s="13"/>
      <c r="V2529" s="13"/>
      <c r="W2529" s="13"/>
      <c r="X2529" s="13"/>
      <c r="Y2529" s="13"/>
      <c r="Z2529" s="13"/>
      <c r="AA2529" s="13"/>
      <c r="AB2529" s="13"/>
      <c r="AC2529" s="13"/>
      <c r="AD2529" s="13"/>
      <c r="AE2529" s="13"/>
      <c r="AT2529" s="239" t="s">
        <v>218</v>
      </c>
      <c r="AU2529" s="239" t="s">
        <v>82</v>
      </c>
      <c r="AV2529" s="13" t="s">
        <v>82</v>
      </c>
      <c r="AW2529" s="13" t="s">
        <v>33</v>
      </c>
      <c r="AX2529" s="13" t="s">
        <v>73</v>
      </c>
      <c r="AY2529" s="239" t="s">
        <v>206</v>
      </c>
    </row>
    <row r="2530" spans="1:51" s="13" customFormat="1" ht="12">
      <c r="A2530" s="13"/>
      <c r="B2530" s="228"/>
      <c r="C2530" s="229"/>
      <c r="D2530" s="230" t="s">
        <v>218</v>
      </c>
      <c r="E2530" s="231" t="s">
        <v>19</v>
      </c>
      <c r="F2530" s="232" t="s">
        <v>3629</v>
      </c>
      <c r="G2530" s="229"/>
      <c r="H2530" s="233">
        <v>13.68</v>
      </c>
      <c r="I2530" s="234"/>
      <c r="J2530" s="229"/>
      <c r="K2530" s="229"/>
      <c r="L2530" s="235"/>
      <c r="M2530" s="236"/>
      <c r="N2530" s="237"/>
      <c r="O2530" s="237"/>
      <c r="P2530" s="237"/>
      <c r="Q2530" s="237"/>
      <c r="R2530" s="237"/>
      <c r="S2530" s="237"/>
      <c r="T2530" s="238"/>
      <c r="U2530" s="13"/>
      <c r="V2530" s="13"/>
      <c r="W2530" s="13"/>
      <c r="X2530" s="13"/>
      <c r="Y2530" s="13"/>
      <c r="Z2530" s="13"/>
      <c r="AA2530" s="13"/>
      <c r="AB2530" s="13"/>
      <c r="AC2530" s="13"/>
      <c r="AD2530" s="13"/>
      <c r="AE2530" s="13"/>
      <c r="AT2530" s="239" t="s">
        <v>218</v>
      </c>
      <c r="AU2530" s="239" t="s">
        <v>82</v>
      </c>
      <c r="AV2530" s="13" t="s">
        <v>82</v>
      </c>
      <c r="AW2530" s="13" t="s">
        <v>33</v>
      </c>
      <c r="AX2530" s="13" t="s">
        <v>73</v>
      </c>
      <c r="AY2530" s="239" t="s">
        <v>206</v>
      </c>
    </row>
    <row r="2531" spans="1:51" s="14" customFormat="1" ht="12">
      <c r="A2531" s="14"/>
      <c r="B2531" s="240"/>
      <c r="C2531" s="241"/>
      <c r="D2531" s="230" t="s">
        <v>218</v>
      </c>
      <c r="E2531" s="242" t="s">
        <v>19</v>
      </c>
      <c r="F2531" s="243" t="s">
        <v>220</v>
      </c>
      <c r="G2531" s="241"/>
      <c r="H2531" s="244">
        <v>20.88</v>
      </c>
      <c r="I2531" s="245"/>
      <c r="J2531" s="241"/>
      <c r="K2531" s="241"/>
      <c r="L2531" s="246"/>
      <c r="M2531" s="247"/>
      <c r="N2531" s="248"/>
      <c r="O2531" s="248"/>
      <c r="P2531" s="248"/>
      <c r="Q2531" s="248"/>
      <c r="R2531" s="248"/>
      <c r="S2531" s="248"/>
      <c r="T2531" s="249"/>
      <c r="U2531" s="14"/>
      <c r="V2531" s="14"/>
      <c r="W2531" s="14"/>
      <c r="X2531" s="14"/>
      <c r="Y2531" s="14"/>
      <c r="Z2531" s="14"/>
      <c r="AA2531" s="14"/>
      <c r="AB2531" s="14"/>
      <c r="AC2531" s="14"/>
      <c r="AD2531" s="14"/>
      <c r="AE2531" s="14"/>
      <c r="AT2531" s="250" t="s">
        <v>218</v>
      </c>
      <c r="AU2531" s="250" t="s">
        <v>82</v>
      </c>
      <c r="AV2531" s="14" t="s">
        <v>112</v>
      </c>
      <c r="AW2531" s="14" t="s">
        <v>33</v>
      </c>
      <c r="AX2531" s="14" t="s">
        <v>34</v>
      </c>
      <c r="AY2531" s="250" t="s">
        <v>206</v>
      </c>
    </row>
    <row r="2532" spans="1:65" s="2" customFormat="1" ht="12">
      <c r="A2532" s="40"/>
      <c r="B2532" s="41"/>
      <c r="C2532" s="261" t="s">
        <v>3630</v>
      </c>
      <c r="D2532" s="261" t="s">
        <v>317</v>
      </c>
      <c r="E2532" s="262" t="s">
        <v>3583</v>
      </c>
      <c r="F2532" s="263" t="s">
        <v>3584</v>
      </c>
      <c r="G2532" s="264" t="s">
        <v>211</v>
      </c>
      <c r="H2532" s="265">
        <v>3.132</v>
      </c>
      <c r="I2532" s="266"/>
      <c r="J2532" s="267">
        <f>ROUND(I2532*H2532,2)</f>
        <v>0</v>
      </c>
      <c r="K2532" s="263" t="s">
        <v>212</v>
      </c>
      <c r="L2532" s="268"/>
      <c r="M2532" s="269" t="s">
        <v>19</v>
      </c>
      <c r="N2532" s="270" t="s">
        <v>44</v>
      </c>
      <c r="O2532" s="86"/>
      <c r="P2532" s="224">
        <f>O2532*H2532</f>
        <v>0</v>
      </c>
      <c r="Q2532" s="224">
        <v>0.018</v>
      </c>
      <c r="R2532" s="224">
        <f>Q2532*H2532</f>
        <v>0.056375999999999996</v>
      </c>
      <c r="S2532" s="224">
        <v>0</v>
      </c>
      <c r="T2532" s="225">
        <f>S2532*H2532</f>
        <v>0</v>
      </c>
      <c r="U2532" s="40"/>
      <c r="V2532" s="40"/>
      <c r="W2532" s="40"/>
      <c r="X2532" s="40"/>
      <c r="Y2532" s="40"/>
      <c r="Z2532" s="40"/>
      <c r="AA2532" s="40"/>
      <c r="AB2532" s="40"/>
      <c r="AC2532" s="40"/>
      <c r="AD2532" s="40"/>
      <c r="AE2532" s="40"/>
      <c r="AR2532" s="226" t="s">
        <v>377</v>
      </c>
      <c r="AT2532" s="226" t="s">
        <v>317</v>
      </c>
      <c r="AU2532" s="226" t="s">
        <v>82</v>
      </c>
      <c r="AY2532" s="19" t="s">
        <v>206</v>
      </c>
      <c r="BE2532" s="227">
        <f>IF(N2532="základní",J2532,0)</f>
        <v>0</v>
      </c>
      <c r="BF2532" s="227">
        <f>IF(N2532="snížená",J2532,0)</f>
        <v>0</v>
      </c>
      <c r="BG2532" s="227">
        <f>IF(N2532="zákl. přenesená",J2532,0)</f>
        <v>0</v>
      </c>
      <c r="BH2532" s="227">
        <f>IF(N2532="sníž. přenesená",J2532,0)</f>
        <v>0</v>
      </c>
      <c r="BI2532" s="227">
        <f>IF(N2532="nulová",J2532,0)</f>
        <v>0</v>
      </c>
      <c r="BJ2532" s="19" t="s">
        <v>34</v>
      </c>
      <c r="BK2532" s="227">
        <f>ROUND(I2532*H2532,2)</f>
        <v>0</v>
      </c>
      <c r="BL2532" s="19" t="s">
        <v>304</v>
      </c>
      <c r="BM2532" s="226" t="s">
        <v>3631</v>
      </c>
    </row>
    <row r="2533" spans="1:51" s="13" customFormat="1" ht="12">
      <c r="A2533" s="13"/>
      <c r="B2533" s="228"/>
      <c r="C2533" s="229"/>
      <c r="D2533" s="230" t="s">
        <v>218</v>
      </c>
      <c r="E2533" s="229"/>
      <c r="F2533" s="232" t="s">
        <v>3632</v>
      </c>
      <c r="G2533" s="229"/>
      <c r="H2533" s="233">
        <v>3.132</v>
      </c>
      <c r="I2533" s="234"/>
      <c r="J2533" s="229"/>
      <c r="K2533" s="229"/>
      <c r="L2533" s="235"/>
      <c r="M2533" s="236"/>
      <c r="N2533" s="237"/>
      <c r="O2533" s="237"/>
      <c r="P2533" s="237"/>
      <c r="Q2533" s="237"/>
      <c r="R2533" s="237"/>
      <c r="S2533" s="237"/>
      <c r="T2533" s="238"/>
      <c r="U2533" s="13"/>
      <c r="V2533" s="13"/>
      <c r="W2533" s="13"/>
      <c r="X2533" s="13"/>
      <c r="Y2533" s="13"/>
      <c r="Z2533" s="13"/>
      <c r="AA2533" s="13"/>
      <c r="AB2533" s="13"/>
      <c r="AC2533" s="13"/>
      <c r="AD2533" s="13"/>
      <c r="AE2533" s="13"/>
      <c r="AT2533" s="239" t="s">
        <v>218</v>
      </c>
      <c r="AU2533" s="239" t="s">
        <v>82</v>
      </c>
      <c r="AV2533" s="13" t="s">
        <v>82</v>
      </c>
      <c r="AW2533" s="13" t="s">
        <v>4</v>
      </c>
      <c r="AX2533" s="13" t="s">
        <v>34</v>
      </c>
      <c r="AY2533" s="239" t="s">
        <v>206</v>
      </c>
    </row>
    <row r="2534" spans="1:65" s="2" customFormat="1" ht="12">
      <c r="A2534" s="40"/>
      <c r="B2534" s="41"/>
      <c r="C2534" s="215" t="s">
        <v>3633</v>
      </c>
      <c r="D2534" s="215" t="s">
        <v>208</v>
      </c>
      <c r="E2534" s="216" t="s">
        <v>3634</v>
      </c>
      <c r="F2534" s="217" t="s">
        <v>3635</v>
      </c>
      <c r="G2534" s="218" t="s">
        <v>211</v>
      </c>
      <c r="H2534" s="219">
        <v>638.802</v>
      </c>
      <c r="I2534" s="220"/>
      <c r="J2534" s="221">
        <f>ROUND(I2534*H2534,2)</f>
        <v>0</v>
      </c>
      <c r="K2534" s="217" t="s">
        <v>212</v>
      </c>
      <c r="L2534" s="46"/>
      <c r="M2534" s="222" t="s">
        <v>19</v>
      </c>
      <c r="N2534" s="223" t="s">
        <v>44</v>
      </c>
      <c r="O2534" s="86"/>
      <c r="P2534" s="224">
        <f>O2534*H2534</f>
        <v>0</v>
      </c>
      <c r="Q2534" s="224">
        <v>0.009</v>
      </c>
      <c r="R2534" s="224">
        <f>Q2534*H2534</f>
        <v>5.749218</v>
      </c>
      <c r="S2534" s="224">
        <v>0</v>
      </c>
      <c r="T2534" s="225">
        <f>S2534*H2534</f>
        <v>0</v>
      </c>
      <c r="U2534" s="40"/>
      <c r="V2534" s="40"/>
      <c r="W2534" s="40"/>
      <c r="X2534" s="40"/>
      <c r="Y2534" s="40"/>
      <c r="Z2534" s="40"/>
      <c r="AA2534" s="40"/>
      <c r="AB2534" s="40"/>
      <c r="AC2534" s="40"/>
      <c r="AD2534" s="40"/>
      <c r="AE2534" s="40"/>
      <c r="AR2534" s="226" t="s">
        <v>304</v>
      </c>
      <c r="AT2534" s="226" t="s">
        <v>208</v>
      </c>
      <c r="AU2534" s="226" t="s">
        <v>82</v>
      </c>
      <c r="AY2534" s="19" t="s">
        <v>206</v>
      </c>
      <c r="BE2534" s="227">
        <f>IF(N2534="základní",J2534,0)</f>
        <v>0</v>
      </c>
      <c r="BF2534" s="227">
        <f>IF(N2534="snížená",J2534,0)</f>
        <v>0</v>
      </c>
      <c r="BG2534" s="227">
        <f>IF(N2534="zákl. přenesená",J2534,0)</f>
        <v>0</v>
      </c>
      <c r="BH2534" s="227">
        <f>IF(N2534="sníž. přenesená",J2534,0)</f>
        <v>0</v>
      </c>
      <c r="BI2534" s="227">
        <f>IF(N2534="nulová",J2534,0)</f>
        <v>0</v>
      </c>
      <c r="BJ2534" s="19" t="s">
        <v>34</v>
      </c>
      <c r="BK2534" s="227">
        <f>ROUND(I2534*H2534,2)</f>
        <v>0</v>
      </c>
      <c r="BL2534" s="19" t="s">
        <v>304</v>
      </c>
      <c r="BM2534" s="226" t="s">
        <v>3636</v>
      </c>
    </row>
    <row r="2535" spans="1:51" s="15" customFormat="1" ht="12">
      <c r="A2535" s="15"/>
      <c r="B2535" s="251"/>
      <c r="C2535" s="252"/>
      <c r="D2535" s="230" t="s">
        <v>218</v>
      </c>
      <c r="E2535" s="253" t="s">
        <v>19</v>
      </c>
      <c r="F2535" s="254" t="s">
        <v>2332</v>
      </c>
      <c r="G2535" s="252"/>
      <c r="H2535" s="253" t="s">
        <v>19</v>
      </c>
      <c r="I2535" s="255"/>
      <c r="J2535" s="252"/>
      <c r="K2535" s="252"/>
      <c r="L2535" s="256"/>
      <c r="M2535" s="257"/>
      <c r="N2535" s="258"/>
      <c r="O2535" s="258"/>
      <c r="P2535" s="258"/>
      <c r="Q2535" s="258"/>
      <c r="R2535" s="258"/>
      <c r="S2535" s="258"/>
      <c r="T2535" s="259"/>
      <c r="U2535" s="15"/>
      <c r="V2535" s="15"/>
      <c r="W2535" s="15"/>
      <c r="X2535" s="15"/>
      <c r="Y2535" s="15"/>
      <c r="Z2535" s="15"/>
      <c r="AA2535" s="15"/>
      <c r="AB2535" s="15"/>
      <c r="AC2535" s="15"/>
      <c r="AD2535" s="15"/>
      <c r="AE2535" s="15"/>
      <c r="AT2535" s="260" t="s">
        <v>218</v>
      </c>
      <c r="AU2535" s="260" t="s">
        <v>82</v>
      </c>
      <c r="AV2535" s="15" t="s">
        <v>34</v>
      </c>
      <c r="AW2535" s="15" t="s">
        <v>33</v>
      </c>
      <c r="AX2535" s="15" t="s">
        <v>73</v>
      </c>
      <c r="AY2535" s="260" t="s">
        <v>206</v>
      </c>
    </row>
    <row r="2536" spans="1:51" s="13" customFormat="1" ht="12">
      <c r="A2536" s="13"/>
      <c r="B2536" s="228"/>
      <c r="C2536" s="229"/>
      <c r="D2536" s="230" t="s">
        <v>218</v>
      </c>
      <c r="E2536" s="231" t="s">
        <v>19</v>
      </c>
      <c r="F2536" s="232" t="s">
        <v>2414</v>
      </c>
      <c r="G2536" s="229"/>
      <c r="H2536" s="233">
        <v>288.912</v>
      </c>
      <c r="I2536" s="234"/>
      <c r="J2536" s="229"/>
      <c r="K2536" s="229"/>
      <c r="L2536" s="235"/>
      <c r="M2536" s="236"/>
      <c r="N2536" s="237"/>
      <c r="O2536" s="237"/>
      <c r="P2536" s="237"/>
      <c r="Q2536" s="237"/>
      <c r="R2536" s="237"/>
      <c r="S2536" s="237"/>
      <c r="T2536" s="238"/>
      <c r="U2536" s="13"/>
      <c r="V2536" s="13"/>
      <c r="W2536" s="13"/>
      <c r="X2536" s="13"/>
      <c r="Y2536" s="13"/>
      <c r="Z2536" s="13"/>
      <c r="AA2536" s="13"/>
      <c r="AB2536" s="13"/>
      <c r="AC2536" s="13"/>
      <c r="AD2536" s="13"/>
      <c r="AE2536" s="13"/>
      <c r="AT2536" s="239" t="s">
        <v>218</v>
      </c>
      <c r="AU2536" s="239" t="s">
        <v>82</v>
      </c>
      <c r="AV2536" s="13" t="s">
        <v>82</v>
      </c>
      <c r="AW2536" s="13" t="s">
        <v>33</v>
      </c>
      <c r="AX2536" s="13" t="s">
        <v>73</v>
      </c>
      <c r="AY2536" s="239" t="s">
        <v>206</v>
      </c>
    </row>
    <row r="2537" spans="1:51" s="15" customFormat="1" ht="12">
      <c r="A2537" s="15"/>
      <c r="B2537" s="251"/>
      <c r="C2537" s="252"/>
      <c r="D2537" s="230" t="s">
        <v>218</v>
      </c>
      <c r="E2537" s="253" t="s">
        <v>19</v>
      </c>
      <c r="F2537" s="254" t="s">
        <v>2346</v>
      </c>
      <c r="G2537" s="252"/>
      <c r="H2537" s="253" t="s">
        <v>19</v>
      </c>
      <c r="I2537" s="255"/>
      <c r="J2537" s="252"/>
      <c r="K2537" s="252"/>
      <c r="L2537" s="256"/>
      <c r="M2537" s="257"/>
      <c r="N2537" s="258"/>
      <c r="O2537" s="258"/>
      <c r="P2537" s="258"/>
      <c r="Q2537" s="258"/>
      <c r="R2537" s="258"/>
      <c r="S2537" s="258"/>
      <c r="T2537" s="259"/>
      <c r="U2537" s="15"/>
      <c r="V2537" s="15"/>
      <c r="W2537" s="15"/>
      <c r="X2537" s="15"/>
      <c r="Y2537" s="15"/>
      <c r="Z2537" s="15"/>
      <c r="AA2537" s="15"/>
      <c r="AB2537" s="15"/>
      <c r="AC2537" s="15"/>
      <c r="AD2537" s="15"/>
      <c r="AE2537" s="15"/>
      <c r="AT2537" s="260" t="s">
        <v>218</v>
      </c>
      <c r="AU2537" s="260" t="s">
        <v>82</v>
      </c>
      <c r="AV2537" s="15" t="s">
        <v>34</v>
      </c>
      <c r="AW2537" s="15" t="s">
        <v>33</v>
      </c>
      <c r="AX2537" s="15" t="s">
        <v>73</v>
      </c>
      <c r="AY2537" s="260" t="s">
        <v>206</v>
      </c>
    </row>
    <row r="2538" spans="1:51" s="13" customFormat="1" ht="12">
      <c r="A2538" s="13"/>
      <c r="B2538" s="228"/>
      <c r="C2538" s="229"/>
      <c r="D2538" s="230" t="s">
        <v>218</v>
      </c>
      <c r="E2538" s="231" t="s">
        <v>19</v>
      </c>
      <c r="F2538" s="232" t="s">
        <v>2416</v>
      </c>
      <c r="G2538" s="229"/>
      <c r="H2538" s="233">
        <v>20.99</v>
      </c>
      <c r="I2538" s="234"/>
      <c r="J2538" s="229"/>
      <c r="K2538" s="229"/>
      <c r="L2538" s="235"/>
      <c r="M2538" s="236"/>
      <c r="N2538" s="237"/>
      <c r="O2538" s="237"/>
      <c r="P2538" s="237"/>
      <c r="Q2538" s="237"/>
      <c r="R2538" s="237"/>
      <c r="S2538" s="237"/>
      <c r="T2538" s="238"/>
      <c r="U2538" s="13"/>
      <c r="V2538" s="13"/>
      <c r="W2538" s="13"/>
      <c r="X2538" s="13"/>
      <c r="Y2538" s="13"/>
      <c r="Z2538" s="13"/>
      <c r="AA2538" s="13"/>
      <c r="AB2538" s="13"/>
      <c r="AC2538" s="13"/>
      <c r="AD2538" s="13"/>
      <c r="AE2538" s="13"/>
      <c r="AT2538" s="239" t="s">
        <v>218</v>
      </c>
      <c r="AU2538" s="239" t="s">
        <v>82</v>
      </c>
      <c r="AV2538" s="13" t="s">
        <v>82</v>
      </c>
      <c r="AW2538" s="13" t="s">
        <v>33</v>
      </c>
      <c r="AX2538" s="13" t="s">
        <v>73</v>
      </c>
      <c r="AY2538" s="239" t="s">
        <v>206</v>
      </c>
    </row>
    <row r="2539" spans="1:51" s="15" customFormat="1" ht="12">
      <c r="A2539" s="15"/>
      <c r="B2539" s="251"/>
      <c r="C2539" s="252"/>
      <c r="D2539" s="230" t="s">
        <v>218</v>
      </c>
      <c r="E2539" s="253" t="s">
        <v>19</v>
      </c>
      <c r="F2539" s="254" t="s">
        <v>2354</v>
      </c>
      <c r="G2539" s="252"/>
      <c r="H2539" s="253" t="s">
        <v>19</v>
      </c>
      <c r="I2539" s="255"/>
      <c r="J2539" s="252"/>
      <c r="K2539" s="252"/>
      <c r="L2539" s="256"/>
      <c r="M2539" s="257"/>
      <c r="N2539" s="258"/>
      <c r="O2539" s="258"/>
      <c r="P2539" s="258"/>
      <c r="Q2539" s="258"/>
      <c r="R2539" s="258"/>
      <c r="S2539" s="258"/>
      <c r="T2539" s="259"/>
      <c r="U2539" s="15"/>
      <c r="V2539" s="15"/>
      <c r="W2539" s="15"/>
      <c r="X2539" s="15"/>
      <c r="Y2539" s="15"/>
      <c r="Z2539" s="15"/>
      <c r="AA2539" s="15"/>
      <c r="AB2539" s="15"/>
      <c r="AC2539" s="15"/>
      <c r="AD2539" s="15"/>
      <c r="AE2539" s="15"/>
      <c r="AT2539" s="260" t="s">
        <v>218</v>
      </c>
      <c r="AU2539" s="260" t="s">
        <v>82</v>
      </c>
      <c r="AV2539" s="15" t="s">
        <v>34</v>
      </c>
      <c r="AW2539" s="15" t="s">
        <v>33</v>
      </c>
      <c r="AX2539" s="15" t="s">
        <v>73</v>
      </c>
      <c r="AY2539" s="260" t="s">
        <v>206</v>
      </c>
    </row>
    <row r="2540" spans="1:51" s="13" customFormat="1" ht="12">
      <c r="A2540" s="13"/>
      <c r="B2540" s="228"/>
      <c r="C2540" s="229"/>
      <c r="D2540" s="230" t="s">
        <v>218</v>
      </c>
      <c r="E2540" s="231" t="s">
        <v>19</v>
      </c>
      <c r="F2540" s="232" t="s">
        <v>2417</v>
      </c>
      <c r="G2540" s="229"/>
      <c r="H2540" s="233">
        <v>13.23</v>
      </c>
      <c r="I2540" s="234"/>
      <c r="J2540" s="229"/>
      <c r="K2540" s="229"/>
      <c r="L2540" s="235"/>
      <c r="M2540" s="236"/>
      <c r="N2540" s="237"/>
      <c r="O2540" s="237"/>
      <c r="P2540" s="237"/>
      <c r="Q2540" s="237"/>
      <c r="R2540" s="237"/>
      <c r="S2540" s="237"/>
      <c r="T2540" s="238"/>
      <c r="U2540" s="13"/>
      <c r="V2540" s="13"/>
      <c r="W2540" s="13"/>
      <c r="X2540" s="13"/>
      <c r="Y2540" s="13"/>
      <c r="Z2540" s="13"/>
      <c r="AA2540" s="13"/>
      <c r="AB2540" s="13"/>
      <c r="AC2540" s="13"/>
      <c r="AD2540" s="13"/>
      <c r="AE2540" s="13"/>
      <c r="AT2540" s="239" t="s">
        <v>218</v>
      </c>
      <c r="AU2540" s="239" t="s">
        <v>82</v>
      </c>
      <c r="AV2540" s="13" t="s">
        <v>82</v>
      </c>
      <c r="AW2540" s="13" t="s">
        <v>33</v>
      </c>
      <c r="AX2540" s="13" t="s">
        <v>73</v>
      </c>
      <c r="AY2540" s="239" t="s">
        <v>206</v>
      </c>
    </row>
    <row r="2541" spans="1:51" s="15" customFormat="1" ht="12">
      <c r="A2541" s="15"/>
      <c r="B2541" s="251"/>
      <c r="C2541" s="252"/>
      <c r="D2541" s="230" t="s">
        <v>218</v>
      </c>
      <c r="E2541" s="253" t="s">
        <v>19</v>
      </c>
      <c r="F2541" s="254" t="s">
        <v>2356</v>
      </c>
      <c r="G2541" s="252"/>
      <c r="H2541" s="253" t="s">
        <v>19</v>
      </c>
      <c r="I2541" s="255"/>
      <c r="J2541" s="252"/>
      <c r="K2541" s="252"/>
      <c r="L2541" s="256"/>
      <c r="M2541" s="257"/>
      <c r="N2541" s="258"/>
      <c r="O2541" s="258"/>
      <c r="P2541" s="258"/>
      <c r="Q2541" s="258"/>
      <c r="R2541" s="258"/>
      <c r="S2541" s="258"/>
      <c r="T2541" s="259"/>
      <c r="U2541" s="15"/>
      <c r="V2541" s="15"/>
      <c r="W2541" s="15"/>
      <c r="X2541" s="15"/>
      <c r="Y2541" s="15"/>
      <c r="Z2541" s="15"/>
      <c r="AA2541" s="15"/>
      <c r="AB2541" s="15"/>
      <c r="AC2541" s="15"/>
      <c r="AD2541" s="15"/>
      <c r="AE2541" s="15"/>
      <c r="AT2541" s="260" t="s">
        <v>218</v>
      </c>
      <c r="AU2541" s="260" t="s">
        <v>82</v>
      </c>
      <c r="AV2541" s="15" t="s">
        <v>34</v>
      </c>
      <c r="AW2541" s="15" t="s">
        <v>33</v>
      </c>
      <c r="AX2541" s="15" t="s">
        <v>73</v>
      </c>
      <c r="AY2541" s="260" t="s">
        <v>206</v>
      </c>
    </row>
    <row r="2542" spans="1:51" s="13" customFormat="1" ht="12">
      <c r="A2542" s="13"/>
      <c r="B2542" s="228"/>
      <c r="C2542" s="229"/>
      <c r="D2542" s="230" t="s">
        <v>218</v>
      </c>
      <c r="E2542" s="231" t="s">
        <v>19</v>
      </c>
      <c r="F2542" s="232" t="s">
        <v>2418</v>
      </c>
      <c r="G2542" s="229"/>
      <c r="H2542" s="233">
        <v>52.08</v>
      </c>
      <c r="I2542" s="234"/>
      <c r="J2542" s="229"/>
      <c r="K2542" s="229"/>
      <c r="L2542" s="235"/>
      <c r="M2542" s="236"/>
      <c r="N2542" s="237"/>
      <c r="O2542" s="237"/>
      <c r="P2542" s="237"/>
      <c r="Q2542" s="237"/>
      <c r="R2542" s="237"/>
      <c r="S2542" s="237"/>
      <c r="T2542" s="238"/>
      <c r="U2542" s="13"/>
      <c r="V2542" s="13"/>
      <c r="W2542" s="13"/>
      <c r="X2542" s="13"/>
      <c r="Y2542" s="13"/>
      <c r="Z2542" s="13"/>
      <c r="AA2542" s="13"/>
      <c r="AB2542" s="13"/>
      <c r="AC2542" s="13"/>
      <c r="AD2542" s="13"/>
      <c r="AE2542" s="13"/>
      <c r="AT2542" s="239" t="s">
        <v>218</v>
      </c>
      <c r="AU2542" s="239" t="s">
        <v>82</v>
      </c>
      <c r="AV2542" s="13" t="s">
        <v>82</v>
      </c>
      <c r="AW2542" s="13" t="s">
        <v>33</v>
      </c>
      <c r="AX2542" s="13" t="s">
        <v>73</v>
      </c>
      <c r="AY2542" s="239" t="s">
        <v>206</v>
      </c>
    </row>
    <row r="2543" spans="1:51" s="15" customFormat="1" ht="12">
      <c r="A2543" s="15"/>
      <c r="B2543" s="251"/>
      <c r="C2543" s="252"/>
      <c r="D2543" s="230" t="s">
        <v>218</v>
      </c>
      <c r="E2543" s="253" t="s">
        <v>19</v>
      </c>
      <c r="F2543" s="254" t="s">
        <v>2419</v>
      </c>
      <c r="G2543" s="252"/>
      <c r="H2543" s="253" t="s">
        <v>19</v>
      </c>
      <c r="I2543" s="255"/>
      <c r="J2543" s="252"/>
      <c r="K2543" s="252"/>
      <c r="L2543" s="256"/>
      <c r="M2543" s="257"/>
      <c r="N2543" s="258"/>
      <c r="O2543" s="258"/>
      <c r="P2543" s="258"/>
      <c r="Q2543" s="258"/>
      <c r="R2543" s="258"/>
      <c r="S2543" s="258"/>
      <c r="T2543" s="259"/>
      <c r="U2543" s="15"/>
      <c r="V2543" s="15"/>
      <c r="W2543" s="15"/>
      <c r="X2543" s="15"/>
      <c r="Y2543" s="15"/>
      <c r="Z2543" s="15"/>
      <c r="AA2543" s="15"/>
      <c r="AB2543" s="15"/>
      <c r="AC2543" s="15"/>
      <c r="AD2543" s="15"/>
      <c r="AE2543" s="15"/>
      <c r="AT2543" s="260" t="s">
        <v>218</v>
      </c>
      <c r="AU2543" s="260" t="s">
        <v>82</v>
      </c>
      <c r="AV2543" s="15" t="s">
        <v>34</v>
      </c>
      <c r="AW2543" s="15" t="s">
        <v>33</v>
      </c>
      <c r="AX2543" s="15" t="s">
        <v>73</v>
      </c>
      <c r="AY2543" s="260" t="s">
        <v>206</v>
      </c>
    </row>
    <row r="2544" spans="1:51" s="13" customFormat="1" ht="12">
      <c r="A2544" s="13"/>
      <c r="B2544" s="228"/>
      <c r="C2544" s="229"/>
      <c r="D2544" s="230" t="s">
        <v>218</v>
      </c>
      <c r="E2544" s="231" t="s">
        <v>19</v>
      </c>
      <c r="F2544" s="232" t="s">
        <v>2420</v>
      </c>
      <c r="G2544" s="229"/>
      <c r="H2544" s="233">
        <v>249.5</v>
      </c>
      <c r="I2544" s="234"/>
      <c r="J2544" s="229"/>
      <c r="K2544" s="229"/>
      <c r="L2544" s="235"/>
      <c r="M2544" s="236"/>
      <c r="N2544" s="237"/>
      <c r="O2544" s="237"/>
      <c r="P2544" s="237"/>
      <c r="Q2544" s="237"/>
      <c r="R2544" s="237"/>
      <c r="S2544" s="237"/>
      <c r="T2544" s="238"/>
      <c r="U2544" s="13"/>
      <c r="V2544" s="13"/>
      <c r="W2544" s="13"/>
      <c r="X2544" s="13"/>
      <c r="Y2544" s="13"/>
      <c r="Z2544" s="13"/>
      <c r="AA2544" s="13"/>
      <c r="AB2544" s="13"/>
      <c r="AC2544" s="13"/>
      <c r="AD2544" s="13"/>
      <c r="AE2544" s="13"/>
      <c r="AT2544" s="239" t="s">
        <v>218</v>
      </c>
      <c r="AU2544" s="239" t="s">
        <v>82</v>
      </c>
      <c r="AV2544" s="13" t="s">
        <v>82</v>
      </c>
      <c r="AW2544" s="13" t="s">
        <v>33</v>
      </c>
      <c r="AX2544" s="13" t="s">
        <v>73</v>
      </c>
      <c r="AY2544" s="239" t="s">
        <v>206</v>
      </c>
    </row>
    <row r="2545" spans="1:51" s="15" customFormat="1" ht="12">
      <c r="A2545" s="15"/>
      <c r="B2545" s="251"/>
      <c r="C2545" s="252"/>
      <c r="D2545" s="230" t="s">
        <v>218</v>
      </c>
      <c r="E2545" s="253" t="s">
        <v>19</v>
      </c>
      <c r="F2545" s="254" t="s">
        <v>2367</v>
      </c>
      <c r="G2545" s="252"/>
      <c r="H2545" s="253" t="s">
        <v>19</v>
      </c>
      <c r="I2545" s="255"/>
      <c r="J2545" s="252"/>
      <c r="K2545" s="252"/>
      <c r="L2545" s="256"/>
      <c r="M2545" s="257"/>
      <c r="N2545" s="258"/>
      <c r="O2545" s="258"/>
      <c r="P2545" s="258"/>
      <c r="Q2545" s="258"/>
      <c r="R2545" s="258"/>
      <c r="S2545" s="258"/>
      <c r="T2545" s="259"/>
      <c r="U2545" s="15"/>
      <c r="V2545" s="15"/>
      <c r="W2545" s="15"/>
      <c r="X2545" s="15"/>
      <c r="Y2545" s="15"/>
      <c r="Z2545" s="15"/>
      <c r="AA2545" s="15"/>
      <c r="AB2545" s="15"/>
      <c r="AC2545" s="15"/>
      <c r="AD2545" s="15"/>
      <c r="AE2545" s="15"/>
      <c r="AT2545" s="260" t="s">
        <v>218</v>
      </c>
      <c r="AU2545" s="260" t="s">
        <v>82</v>
      </c>
      <c r="AV2545" s="15" t="s">
        <v>34</v>
      </c>
      <c r="AW2545" s="15" t="s">
        <v>33</v>
      </c>
      <c r="AX2545" s="15" t="s">
        <v>73</v>
      </c>
      <c r="AY2545" s="260" t="s">
        <v>206</v>
      </c>
    </row>
    <row r="2546" spans="1:51" s="13" customFormat="1" ht="12">
      <c r="A2546" s="13"/>
      <c r="B2546" s="228"/>
      <c r="C2546" s="229"/>
      <c r="D2546" s="230" t="s">
        <v>218</v>
      </c>
      <c r="E2546" s="231" t="s">
        <v>19</v>
      </c>
      <c r="F2546" s="232" t="s">
        <v>2421</v>
      </c>
      <c r="G2546" s="229"/>
      <c r="H2546" s="233">
        <v>2.34</v>
      </c>
      <c r="I2546" s="234"/>
      <c r="J2546" s="229"/>
      <c r="K2546" s="229"/>
      <c r="L2546" s="235"/>
      <c r="M2546" s="236"/>
      <c r="N2546" s="237"/>
      <c r="O2546" s="237"/>
      <c r="P2546" s="237"/>
      <c r="Q2546" s="237"/>
      <c r="R2546" s="237"/>
      <c r="S2546" s="237"/>
      <c r="T2546" s="238"/>
      <c r="U2546" s="13"/>
      <c r="V2546" s="13"/>
      <c r="W2546" s="13"/>
      <c r="X2546" s="13"/>
      <c r="Y2546" s="13"/>
      <c r="Z2546" s="13"/>
      <c r="AA2546" s="13"/>
      <c r="AB2546" s="13"/>
      <c r="AC2546" s="13"/>
      <c r="AD2546" s="13"/>
      <c r="AE2546" s="13"/>
      <c r="AT2546" s="239" t="s">
        <v>218</v>
      </c>
      <c r="AU2546" s="239" t="s">
        <v>82</v>
      </c>
      <c r="AV2546" s="13" t="s">
        <v>82</v>
      </c>
      <c r="AW2546" s="13" t="s">
        <v>33</v>
      </c>
      <c r="AX2546" s="13" t="s">
        <v>73</v>
      </c>
      <c r="AY2546" s="239" t="s">
        <v>206</v>
      </c>
    </row>
    <row r="2547" spans="1:51" s="15" customFormat="1" ht="12">
      <c r="A2547" s="15"/>
      <c r="B2547" s="251"/>
      <c r="C2547" s="252"/>
      <c r="D2547" s="230" t="s">
        <v>218</v>
      </c>
      <c r="E2547" s="253" t="s">
        <v>19</v>
      </c>
      <c r="F2547" s="254" t="s">
        <v>2422</v>
      </c>
      <c r="G2547" s="252"/>
      <c r="H2547" s="253" t="s">
        <v>19</v>
      </c>
      <c r="I2547" s="255"/>
      <c r="J2547" s="252"/>
      <c r="K2547" s="252"/>
      <c r="L2547" s="256"/>
      <c r="M2547" s="257"/>
      <c r="N2547" s="258"/>
      <c r="O2547" s="258"/>
      <c r="P2547" s="258"/>
      <c r="Q2547" s="258"/>
      <c r="R2547" s="258"/>
      <c r="S2547" s="258"/>
      <c r="T2547" s="259"/>
      <c r="U2547" s="15"/>
      <c r="V2547" s="15"/>
      <c r="W2547" s="15"/>
      <c r="X2547" s="15"/>
      <c r="Y2547" s="15"/>
      <c r="Z2547" s="15"/>
      <c r="AA2547" s="15"/>
      <c r="AB2547" s="15"/>
      <c r="AC2547" s="15"/>
      <c r="AD2547" s="15"/>
      <c r="AE2547" s="15"/>
      <c r="AT2547" s="260" t="s">
        <v>218</v>
      </c>
      <c r="AU2547" s="260" t="s">
        <v>82</v>
      </c>
      <c r="AV2547" s="15" t="s">
        <v>34</v>
      </c>
      <c r="AW2547" s="15" t="s">
        <v>33</v>
      </c>
      <c r="AX2547" s="15" t="s">
        <v>73</v>
      </c>
      <c r="AY2547" s="260" t="s">
        <v>206</v>
      </c>
    </row>
    <row r="2548" spans="1:51" s="13" customFormat="1" ht="12">
      <c r="A2548" s="13"/>
      <c r="B2548" s="228"/>
      <c r="C2548" s="229"/>
      <c r="D2548" s="230" t="s">
        <v>218</v>
      </c>
      <c r="E2548" s="231" t="s">
        <v>19</v>
      </c>
      <c r="F2548" s="232" t="s">
        <v>2425</v>
      </c>
      <c r="G2548" s="229"/>
      <c r="H2548" s="233">
        <v>8</v>
      </c>
      <c r="I2548" s="234"/>
      <c r="J2548" s="229"/>
      <c r="K2548" s="229"/>
      <c r="L2548" s="235"/>
      <c r="M2548" s="236"/>
      <c r="N2548" s="237"/>
      <c r="O2548" s="237"/>
      <c r="P2548" s="237"/>
      <c r="Q2548" s="237"/>
      <c r="R2548" s="237"/>
      <c r="S2548" s="237"/>
      <c r="T2548" s="238"/>
      <c r="U2548" s="13"/>
      <c r="V2548" s="13"/>
      <c r="W2548" s="13"/>
      <c r="X2548" s="13"/>
      <c r="Y2548" s="13"/>
      <c r="Z2548" s="13"/>
      <c r="AA2548" s="13"/>
      <c r="AB2548" s="13"/>
      <c r="AC2548" s="13"/>
      <c r="AD2548" s="13"/>
      <c r="AE2548" s="13"/>
      <c r="AT2548" s="239" t="s">
        <v>218</v>
      </c>
      <c r="AU2548" s="239" t="s">
        <v>82</v>
      </c>
      <c r="AV2548" s="13" t="s">
        <v>82</v>
      </c>
      <c r="AW2548" s="13" t="s">
        <v>33</v>
      </c>
      <c r="AX2548" s="13" t="s">
        <v>73</v>
      </c>
      <c r="AY2548" s="239" t="s">
        <v>206</v>
      </c>
    </row>
    <row r="2549" spans="1:51" s="15" customFormat="1" ht="12">
      <c r="A2549" s="15"/>
      <c r="B2549" s="251"/>
      <c r="C2549" s="252"/>
      <c r="D2549" s="230" t="s">
        <v>218</v>
      </c>
      <c r="E2549" s="253" t="s">
        <v>19</v>
      </c>
      <c r="F2549" s="254" t="s">
        <v>2424</v>
      </c>
      <c r="G2549" s="252"/>
      <c r="H2549" s="253" t="s">
        <v>19</v>
      </c>
      <c r="I2549" s="255"/>
      <c r="J2549" s="252"/>
      <c r="K2549" s="252"/>
      <c r="L2549" s="256"/>
      <c r="M2549" s="257"/>
      <c r="N2549" s="258"/>
      <c r="O2549" s="258"/>
      <c r="P2549" s="258"/>
      <c r="Q2549" s="258"/>
      <c r="R2549" s="258"/>
      <c r="S2549" s="258"/>
      <c r="T2549" s="259"/>
      <c r="U2549" s="15"/>
      <c r="V2549" s="15"/>
      <c r="W2549" s="15"/>
      <c r="X2549" s="15"/>
      <c r="Y2549" s="15"/>
      <c r="Z2549" s="15"/>
      <c r="AA2549" s="15"/>
      <c r="AB2549" s="15"/>
      <c r="AC2549" s="15"/>
      <c r="AD2549" s="15"/>
      <c r="AE2549" s="15"/>
      <c r="AT2549" s="260" t="s">
        <v>218</v>
      </c>
      <c r="AU2549" s="260" t="s">
        <v>82</v>
      </c>
      <c r="AV2549" s="15" t="s">
        <v>34</v>
      </c>
      <c r="AW2549" s="15" t="s">
        <v>33</v>
      </c>
      <c r="AX2549" s="15" t="s">
        <v>73</v>
      </c>
      <c r="AY2549" s="260" t="s">
        <v>206</v>
      </c>
    </row>
    <row r="2550" spans="1:51" s="13" customFormat="1" ht="12">
      <c r="A2550" s="13"/>
      <c r="B2550" s="228"/>
      <c r="C2550" s="229"/>
      <c r="D2550" s="230" t="s">
        <v>218</v>
      </c>
      <c r="E2550" s="231" t="s">
        <v>19</v>
      </c>
      <c r="F2550" s="232" t="s">
        <v>2423</v>
      </c>
      <c r="G2550" s="229"/>
      <c r="H2550" s="233">
        <v>1</v>
      </c>
      <c r="I2550" s="234"/>
      <c r="J2550" s="229"/>
      <c r="K2550" s="229"/>
      <c r="L2550" s="235"/>
      <c r="M2550" s="236"/>
      <c r="N2550" s="237"/>
      <c r="O2550" s="237"/>
      <c r="P2550" s="237"/>
      <c r="Q2550" s="237"/>
      <c r="R2550" s="237"/>
      <c r="S2550" s="237"/>
      <c r="T2550" s="238"/>
      <c r="U2550" s="13"/>
      <c r="V2550" s="13"/>
      <c r="W2550" s="13"/>
      <c r="X2550" s="13"/>
      <c r="Y2550" s="13"/>
      <c r="Z2550" s="13"/>
      <c r="AA2550" s="13"/>
      <c r="AB2550" s="13"/>
      <c r="AC2550" s="13"/>
      <c r="AD2550" s="13"/>
      <c r="AE2550" s="13"/>
      <c r="AT2550" s="239" t="s">
        <v>218</v>
      </c>
      <c r="AU2550" s="239" t="s">
        <v>82</v>
      </c>
      <c r="AV2550" s="13" t="s">
        <v>82</v>
      </c>
      <c r="AW2550" s="13" t="s">
        <v>33</v>
      </c>
      <c r="AX2550" s="13" t="s">
        <v>73</v>
      </c>
      <c r="AY2550" s="239" t="s">
        <v>206</v>
      </c>
    </row>
    <row r="2551" spans="1:51" s="15" customFormat="1" ht="12">
      <c r="A2551" s="15"/>
      <c r="B2551" s="251"/>
      <c r="C2551" s="252"/>
      <c r="D2551" s="230" t="s">
        <v>218</v>
      </c>
      <c r="E2551" s="253" t="s">
        <v>19</v>
      </c>
      <c r="F2551" s="254" t="s">
        <v>3559</v>
      </c>
      <c r="G2551" s="252"/>
      <c r="H2551" s="253" t="s">
        <v>19</v>
      </c>
      <c r="I2551" s="255"/>
      <c r="J2551" s="252"/>
      <c r="K2551" s="252"/>
      <c r="L2551" s="256"/>
      <c r="M2551" s="257"/>
      <c r="N2551" s="258"/>
      <c r="O2551" s="258"/>
      <c r="P2551" s="258"/>
      <c r="Q2551" s="258"/>
      <c r="R2551" s="258"/>
      <c r="S2551" s="258"/>
      <c r="T2551" s="259"/>
      <c r="U2551" s="15"/>
      <c r="V2551" s="15"/>
      <c r="W2551" s="15"/>
      <c r="X2551" s="15"/>
      <c r="Y2551" s="15"/>
      <c r="Z2551" s="15"/>
      <c r="AA2551" s="15"/>
      <c r="AB2551" s="15"/>
      <c r="AC2551" s="15"/>
      <c r="AD2551" s="15"/>
      <c r="AE2551" s="15"/>
      <c r="AT2551" s="260" t="s">
        <v>218</v>
      </c>
      <c r="AU2551" s="260" t="s">
        <v>82</v>
      </c>
      <c r="AV2551" s="15" t="s">
        <v>34</v>
      </c>
      <c r="AW2551" s="15" t="s">
        <v>33</v>
      </c>
      <c r="AX2551" s="15" t="s">
        <v>73</v>
      </c>
      <c r="AY2551" s="260" t="s">
        <v>206</v>
      </c>
    </row>
    <row r="2552" spans="1:51" s="13" customFormat="1" ht="12">
      <c r="A2552" s="13"/>
      <c r="B2552" s="228"/>
      <c r="C2552" s="229"/>
      <c r="D2552" s="230" t="s">
        <v>218</v>
      </c>
      <c r="E2552" s="231" t="s">
        <v>19</v>
      </c>
      <c r="F2552" s="232" t="s">
        <v>3637</v>
      </c>
      <c r="G2552" s="229"/>
      <c r="H2552" s="233">
        <v>2.75</v>
      </c>
      <c r="I2552" s="234"/>
      <c r="J2552" s="229"/>
      <c r="K2552" s="229"/>
      <c r="L2552" s="235"/>
      <c r="M2552" s="236"/>
      <c r="N2552" s="237"/>
      <c r="O2552" s="237"/>
      <c r="P2552" s="237"/>
      <c r="Q2552" s="237"/>
      <c r="R2552" s="237"/>
      <c r="S2552" s="237"/>
      <c r="T2552" s="238"/>
      <c r="U2552" s="13"/>
      <c r="V2552" s="13"/>
      <c r="W2552" s="13"/>
      <c r="X2552" s="13"/>
      <c r="Y2552" s="13"/>
      <c r="Z2552" s="13"/>
      <c r="AA2552" s="13"/>
      <c r="AB2552" s="13"/>
      <c r="AC2552" s="13"/>
      <c r="AD2552" s="13"/>
      <c r="AE2552" s="13"/>
      <c r="AT2552" s="239" t="s">
        <v>218</v>
      </c>
      <c r="AU2552" s="239" t="s">
        <v>82</v>
      </c>
      <c r="AV2552" s="13" t="s">
        <v>82</v>
      </c>
      <c r="AW2552" s="13" t="s">
        <v>33</v>
      </c>
      <c r="AX2552" s="13" t="s">
        <v>73</v>
      </c>
      <c r="AY2552" s="239" t="s">
        <v>206</v>
      </c>
    </row>
    <row r="2553" spans="1:51" s="14" customFormat="1" ht="12">
      <c r="A2553" s="14"/>
      <c r="B2553" s="240"/>
      <c r="C2553" s="241"/>
      <c r="D2553" s="230" t="s">
        <v>218</v>
      </c>
      <c r="E2553" s="242" t="s">
        <v>19</v>
      </c>
      <c r="F2553" s="243" t="s">
        <v>220</v>
      </c>
      <c r="G2553" s="241"/>
      <c r="H2553" s="244">
        <v>638.802</v>
      </c>
      <c r="I2553" s="245"/>
      <c r="J2553" s="241"/>
      <c r="K2553" s="241"/>
      <c r="L2553" s="246"/>
      <c r="M2553" s="247"/>
      <c r="N2553" s="248"/>
      <c r="O2553" s="248"/>
      <c r="P2553" s="248"/>
      <c r="Q2553" s="248"/>
      <c r="R2553" s="248"/>
      <c r="S2553" s="248"/>
      <c r="T2553" s="249"/>
      <c r="U2553" s="14"/>
      <c r="V2553" s="14"/>
      <c r="W2553" s="14"/>
      <c r="X2553" s="14"/>
      <c r="Y2553" s="14"/>
      <c r="Z2553" s="14"/>
      <c r="AA2553" s="14"/>
      <c r="AB2553" s="14"/>
      <c r="AC2553" s="14"/>
      <c r="AD2553" s="14"/>
      <c r="AE2553" s="14"/>
      <c r="AT2553" s="250" t="s">
        <v>218</v>
      </c>
      <c r="AU2553" s="250" t="s">
        <v>82</v>
      </c>
      <c r="AV2553" s="14" t="s">
        <v>112</v>
      </c>
      <c r="AW2553" s="14" t="s">
        <v>33</v>
      </c>
      <c r="AX2553" s="14" t="s">
        <v>34</v>
      </c>
      <c r="AY2553" s="250" t="s">
        <v>206</v>
      </c>
    </row>
    <row r="2554" spans="1:65" s="2" customFormat="1" ht="12">
      <c r="A2554" s="40"/>
      <c r="B2554" s="41"/>
      <c r="C2554" s="261" t="s">
        <v>3638</v>
      </c>
      <c r="D2554" s="261" t="s">
        <v>317</v>
      </c>
      <c r="E2554" s="262" t="s">
        <v>3639</v>
      </c>
      <c r="F2554" s="263" t="s">
        <v>3640</v>
      </c>
      <c r="G2554" s="264" t="s">
        <v>211</v>
      </c>
      <c r="H2554" s="265">
        <v>734.622</v>
      </c>
      <c r="I2554" s="266"/>
      <c r="J2554" s="267">
        <f>ROUND(I2554*H2554,2)</f>
        <v>0</v>
      </c>
      <c r="K2554" s="263" t="s">
        <v>212</v>
      </c>
      <c r="L2554" s="268"/>
      <c r="M2554" s="269" t="s">
        <v>19</v>
      </c>
      <c r="N2554" s="270" t="s">
        <v>44</v>
      </c>
      <c r="O2554" s="86"/>
      <c r="P2554" s="224">
        <f>O2554*H2554</f>
        <v>0</v>
      </c>
      <c r="Q2554" s="224">
        <v>0.023</v>
      </c>
      <c r="R2554" s="224">
        <f>Q2554*H2554</f>
        <v>16.896306</v>
      </c>
      <c r="S2554" s="224">
        <v>0</v>
      </c>
      <c r="T2554" s="225">
        <f>S2554*H2554</f>
        <v>0</v>
      </c>
      <c r="U2554" s="40"/>
      <c r="V2554" s="40"/>
      <c r="W2554" s="40"/>
      <c r="X2554" s="40"/>
      <c r="Y2554" s="40"/>
      <c r="Z2554" s="40"/>
      <c r="AA2554" s="40"/>
      <c r="AB2554" s="40"/>
      <c r="AC2554" s="40"/>
      <c r="AD2554" s="40"/>
      <c r="AE2554" s="40"/>
      <c r="AR2554" s="226" t="s">
        <v>377</v>
      </c>
      <c r="AT2554" s="226" t="s">
        <v>317</v>
      </c>
      <c r="AU2554" s="226" t="s">
        <v>82</v>
      </c>
      <c r="AY2554" s="19" t="s">
        <v>206</v>
      </c>
      <c r="BE2554" s="227">
        <f>IF(N2554="základní",J2554,0)</f>
        <v>0</v>
      </c>
      <c r="BF2554" s="227">
        <f>IF(N2554="snížená",J2554,0)</f>
        <v>0</v>
      </c>
      <c r="BG2554" s="227">
        <f>IF(N2554="zákl. přenesená",J2554,0)</f>
        <v>0</v>
      </c>
      <c r="BH2554" s="227">
        <f>IF(N2554="sníž. přenesená",J2554,0)</f>
        <v>0</v>
      </c>
      <c r="BI2554" s="227">
        <f>IF(N2554="nulová",J2554,0)</f>
        <v>0</v>
      </c>
      <c r="BJ2554" s="19" t="s">
        <v>34</v>
      </c>
      <c r="BK2554" s="227">
        <f>ROUND(I2554*H2554,2)</f>
        <v>0</v>
      </c>
      <c r="BL2554" s="19" t="s">
        <v>304</v>
      </c>
      <c r="BM2554" s="226" t="s">
        <v>3641</v>
      </c>
    </row>
    <row r="2555" spans="1:51" s="13" customFormat="1" ht="12">
      <c r="A2555" s="13"/>
      <c r="B2555" s="228"/>
      <c r="C2555" s="229"/>
      <c r="D2555" s="230" t="s">
        <v>218</v>
      </c>
      <c r="E2555" s="229"/>
      <c r="F2555" s="232" t="s">
        <v>3642</v>
      </c>
      <c r="G2555" s="229"/>
      <c r="H2555" s="233">
        <v>734.622</v>
      </c>
      <c r="I2555" s="234"/>
      <c r="J2555" s="229"/>
      <c r="K2555" s="229"/>
      <c r="L2555" s="235"/>
      <c r="M2555" s="236"/>
      <c r="N2555" s="237"/>
      <c r="O2555" s="237"/>
      <c r="P2555" s="237"/>
      <c r="Q2555" s="237"/>
      <c r="R2555" s="237"/>
      <c r="S2555" s="237"/>
      <c r="T2555" s="238"/>
      <c r="U2555" s="13"/>
      <c r="V2555" s="13"/>
      <c r="W2555" s="13"/>
      <c r="X2555" s="13"/>
      <c r="Y2555" s="13"/>
      <c r="Z2555" s="13"/>
      <c r="AA2555" s="13"/>
      <c r="AB2555" s="13"/>
      <c r="AC2555" s="13"/>
      <c r="AD2555" s="13"/>
      <c r="AE2555" s="13"/>
      <c r="AT2555" s="239" t="s">
        <v>218</v>
      </c>
      <c r="AU2555" s="239" t="s">
        <v>82</v>
      </c>
      <c r="AV2555" s="13" t="s">
        <v>82</v>
      </c>
      <c r="AW2555" s="13" t="s">
        <v>4</v>
      </c>
      <c r="AX2555" s="13" t="s">
        <v>34</v>
      </c>
      <c r="AY2555" s="239" t="s">
        <v>206</v>
      </c>
    </row>
    <row r="2556" spans="1:65" s="2" customFormat="1" ht="12">
      <c r="A2556" s="40"/>
      <c r="B2556" s="41"/>
      <c r="C2556" s="215" t="s">
        <v>3643</v>
      </c>
      <c r="D2556" s="215" t="s">
        <v>208</v>
      </c>
      <c r="E2556" s="216" t="s">
        <v>3644</v>
      </c>
      <c r="F2556" s="217" t="s">
        <v>3645</v>
      </c>
      <c r="G2556" s="218" t="s">
        <v>211</v>
      </c>
      <c r="H2556" s="219">
        <v>11.512</v>
      </c>
      <c r="I2556" s="220"/>
      <c r="J2556" s="221">
        <f>ROUND(I2556*H2556,2)</f>
        <v>0</v>
      </c>
      <c r="K2556" s="217" t="s">
        <v>212</v>
      </c>
      <c r="L2556" s="46"/>
      <c r="M2556" s="222" t="s">
        <v>19</v>
      </c>
      <c r="N2556" s="223" t="s">
        <v>44</v>
      </c>
      <c r="O2556" s="86"/>
      <c r="P2556" s="224">
        <f>O2556*H2556</f>
        <v>0</v>
      </c>
      <c r="Q2556" s="224">
        <v>0.0015</v>
      </c>
      <c r="R2556" s="224">
        <f>Q2556*H2556</f>
        <v>0.017268000000000002</v>
      </c>
      <c r="S2556" s="224">
        <v>0</v>
      </c>
      <c r="T2556" s="225">
        <f>S2556*H2556</f>
        <v>0</v>
      </c>
      <c r="U2556" s="40"/>
      <c r="V2556" s="40"/>
      <c r="W2556" s="40"/>
      <c r="X2556" s="40"/>
      <c r="Y2556" s="40"/>
      <c r="Z2556" s="40"/>
      <c r="AA2556" s="40"/>
      <c r="AB2556" s="40"/>
      <c r="AC2556" s="40"/>
      <c r="AD2556" s="40"/>
      <c r="AE2556" s="40"/>
      <c r="AR2556" s="226" t="s">
        <v>304</v>
      </c>
      <c r="AT2556" s="226" t="s">
        <v>208</v>
      </c>
      <c r="AU2556" s="226" t="s">
        <v>82</v>
      </c>
      <c r="AY2556" s="19" t="s">
        <v>206</v>
      </c>
      <c r="BE2556" s="227">
        <f>IF(N2556="základní",J2556,0)</f>
        <v>0</v>
      </c>
      <c r="BF2556" s="227">
        <f>IF(N2556="snížená",J2556,0)</f>
        <v>0</v>
      </c>
      <c r="BG2556" s="227">
        <f>IF(N2556="zákl. přenesená",J2556,0)</f>
        <v>0</v>
      </c>
      <c r="BH2556" s="227">
        <f>IF(N2556="sníž. přenesená",J2556,0)</f>
        <v>0</v>
      </c>
      <c r="BI2556" s="227">
        <f>IF(N2556="nulová",J2556,0)</f>
        <v>0</v>
      </c>
      <c r="BJ2556" s="19" t="s">
        <v>34</v>
      </c>
      <c r="BK2556" s="227">
        <f>ROUND(I2556*H2556,2)</f>
        <v>0</v>
      </c>
      <c r="BL2556" s="19" t="s">
        <v>304</v>
      </c>
      <c r="BM2556" s="226" t="s">
        <v>3646</v>
      </c>
    </row>
    <row r="2557" spans="1:51" s="15" customFormat="1" ht="12">
      <c r="A2557" s="15"/>
      <c r="B2557" s="251"/>
      <c r="C2557" s="252"/>
      <c r="D2557" s="230" t="s">
        <v>218</v>
      </c>
      <c r="E2557" s="253" t="s">
        <v>19</v>
      </c>
      <c r="F2557" s="254" t="s">
        <v>3559</v>
      </c>
      <c r="G2557" s="252"/>
      <c r="H2557" s="253" t="s">
        <v>19</v>
      </c>
      <c r="I2557" s="255"/>
      <c r="J2557" s="252"/>
      <c r="K2557" s="252"/>
      <c r="L2557" s="256"/>
      <c r="M2557" s="257"/>
      <c r="N2557" s="258"/>
      <c r="O2557" s="258"/>
      <c r="P2557" s="258"/>
      <c r="Q2557" s="258"/>
      <c r="R2557" s="258"/>
      <c r="S2557" s="258"/>
      <c r="T2557" s="259"/>
      <c r="U2557" s="15"/>
      <c r="V2557" s="15"/>
      <c r="W2557" s="15"/>
      <c r="X2557" s="15"/>
      <c r="Y2557" s="15"/>
      <c r="Z2557" s="15"/>
      <c r="AA2557" s="15"/>
      <c r="AB2557" s="15"/>
      <c r="AC2557" s="15"/>
      <c r="AD2557" s="15"/>
      <c r="AE2557" s="15"/>
      <c r="AT2557" s="260" t="s">
        <v>218</v>
      </c>
      <c r="AU2557" s="260" t="s">
        <v>82</v>
      </c>
      <c r="AV2557" s="15" t="s">
        <v>34</v>
      </c>
      <c r="AW2557" s="15" t="s">
        <v>33</v>
      </c>
      <c r="AX2557" s="15" t="s">
        <v>73</v>
      </c>
      <c r="AY2557" s="260" t="s">
        <v>206</v>
      </c>
    </row>
    <row r="2558" spans="1:51" s="13" customFormat="1" ht="12">
      <c r="A2558" s="13"/>
      <c r="B2558" s="228"/>
      <c r="C2558" s="229"/>
      <c r="D2558" s="230" t="s">
        <v>218</v>
      </c>
      <c r="E2558" s="231" t="s">
        <v>19</v>
      </c>
      <c r="F2558" s="232" t="s">
        <v>3647</v>
      </c>
      <c r="G2558" s="229"/>
      <c r="H2558" s="233">
        <v>11.512</v>
      </c>
      <c r="I2558" s="234"/>
      <c r="J2558" s="229"/>
      <c r="K2558" s="229"/>
      <c r="L2558" s="235"/>
      <c r="M2558" s="236"/>
      <c r="N2558" s="237"/>
      <c r="O2558" s="237"/>
      <c r="P2558" s="237"/>
      <c r="Q2558" s="237"/>
      <c r="R2558" s="237"/>
      <c r="S2558" s="237"/>
      <c r="T2558" s="238"/>
      <c r="U2558" s="13"/>
      <c r="V2558" s="13"/>
      <c r="W2558" s="13"/>
      <c r="X2558" s="13"/>
      <c r="Y2558" s="13"/>
      <c r="Z2558" s="13"/>
      <c r="AA2558" s="13"/>
      <c r="AB2558" s="13"/>
      <c r="AC2558" s="13"/>
      <c r="AD2558" s="13"/>
      <c r="AE2558" s="13"/>
      <c r="AT2558" s="239" t="s">
        <v>218</v>
      </c>
      <c r="AU2558" s="239" t="s">
        <v>82</v>
      </c>
      <c r="AV2558" s="13" t="s">
        <v>82</v>
      </c>
      <c r="AW2558" s="13" t="s">
        <v>33</v>
      </c>
      <c r="AX2558" s="13" t="s">
        <v>73</v>
      </c>
      <c r="AY2558" s="239" t="s">
        <v>206</v>
      </c>
    </row>
    <row r="2559" spans="1:51" s="14" customFormat="1" ht="12">
      <c r="A2559" s="14"/>
      <c r="B2559" s="240"/>
      <c r="C2559" s="241"/>
      <c r="D2559" s="230" t="s">
        <v>218</v>
      </c>
      <c r="E2559" s="242" t="s">
        <v>19</v>
      </c>
      <c r="F2559" s="243" t="s">
        <v>220</v>
      </c>
      <c r="G2559" s="241"/>
      <c r="H2559" s="244">
        <v>11.512</v>
      </c>
      <c r="I2559" s="245"/>
      <c r="J2559" s="241"/>
      <c r="K2559" s="241"/>
      <c r="L2559" s="246"/>
      <c r="M2559" s="247"/>
      <c r="N2559" s="248"/>
      <c r="O2559" s="248"/>
      <c r="P2559" s="248"/>
      <c r="Q2559" s="248"/>
      <c r="R2559" s="248"/>
      <c r="S2559" s="248"/>
      <c r="T2559" s="249"/>
      <c r="U2559" s="14"/>
      <c r="V2559" s="14"/>
      <c r="W2559" s="14"/>
      <c r="X2559" s="14"/>
      <c r="Y2559" s="14"/>
      <c r="Z2559" s="14"/>
      <c r="AA2559" s="14"/>
      <c r="AB2559" s="14"/>
      <c r="AC2559" s="14"/>
      <c r="AD2559" s="14"/>
      <c r="AE2559" s="14"/>
      <c r="AT2559" s="250" t="s">
        <v>218</v>
      </c>
      <c r="AU2559" s="250" t="s">
        <v>82</v>
      </c>
      <c r="AV2559" s="14" t="s">
        <v>112</v>
      </c>
      <c r="AW2559" s="14" t="s">
        <v>33</v>
      </c>
      <c r="AX2559" s="14" t="s">
        <v>34</v>
      </c>
      <c r="AY2559" s="250" t="s">
        <v>206</v>
      </c>
    </row>
    <row r="2560" spans="1:65" s="2" customFormat="1" ht="16.5" customHeight="1">
      <c r="A2560" s="40"/>
      <c r="B2560" s="41"/>
      <c r="C2560" s="215" t="s">
        <v>3648</v>
      </c>
      <c r="D2560" s="215" t="s">
        <v>208</v>
      </c>
      <c r="E2560" s="216" t="s">
        <v>3649</v>
      </c>
      <c r="F2560" s="217" t="s">
        <v>3650</v>
      </c>
      <c r="G2560" s="218" t="s">
        <v>270</v>
      </c>
      <c r="H2560" s="219">
        <v>597.38</v>
      </c>
      <c r="I2560" s="220"/>
      <c r="J2560" s="221">
        <f>ROUND(I2560*H2560,2)</f>
        <v>0</v>
      </c>
      <c r="K2560" s="217" t="s">
        <v>212</v>
      </c>
      <c r="L2560" s="46"/>
      <c r="M2560" s="222" t="s">
        <v>19</v>
      </c>
      <c r="N2560" s="223" t="s">
        <v>44</v>
      </c>
      <c r="O2560" s="86"/>
      <c r="P2560" s="224">
        <f>O2560*H2560</f>
        <v>0</v>
      </c>
      <c r="Q2560" s="224">
        <v>3E-05</v>
      </c>
      <c r="R2560" s="224">
        <f>Q2560*H2560</f>
        <v>0.0179214</v>
      </c>
      <c r="S2560" s="224">
        <v>0</v>
      </c>
      <c r="T2560" s="225">
        <f>S2560*H2560</f>
        <v>0</v>
      </c>
      <c r="U2560" s="40"/>
      <c r="V2560" s="40"/>
      <c r="W2560" s="40"/>
      <c r="X2560" s="40"/>
      <c r="Y2560" s="40"/>
      <c r="Z2560" s="40"/>
      <c r="AA2560" s="40"/>
      <c r="AB2560" s="40"/>
      <c r="AC2560" s="40"/>
      <c r="AD2560" s="40"/>
      <c r="AE2560" s="40"/>
      <c r="AR2560" s="226" t="s">
        <v>304</v>
      </c>
      <c r="AT2560" s="226" t="s">
        <v>208</v>
      </c>
      <c r="AU2560" s="226" t="s">
        <v>82</v>
      </c>
      <c r="AY2560" s="19" t="s">
        <v>206</v>
      </c>
      <c r="BE2560" s="227">
        <f>IF(N2560="základní",J2560,0)</f>
        <v>0</v>
      </c>
      <c r="BF2560" s="227">
        <f>IF(N2560="snížená",J2560,0)</f>
        <v>0</v>
      </c>
      <c r="BG2560" s="227">
        <f>IF(N2560="zákl. přenesená",J2560,0)</f>
        <v>0</v>
      </c>
      <c r="BH2560" s="227">
        <f>IF(N2560="sníž. přenesená",J2560,0)</f>
        <v>0</v>
      </c>
      <c r="BI2560" s="227">
        <f>IF(N2560="nulová",J2560,0)</f>
        <v>0</v>
      </c>
      <c r="BJ2560" s="19" t="s">
        <v>34</v>
      </c>
      <c r="BK2560" s="227">
        <f>ROUND(I2560*H2560,2)</f>
        <v>0</v>
      </c>
      <c r="BL2560" s="19" t="s">
        <v>304</v>
      </c>
      <c r="BM2560" s="226" t="s">
        <v>3651</v>
      </c>
    </row>
    <row r="2561" spans="1:51" s="13" customFormat="1" ht="12">
      <c r="A2561" s="13"/>
      <c r="B2561" s="228"/>
      <c r="C2561" s="229"/>
      <c r="D2561" s="230" t="s">
        <v>218</v>
      </c>
      <c r="E2561" s="231" t="s">
        <v>19</v>
      </c>
      <c r="F2561" s="232" t="s">
        <v>3652</v>
      </c>
      <c r="G2561" s="229"/>
      <c r="H2561" s="233">
        <v>597.38</v>
      </c>
      <c r="I2561" s="234"/>
      <c r="J2561" s="229"/>
      <c r="K2561" s="229"/>
      <c r="L2561" s="235"/>
      <c r="M2561" s="236"/>
      <c r="N2561" s="237"/>
      <c r="O2561" s="237"/>
      <c r="P2561" s="237"/>
      <c r="Q2561" s="237"/>
      <c r="R2561" s="237"/>
      <c r="S2561" s="237"/>
      <c r="T2561" s="238"/>
      <c r="U2561" s="13"/>
      <c r="V2561" s="13"/>
      <c r="W2561" s="13"/>
      <c r="X2561" s="13"/>
      <c r="Y2561" s="13"/>
      <c r="Z2561" s="13"/>
      <c r="AA2561" s="13"/>
      <c r="AB2561" s="13"/>
      <c r="AC2561" s="13"/>
      <c r="AD2561" s="13"/>
      <c r="AE2561" s="13"/>
      <c r="AT2561" s="239" t="s">
        <v>218</v>
      </c>
      <c r="AU2561" s="239" t="s">
        <v>82</v>
      </c>
      <c r="AV2561" s="13" t="s">
        <v>82</v>
      </c>
      <c r="AW2561" s="13" t="s">
        <v>33</v>
      </c>
      <c r="AX2561" s="13" t="s">
        <v>73</v>
      </c>
      <c r="AY2561" s="239" t="s">
        <v>206</v>
      </c>
    </row>
    <row r="2562" spans="1:51" s="14" customFormat="1" ht="12">
      <c r="A2562" s="14"/>
      <c r="B2562" s="240"/>
      <c r="C2562" s="241"/>
      <c r="D2562" s="230" t="s">
        <v>218</v>
      </c>
      <c r="E2562" s="242" t="s">
        <v>19</v>
      </c>
      <c r="F2562" s="243" t="s">
        <v>220</v>
      </c>
      <c r="G2562" s="241"/>
      <c r="H2562" s="244">
        <v>597.38</v>
      </c>
      <c r="I2562" s="245"/>
      <c r="J2562" s="241"/>
      <c r="K2562" s="241"/>
      <c r="L2562" s="246"/>
      <c r="M2562" s="247"/>
      <c r="N2562" s="248"/>
      <c r="O2562" s="248"/>
      <c r="P2562" s="248"/>
      <c r="Q2562" s="248"/>
      <c r="R2562" s="248"/>
      <c r="S2562" s="248"/>
      <c r="T2562" s="249"/>
      <c r="U2562" s="14"/>
      <c r="V2562" s="14"/>
      <c r="W2562" s="14"/>
      <c r="X2562" s="14"/>
      <c r="Y2562" s="14"/>
      <c r="Z2562" s="14"/>
      <c r="AA2562" s="14"/>
      <c r="AB2562" s="14"/>
      <c r="AC2562" s="14"/>
      <c r="AD2562" s="14"/>
      <c r="AE2562" s="14"/>
      <c r="AT2562" s="250" t="s">
        <v>218</v>
      </c>
      <c r="AU2562" s="250" t="s">
        <v>82</v>
      </c>
      <c r="AV2562" s="14" t="s">
        <v>112</v>
      </c>
      <c r="AW2562" s="14" t="s">
        <v>33</v>
      </c>
      <c r="AX2562" s="14" t="s">
        <v>34</v>
      </c>
      <c r="AY2562" s="250" t="s">
        <v>206</v>
      </c>
    </row>
    <row r="2563" spans="1:65" s="2" customFormat="1" ht="12">
      <c r="A2563" s="40"/>
      <c r="B2563" s="41"/>
      <c r="C2563" s="215" t="s">
        <v>3653</v>
      </c>
      <c r="D2563" s="215" t="s">
        <v>208</v>
      </c>
      <c r="E2563" s="216" t="s">
        <v>3654</v>
      </c>
      <c r="F2563" s="217" t="s">
        <v>3655</v>
      </c>
      <c r="G2563" s="218" t="s">
        <v>270</v>
      </c>
      <c r="H2563" s="219">
        <v>25.3</v>
      </c>
      <c r="I2563" s="220"/>
      <c r="J2563" s="221">
        <f>ROUND(I2563*H2563,2)</f>
        <v>0</v>
      </c>
      <c r="K2563" s="217" t="s">
        <v>212</v>
      </c>
      <c r="L2563" s="46"/>
      <c r="M2563" s="222" t="s">
        <v>19</v>
      </c>
      <c r="N2563" s="223" t="s">
        <v>44</v>
      </c>
      <c r="O2563" s="86"/>
      <c r="P2563" s="224">
        <f>O2563*H2563</f>
        <v>0</v>
      </c>
      <c r="Q2563" s="224">
        <v>2E-05</v>
      </c>
      <c r="R2563" s="224">
        <f>Q2563*H2563</f>
        <v>0.000506</v>
      </c>
      <c r="S2563" s="224">
        <v>0</v>
      </c>
      <c r="T2563" s="225">
        <f>S2563*H2563</f>
        <v>0</v>
      </c>
      <c r="U2563" s="40"/>
      <c r="V2563" s="40"/>
      <c r="W2563" s="40"/>
      <c r="X2563" s="40"/>
      <c r="Y2563" s="40"/>
      <c r="Z2563" s="40"/>
      <c r="AA2563" s="40"/>
      <c r="AB2563" s="40"/>
      <c r="AC2563" s="40"/>
      <c r="AD2563" s="40"/>
      <c r="AE2563" s="40"/>
      <c r="AR2563" s="226" t="s">
        <v>304</v>
      </c>
      <c r="AT2563" s="226" t="s">
        <v>208</v>
      </c>
      <c r="AU2563" s="226" t="s">
        <v>82</v>
      </c>
      <c r="AY2563" s="19" t="s">
        <v>206</v>
      </c>
      <c r="BE2563" s="227">
        <f>IF(N2563="základní",J2563,0)</f>
        <v>0</v>
      </c>
      <c r="BF2563" s="227">
        <f>IF(N2563="snížená",J2563,0)</f>
        <v>0</v>
      </c>
      <c r="BG2563" s="227">
        <f>IF(N2563="zákl. přenesená",J2563,0)</f>
        <v>0</v>
      </c>
      <c r="BH2563" s="227">
        <f>IF(N2563="sníž. přenesená",J2563,0)</f>
        <v>0</v>
      </c>
      <c r="BI2563" s="227">
        <f>IF(N2563="nulová",J2563,0)</f>
        <v>0</v>
      </c>
      <c r="BJ2563" s="19" t="s">
        <v>34</v>
      </c>
      <c r="BK2563" s="227">
        <f>ROUND(I2563*H2563,2)</f>
        <v>0</v>
      </c>
      <c r="BL2563" s="19" t="s">
        <v>304</v>
      </c>
      <c r="BM2563" s="226" t="s">
        <v>3656</v>
      </c>
    </row>
    <row r="2564" spans="1:65" s="2" customFormat="1" ht="12">
      <c r="A2564" s="40"/>
      <c r="B2564" s="41"/>
      <c r="C2564" s="215" t="s">
        <v>3657</v>
      </c>
      <c r="D2564" s="215" t="s">
        <v>208</v>
      </c>
      <c r="E2564" s="216" t="s">
        <v>3658</v>
      </c>
      <c r="F2564" s="217" t="s">
        <v>3659</v>
      </c>
      <c r="G2564" s="218" t="s">
        <v>270</v>
      </c>
      <c r="H2564" s="219">
        <v>25.3</v>
      </c>
      <c r="I2564" s="220"/>
      <c r="J2564" s="221">
        <f>ROUND(I2564*H2564,2)</f>
        <v>0</v>
      </c>
      <c r="K2564" s="217" t="s">
        <v>212</v>
      </c>
      <c r="L2564" s="46"/>
      <c r="M2564" s="222" t="s">
        <v>19</v>
      </c>
      <c r="N2564" s="223" t="s">
        <v>44</v>
      </c>
      <c r="O2564" s="86"/>
      <c r="P2564" s="224">
        <f>O2564*H2564</f>
        <v>0</v>
      </c>
      <c r="Q2564" s="224">
        <v>0.00028</v>
      </c>
      <c r="R2564" s="224">
        <f>Q2564*H2564</f>
        <v>0.007083999999999999</v>
      </c>
      <c r="S2564" s="224">
        <v>0</v>
      </c>
      <c r="T2564" s="225">
        <f>S2564*H2564</f>
        <v>0</v>
      </c>
      <c r="U2564" s="40"/>
      <c r="V2564" s="40"/>
      <c r="W2564" s="40"/>
      <c r="X2564" s="40"/>
      <c r="Y2564" s="40"/>
      <c r="Z2564" s="40"/>
      <c r="AA2564" s="40"/>
      <c r="AB2564" s="40"/>
      <c r="AC2564" s="40"/>
      <c r="AD2564" s="40"/>
      <c r="AE2564" s="40"/>
      <c r="AR2564" s="226" t="s">
        <v>304</v>
      </c>
      <c r="AT2564" s="226" t="s">
        <v>208</v>
      </c>
      <c r="AU2564" s="226" t="s">
        <v>82</v>
      </c>
      <c r="AY2564" s="19" t="s">
        <v>206</v>
      </c>
      <c r="BE2564" s="227">
        <f>IF(N2564="základní",J2564,0)</f>
        <v>0</v>
      </c>
      <c r="BF2564" s="227">
        <f>IF(N2564="snížená",J2564,0)</f>
        <v>0</v>
      </c>
      <c r="BG2564" s="227">
        <f>IF(N2564="zákl. přenesená",J2564,0)</f>
        <v>0</v>
      </c>
      <c r="BH2564" s="227">
        <f>IF(N2564="sníž. přenesená",J2564,0)</f>
        <v>0</v>
      </c>
      <c r="BI2564" s="227">
        <f>IF(N2564="nulová",J2564,0)</f>
        <v>0</v>
      </c>
      <c r="BJ2564" s="19" t="s">
        <v>34</v>
      </c>
      <c r="BK2564" s="227">
        <f>ROUND(I2564*H2564,2)</f>
        <v>0</v>
      </c>
      <c r="BL2564" s="19" t="s">
        <v>304</v>
      </c>
      <c r="BM2564" s="226" t="s">
        <v>3660</v>
      </c>
    </row>
    <row r="2565" spans="1:51" s="15" customFormat="1" ht="12">
      <c r="A2565" s="15"/>
      <c r="B2565" s="251"/>
      <c r="C2565" s="252"/>
      <c r="D2565" s="230" t="s">
        <v>218</v>
      </c>
      <c r="E2565" s="253" t="s">
        <v>19</v>
      </c>
      <c r="F2565" s="254" t="s">
        <v>3559</v>
      </c>
      <c r="G2565" s="252"/>
      <c r="H2565" s="253" t="s">
        <v>19</v>
      </c>
      <c r="I2565" s="255"/>
      <c r="J2565" s="252"/>
      <c r="K2565" s="252"/>
      <c r="L2565" s="256"/>
      <c r="M2565" s="257"/>
      <c r="N2565" s="258"/>
      <c r="O2565" s="258"/>
      <c r="P2565" s="258"/>
      <c r="Q2565" s="258"/>
      <c r="R2565" s="258"/>
      <c r="S2565" s="258"/>
      <c r="T2565" s="259"/>
      <c r="U2565" s="15"/>
      <c r="V2565" s="15"/>
      <c r="W2565" s="15"/>
      <c r="X2565" s="15"/>
      <c r="Y2565" s="15"/>
      <c r="Z2565" s="15"/>
      <c r="AA2565" s="15"/>
      <c r="AB2565" s="15"/>
      <c r="AC2565" s="15"/>
      <c r="AD2565" s="15"/>
      <c r="AE2565" s="15"/>
      <c r="AT2565" s="260" t="s">
        <v>218</v>
      </c>
      <c r="AU2565" s="260" t="s">
        <v>82</v>
      </c>
      <c r="AV2565" s="15" t="s">
        <v>34</v>
      </c>
      <c r="AW2565" s="15" t="s">
        <v>33</v>
      </c>
      <c r="AX2565" s="15" t="s">
        <v>73</v>
      </c>
      <c r="AY2565" s="260" t="s">
        <v>206</v>
      </c>
    </row>
    <row r="2566" spans="1:51" s="13" customFormat="1" ht="12">
      <c r="A2566" s="13"/>
      <c r="B2566" s="228"/>
      <c r="C2566" s="229"/>
      <c r="D2566" s="230" t="s">
        <v>218</v>
      </c>
      <c r="E2566" s="231" t="s">
        <v>19</v>
      </c>
      <c r="F2566" s="232" t="s">
        <v>3661</v>
      </c>
      <c r="G2566" s="229"/>
      <c r="H2566" s="233">
        <v>25.3</v>
      </c>
      <c r="I2566" s="234"/>
      <c r="J2566" s="229"/>
      <c r="K2566" s="229"/>
      <c r="L2566" s="235"/>
      <c r="M2566" s="236"/>
      <c r="N2566" s="237"/>
      <c r="O2566" s="237"/>
      <c r="P2566" s="237"/>
      <c r="Q2566" s="237"/>
      <c r="R2566" s="237"/>
      <c r="S2566" s="237"/>
      <c r="T2566" s="238"/>
      <c r="U2566" s="13"/>
      <c r="V2566" s="13"/>
      <c r="W2566" s="13"/>
      <c r="X2566" s="13"/>
      <c r="Y2566" s="13"/>
      <c r="Z2566" s="13"/>
      <c r="AA2566" s="13"/>
      <c r="AB2566" s="13"/>
      <c r="AC2566" s="13"/>
      <c r="AD2566" s="13"/>
      <c r="AE2566" s="13"/>
      <c r="AT2566" s="239" t="s">
        <v>218</v>
      </c>
      <c r="AU2566" s="239" t="s">
        <v>82</v>
      </c>
      <c r="AV2566" s="13" t="s">
        <v>82</v>
      </c>
      <c r="AW2566" s="13" t="s">
        <v>33</v>
      </c>
      <c r="AX2566" s="13" t="s">
        <v>73</v>
      </c>
      <c r="AY2566" s="239" t="s">
        <v>206</v>
      </c>
    </row>
    <row r="2567" spans="1:51" s="14" customFormat="1" ht="12">
      <c r="A2567" s="14"/>
      <c r="B2567" s="240"/>
      <c r="C2567" s="241"/>
      <c r="D2567" s="230" t="s">
        <v>218</v>
      </c>
      <c r="E2567" s="242" t="s">
        <v>19</v>
      </c>
      <c r="F2567" s="243" t="s">
        <v>220</v>
      </c>
      <c r="G2567" s="241"/>
      <c r="H2567" s="244">
        <v>25.3</v>
      </c>
      <c r="I2567" s="245"/>
      <c r="J2567" s="241"/>
      <c r="K2567" s="241"/>
      <c r="L2567" s="246"/>
      <c r="M2567" s="247"/>
      <c r="N2567" s="248"/>
      <c r="O2567" s="248"/>
      <c r="P2567" s="248"/>
      <c r="Q2567" s="248"/>
      <c r="R2567" s="248"/>
      <c r="S2567" s="248"/>
      <c r="T2567" s="249"/>
      <c r="U2567" s="14"/>
      <c r="V2567" s="14"/>
      <c r="W2567" s="14"/>
      <c r="X2567" s="14"/>
      <c r="Y2567" s="14"/>
      <c r="Z2567" s="14"/>
      <c r="AA2567" s="14"/>
      <c r="AB2567" s="14"/>
      <c r="AC2567" s="14"/>
      <c r="AD2567" s="14"/>
      <c r="AE2567" s="14"/>
      <c r="AT2567" s="250" t="s">
        <v>218</v>
      </c>
      <c r="AU2567" s="250" t="s">
        <v>82</v>
      </c>
      <c r="AV2567" s="14" t="s">
        <v>112</v>
      </c>
      <c r="AW2567" s="14" t="s">
        <v>33</v>
      </c>
      <c r="AX2567" s="14" t="s">
        <v>34</v>
      </c>
      <c r="AY2567" s="250" t="s">
        <v>206</v>
      </c>
    </row>
    <row r="2568" spans="1:65" s="2" customFormat="1" ht="12">
      <c r="A2568" s="40"/>
      <c r="B2568" s="41"/>
      <c r="C2568" s="215" t="s">
        <v>3662</v>
      </c>
      <c r="D2568" s="215" t="s">
        <v>208</v>
      </c>
      <c r="E2568" s="216" t="s">
        <v>3663</v>
      </c>
      <c r="F2568" s="217" t="s">
        <v>3664</v>
      </c>
      <c r="G2568" s="218" t="s">
        <v>270</v>
      </c>
      <c r="H2568" s="219">
        <v>126.4</v>
      </c>
      <c r="I2568" s="220"/>
      <c r="J2568" s="221">
        <f>ROUND(I2568*H2568,2)</f>
        <v>0</v>
      </c>
      <c r="K2568" s="217" t="s">
        <v>212</v>
      </c>
      <c r="L2568" s="46"/>
      <c r="M2568" s="222" t="s">
        <v>19</v>
      </c>
      <c r="N2568" s="223" t="s">
        <v>44</v>
      </c>
      <c r="O2568" s="86"/>
      <c r="P2568" s="224">
        <f>O2568*H2568</f>
        <v>0</v>
      </c>
      <c r="Q2568" s="224">
        <v>0.00032</v>
      </c>
      <c r="R2568" s="224">
        <f>Q2568*H2568</f>
        <v>0.040448000000000005</v>
      </c>
      <c r="S2568" s="224">
        <v>0</v>
      </c>
      <c r="T2568" s="225">
        <f>S2568*H2568</f>
        <v>0</v>
      </c>
      <c r="U2568" s="40"/>
      <c r="V2568" s="40"/>
      <c r="W2568" s="40"/>
      <c r="X2568" s="40"/>
      <c r="Y2568" s="40"/>
      <c r="Z2568" s="40"/>
      <c r="AA2568" s="40"/>
      <c r="AB2568" s="40"/>
      <c r="AC2568" s="40"/>
      <c r="AD2568" s="40"/>
      <c r="AE2568" s="40"/>
      <c r="AR2568" s="226" t="s">
        <v>304</v>
      </c>
      <c r="AT2568" s="226" t="s">
        <v>208</v>
      </c>
      <c r="AU2568" s="226" t="s">
        <v>82</v>
      </c>
      <c r="AY2568" s="19" t="s">
        <v>206</v>
      </c>
      <c r="BE2568" s="227">
        <f>IF(N2568="základní",J2568,0)</f>
        <v>0</v>
      </c>
      <c r="BF2568" s="227">
        <f>IF(N2568="snížená",J2568,0)</f>
        <v>0</v>
      </c>
      <c r="BG2568" s="227">
        <f>IF(N2568="zákl. přenesená",J2568,0)</f>
        <v>0</v>
      </c>
      <c r="BH2568" s="227">
        <f>IF(N2568="sníž. přenesená",J2568,0)</f>
        <v>0</v>
      </c>
      <c r="BI2568" s="227">
        <f>IF(N2568="nulová",J2568,0)</f>
        <v>0</v>
      </c>
      <c r="BJ2568" s="19" t="s">
        <v>34</v>
      </c>
      <c r="BK2568" s="227">
        <f>ROUND(I2568*H2568,2)</f>
        <v>0</v>
      </c>
      <c r="BL2568" s="19" t="s">
        <v>304</v>
      </c>
      <c r="BM2568" s="226" t="s">
        <v>3665</v>
      </c>
    </row>
    <row r="2569" spans="1:51" s="15" customFormat="1" ht="12">
      <c r="A2569" s="15"/>
      <c r="B2569" s="251"/>
      <c r="C2569" s="252"/>
      <c r="D2569" s="230" t="s">
        <v>218</v>
      </c>
      <c r="E2569" s="253" t="s">
        <v>19</v>
      </c>
      <c r="F2569" s="254" t="s">
        <v>3666</v>
      </c>
      <c r="G2569" s="252"/>
      <c r="H2569" s="253" t="s">
        <v>19</v>
      </c>
      <c r="I2569" s="255"/>
      <c r="J2569" s="252"/>
      <c r="K2569" s="252"/>
      <c r="L2569" s="256"/>
      <c r="M2569" s="257"/>
      <c r="N2569" s="258"/>
      <c r="O2569" s="258"/>
      <c r="P2569" s="258"/>
      <c r="Q2569" s="258"/>
      <c r="R2569" s="258"/>
      <c r="S2569" s="258"/>
      <c r="T2569" s="259"/>
      <c r="U2569" s="15"/>
      <c r="V2569" s="15"/>
      <c r="W2569" s="15"/>
      <c r="X2569" s="15"/>
      <c r="Y2569" s="15"/>
      <c r="Z2569" s="15"/>
      <c r="AA2569" s="15"/>
      <c r="AB2569" s="15"/>
      <c r="AC2569" s="15"/>
      <c r="AD2569" s="15"/>
      <c r="AE2569" s="15"/>
      <c r="AT2569" s="260" t="s">
        <v>218</v>
      </c>
      <c r="AU2569" s="260" t="s">
        <v>82</v>
      </c>
      <c r="AV2569" s="15" t="s">
        <v>34</v>
      </c>
      <c r="AW2569" s="15" t="s">
        <v>33</v>
      </c>
      <c r="AX2569" s="15" t="s">
        <v>73</v>
      </c>
      <c r="AY2569" s="260" t="s">
        <v>206</v>
      </c>
    </row>
    <row r="2570" spans="1:51" s="13" customFormat="1" ht="12">
      <c r="A2570" s="13"/>
      <c r="B2570" s="228"/>
      <c r="C2570" s="229"/>
      <c r="D2570" s="230" t="s">
        <v>218</v>
      </c>
      <c r="E2570" s="231" t="s">
        <v>19</v>
      </c>
      <c r="F2570" s="232" t="s">
        <v>3667</v>
      </c>
      <c r="G2570" s="229"/>
      <c r="H2570" s="233">
        <v>126.4</v>
      </c>
      <c r="I2570" s="234"/>
      <c r="J2570" s="229"/>
      <c r="K2570" s="229"/>
      <c r="L2570" s="235"/>
      <c r="M2570" s="236"/>
      <c r="N2570" s="237"/>
      <c r="O2570" s="237"/>
      <c r="P2570" s="237"/>
      <c r="Q2570" s="237"/>
      <c r="R2570" s="237"/>
      <c r="S2570" s="237"/>
      <c r="T2570" s="238"/>
      <c r="U2570" s="13"/>
      <c r="V2570" s="13"/>
      <c r="W2570" s="13"/>
      <c r="X2570" s="13"/>
      <c r="Y2570" s="13"/>
      <c r="Z2570" s="13"/>
      <c r="AA2570" s="13"/>
      <c r="AB2570" s="13"/>
      <c r="AC2570" s="13"/>
      <c r="AD2570" s="13"/>
      <c r="AE2570" s="13"/>
      <c r="AT2570" s="239" t="s">
        <v>218</v>
      </c>
      <c r="AU2570" s="239" t="s">
        <v>82</v>
      </c>
      <c r="AV2570" s="13" t="s">
        <v>82</v>
      </c>
      <c r="AW2570" s="13" t="s">
        <v>33</v>
      </c>
      <c r="AX2570" s="13" t="s">
        <v>73</v>
      </c>
      <c r="AY2570" s="239" t="s">
        <v>206</v>
      </c>
    </row>
    <row r="2571" spans="1:51" s="14" customFormat="1" ht="12">
      <c r="A2571" s="14"/>
      <c r="B2571" s="240"/>
      <c r="C2571" s="241"/>
      <c r="D2571" s="230" t="s">
        <v>218</v>
      </c>
      <c r="E2571" s="242" t="s">
        <v>19</v>
      </c>
      <c r="F2571" s="243" t="s">
        <v>220</v>
      </c>
      <c r="G2571" s="241"/>
      <c r="H2571" s="244">
        <v>126.4</v>
      </c>
      <c r="I2571" s="245"/>
      <c r="J2571" s="241"/>
      <c r="K2571" s="241"/>
      <c r="L2571" s="246"/>
      <c r="M2571" s="247"/>
      <c r="N2571" s="248"/>
      <c r="O2571" s="248"/>
      <c r="P2571" s="248"/>
      <c r="Q2571" s="248"/>
      <c r="R2571" s="248"/>
      <c r="S2571" s="248"/>
      <c r="T2571" s="249"/>
      <c r="U2571" s="14"/>
      <c r="V2571" s="14"/>
      <c r="W2571" s="14"/>
      <c r="X2571" s="14"/>
      <c r="Y2571" s="14"/>
      <c r="Z2571" s="14"/>
      <c r="AA2571" s="14"/>
      <c r="AB2571" s="14"/>
      <c r="AC2571" s="14"/>
      <c r="AD2571" s="14"/>
      <c r="AE2571" s="14"/>
      <c r="AT2571" s="250" t="s">
        <v>218</v>
      </c>
      <c r="AU2571" s="250" t="s">
        <v>82</v>
      </c>
      <c r="AV2571" s="14" t="s">
        <v>112</v>
      </c>
      <c r="AW2571" s="14" t="s">
        <v>33</v>
      </c>
      <c r="AX2571" s="14" t="s">
        <v>34</v>
      </c>
      <c r="AY2571" s="250" t="s">
        <v>206</v>
      </c>
    </row>
    <row r="2572" spans="1:65" s="2" customFormat="1" ht="12">
      <c r="A2572" s="40"/>
      <c r="B2572" s="41"/>
      <c r="C2572" s="215" t="s">
        <v>3668</v>
      </c>
      <c r="D2572" s="215" t="s">
        <v>208</v>
      </c>
      <c r="E2572" s="216" t="s">
        <v>3669</v>
      </c>
      <c r="F2572" s="217" t="s">
        <v>3670</v>
      </c>
      <c r="G2572" s="218" t="s">
        <v>258</v>
      </c>
      <c r="H2572" s="219">
        <v>24.686</v>
      </c>
      <c r="I2572" s="220"/>
      <c r="J2572" s="221">
        <f>ROUND(I2572*H2572,2)</f>
        <v>0</v>
      </c>
      <c r="K2572" s="217" t="s">
        <v>212</v>
      </c>
      <c r="L2572" s="46"/>
      <c r="M2572" s="222" t="s">
        <v>19</v>
      </c>
      <c r="N2572" s="223" t="s">
        <v>44</v>
      </c>
      <c r="O2572" s="86"/>
      <c r="P2572" s="224">
        <f>O2572*H2572</f>
        <v>0</v>
      </c>
      <c r="Q2572" s="224">
        <v>0</v>
      </c>
      <c r="R2572" s="224">
        <f>Q2572*H2572</f>
        <v>0</v>
      </c>
      <c r="S2572" s="224">
        <v>0</v>
      </c>
      <c r="T2572" s="225">
        <f>S2572*H2572</f>
        <v>0</v>
      </c>
      <c r="U2572" s="40"/>
      <c r="V2572" s="40"/>
      <c r="W2572" s="40"/>
      <c r="X2572" s="40"/>
      <c r="Y2572" s="40"/>
      <c r="Z2572" s="40"/>
      <c r="AA2572" s="40"/>
      <c r="AB2572" s="40"/>
      <c r="AC2572" s="40"/>
      <c r="AD2572" s="40"/>
      <c r="AE2572" s="40"/>
      <c r="AR2572" s="226" t="s">
        <v>304</v>
      </c>
      <c r="AT2572" s="226" t="s">
        <v>208</v>
      </c>
      <c r="AU2572" s="226" t="s">
        <v>82</v>
      </c>
      <c r="AY2572" s="19" t="s">
        <v>206</v>
      </c>
      <c r="BE2572" s="227">
        <f>IF(N2572="základní",J2572,0)</f>
        <v>0</v>
      </c>
      <c r="BF2572" s="227">
        <f>IF(N2572="snížená",J2572,0)</f>
        <v>0</v>
      </c>
      <c r="BG2572" s="227">
        <f>IF(N2572="zákl. přenesená",J2572,0)</f>
        <v>0</v>
      </c>
      <c r="BH2572" s="227">
        <f>IF(N2572="sníž. přenesená",J2572,0)</f>
        <v>0</v>
      </c>
      <c r="BI2572" s="227">
        <f>IF(N2572="nulová",J2572,0)</f>
        <v>0</v>
      </c>
      <c r="BJ2572" s="19" t="s">
        <v>34</v>
      </c>
      <c r="BK2572" s="227">
        <f>ROUND(I2572*H2572,2)</f>
        <v>0</v>
      </c>
      <c r="BL2572" s="19" t="s">
        <v>304</v>
      </c>
      <c r="BM2572" s="226" t="s">
        <v>3671</v>
      </c>
    </row>
    <row r="2573" spans="1:63" s="12" customFormat="1" ht="22.8" customHeight="1">
      <c r="A2573" s="12"/>
      <c r="B2573" s="199"/>
      <c r="C2573" s="200"/>
      <c r="D2573" s="201" t="s">
        <v>72</v>
      </c>
      <c r="E2573" s="213" t="s">
        <v>3672</v>
      </c>
      <c r="F2573" s="213" t="s">
        <v>3673</v>
      </c>
      <c r="G2573" s="200"/>
      <c r="H2573" s="200"/>
      <c r="I2573" s="203"/>
      <c r="J2573" s="214">
        <f>BK2573</f>
        <v>0</v>
      </c>
      <c r="K2573" s="200"/>
      <c r="L2573" s="205"/>
      <c r="M2573" s="206"/>
      <c r="N2573" s="207"/>
      <c r="O2573" s="207"/>
      <c r="P2573" s="208">
        <f>SUM(P2574:P2598)</f>
        <v>0</v>
      </c>
      <c r="Q2573" s="207"/>
      <c r="R2573" s="208">
        <f>SUM(R2574:R2598)</f>
        <v>0.120398</v>
      </c>
      <c r="S2573" s="207"/>
      <c r="T2573" s="209">
        <f>SUM(T2574:T2598)</f>
        <v>0</v>
      </c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  <c r="AE2573" s="12"/>
      <c r="AR2573" s="210" t="s">
        <v>82</v>
      </c>
      <c r="AT2573" s="211" t="s">
        <v>72</v>
      </c>
      <c r="AU2573" s="211" t="s">
        <v>34</v>
      </c>
      <c r="AY2573" s="210" t="s">
        <v>206</v>
      </c>
      <c r="BK2573" s="212">
        <f>SUM(BK2574:BK2598)</f>
        <v>0</v>
      </c>
    </row>
    <row r="2574" spans="1:65" s="2" customFormat="1" ht="12">
      <c r="A2574" s="40"/>
      <c r="B2574" s="41"/>
      <c r="C2574" s="215" t="s">
        <v>3674</v>
      </c>
      <c r="D2574" s="215" t="s">
        <v>208</v>
      </c>
      <c r="E2574" s="216" t="s">
        <v>3675</v>
      </c>
      <c r="F2574" s="217" t="s">
        <v>3676</v>
      </c>
      <c r="G2574" s="218" t="s">
        <v>211</v>
      </c>
      <c r="H2574" s="219">
        <v>7.4</v>
      </c>
      <c r="I2574" s="220"/>
      <c r="J2574" s="221">
        <f>ROUND(I2574*H2574,2)</f>
        <v>0</v>
      </c>
      <c r="K2574" s="217" t="s">
        <v>212</v>
      </c>
      <c r="L2574" s="46"/>
      <c r="M2574" s="222" t="s">
        <v>19</v>
      </c>
      <c r="N2574" s="223" t="s">
        <v>44</v>
      </c>
      <c r="O2574" s="86"/>
      <c r="P2574" s="224">
        <f>O2574*H2574</f>
        <v>0</v>
      </c>
      <c r="Q2574" s="224">
        <v>0</v>
      </c>
      <c r="R2574" s="224">
        <f>Q2574*H2574</f>
        <v>0</v>
      </c>
      <c r="S2574" s="224">
        <v>0</v>
      </c>
      <c r="T2574" s="225">
        <f>S2574*H2574</f>
        <v>0</v>
      </c>
      <c r="U2574" s="40"/>
      <c r="V2574" s="40"/>
      <c r="W2574" s="40"/>
      <c r="X2574" s="40"/>
      <c r="Y2574" s="40"/>
      <c r="Z2574" s="40"/>
      <c r="AA2574" s="40"/>
      <c r="AB2574" s="40"/>
      <c r="AC2574" s="40"/>
      <c r="AD2574" s="40"/>
      <c r="AE2574" s="40"/>
      <c r="AR2574" s="226" t="s">
        <v>304</v>
      </c>
      <c r="AT2574" s="226" t="s">
        <v>208</v>
      </c>
      <c r="AU2574" s="226" t="s">
        <v>82</v>
      </c>
      <c r="AY2574" s="19" t="s">
        <v>206</v>
      </c>
      <c r="BE2574" s="227">
        <f>IF(N2574="základní",J2574,0)</f>
        <v>0</v>
      </c>
      <c r="BF2574" s="227">
        <f>IF(N2574="snížená",J2574,0)</f>
        <v>0</v>
      </c>
      <c r="BG2574" s="227">
        <f>IF(N2574="zákl. přenesená",J2574,0)</f>
        <v>0</v>
      </c>
      <c r="BH2574" s="227">
        <f>IF(N2574="sníž. přenesená",J2574,0)</f>
        <v>0</v>
      </c>
      <c r="BI2574" s="227">
        <f>IF(N2574="nulová",J2574,0)</f>
        <v>0</v>
      </c>
      <c r="BJ2574" s="19" t="s">
        <v>34</v>
      </c>
      <c r="BK2574" s="227">
        <f>ROUND(I2574*H2574,2)</f>
        <v>0</v>
      </c>
      <c r="BL2574" s="19" t="s">
        <v>304</v>
      </c>
      <c r="BM2574" s="226" t="s">
        <v>3677</v>
      </c>
    </row>
    <row r="2575" spans="1:51" s="15" customFormat="1" ht="12">
      <c r="A2575" s="15"/>
      <c r="B2575" s="251"/>
      <c r="C2575" s="252"/>
      <c r="D2575" s="230" t="s">
        <v>218</v>
      </c>
      <c r="E2575" s="253" t="s">
        <v>19</v>
      </c>
      <c r="F2575" s="254" t="s">
        <v>2431</v>
      </c>
      <c r="G2575" s="252"/>
      <c r="H2575" s="253" t="s">
        <v>19</v>
      </c>
      <c r="I2575" s="255"/>
      <c r="J2575" s="252"/>
      <c r="K2575" s="252"/>
      <c r="L2575" s="256"/>
      <c r="M2575" s="257"/>
      <c r="N2575" s="258"/>
      <c r="O2575" s="258"/>
      <c r="P2575" s="258"/>
      <c r="Q2575" s="258"/>
      <c r="R2575" s="258"/>
      <c r="S2575" s="258"/>
      <c r="T2575" s="259"/>
      <c r="U2575" s="15"/>
      <c r="V2575" s="15"/>
      <c r="W2575" s="15"/>
      <c r="X2575" s="15"/>
      <c r="Y2575" s="15"/>
      <c r="Z2575" s="15"/>
      <c r="AA2575" s="15"/>
      <c r="AB2575" s="15"/>
      <c r="AC2575" s="15"/>
      <c r="AD2575" s="15"/>
      <c r="AE2575" s="15"/>
      <c r="AT2575" s="260" t="s">
        <v>218</v>
      </c>
      <c r="AU2575" s="260" t="s">
        <v>82</v>
      </c>
      <c r="AV2575" s="15" t="s">
        <v>34</v>
      </c>
      <c r="AW2575" s="15" t="s">
        <v>33</v>
      </c>
      <c r="AX2575" s="15" t="s">
        <v>73</v>
      </c>
      <c r="AY2575" s="260" t="s">
        <v>206</v>
      </c>
    </row>
    <row r="2576" spans="1:51" s="13" customFormat="1" ht="12">
      <c r="A2576" s="13"/>
      <c r="B2576" s="228"/>
      <c r="C2576" s="229"/>
      <c r="D2576" s="230" t="s">
        <v>218</v>
      </c>
      <c r="E2576" s="231" t="s">
        <v>19</v>
      </c>
      <c r="F2576" s="232" t="s">
        <v>2432</v>
      </c>
      <c r="G2576" s="229"/>
      <c r="H2576" s="233">
        <v>7.4</v>
      </c>
      <c r="I2576" s="234"/>
      <c r="J2576" s="229"/>
      <c r="K2576" s="229"/>
      <c r="L2576" s="235"/>
      <c r="M2576" s="236"/>
      <c r="N2576" s="237"/>
      <c r="O2576" s="237"/>
      <c r="P2576" s="237"/>
      <c r="Q2576" s="237"/>
      <c r="R2576" s="237"/>
      <c r="S2576" s="237"/>
      <c r="T2576" s="238"/>
      <c r="U2576" s="13"/>
      <c r="V2576" s="13"/>
      <c r="W2576" s="13"/>
      <c r="X2576" s="13"/>
      <c r="Y2576" s="13"/>
      <c r="Z2576" s="13"/>
      <c r="AA2576" s="13"/>
      <c r="AB2576" s="13"/>
      <c r="AC2576" s="13"/>
      <c r="AD2576" s="13"/>
      <c r="AE2576" s="13"/>
      <c r="AT2576" s="239" t="s">
        <v>218</v>
      </c>
      <c r="AU2576" s="239" t="s">
        <v>82</v>
      </c>
      <c r="AV2576" s="13" t="s">
        <v>82</v>
      </c>
      <c r="AW2576" s="13" t="s">
        <v>33</v>
      </c>
      <c r="AX2576" s="13" t="s">
        <v>73</v>
      </c>
      <c r="AY2576" s="239" t="s">
        <v>206</v>
      </c>
    </row>
    <row r="2577" spans="1:51" s="14" customFormat="1" ht="12">
      <c r="A2577" s="14"/>
      <c r="B2577" s="240"/>
      <c r="C2577" s="241"/>
      <c r="D2577" s="230" t="s">
        <v>218</v>
      </c>
      <c r="E2577" s="242" t="s">
        <v>19</v>
      </c>
      <c r="F2577" s="243" t="s">
        <v>220</v>
      </c>
      <c r="G2577" s="241"/>
      <c r="H2577" s="244">
        <v>7.4</v>
      </c>
      <c r="I2577" s="245"/>
      <c r="J2577" s="241"/>
      <c r="K2577" s="241"/>
      <c r="L2577" s="246"/>
      <c r="M2577" s="247"/>
      <c r="N2577" s="248"/>
      <c r="O2577" s="248"/>
      <c r="P2577" s="248"/>
      <c r="Q2577" s="248"/>
      <c r="R2577" s="248"/>
      <c r="S2577" s="248"/>
      <c r="T2577" s="249"/>
      <c r="U2577" s="14"/>
      <c r="V2577" s="14"/>
      <c r="W2577" s="14"/>
      <c r="X2577" s="14"/>
      <c r="Y2577" s="14"/>
      <c r="Z2577" s="14"/>
      <c r="AA2577" s="14"/>
      <c r="AB2577" s="14"/>
      <c r="AC2577" s="14"/>
      <c r="AD2577" s="14"/>
      <c r="AE2577" s="14"/>
      <c r="AT2577" s="250" t="s">
        <v>218</v>
      </c>
      <c r="AU2577" s="250" t="s">
        <v>82</v>
      </c>
      <c r="AV2577" s="14" t="s">
        <v>112</v>
      </c>
      <c r="AW2577" s="14" t="s">
        <v>33</v>
      </c>
      <c r="AX2577" s="14" t="s">
        <v>34</v>
      </c>
      <c r="AY2577" s="250" t="s">
        <v>206</v>
      </c>
    </row>
    <row r="2578" spans="1:65" s="2" customFormat="1" ht="16.5" customHeight="1">
      <c r="A2578" s="40"/>
      <c r="B2578" s="41"/>
      <c r="C2578" s="215" t="s">
        <v>3678</v>
      </c>
      <c r="D2578" s="215" t="s">
        <v>208</v>
      </c>
      <c r="E2578" s="216" t="s">
        <v>3679</v>
      </c>
      <c r="F2578" s="217" t="s">
        <v>3680</v>
      </c>
      <c r="G2578" s="218" t="s">
        <v>211</v>
      </c>
      <c r="H2578" s="219">
        <v>7.4</v>
      </c>
      <c r="I2578" s="220"/>
      <c r="J2578" s="221">
        <f>ROUND(I2578*H2578,2)</f>
        <v>0</v>
      </c>
      <c r="K2578" s="217" t="s">
        <v>212</v>
      </c>
      <c r="L2578" s="46"/>
      <c r="M2578" s="222" t="s">
        <v>19</v>
      </c>
      <c r="N2578" s="223" t="s">
        <v>44</v>
      </c>
      <c r="O2578" s="86"/>
      <c r="P2578" s="224">
        <f>O2578*H2578</f>
        <v>0</v>
      </c>
      <c r="Q2578" s="224">
        <v>0</v>
      </c>
      <c r="R2578" s="224">
        <f>Q2578*H2578</f>
        <v>0</v>
      </c>
      <c r="S2578" s="224">
        <v>0</v>
      </c>
      <c r="T2578" s="225">
        <f>S2578*H2578</f>
        <v>0</v>
      </c>
      <c r="U2578" s="40"/>
      <c r="V2578" s="40"/>
      <c r="W2578" s="40"/>
      <c r="X2578" s="40"/>
      <c r="Y2578" s="40"/>
      <c r="Z2578" s="40"/>
      <c r="AA2578" s="40"/>
      <c r="AB2578" s="40"/>
      <c r="AC2578" s="40"/>
      <c r="AD2578" s="40"/>
      <c r="AE2578" s="40"/>
      <c r="AR2578" s="226" t="s">
        <v>304</v>
      </c>
      <c r="AT2578" s="226" t="s">
        <v>208</v>
      </c>
      <c r="AU2578" s="226" t="s">
        <v>82</v>
      </c>
      <c r="AY2578" s="19" t="s">
        <v>206</v>
      </c>
      <c r="BE2578" s="227">
        <f>IF(N2578="základní",J2578,0)</f>
        <v>0</v>
      </c>
      <c r="BF2578" s="227">
        <f>IF(N2578="snížená",J2578,0)</f>
        <v>0</v>
      </c>
      <c r="BG2578" s="227">
        <f>IF(N2578="zákl. přenesená",J2578,0)</f>
        <v>0</v>
      </c>
      <c r="BH2578" s="227">
        <f>IF(N2578="sníž. přenesená",J2578,0)</f>
        <v>0</v>
      </c>
      <c r="BI2578" s="227">
        <f>IF(N2578="nulová",J2578,0)</f>
        <v>0</v>
      </c>
      <c r="BJ2578" s="19" t="s">
        <v>34</v>
      </c>
      <c r="BK2578" s="227">
        <f>ROUND(I2578*H2578,2)</f>
        <v>0</v>
      </c>
      <c r="BL2578" s="19" t="s">
        <v>304</v>
      </c>
      <c r="BM2578" s="226" t="s">
        <v>3681</v>
      </c>
    </row>
    <row r="2579" spans="1:51" s="15" customFormat="1" ht="12">
      <c r="A2579" s="15"/>
      <c r="B2579" s="251"/>
      <c r="C2579" s="252"/>
      <c r="D2579" s="230" t="s">
        <v>218</v>
      </c>
      <c r="E2579" s="253" t="s">
        <v>19</v>
      </c>
      <c r="F2579" s="254" t="s">
        <v>2431</v>
      </c>
      <c r="G2579" s="252"/>
      <c r="H2579" s="253" t="s">
        <v>19</v>
      </c>
      <c r="I2579" s="255"/>
      <c r="J2579" s="252"/>
      <c r="K2579" s="252"/>
      <c r="L2579" s="256"/>
      <c r="M2579" s="257"/>
      <c r="N2579" s="258"/>
      <c r="O2579" s="258"/>
      <c r="P2579" s="258"/>
      <c r="Q2579" s="258"/>
      <c r="R2579" s="258"/>
      <c r="S2579" s="258"/>
      <c r="T2579" s="259"/>
      <c r="U2579" s="15"/>
      <c r="V2579" s="15"/>
      <c r="W2579" s="15"/>
      <c r="X2579" s="15"/>
      <c r="Y2579" s="15"/>
      <c r="Z2579" s="15"/>
      <c r="AA2579" s="15"/>
      <c r="AB2579" s="15"/>
      <c r="AC2579" s="15"/>
      <c r="AD2579" s="15"/>
      <c r="AE2579" s="15"/>
      <c r="AT2579" s="260" t="s">
        <v>218</v>
      </c>
      <c r="AU2579" s="260" t="s">
        <v>82</v>
      </c>
      <c r="AV2579" s="15" t="s">
        <v>34</v>
      </c>
      <c r="AW2579" s="15" t="s">
        <v>33</v>
      </c>
      <c r="AX2579" s="15" t="s">
        <v>73</v>
      </c>
      <c r="AY2579" s="260" t="s">
        <v>206</v>
      </c>
    </row>
    <row r="2580" spans="1:51" s="13" customFormat="1" ht="12">
      <c r="A2580" s="13"/>
      <c r="B2580" s="228"/>
      <c r="C2580" s="229"/>
      <c r="D2580" s="230" t="s">
        <v>218</v>
      </c>
      <c r="E2580" s="231" t="s">
        <v>19</v>
      </c>
      <c r="F2580" s="232" t="s">
        <v>2432</v>
      </c>
      <c r="G2580" s="229"/>
      <c r="H2580" s="233">
        <v>7.4</v>
      </c>
      <c r="I2580" s="234"/>
      <c r="J2580" s="229"/>
      <c r="K2580" s="229"/>
      <c r="L2580" s="235"/>
      <c r="M2580" s="236"/>
      <c r="N2580" s="237"/>
      <c r="O2580" s="237"/>
      <c r="P2580" s="237"/>
      <c r="Q2580" s="237"/>
      <c r="R2580" s="237"/>
      <c r="S2580" s="237"/>
      <c r="T2580" s="238"/>
      <c r="U2580" s="13"/>
      <c r="V2580" s="13"/>
      <c r="W2580" s="13"/>
      <c r="X2580" s="13"/>
      <c r="Y2580" s="13"/>
      <c r="Z2580" s="13"/>
      <c r="AA2580" s="13"/>
      <c r="AB2580" s="13"/>
      <c r="AC2580" s="13"/>
      <c r="AD2580" s="13"/>
      <c r="AE2580" s="13"/>
      <c r="AT2580" s="239" t="s">
        <v>218</v>
      </c>
      <c r="AU2580" s="239" t="s">
        <v>82</v>
      </c>
      <c r="AV2580" s="13" t="s">
        <v>82</v>
      </c>
      <c r="AW2580" s="13" t="s">
        <v>33</v>
      </c>
      <c r="AX2580" s="13" t="s">
        <v>73</v>
      </c>
      <c r="AY2580" s="239" t="s">
        <v>206</v>
      </c>
    </row>
    <row r="2581" spans="1:51" s="14" customFormat="1" ht="12">
      <c r="A2581" s="14"/>
      <c r="B2581" s="240"/>
      <c r="C2581" s="241"/>
      <c r="D2581" s="230" t="s">
        <v>218</v>
      </c>
      <c r="E2581" s="242" t="s">
        <v>19</v>
      </c>
      <c r="F2581" s="243" t="s">
        <v>220</v>
      </c>
      <c r="G2581" s="241"/>
      <c r="H2581" s="244">
        <v>7.4</v>
      </c>
      <c r="I2581" s="245"/>
      <c r="J2581" s="241"/>
      <c r="K2581" s="241"/>
      <c r="L2581" s="246"/>
      <c r="M2581" s="247"/>
      <c r="N2581" s="248"/>
      <c r="O2581" s="248"/>
      <c r="P2581" s="248"/>
      <c r="Q2581" s="248"/>
      <c r="R2581" s="248"/>
      <c r="S2581" s="248"/>
      <c r="T2581" s="249"/>
      <c r="U2581" s="14"/>
      <c r="V2581" s="14"/>
      <c r="W2581" s="14"/>
      <c r="X2581" s="14"/>
      <c r="Y2581" s="14"/>
      <c r="Z2581" s="14"/>
      <c r="AA2581" s="14"/>
      <c r="AB2581" s="14"/>
      <c r="AC2581" s="14"/>
      <c r="AD2581" s="14"/>
      <c r="AE2581" s="14"/>
      <c r="AT2581" s="250" t="s">
        <v>218</v>
      </c>
      <c r="AU2581" s="250" t="s">
        <v>82</v>
      </c>
      <c r="AV2581" s="14" t="s">
        <v>112</v>
      </c>
      <c r="AW2581" s="14" t="s">
        <v>33</v>
      </c>
      <c r="AX2581" s="14" t="s">
        <v>34</v>
      </c>
      <c r="AY2581" s="250" t="s">
        <v>206</v>
      </c>
    </row>
    <row r="2582" spans="1:65" s="2" customFormat="1" ht="33" customHeight="1">
      <c r="A2582" s="40"/>
      <c r="B2582" s="41"/>
      <c r="C2582" s="215" t="s">
        <v>3682</v>
      </c>
      <c r="D2582" s="215" t="s">
        <v>208</v>
      </c>
      <c r="E2582" s="216" t="s">
        <v>3683</v>
      </c>
      <c r="F2582" s="217" t="s">
        <v>3684</v>
      </c>
      <c r="G2582" s="218" t="s">
        <v>211</v>
      </c>
      <c r="H2582" s="219">
        <v>7.4</v>
      </c>
      <c r="I2582" s="220"/>
      <c r="J2582" s="221">
        <f>ROUND(I2582*H2582,2)</f>
        <v>0</v>
      </c>
      <c r="K2582" s="217" t="s">
        <v>212</v>
      </c>
      <c r="L2582" s="46"/>
      <c r="M2582" s="222" t="s">
        <v>19</v>
      </c>
      <c r="N2582" s="223" t="s">
        <v>44</v>
      </c>
      <c r="O2582" s="86"/>
      <c r="P2582" s="224">
        <f>O2582*H2582</f>
        <v>0</v>
      </c>
      <c r="Q2582" s="224">
        <v>3E-05</v>
      </c>
      <c r="R2582" s="224">
        <f>Q2582*H2582</f>
        <v>0.00022200000000000003</v>
      </c>
      <c r="S2582" s="224">
        <v>0</v>
      </c>
      <c r="T2582" s="225">
        <f>S2582*H2582</f>
        <v>0</v>
      </c>
      <c r="U2582" s="40"/>
      <c r="V2582" s="40"/>
      <c r="W2582" s="40"/>
      <c r="X2582" s="40"/>
      <c r="Y2582" s="40"/>
      <c r="Z2582" s="40"/>
      <c r="AA2582" s="40"/>
      <c r="AB2582" s="40"/>
      <c r="AC2582" s="40"/>
      <c r="AD2582" s="40"/>
      <c r="AE2582" s="40"/>
      <c r="AR2582" s="226" t="s">
        <v>304</v>
      </c>
      <c r="AT2582" s="226" t="s">
        <v>208</v>
      </c>
      <c r="AU2582" s="226" t="s">
        <v>82</v>
      </c>
      <c r="AY2582" s="19" t="s">
        <v>206</v>
      </c>
      <c r="BE2582" s="227">
        <f>IF(N2582="základní",J2582,0)</f>
        <v>0</v>
      </c>
      <c r="BF2582" s="227">
        <f>IF(N2582="snížená",J2582,0)</f>
        <v>0</v>
      </c>
      <c r="BG2582" s="227">
        <f>IF(N2582="zákl. přenesená",J2582,0)</f>
        <v>0</v>
      </c>
      <c r="BH2582" s="227">
        <f>IF(N2582="sníž. přenesená",J2582,0)</f>
        <v>0</v>
      </c>
      <c r="BI2582" s="227">
        <f>IF(N2582="nulová",J2582,0)</f>
        <v>0</v>
      </c>
      <c r="BJ2582" s="19" t="s">
        <v>34</v>
      </c>
      <c r="BK2582" s="227">
        <f>ROUND(I2582*H2582,2)</f>
        <v>0</v>
      </c>
      <c r="BL2582" s="19" t="s">
        <v>304</v>
      </c>
      <c r="BM2582" s="226" t="s">
        <v>3685</v>
      </c>
    </row>
    <row r="2583" spans="1:51" s="15" customFormat="1" ht="12">
      <c r="A2583" s="15"/>
      <c r="B2583" s="251"/>
      <c r="C2583" s="252"/>
      <c r="D2583" s="230" t="s">
        <v>218</v>
      </c>
      <c r="E2583" s="253" t="s">
        <v>19</v>
      </c>
      <c r="F2583" s="254" t="s">
        <v>2431</v>
      </c>
      <c r="G2583" s="252"/>
      <c r="H2583" s="253" t="s">
        <v>19</v>
      </c>
      <c r="I2583" s="255"/>
      <c r="J2583" s="252"/>
      <c r="K2583" s="252"/>
      <c r="L2583" s="256"/>
      <c r="M2583" s="257"/>
      <c r="N2583" s="258"/>
      <c r="O2583" s="258"/>
      <c r="P2583" s="258"/>
      <c r="Q2583" s="258"/>
      <c r="R2583" s="258"/>
      <c r="S2583" s="258"/>
      <c r="T2583" s="259"/>
      <c r="U2583" s="15"/>
      <c r="V2583" s="15"/>
      <c r="W2583" s="15"/>
      <c r="X2583" s="15"/>
      <c r="Y2583" s="15"/>
      <c r="Z2583" s="15"/>
      <c r="AA2583" s="15"/>
      <c r="AB2583" s="15"/>
      <c r="AC2583" s="15"/>
      <c r="AD2583" s="15"/>
      <c r="AE2583" s="15"/>
      <c r="AT2583" s="260" t="s">
        <v>218</v>
      </c>
      <c r="AU2583" s="260" t="s">
        <v>82</v>
      </c>
      <c r="AV2583" s="15" t="s">
        <v>34</v>
      </c>
      <c r="AW2583" s="15" t="s">
        <v>33</v>
      </c>
      <c r="AX2583" s="15" t="s">
        <v>73</v>
      </c>
      <c r="AY2583" s="260" t="s">
        <v>206</v>
      </c>
    </row>
    <row r="2584" spans="1:51" s="13" customFormat="1" ht="12">
      <c r="A2584" s="13"/>
      <c r="B2584" s="228"/>
      <c r="C2584" s="229"/>
      <c r="D2584" s="230" t="s">
        <v>218</v>
      </c>
      <c r="E2584" s="231" t="s">
        <v>19</v>
      </c>
      <c r="F2584" s="232" t="s">
        <v>2432</v>
      </c>
      <c r="G2584" s="229"/>
      <c r="H2584" s="233">
        <v>7.4</v>
      </c>
      <c r="I2584" s="234"/>
      <c r="J2584" s="229"/>
      <c r="K2584" s="229"/>
      <c r="L2584" s="235"/>
      <c r="M2584" s="236"/>
      <c r="N2584" s="237"/>
      <c r="O2584" s="237"/>
      <c r="P2584" s="237"/>
      <c r="Q2584" s="237"/>
      <c r="R2584" s="237"/>
      <c r="S2584" s="237"/>
      <c r="T2584" s="238"/>
      <c r="U2584" s="13"/>
      <c r="V2584" s="13"/>
      <c r="W2584" s="13"/>
      <c r="X2584" s="13"/>
      <c r="Y2584" s="13"/>
      <c r="Z2584" s="13"/>
      <c r="AA2584" s="13"/>
      <c r="AB2584" s="13"/>
      <c r="AC2584" s="13"/>
      <c r="AD2584" s="13"/>
      <c r="AE2584" s="13"/>
      <c r="AT2584" s="239" t="s">
        <v>218</v>
      </c>
      <c r="AU2584" s="239" t="s">
        <v>82</v>
      </c>
      <c r="AV2584" s="13" t="s">
        <v>82</v>
      </c>
      <c r="AW2584" s="13" t="s">
        <v>33</v>
      </c>
      <c r="AX2584" s="13" t="s">
        <v>73</v>
      </c>
      <c r="AY2584" s="239" t="s">
        <v>206</v>
      </c>
    </row>
    <row r="2585" spans="1:51" s="14" customFormat="1" ht="12">
      <c r="A2585" s="14"/>
      <c r="B2585" s="240"/>
      <c r="C2585" s="241"/>
      <c r="D2585" s="230" t="s">
        <v>218</v>
      </c>
      <c r="E2585" s="242" t="s">
        <v>19</v>
      </c>
      <c r="F2585" s="243" t="s">
        <v>220</v>
      </c>
      <c r="G2585" s="241"/>
      <c r="H2585" s="244">
        <v>7.4</v>
      </c>
      <c r="I2585" s="245"/>
      <c r="J2585" s="241"/>
      <c r="K2585" s="241"/>
      <c r="L2585" s="246"/>
      <c r="M2585" s="247"/>
      <c r="N2585" s="248"/>
      <c r="O2585" s="248"/>
      <c r="P2585" s="248"/>
      <c r="Q2585" s="248"/>
      <c r="R2585" s="248"/>
      <c r="S2585" s="248"/>
      <c r="T2585" s="249"/>
      <c r="U2585" s="14"/>
      <c r="V2585" s="14"/>
      <c r="W2585" s="14"/>
      <c r="X2585" s="14"/>
      <c r="Y2585" s="14"/>
      <c r="Z2585" s="14"/>
      <c r="AA2585" s="14"/>
      <c r="AB2585" s="14"/>
      <c r="AC2585" s="14"/>
      <c r="AD2585" s="14"/>
      <c r="AE2585" s="14"/>
      <c r="AT2585" s="250" t="s">
        <v>218</v>
      </c>
      <c r="AU2585" s="250" t="s">
        <v>82</v>
      </c>
      <c r="AV2585" s="14" t="s">
        <v>112</v>
      </c>
      <c r="AW2585" s="14" t="s">
        <v>33</v>
      </c>
      <c r="AX2585" s="14" t="s">
        <v>34</v>
      </c>
      <c r="AY2585" s="250" t="s">
        <v>206</v>
      </c>
    </row>
    <row r="2586" spans="1:65" s="2" customFormat="1" ht="33" customHeight="1">
      <c r="A2586" s="40"/>
      <c r="B2586" s="41"/>
      <c r="C2586" s="215" t="s">
        <v>3686</v>
      </c>
      <c r="D2586" s="215" t="s">
        <v>208</v>
      </c>
      <c r="E2586" s="216" t="s">
        <v>3687</v>
      </c>
      <c r="F2586" s="217" t="s">
        <v>3688</v>
      </c>
      <c r="G2586" s="218" t="s">
        <v>211</v>
      </c>
      <c r="H2586" s="219">
        <v>7.4</v>
      </c>
      <c r="I2586" s="220"/>
      <c r="J2586" s="221">
        <f>ROUND(I2586*H2586,2)</f>
        <v>0</v>
      </c>
      <c r="K2586" s="217" t="s">
        <v>212</v>
      </c>
      <c r="L2586" s="46"/>
      <c r="M2586" s="222" t="s">
        <v>19</v>
      </c>
      <c r="N2586" s="223" t="s">
        <v>44</v>
      </c>
      <c r="O2586" s="86"/>
      <c r="P2586" s="224">
        <f>O2586*H2586</f>
        <v>0</v>
      </c>
      <c r="Q2586" s="224">
        <v>0.012</v>
      </c>
      <c r="R2586" s="224">
        <f>Q2586*H2586</f>
        <v>0.0888</v>
      </c>
      <c r="S2586" s="224">
        <v>0</v>
      </c>
      <c r="T2586" s="225">
        <f>S2586*H2586</f>
        <v>0</v>
      </c>
      <c r="U2586" s="40"/>
      <c r="V2586" s="40"/>
      <c r="W2586" s="40"/>
      <c r="X2586" s="40"/>
      <c r="Y2586" s="40"/>
      <c r="Z2586" s="40"/>
      <c r="AA2586" s="40"/>
      <c r="AB2586" s="40"/>
      <c r="AC2586" s="40"/>
      <c r="AD2586" s="40"/>
      <c r="AE2586" s="40"/>
      <c r="AR2586" s="226" t="s">
        <v>304</v>
      </c>
      <c r="AT2586" s="226" t="s">
        <v>208</v>
      </c>
      <c r="AU2586" s="226" t="s">
        <v>82</v>
      </c>
      <c r="AY2586" s="19" t="s">
        <v>206</v>
      </c>
      <c r="BE2586" s="227">
        <f>IF(N2586="základní",J2586,0)</f>
        <v>0</v>
      </c>
      <c r="BF2586" s="227">
        <f>IF(N2586="snížená",J2586,0)</f>
        <v>0</v>
      </c>
      <c r="BG2586" s="227">
        <f>IF(N2586="zákl. přenesená",J2586,0)</f>
        <v>0</v>
      </c>
      <c r="BH2586" s="227">
        <f>IF(N2586="sníž. přenesená",J2586,0)</f>
        <v>0</v>
      </c>
      <c r="BI2586" s="227">
        <f>IF(N2586="nulová",J2586,0)</f>
        <v>0</v>
      </c>
      <c r="BJ2586" s="19" t="s">
        <v>34</v>
      </c>
      <c r="BK2586" s="227">
        <f>ROUND(I2586*H2586,2)</f>
        <v>0</v>
      </c>
      <c r="BL2586" s="19" t="s">
        <v>304</v>
      </c>
      <c r="BM2586" s="226" t="s">
        <v>3689</v>
      </c>
    </row>
    <row r="2587" spans="1:51" s="15" customFormat="1" ht="12">
      <c r="A2587" s="15"/>
      <c r="B2587" s="251"/>
      <c r="C2587" s="252"/>
      <c r="D2587" s="230" t="s">
        <v>218</v>
      </c>
      <c r="E2587" s="253" t="s">
        <v>19</v>
      </c>
      <c r="F2587" s="254" t="s">
        <v>2431</v>
      </c>
      <c r="G2587" s="252"/>
      <c r="H2587" s="253" t="s">
        <v>19</v>
      </c>
      <c r="I2587" s="255"/>
      <c r="J2587" s="252"/>
      <c r="K2587" s="252"/>
      <c r="L2587" s="256"/>
      <c r="M2587" s="257"/>
      <c r="N2587" s="258"/>
      <c r="O2587" s="258"/>
      <c r="P2587" s="258"/>
      <c r="Q2587" s="258"/>
      <c r="R2587" s="258"/>
      <c r="S2587" s="258"/>
      <c r="T2587" s="259"/>
      <c r="U2587" s="15"/>
      <c r="V2587" s="15"/>
      <c r="W2587" s="15"/>
      <c r="X2587" s="15"/>
      <c r="Y2587" s="15"/>
      <c r="Z2587" s="15"/>
      <c r="AA2587" s="15"/>
      <c r="AB2587" s="15"/>
      <c r="AC2587" s="15"/>
      <c r="AD2587" s="15"/>
      <c r="AE2587" s="15"/>
      <c r="AT2587" s="260" t="s">
        <v>218</v>
      </c>
      <c r="AU2587" s="260" t="s">
        <v>82</v>
      </c>
      <c r="AV2587" s="15" t="s">
        <v>34</v>
      </c>
      <c r="AW2587" s="15" t="s">
        <v>33</v>
      </c>
      <c r="AX2587" s="15" t="s">
        <v>73</v>
      </c>
      <c r="AY2587" s="260" t="s">
        <v>206</v>
      </c>
    </row>
    <row r="2588" spans="1:51" s="13" customFormat="1" ht="12">
      <c r="A2588" s="13"/>
      <c r="B2588" s="228"/>
      <c r="C2588" s="229"/>
      <c r="D2588" s="230" t="s">
        <v>218</v>
      </c>
      <c r="E2588" s="231" t="s">
        <v>19</v>
      </c>
      <c r="F2588" s="232" t="s">
        <v>2432</v>
      </c>
      <c r="G2588" s="229"/>
      <c r="H2588" s="233">
        <v>7.4</v>
      </c>
      <c r="I2588" s="234"/>
      <c r="J2588" s="229"/>
      <c r="K2588" s="229"/>
      <c r="L2588" s="235"/>
      <c r="M2588" s="236"/>
      <c r="N2588" s="237"/>
      <c r="O2588" s="237"/>
      <c r="P2588" s="237"/>
      <c r="Q2588" s="237"/>
      <c r="R2588" s="237"/>
      <c r="S2588" s="237"/>
      <c r="T2588" s="238"/>
      <c r="U2588" s="13"/>
      <c r="V2588" s="13"/>
      <c r="W2588" s="13"/>
      <c r="X2588" s="13"/>
      <c r="Y2588" s="13"/>
      <c r="Z2588" s="13"/>
      <c r="AA2588" s="13"/>
      <c r="AB2588" s="13"/>
      <c r="AC2588" s="13"/>
      <c r="AD2588" s="13"/>
      <c r="AE2588" s="13"/>
      <c r="AT2588" s="239" t="s">
        <v>218</v>
      </c>
      <c r="AU2588" s="239" t="s">
        <v>82</v>
      </c>
      <c r="AV2588" s="13" t="s">
        <v>82</v>
      </c>
      <c r="AW2588" s="13" t="s">
        <v>33</v>
      </c>
      <c r="AX2588" s="13" t="s">
        <v>73</v>
      </c>
      <c r="AY2588" s="239" t="s">
        <v>206</v>
      </c>
    </row>
    <row r="2589" spans="1:51" s="14" customFormat="1" ht="12">
      <c r="A2589" s="14"/>
      <c r="B2589" s="240"/>
      <c r="C2589" s="241"/>
      <c r="D2589" s="230" t="s">
        <v>218</v>
      </c>
      <c r="E2589" s="242" t="s">
        <v>19</v>
      </c>
      <c r="F2589" s="243" t="s">
        <v>220</v>
      </c>
      <c r="G2589" s="241"/>
      <c r="H2589" s="244">
        <v>7.4</v>
      </c>
      <c r="I2589" s="245"/>
      <c r="J2589" s="241"/>
      <c r="K2589" s="241"/>
      <c r="L2589" s="246"/>
      <c r="M2589" s="247"/>
      <c r="N2589" s="248"/>
      <c r="O2589" s="248"/>
      <c r="P2589" s="248"/>
      <c r="Q2589" s="248"/>
      <c r="R2589" s="248"/>
      <c r="S2589" s="248"/>
      <c r="T2589" s="249"/>
      <c r="U2589" s="14"/>
      <c r="V2589" s="14"/>
      <c r="W2589" s="14"/>
      <c r="X2589" s="14"/>
      <c r="Y2589" s="14"/>
      <c r="Z2589" s="14"/>
      <c r="AA2589" s="14"/>
      <c r="AB2589" s="14"/>
      <c r="AC2589" s="14"/>
      <c r="AD2589" s="14"/>
      <c r="AE2589" s="14"/>
      <c r="AT2589" s="250" t="s">
        <v>218</v>
      </c>
      <c r="AU2589" s="250" t="s">
        <v>82</v>
      </c>
      <c r="AV2589" s="14" t="s">
        <v>112</v>
      </c>
      <c r="AW2589" s="14" t="s">
        <v>33</v>
      </c>
      <c r="AX2589" s="14" t="s">
        <v>34</v>
      </c>
      <c r="AY2589" s="250" t="s">
        <v>206</v>
      </c>
    </row>
    <row r="2590" spans="1:65" s="2" customFormat="1" ht="21.75" customHeight="1">
      <c r="A2590" s="40"/>
      <c r="B2590" s="41"/>
      <c r="C2590" s="215" t="s">
        <v>3690</v>
      </c>
      <c r="D2590" s="215" t="s">
        <v>208</v>
      </c>
      <c r="E2590" s="216" t="s">
        <v>3691</v>
      </c>
      <c r="F2590" s="217" t="s">
        <v>3692</v>
      </c>
      <c r="G2590" s="218" t="s">
        <v>211</v>
      </c>
      <c r="H2590" s="219">
        <v>7.4</v>
      </c>
      <c r="I2590" s="220"/>
      <c r="J2590" s="221">
        <f>ROUND(I2590*H2590,2)</f>
        <v>0</v>
      </c>
      <c r="K2590" s="217" t="s">
        <v>212</v>
      </c>
      <c r="L2590" s="46"/>
      <c r="M2590" s="222" t="s">
        <v>19</v>
      </c>
      <c r="N2590" s="223" t="s">
        <v>44</v>
      </c>
      <c r="O2590" s="86"/>
      <c r="P2590" s="224">
        <f>O2590*H2590</f>
        <v>0</v>
      </c>
      <c r="Q2590" s="224">
        <v>0.0005</v>
      </c>
      <c r="R2590" s="224">
        <f>Q2590*H2590</f>
        <v>0.0037</v>
      </c>
      <c r="S2590" s="224">
        <v>0</v>
      </c>
      <c r="T2590" s="225">
        <f>S2590*H2590</f>
        <v>0</v>
      </c>
      <c r="U2590" s="40"/>
      <c r="V2590" s="40"/>
      <c r="W2590" s="40"/>
      <c r="X2590" s="40"/>
      <c r="Y2590" s="40"/>
      <c r="Z2590" s="40"/>
      <c r="AA2590" s="40"/>
      <c r="AB2590" s="40"/>
      <c r="AC2590" s="40"/>
      <c r="AD2590" s="40"/>
      <c r="AE2590" s="40"/>
      <c r="AR2590" s="226" t="s">
        <v>304</v>
      </c>
      <c r="AT2590" s="226" t="s">
        <v>208</v>
      </c>
      <c r="AU2590" s="226" t="s">
        <v>82</v>
      </c>
      <c r="AY2590" s="19" t="s">
        <v>206</v>
      </c>
      <c r="BE2590" s="227">
        <f>IF(N2590="základní",J2590,0)</f>
        <v>0</v>
      </c>
      <c r="BF2590" s="227">
        <f>IF(N2590="snížená",J2590,0)</f>
        <v>0</v>
      </c>
      <c r="BG2590" s="227">
        <f>IF(N2590="zákl. přenesená",J2590,0)</f>
        <v>0</v>
      </c>
      <c r="BH2590" s="227">
        <f>IF(N2590="sníž. přenesená",J2590,0)</f>
        <v>0</v>
      </c>
      <c r="BI2590" s="227">
        <f>IF(N2590="nulová",J2590,0)</f>
        <v>0</v>
      </c>
      <c r="BJ2590" s="19" t="s">
        <v>34</v>
      </c>
      <c r="BK2590" s="227">
        <f>ROUND(I2590*H2590,2)</f>
        <v>0</v>
      </c>
      <c r="BL2590" s="19" t="s">
        <v>304</v>
      </c>
      <c r="BM2590" s="226" t="s">
        <v>3693</v>
      </c>
    </row>
    <row r="2591" spans="1:51" s="15" customFormat="1" ht="12">
      <c r="A2591" s="15"/>
      <c r="B2591" s="251"/>
      <c r="C2591" s="252"/>
      <c r="D2591" s="230" t="s">
        <v>218</v>
      </c>
      <c r="E2591" s="253" t="s">
        <v>19</v>
      </c>
      <c r="F2591" s="254" t="s">
        <v>3694</v>
      </c>
      <c r="G2591" s="252"/>
      <c r="H2591" s="253" t="s">
        <v>19</v>
      </c>
      <c r="I2591" s="255"/>
      <c r="J2591" s="252"/>
      <c r="K2591" s="252"/>
      <c r="L2591" s="256"/>
      <c r="M2591" s="257"/>
      <c r="N2591" s="258"/>
      <c r="O2591" s="258"/>
      <c r="P2591" s="258"/>
      <c r="Q2591" s="258"/>
      <c r="R2591" s="258"/>
      <c r="S2591" s="258"/>
      <c r="T2591" s="259"/>
      <c r="U2591" s="15"/>
      <c r="V2591" s="15"/>
      <c r="W2591" s="15"/>
      <c r="X2591" s="15"/>
      <c r="Y2591" s="15"/>
      <c r="Z2591" s="15"/>
      <c r="AA2591" s="15"/>
      <c r="AB2591" s="15"/>
      <c r="AC2591" s="15"/>
      <c r="AD2591" s="15"/>
      <c r="AE2591" s="15"/>
      <c r="AT2591" s="260" t="s">
        <v>218</v>
      </c>
      <c r="AU2591" s="260" t="s">
        <v>82</v>
      </c>
      <c r="AV2591" s="15" t="s">
        <v>34</v>
      </c>
      <c r="AW2591" s="15" t="s">
        <v>33</v>
      </c>
      <c r="AX2591" s="15" t="s">
        <v>73</v>
      </c>
      <c r="AY2591" s="260" t="s">
        <v>206</v>
      </c>
    </row>
    <row r="2592" spans="1:51" s="15" customFormat="1" ht="12">
      <c r="A2592" s="15"/>
      <c r="B2592" s="251"/>
      <c r="C2592" s="252"/>
      <c r="D2592" s="230" t="s">
        <v>218</v>
      </c>
      <c r="E2592" s="253" t="s">
        <v>19</v>
      </c>
      <c r="F2592" s="254" t="s">
        <v>2431</v>
      </c>
      <c r="G2592" s="252"/>
      <c r="H2592" s="253" t="s">
        <v>19</v>
      </c>
      <c r="I2592" s="255"/>
      <c r="J2592" s="252"/>
      <c r="K2592" s="252"/>
      <c r="L2592" s="256"/>
      <c r="M2592" s="257"/>
      <c r="N2592" s="258"/>
      <c r="O2592" s="258"/>
      <c r="P2592" s="258"/>
      <c r="Q2592" s="258"/>
      <c r="R2592" s="258"/>
      <c r="S2592" s="258"/>
      <c r="T2592" s="259"/>
      <c r="U2592" s="15"/>
      <c r="V2592" s="15"/>
      <c r="W2592" s="15"/>
      <c r="X2592" s="15"/>
      <c r="Y2592" s="15"/>
      <c r="Z2592" s="15"/>
      <c r="AA2592" s="15"/>
      <c r="AB2592" s="15"/>
      <c r="AC2592" s="15"/>
      <c r="AD2592" s="15"/>
      <c r="AE2592" s="15"/>
      <c r="AT2592" s="260" t="s">
        <v>218</v>
      </c>
      <c r="AU2592" s="260" t="s">
        <v>82</v>
      </c>
      <c r="AV2592" s="15" t="s">
        <v>34</v>
      </c>
      <c r="AW2592" s="15" t="s">
        <v>33</v>
      </c>
      <c r="AX2592" s="15" t="s">
        <v>73</v>
      </c>
      <c r="AY2592" s="260" t="s">
        <v>206</v>
      </c>
    </row>
    <row r="2593" spans="1:51" s="13" customFormat="1" ht="12">
      <c r="A2593" s="13"/>
      <c r="B2593" s="228"/>
      <c r="C2593" s="229"/>
      <c r="D2593" s="230" t="s">
        <v>218</v>
      </c>
      <c r="E2593" s="231" t="s">
        <v>19</v>
      </c>
      <c r="F2593" s="232" t="s">
        <v>2432</v>
      </c>
      <c r="G2593" s="229"/>
      <c r="H2593" s="233">
        <v>7.4</v>
      </c>
      <c r="I2593" s="234"/>
      <c r="J2593" s="229"/>
      <c r="K2593" s="229"/>
      <c r="L2593" s="235"/>
      <c r="M2593" s="236"/>
      <c r="N2593" s="237"/>
      <c r="O2593" s="237"/>
      <c r="P2593" s="237"/>
      <c r="Q2593" s="237"/>
      <c r="R2593" s="237"/>
      <c r="S2593" s="237"/>
      <c r="T2593" s="238"/>
      <c r="U2593" s="13"/>
      <c r="V2593" s="13"/>
      <c r="W2593" s="13"/>
      <c r="X2593" s="13"/>
      <c r="Y2593" s="13"/>
      <c r="Z2593" s="13"/>
      <c r="AA2593" s="13"/>
      <c r="AB2593" s="13"/>
      <c r="AC2593" s="13"/>
      <c r="AD2593" s="13"/>
      <c r="AE2593" s="13"/>
      <c r="AT2593" s="239" t="s">
        <v>218</v>
      </c>
      <c r="AU2593" s="239" t="s">
        <v>82</v>
      </c>
      <c r="AV2593" s="13" t="s">
        <v>82</v>
      </c>
      <c r="AW2593" s="13" t="s">
        <v>33</v>
      </c>
      <c r="AX2593" s="13" t="s">
        <v>73</v>
      </c>
      <c r="AY2593" s="239" t="s">
        <v>206</v>
      </c>
    </row>
    <row r="2594" spans="1:51" s="14" customFormat="1" ht="12">
      <c r="A2594" s="14"/>
      <c r="B2594" s="240"/>
      <c r="C2594" s="241"/>
      <c r="D2594" s="230" t="s">
        <v>218</v>
      </c>
      <c r="E2594" s="242" t="s">
        <v>19</v>
      </c>
      <c r="F2594" s="243" t="s">
        <v>220</v>
      </c>
      <c r="G2594" s="241"/>
      <c r="H2594" s="244">
        <v>7.4</v>
      </c>
      <c r="I2594" s="245"/>
      <c r="J2594" s="241"/>
      <c r="K2594" s="241"/>
      <c r="L2594" s="246"/>
      <c r="M2594" s="247"/>
      <c r="N2594" s="248"/>
      <c r="O2594" s="248"/>
      <c r="P2594" s="248"/>
      <c r="Q2594" s="248"/>
      <c r="R2594" s="248"/>
      <c r="S2594" s="248"/>
      <c r="T2594" s="249"/>
      <c r="U2594" s="14"/>
      <c r="V2594" s="14"/>
      <c r="W2594" s="14"/>
      <c r="X2594" s="14"/>
      <c r="Y2594" s="14"/>
      <c r="Z2594" s="14"/>
      <c r="AA2594" s="14"/>
      <c r="AB2594" s="14"/>
      <c r="AC2594" s="14"/>
      <c r="AD2594" s="14"/>
      <c r="AE2594" s="14"/>
      <c r="AT2594" s="250" t="s">
        <v>218</v>
      </c>
      <c r="AU2594" s="250" t="s">
        <v>82</v>
      </c>
      <c r="AV2594" s="14" t="s">
        <v>112</v>
      </c>
      <c r="AW2594" s="14" t="s">
        <v>33</v>
      </c>
      <c r="AX2594" s="14" t="s">
        <v>34</v>
      </c>
      <c r="AY2594" s="250" t="s">
        <v>206</v>
      </c>
    </row>
    <row r="2595" spans="1:65" s="2" customFormat="1" ht="12">
      <c r="A2595" s="40"/>
      <c r="B2595" s="41"/>
      <c r="C2595" s="261" t="s">
        <v>3695</v>
      </c>
      <c r="D2595" s="261" t="s">
        <v>317</v>
      </c>
      <c r="E2595" s="262" t="s">
        <v>3696</v>
      </c>
      <c r="F2595" s="263" t="s">
        <v>3697</v>
      </c>
      <c r="G2595" s="264" t="s">
        <v>211</v>
      </c>
      <c r="H2595" s="265">
        <v>8.14</v>
      </c>
      <c r="I2595" s="266"/>
      <c r="J2595" s="267">
        <f>ROUND(I2595*H2595,2)</f>
        <v>0</v>
      </c>
      <c r="K2595" s="263" t="s">
        <v>212</v>
      </c>
      <c r="L2595" s="268"/>
      <c r="M2595" s="269" t="s">
        <v>19</v>
      </c>
      <c r="N2595" s="270" t="s">
        <v>44</v>
      </c>
      <c r="O2595" s="86"/>
      <c r="P2595" s="224">
        <f>O2595*H2595</f>
        <v>0</v>
      </c>
      <c r="Q2595" s="224">
        <v>0.0034</v>
      </c>
      <c r="R2595" s="224">
        <f>Q2595*H2595</f>
        <v>0.027676</v>
      </c>
      <c r="S2595" s="224">
        <v>0</v>
      </c>
      <c r="T2595" s="225">
        <f>S2595*H2595</f>
        <v>0</v>
      </c>
      <c r="U2595" s="40"/>
      <c r="V2595" s="40"/>
      <c r="W2595" s="40"/>
      <c r="X2595" s="40"/>
      <c r="Y2595" s="40"/>
      <c r="Z2595" s="40"/>
      <c r="AA2595" s="40"/>
      <c r="AB2595" s="40"/>
      <c r="AC2595" s="40"/>
      <c r="AD2595" s="40"/>
      <c r="AE2595" s="40"/>
      <c r="AR2595" s="226" t="s">
        <v>377</v>
      </c>
      <c r="AT2595" s="226" t="s">
        <v>317</v>
      </c>
      <c r="AU2595" s="226" t="s">
        <v>82</v>
      </c>
      <c r="AY2595" s="19" t="s">
        <v>206</v>
      </c>
      <c r="BE2595" s="227">
        <f>IF(N2595="základní",J2595,0)</f>
        <v>0</v>
      </c>
      <c r="BF2595" s="227">
        <f>IF(N2595="snížená",J2595,0)</f>
        <v>0</v>
      </c>
      <c r="BG2595" s="227">
        <f>IF(N2595="zákl. přenesená",J2595,0)</f>
        <v>0</v>
      </c>
      <c r="BH2595" s="227">
        <f>IF(N2595="sníž. přenesená",J2595,0)</f>
        <v>0</v>
      </c>
      <c r="BI2595" s="227">
        <f>IF(N2595="nulová",J2595,0)</f>
        <v>0</v>
      </c>
      <c r="BJ2595" s="19" t="s">
        <v>34</v>
      </c>
      <c r="BK2595" s="227">
        <f>ROUND(I2595*H2595,2)</f>
        <v>0</v>
      </c>
      <c r="BL2595" s="19" t="s">
        <v>304</v>
      </c>
      <c r="BM2595" s="226" t="s">
        <v>3698</v>
      </c>
    </row>
    <row r="2596" spans="1:47" s="2" customFormat="1" ht="12">
      <c r="A2596" s="40"/>
      <c r="B2596" s="41"/>
      <c r="C2596" s="42"/>
      <c r="D2596" s="230" t="s">
        <v>1750</v>
      </c>
      <c r="E2596" s="42"/>
      <c r="F2596" s="282" t="s">
        <v>3699</v>
      </c>
      <c r="G2596" s="42"/>
      <c r="H2596" s="42"/>
      <c r="I2596" s="283"/>
      <c r="J2596" s="42"/>
      <c r="K2596" s="42"/>
      <c r="L2596" s="46"/>
      <c r="M2596" s="284"/>
      <c r="N2596" s="285"/>
      <c r="O2596" s="86"/>
      <c r="P2596" s="86"/>
      <c r="Q2596" s="86"/>
      <c r="R2596" s="86"/>
      <c r="S2596" s="86"/>
      <c r="T2596" s="87"/>
      <c r="U2596" s="40"/>
      <c r="V2596" s="40"/>
      <c r="W2596" s="40"/>
      <c r="X2596" s="40"/>
      <c r="Y2596" s="40"/>
      <c r="Z2596" s="40"/>
      <c r="AA2596" s="40"/>
      <c r="AB2596" s="40"/>
      <c r="AC2596" s="40"/>
      <c r="AD2596" s="40"/>
      <c r="AE2596" s="40"/>
      <c r="AT2596" s="19" t="s">
        <v>1750</v>
      </c>
      <c r="AU2596" s="19" t="s">
        <v>82</v>
      </c>
    </row>
    <row r="2597" spans="1:51" s="13" customFormat="1" ht="12">
      <c r="A2597" s="13"/>
      <c r="B2597" s="228"/>
      <c r="C2597" s="229"/>
      <c r="D2597" s="230" t="s">
        <v>218</v>
      </c>
      <c r="E2597" s="229"/>
      <c r="F2597" s="232" t="s">
        <v>3700</v>
      </c>
      <c r="G2597" s="229"/>
      <c r="H2597" s="233">
        <v>8.14</v>
      </c>
      <c r="I2597" s="234"/>
      <c r="J2597" s="229"/>
      <c r="K2597" s="229"/>
      <c r="L2597" s="235"/>
      <c r="M2597" s="236"/>
      <c r="N2597" s="237"/>
      <c r="O2597" s="237"/>
      <c r="P2597" s="237"/>
      <c r="Q2597" s="237"/>
      <c r="R2597" s="237"/>
      <c r="S2597" s="237"/>
      <c r="T2597" s="238"/>
      <c r="U2597" s="13"/>
      <c r="V2597" s="13"/>
      <c r="W2597" s="13"/>
      <c r="X2597" s="13"/>
      <c r="Y2597" s="13"/>
      <c r="Z2597" s="13"/>
      <c r="AA2597" s="13"/>
      <c r="AB2597" s="13"/>
      <c r="AC2597" s="13"/>
      <c r="AD2597" s="13"/>
      <c r="AE2597" s="13"/>
      <c r="AT2597" s="239" t="s">
        <v>218</v>
      </c>
      <c r="AU2597" s="239" t="s">
        <v>82</v>
      </c>
      <c r="AV2597" s="13" t="s">
        <v>82</v>
      </c>
      <c r="AW2597" s="13" t="s">
        <v>4</v>
      </c>
      <c r="AX2597" s="13" t="s">
        <v>34</v>
      </c>
      <c r="AY2597" s="239" t="s">
        <v>206</v>
      </c>
    </row>
    <row r="2598" spans="1:65" s="2" customFormat="1" ht="12">
      <c r="A2598" s="40"/>
      <c r="B2598" s="41"/>
      <c r="C2598" s="215" t="s">
        <v>3701</v>
      </c>
      <c r="D2598" s="215" t="s">
        <v>208</v>
      </c>
      <c r="E2598" s="216" t="s">
        <v>3702</v>
      </c>
      <c r="F2598" s="217" t="s">
        <v>3703</v>
      </c>
      <c r="G2598" s="218" t="s">
        <v>258</v>
      </c>
      <c r="H2598" s="219">
        <v>0.12</v>
      </c>
      <c r="I2598" s="220"/>
      <c r="J2598" s="221">
        <f>ROUND(I2598*H2598,2)</f>
        <v>0</v>
      </c>
      <c r="K2598" s="217" t="s">
        <v>212</v>
      </c>
      <c r="L2598" s="46"/>
      <c r="M2598" s="222" t="s">
        <v>19</v>
      </c>
      <c r="N2598" s="223" t="s">
        <v>44</v>
      </c>
      <c r="O2598" s="86"/>
      <c r="P2598" s="224">
        <f>O2598*H2598</f>
        <v>0</v>
      </c>
      <c r="Q2598" s="224">
        <v>0</v>
      </c>
      <c r="R2598" s="224">
        <f>Q2598*H2598</f>
        <v>0</v>
      </c>
      <c r="S2598" s="224">
        <v>0</v>
      </c>
      <c r="T2598" s="225">
        <f>S2598*H2598</f>
        <v>0</v>
      </c>
      <c r="U2598" s="40"/>
      <c r="V2598" s="40"/>
      <c r="W2598" s="40"/>
      <c r="X2598" s="40"/>
      <c r="Y2598" s="40"/>
      <c r="Z2598" s="40"/>
      <c r="AA2598" s="40"/>
      <c r="AB2598" s="40"/>
      <c r="AC2598" s="40"/>
      <c r="AD2598" s="40"/>
      <c r="AE2598" s="40"/>
      <c r="AR2598" s="226" t="s">
        <v>304</v>
      </c>
      <c r="AT2598" s="226" t="s">
        <v>208</v>
      </c>
      <c r="AU2598" s="226" t="s">
        <v>82</v>
      </c>
      <c r="AY2598" s="19" t="s">
        <v>206</v>
      </c>
      <c r="BE2598" s="227">
        <f>IF(N2598="základní",J2598,0)</f>
        <v>0</v>
      </c>
      <c r="BF2598" s="227">
        <f>IF(N2598="snížená",J2598,0)</f>
        <v>0</v>
      </c>
      <c r="BG2598" s="227">
        <f>IF(N2598="zákl. přenesená",J2598,0)</f>
        <v>0</v>
      </c>
      <c r="BH2598" s="227">
        <f>IF(N2598="sníž. přenesená",J2598,0)</f>
        <v>0</v>
      </c>
      <c r="BI2598" s="227">
        <f>IF(N2598="nulová",J2598,0)</f>
        <v>0</v>
      </c>
      <c r="BJ2598" s="19" t="s">
        <v>34</v>
      </c>
      <c r="BK2598" s="227">
        <f>ROUND(I2598*H2598,2)</f>
        <v>0</v>
      </c>
      <c r="BL2598" s="19" t="s">
        <v>304</v>
      </c>
      <c r="BM2598" s="226" t="s">
        <v>3704</v>
      </c>
    </row>
    <row r="2599" spans="1:63" s="12" customFormat="1" ht="22.8" customHeight="1">
      <c r="A2599" s="12"/>
      <c r="B2599" s="199"/>
      <c r="C2599" s="200"/>
      <c r="D2599" s="201" t="s">
        <v>72</v>
      </c>
      <c r="E2599" s="213" t="s">
        <v>3705</v>
      </c>
      <c r="F2599" s="213" t="s">
        <v>3706</v>
      </c>
      <c r="G2599" s="200"/>
      <c r="H2599" s="200"/>
      <c r="I2599" s="203"/>
      <c r="J2599" s="214">
        <f>BK2599</f>
        <v>0</v>
      </c>
      <c r="K2599" s="200"/>
      <c r="L2599" s="205"/>
      <c r="M2599" s="206"/>
      <c r="N2599" s="207"/>
      <c r="O2599" s="207"/>
      <c r="P2599" s="208">
        <f>SUM(P2600:P2624)</f>
        <v>0</v>
      </c>
      <c r="Q2599" s="207"/>
      <c r="R2599" s="208">
        <f>SUM(R2600:R2624)</f>
        <v>21.951325999999998</v>
      </c>
      <c r="S2599" s="207"/>
      <c r="T2599" s="209">
        <f>SUM(T2600:T2624)</f>
        <v>0</v>
      </c>
      <c r="U2599" s="12"/>
      <c r="V2599" s="12"/>
      <c r="W2599" s="12"/>
      <c r="X2599" s="12"/>
      <c r="Y2599" s="12"/>
      <c r="Z2599" s="12"/>
      <c r="AA2599" s="12"/>
      <c r="AB2599" s="12"/>
      <c r="AC2599" s="12"/>
      <c r="AD2599" s="12"/>
      <c r="AE2599" s="12"/>
      <c r="AR2599" s="210" t="s">
        <v>82</v>
      </c>
      <c r="AT2599" s="211" t="s">
        <v>72</v>
      </c>
      <c r="AU2599" s="211" t="s">
        <v>34</v>
      </c>
      <c r="AY2599" s="210" t="s">
        <v>206</v>
      </c>
      <c r="BK2599" s="212">
        <f>SUM(BK2600:BK2624)</f>
        <v>0</v>
      </c>
    </row>
    <row r="2600" spans="1:65" s="2" customFormat="1" ht="12">
      <c r="A2600" s="40"/>
      <c r="B2600" s="41"/>
      <c r="C2600" s="215" t="s">
        <v>3707</v>
      </c>
      <c r="D2600" s="215" t="s">
        <v>208</v>
      </c>
      <c r="E2600" s="216" t="s">
        <v>3708</v>
      </c>
      <c r="F2600" s="217" t="s">
        <v>3709</v>
      </c>
      <c r="G2600" s="218" t="s">
        <v>211</v>
      </c>
      <c r="H2600" s="219">
        <v>1420.194</v>
      </c>
      <c r="I2600" s="220"/>
      <c r="J2600" s="221">
        <f>ROUND(I2600*H2600,2)</f>
        <v>0</v>
      </c>
      <c r="K2600" s="217" t="s">
        <v>212</v>
      </c>
      <c r="L2600" s="46"/>
      <c r="M2600" s="222" t="s">
        <v>19</v>
      </c>
      <c r="N2600" s="223" t="s">
        <v>44</v>
      </c>
      <c r="O2600" s="86"/>
      <c r="P2600" s="224">
        <f>O2600*H2600</f>
        <v>0</v>
      </c>
      <c r="Q2600" s="224">
        <v>0.0154</v>
      </c>
      <c r="R2600" s="224">
        <f>Q2600*H2600</f>
        <v>21.8709876</v>
      </c>
      <c r="S2600" s="224">
        <v>0</v>
      </c>
      <c r="T2600" s="225">
        <f>S2600*H2600</f>
        <v>0</v>
      </c>
      <c r="U2600" s="40"/>
      <c r="V2600" s="40"/>
      <c r="W2600" s="40"/>
      <c r="X2600" s="40"/>
      <c r="Y2600" s="40"/>
      <c r="Z2600" s="40"/>
      <c r="AA2600" s="40"/>
      <c r="AB2600" s="40"/>
      <c r="AC2600" s="40"/>
      <c r="AD2600" s="40"/>
      <c r="AE2600" s="40"/>
      <c r="AR2600" s="226" t="s">
        <v>304</v>
      </c>
      <c r="AT2600" s="226" t="s">
        <v>208</v>
      </c>
      <c r="AU2600" s="226" t="s">
        <v>82</v>
      </c>
      <c r="AY2600" s="19" t="s">
        <v>206</v>
      </c>
      <c r="BE2600" s="227">
        <f>IF(N2600="základní",J2600,0)</f>
        <v>0</v>
      </c>
      <c r="BF2600" s="227">
        <f>IF(N2600="snížená",J2600,0)</f>
        <v>0</v>
      </c>
      <c r="BG2600" s="227">
        <f>IF(N2600="zákl. přenesená",J2600,0)</f>
        <v>0</v>
      </c>
      <c r="BH2600" s="227">
        <f>IF(N2600="sníž. přenesená",J2600,0)</f>
        <v>0</v>
      </c>
      <c r="BI2600" s="227">
        <f>IF(N2600="nulová",J2600,0)</f>
        <v>0</v>
      </c>
      <c r="BJ2600" s="19" t="s">
        <v>34</v>
      </c>
      <c r="BK2600" s="227">
        <f>ROUND(I2600*H2600,2)</f>
        <v>0</v>
      </c>
      <c r="BL2600" s="19" t="s">
        <v>304</v>
      </c>
      <c r="BM2600" s="226" t="s">
        <v>3710</v>
      </c>
    </row>
    <row r="2601" spans="1:51" s="15" customFormat="1" ht="12">
      <c r="A2601" s="15"/>
      <c r="B2601" s="251"/>
      <c r="C2601" s="252"/>
      <c r="D2601" s="230" t="s">
        <v>218</v>
      </c>
      <c r="E2601" s="253" t="s">
        <v>19</v>
      </c>
      <c r="F2601" s="254" t="s">
        <v>2369</v>
      </c>
      <c r="G2601" s="252"/>
      <c r="H2601" s="253" t="s">
        <v>19</v>
      </c>
      <c r="I2601" s="255"/>
      <c r="J2601" s="252"/>
      <c r="K2601" s="252"/>
      <c r="L2601" s="256"/>
      <c r="M2601" s="257"/>
      <c r="N2601" s="258"/>
      <c r="O2601" s="258"/>
      <c r="P2601" s="258"/>
      <c r="Q2601" s="258"/>
      <c r="R2601" s="258"/>
      <c r="S2601" s="258"/>
      <c r="T2601" s="259"/>
      <c r="U2601" s="15"/>
      <c r="V2601" s="15"/>
      <c r="W2601" s="15"/>
      <c r="X2601" s="15"/>
      <c r="Y2601" s="15"/>
      <c r="Z2601" s="15"/>
      <c r="AA2601" s="15"/>
      <c r="AB2601" s="15"/>
      <c r="AC2601" s="15"/>
      <c r="AD2601" s="15"/>
      <c r="AE2601" s="15"/>
      <c r="AT2601" s="260" t="s">
        <v>218</v>
      </c>
      <c r="AU2601" s="260" t="s">
        <v>82</v>
      </c>
      <c r="AV2601" s="15" t="s">
        <v>34</v>
      </c>
      <c r="AW2601" s="15" t="s">
        <v>33</v>
      </c>
      <c r="AX2601" s="15" t="s">
        <v>73</v>
      </c>
      <c r="AY2601" s="260" t="s">
        <v>206</v>
      </c>
    </row>
    <row r="2602" spans="1:51" s="13" customFormat="1" ht="12">
      <c r="A2602" s="13"/>
      <c r="B2602" s="228"/>
      <c r="C2602" s="229"/>
      <c r="D2602" s="230" t="s">
        <v>218</v>
      </c>
      <c r="E2602" s="231" t="s">
        <v>19</v>
      </c>
      <c r="F2602" s="232" t="s">
        <v>3711</v>
      </c>
      <c r="G2602" s="229"/>
      <c r="H2602" s="233">
        <v>1190.668</v>
      </c>
      <c r="I2602" s="234"/>
      <c r="J2602" s="229"/>
      <c r="K2602" s="229"/>
      <c r="L2602" s="235"/>
      <c r="M2602" s="236"/>
      <c r="N2602" s="237"/>
      <c r="O2602" s="237"/>
      <c r="P2602" s="237"/>
      <c r="Q2602" s="237"/>
      <c r="R2602" s="237"/>
      <c r="S2602" s="237"/>
      <c r="T2602" s="238"/>
      <c r="U2602" s="13"/>
      <c r="V2602" s="13"/>
      <c r="W2602" s="13"/>
      <c r="X2602" s="13"/>
      <c r="Y2602" s="13"/>
      <c r="Z2602" s="13"/>
      <c r="AA2602" s="13"/>
      <c r="AB2602" s="13"/>
      <c r="AC2602" s="13"/>
      <c r="AD2602" s="13"/>
      <c r="AE2602" s="13"/>
      <c r="AT2602" s="239" t="s">
        <v>218</v>
      </c>
      <c r="AU2602" s="239" t="s">
        <v>82</v>
      </c>
      <c r="AV2602" s="13" t="s">
        <v>82</v>
      </c>
      <c r="AW2602" s="13" t="s">
        <v>33</v>
      </c>
      <c r="AX2602" s="13" t="s">
        <v>73</v>
      </c>
      <c r="AY2602" s="239" t="s">
        <v>206</v>
      </c>
    </row>
    <row r="2603" spans="1:51" s="16" customFormat="1" ht="12">
      <c r="A2603" s="16"/>
      <c r="B2603" s="271"/>
      <c r="C2603" s="272"/>
      <c r="D2603" s="230" t="s">
        <v>218</v>
      </c>
      <c r="E2603" s="273" t="s">
        <v>19</v>
      </c>
      <c r="F2603" s="274" t="s">
        <v>1368</v>
      </c>
      <c r="G2603" s="272"/>
      <c r="H2603" s="275">
        <v>1190.668</v>
      </c>
      <c r="I2603" s="276"/>
      <c r="J2603" s="272"/>
      <c r="K2603" s="272"/>
      <c r="L2603" s="277"/>
      <c r="M2603" s="278"/>
      <c r="N2603" s="279"/>
      <c r="O2603" s="279"/>
      <c r="P2603" s="279"/>
      <c r="Q2603" s="279"/>
      <c r="R2603" s="279"/>
      <c r="S2603" s="279"/>
      <c r="T2603" s="280"/>
      <c r="U2603" s="16"/>
      <c r="V2603" s="16"/>
      <c r="W2603" s="16"/>
      <c r="X2603" s="16"/>
      <c r="Y2603" s="16"/>
      <c r="Z2603" s="16"/>
      <c r="AA2603" s="16"/>
      <c r="AB2603" s="16"/>
      <c r="AC2603" s="16"/>
      <c r="AD2603" s="16"/>
      <c r="AE2603" s="16"/>
      <c r="AT2603" s="281" t="s">
        <v>218</v>
      </c>
      <c r="AU2603" s="281" t="s">
        <v>82</v>
      </c>
      <c r="AV2603" s="16" t="s">
        <v>93</v>
      </c>
      <c r="AW2603" s="16" t="s">
        <v>33</v>
      </c>
      <c r="AX2603" s="16" t="s">
        <v>73</v>
      </c>
      <c r="AY2603" s="281" t="s">
        <v>206</v>
      </c>
    </row>
    <row r="2604" spans="1:51" s="15" customFormat="1" ht="12">
      <c r="A2604" s="15"/>
      <c r="B2604" s="251"/>
      <c r="C2604" s="252"/>
      <c r="D2604" s="230" t="s">
        <v>218</v>
      </c>
      <c r="E2604" s="253" t="s">
        <v>19</v>
      </c>
      <c r="F2604" s="254" t="s">
        <v>2371</v>
      </c>
      <c r="G2604" s="252"/>
      <c r="H2604" s="253" t="s">
        <v>19</v>
      </c>
      <c r="I2604" s="255"/>
      <c r="J2604" s="252"/>
      <c r="K2604" s="252"/>
      <c r="L2604" s="256"/>
      <c r="M2604" s="257"/>
      <c r="N2604" s="258"/>
      <c r="O2604" s="258"/>
      <c r="P2604" s="258"/>
      <c r="Q2604" s="258"/>
      <c r="R2604" s="258"/>
      <c r="S2604" s="258"/>
      <c r="T2604" s="259"/>
      <c r="U2604" s="15"/>
      <c r="V2604" s="15"/>
      <c r="W2604" s="15"/>
      <c r="X2604" s="15"/>
      <c r="Y2604" s="15"/>
      <c r="Z2604" s="15"/>
      <c r="AA2604" s="15"/>
      <c r="AB2604" s="15"/>
      <c r="AC2604" s="15"/>
      <c r="AD2604" s="15"/>
      <c r="AE2604" s="15"/>
      <c r="AT2604" s="260" t="s">
        <v>218</v>
      </c>
      <c r="AU2604" s="260" t="s">
        <v>82</v>
      </c>
      <c r="AV2604" s="15" t="s">
        <v>34</v>
      </c>
      <c r="AW2604" s="15" t="s">
        <v>33</v>
      </c>
      <c r="AX2604" s="15" t="s">
        <v>73</v>
      </c>
      <c r="AY2604" s="260" t="s">
        <v>206</v>
      </c>
    </row>
    <row r="2605" spans="1:51" s="13" customFormat="1" ht="12">
      <c r="A2605" s="13"/>
      <c r="B2605" s="228"/>
      <c r="C2605" s="229"/>
      <c r="D2605" s="230" t="s">
        <v>218</v>
      </c>
      <c r="E2605" s="231" t="s">
        <v>19</v>
      </c>
      <c r="F2605" s="232" t="s">
        <v>3712</v>
      </c>
      <c r="G2605" s="229"/>
      <c r="H2605" s="233">
        <v>43.86</v>
      </c>
      <c r="I2605" s="234"/>
      <c r="J2605" s="229"/>
      <c r="K2605" s="229"/>
      <c r="L2605" s="235"/>
      <c r="M2605" s="236"/>
      <c r="N2605" s="237"/>
      <c r="O2605" s="237"/>
      <c r="P2605" s="237"/>
      <c r="Q2605" s="237"/>
      <c r="R2605" s="237"/>
      <c r="S2605" s="237"/>
      <c r="T2605" s="238"/>
      <c r="U2605" s="13"/>
      <c r="V2605" s="13"/>
      <c r="W2605" s="13"/>
      <c r="X2605" s="13"/>
      <c r="Y2605" s="13"/>
      <c r="Z2605" s="13"/>
      <c r="AA2605" s="13"/>
      <c r="AB2605" s="13"/>
      <c r="AC2605" s="13"/>
      <c r="AD2605" s="13"/>
      <c r="AE2605" s="13"/>
      <c r="AT2605" s="239" t="s">
        <v>218</v>
      </c>
      <c r="AU2605" s="239" t="s">
        <v>82</v>
      </c>
      <c r="AV2605" s="13" t="s">
        <v>82</v>
      </c>
      <c r="AW2605" s="13" t="s">
        <v>33</v>
      </c>
      <c r="AX2605" s="13" t="s">
        <v>73</v>
      </c>
      <c r="AY2605" s="239" t="s">
        <v>206</v>
      </c>
    </row>
    <row r="2606" spans="1:51" s="13" customFormat="1" ht="12">
      <c r="A2606" s="13"/>
      <c r="B2606" s="228"/>
      <c r="C2606" s="229"/>
      <c r="D2606" s="230" t="s">
        <v>218</v>
      </c>
      <c r="E2606" s="231" t="s">
        <v>19</v>
      </c>
      <c r="F2606" s="232" t="s">
        <v>3713</v>
      </c>
      <c r="G2606" s="229"/>
      <c r="H2606" s="233">
        <v>45.616</v>
      </c>
      <c r="I2606" s="234"/>
      <c r="J2606" s="229"/>
      <c r="K2606" s="229"/>
      <c r="L2606" s="235"/>
      <c r="M2606" s="236"/>
      <c r="N2606" s="237"/>
      <c r="O2606" s="237"/>
      <c r="P2606" s="237"/>
      <c r="Q2606" s="237"/>
      <c r="R2606" s="237"/>
      <c r="S2606" s="237"/>
      <c r="T2606" s="238"/>
      <c r="U2606" s="13"/>
      <c r="V2606" s="13"/>
      <c r="W2606" s="13"/>
      <c r="X2606" s="13"/>
      <c r="Y2606" s="13"/>
      <c r="Z2606" s="13"/>
      <c r="AA2606" s="13"/>
      <c r="AB2606" s="13"/>
      <c r="AC2606" s="13"/>
      <c r="AD2606" s="13"/>
      <c r="AE2606" s="13"/>
      <c r="AT2606" s="239" t="s">
        <v>218</v>
      </c>
      <c r="AU2606" s="239" t="s">
        <v>82</v>
      </c>
      <c r="AV2606" s="13" t="s">
        <v>82</v>
      </c>
      <c r="AW2606" s="13" t="s">
        <v>33</v>
      </c>
      <c r="AX2606" s="13" t="s">
        <v>73</v>
      </c>
      <c r="AY2606" s="239" t="s">
        <v>206</v>
      </c>
    </row>
    <row r="2607" spans="1:51" s="16" customFormat="1" ht="12">
      <c r="A2607" s="16"/>
      <c r="B2607" s="271"/>
      <c r="C2607" s="272"/>
      <c r="D2607" s="230" t="s">
        <v>218</v>
      </c>
      <c r="E2607" s="273" t="s">
        <v>19</v>
      </c>
      <c r="F2607" s="274" t="s">
        <v>1368</v>
      </c>
      <c r="G2607" s="272"/>
      <c r="H2607" s="275">
        <v>89.476</v>
      </c>
      <c r="I2607" s="276"/>
      <c r="J2607" s="272"/>
      <c r="K2607" s="272"/>
      <c r="L2607" s="277"/>
      <c r="M2607" s="278"/>
      <c r="N2607" s="279"/>
      <c r="O2607" s="279"/>
      <c r="P2607" s="279"/>
      <c r="Q2607" s="279"/>
      <c r="R2607" s="279"/>
      <c r="S2607" s="279"/>
      <c r="T2607" s="280"/>
      <c r="U2607" s="16"/>
      <c r="V2607" s="16"/>
      <c r="W2607" s="16"/>
      <c r="X2607" s="16"/>
      <c r="Y2607" s="16"/>
      <c r="Z2607" s="16"/>
      <c r="AA2607" s="16"/>
      <c r="AB2607" s="16"/>
      <c r="AC2607" s="16"/>
      <c r="AD2607" s="16"/>
      <c r="AE2607" s="16"/>
      <c r="AT2607" s="281" t="s">
        <v>218</v>
      </c>
      <c r="AU2607" s="281" t="s">
        <v>82</v>
      </c>
      <c r="AV2607" s="16" t="s">
        <v>93</v>
      </c>
      <c r="AW2607" s="16" t="s">
        <v>33</v>
      </c>
      <c r="AX2607" s="16" t="s">
        <v>73</v>
      </c>
      <c r="AY2607" s="281" t="s">
        <v>206</v>
      </c>
    </row>
    <row r="2608" spans="1:51" s="15" customFormat="1" ht="12">
      <c r="A2608" s="15"/>
      <c r="B2608" s="251"/>
      <c r="C2608" s="252"/>
      <c r="D2608" s="230" t="s">
        <v>218</v>
      </c>
      <c r="E2608" s="253" t="s">
        <v>19</v>
      </c>
      <c r="F2608" s="254" t="s">
        <v>2374</v>
      </c>
      <c r="G2608" s="252"/>
      <c r="H2608" s="253" t="s">
        <v>19</v>
      </c>
      <c r="I2608" s="255"/>
      <c r="J2608" s="252"/>
      <c r="K2608" s="252"/>
      <c r="L2608" s="256"/>
      <c r="M2608" s="257"/>
      <c r="N2608" s="258"/>
      <c r="O2608" s="258"/>
      <c r="P2608" s="258"/>
      <c r="Q2608" s="258"/>
      <c r="R2608" s="258"/>
      <c r="S2608" s="258"/>
      <c r="T2608" s="259"/>
      <c r="U2608" s="15"/>
      <c r="V2608" s="15"/>
      <c r="W2608" s="15"/>
      <c r="X2608" s="15"/>
      <c r="Y2608" s="15"/>
      <c r="Z2608" s="15"/>
      <c r="AA2608" s="15"/>
      <c r="AB2608" s="15"/>
      <c r="AC2608" s="15"/>
      <c r="AD2608" s="15"/>
      <c r="AE2608" s="15"/>
      <c r="AT2608" s="260" t="s">
        <v>218</v>
      </c>
      <c r="AU2608" s="260" t="s">
        <v>82</v>
      </c>
      <c r="AV2608" s="15" t="s">
        <v>34</v>
      </c>
      <c r="AW2608" s="15" t="s">
        <v>33</v>
      </c>
      <c r="AX2608" s="15" t="s">
        <v>73</v>
      </c>
      <c r="AY2608" s="260" t="s">
        <v>206</v>
      </c>
    </row>
    <row r="2609" spans="1:51" s="13" customFormat="1" ht="12">
      <c r="A2609" s="13"/>
      <c r="B2609" s="228"/>
      <c r="C2609" s="229"/>
      <c r="D2609" s="230" t="s">
        <v>218</v>
      </c>
      <c r="E2609" s="231" t="s">
        <v>19</v>
      </c>
      <c r="F2609" s="232" t="s">
        <v>3714</v>
      </c>
      <c r="G2609" s="229"/>
      <c r="H2609" s="233">
        <v>69.05</v>
      </c>
      <c r="I2609" s="234"/>
      <c r="J2609" s="229"/>
      <c r="K2609" s="229"/>
      <c r="L2609" s="235"/>
      <c r="M2609" s="236"/>
      <c r="N2609" s="237"/>
      <c r="O2609" s="237"/>
      <c r="P2609" s="237"/>
      <c r="Q2609" s="237"/>
      <c r="R2609" s="237"/>
      <c r="S2609" s="237"/>
      <c r="T2609" s="238"/>
      <c r="U2609" s="13"/>
      <c r="V2609" s="13"/>
      <c r="W2609" s="13"/>
      <c r="X2609" s="13"/>
      <c r="Y2609" s="13"/>
      <c r="Z2609" s="13"/>
      <c r="AA2609" s="13"/>
      <c r="AB2609" s="13"/>
      <c r="AC2609" s="13"/>
      <c r="AD2609" s="13"/>
      <c r="AE2609" s="13"/>
      <c r="AT2609" s="239" t="s">
        <v>218</v>
      </c>
      <c r="AU2609" s="239" t="s">
        <v>82</v>
      </c>
      <c r="AV2609" s="13" t="s">
        <v>82</v>
      </c>
      <c r="AW2609" s="13" t="s">
        <v>33</v>
      </c>
      <c r="AX2609" s="13" t="s">
        <v>73</v>
      </c>
      <c r="AY2609" s="239" t="s">
        <v>206</v>
      </c>
    </row>
    <row r="2610" spans="1:51" s="13" customFormat="1" ht="12">
      <c r="A2610" s="13"/>
      <c r="B2610" s="228"/>
      <c r="C2610" s="229"/>
      <c r="D2610" s="230" t="s">
        <v>218</v>
      </c>
      <c r="E2610" s="231" t="s">
        <v>19</v>
      </c>
      <c r="F2610" s="232" t="s">
        <v>3715</v>
      </c>
      <c r="G2610" s="229"/>
      <c r="H2610" s="233">
        <v>71</v>
      </c>
      <c r="I2610" s="234"/>
      <c r="J2610" s="229"/>
      <c r="K2610" s="229"/>
      <c r="L2610" s="235"/>
      <c r="M2610" s="236"/>
      <c r="N2610" s="237"/>
      <c r="O2610" s="237"/>
      <c r="P2610" s="237"/>
      <c r="Q2610" s="237"/>
      <c r="R2610" s="237"/>
      <c r="S2610" s="237"/>
      <c r="T2610" s="238"/>
      <c r="U2610" s="13"/>
      <c r="V2610" s="13"/>
      <c r="W2610" s="13"/>
      <c r="X2610" s="13"/>
      <c r="Y2610" s="13"/>
      <c r="Z2610" s="13"/>
      <c r="AA2610" s="13"/>
      <c r="AB2610" s="13"/>
      <c r="AC2610" s="13"/>
      <c r="AD2610" s="13"/>
      <c r="AE2610" s="13"/>
      <c r="AT2610" s="239" t="s">
        <v>218</v>
      </c>
      <c r="AU2610" s="239" t="s">
        <v>82</v>
      </c>
      <c r="AV2610" s="13" t="s">
        <v>82</v>
      </c>
      <c r="AW2610" s="13" t="s">
        <v>33</v>
      </c>
      <c r="AX2610" s="13" t="s">
        <v>73</v>
      </c>
      <c r="AY2610" s="239" t="s">
        <v>206</v>
      </c>
    </row>
    <row r="2611" spans="1:51" s="16" customFormat="1" ht="12">
      <c r="A2611" s="16"/>
      <c r="B2611" s="271"/>
      <c r="C2611" s="272"/>
      <c r="D2611" s="230" t="s">
        <v>218</v>
      </c>
      <c r="E2611" s="273" t="s">
        <v>19</v>
      </c>
      <c r="F2611" s="274" t="s">
        <v>1368</v>
      </c>
      <c r="G2611" s="272"/>
      <c r="H2611" s="275">
        <v>140.05</v>
      </c>
      <c r="I2611" s="276"/>
      <c r="J2611" s="272"/>
      <c r="K2611" s="272"/>
      <c r="L2611" s="277"/>
      <c r="M2611" s="278"/>
      <c r="N2611" s="279"/>
      <c r="O2611" s="279"/>
      <c r="P2611" s="279"/>
      <c r="Q2611" s="279"/>
      <c r="R2611" s="279"/>
      <c r="S2611" s="279"/>
      <c r="T2611" s="280"/>
      <c r="U2611" s="16"/>
      <c r="V2611" s="16"/>
      <c r="W2611" s="16"/>
      <c r="X2611" s="16"/>
      <c r="Y2611" s="16"/>
      <c r="Z2611" s="16"/>
      <c r="AA2611" s="16"/>
      <c r="AB2611" s="16"/>
      <c r="AC2611" s="16"/>
      <c r="AD2611" s="16"/>
      <c r="AE2611" s="16"/>
      <c r="AT2611" s="281" t="s">
        <v>218</v>
      </c>
      <c r="AU2611" s="281" t="s">
        <v>82</v>
      </c>
      <c r="AV2611" s="16" t="s">
        <v>93</v>
      </c>
      <c r="AW2611" s="16" t="s">
        <v>33</v>
      </c>
      <c r="AX2611" s="16" t="s">
        <v>73</v>
      </c>
      <c r="AY2611" s="281" t="s">
        <v>206</v>
      </c>
    </row>
    <row r="2612" spans="1:51" s="14" customFormat="1" ht="12">
      <c r="A2612" s="14"/>
      <c r="B2612" s="240"/>
      <c r="C2612" s="241"/>
      <c r="D2612" s="230" t="s">
        <v>218</v>
      </c>
      <c r="E2612" s="242" t="s">
        <v>19</v>
      </c>
      <c r="F2612" s="243" t="s">
        <v>220</v>
      </c>
      <c r="G2612" s="241"/>
      <c r="H2612" s="244">
        <v>1420.194</v>
      </c>
      <c r="I2612" s="245"/>
      <c r="J2612" s="241"/>
      <c r="K2612" s="241"/>
      <c r="L2612" s="246"/>
      <c r="M2612" s="247"/>
      <c r="N2612" s="248"/>
      <c r="O2612" s="248"/>
      <c r="P2612" s="248"/>
      <c r="Q2612" s="248"/>
      <c r="R2612" s="248"/>
      <c r="S2612" s="248"/>
      <c r="T2612" s="249"/>
      <c r="U2612" s="14"/>
      <c r="V2612" s="14"/>
      <c r="W2612" s="14"/>
      <c r="X2612" s="14"/>
      <c r="Y2612" s="14"/>
      <c r="Z2612" s="14"/>
      <c r="AA2612" s="14"/>
      <c r="AB2612" s="14"/>
      <c r="AC2612" s="14"/>
      <c r="AD2612" s="14"/>
      <c r="AE2612" s="14"/>
      <c r="AT2612" s="250" t="s">
        <v>218</v>
      </c>
      <c r="AU2612" s="250" t="s">
        <v>82</v>
      </c>
      <c r="AV2612" s="14" t="s">
        <v>112</v>
      </c>
      <c r="AW2612" s="14" t="s">
        <v>33</v>
      </c>
      <c r="AX2612" s="14" t="s">
        <v>34</v>
      </c>
      <c r="AY2612" s="250" t="s">
        <v>206</v>
      </c>
    </row>
    <row r="2613" spans="1:65" s="2" customFormat="1" ht="12">
      <c r="A2613" s="40"/>
      <c r="B2613" s="41"/>
      <c r="C2613" s="215" t="s">
        <v>3716</v>
      </c>
      <c r="D2613" s="215" t="s">
        <v>208</v>
      </c>
      <c r="E2613" s="216" t="s">
        <v>3717</v>
      </c>
      <c r="F2613" s="217" t="s">
        <v>3718</v>
      </c>
      <c r="G2613" s="218" t="s">
        <v>270</v>
      </c>
      <c r="H2613" s="219">
        <v>312.8</v>
      </c>
      <c r="I2613" s="220"/>
      <c r="J2613" s="221">
        <f>ROUND(I2613*H2613,2)</f>
        <v>0</v>
      </c>
      <c r="K2613" s="217" t="s">
        <v>212</v>
      </c>
      <c r="L2613" s="46"/>
      <c r="M2613" s="222" t="s">
        <v>19</v>
      </c>
      <c r="N2613" s="223" t="s">
        <v>44</v>
      </c>
      <c r="O2613" s="86"/>
      <c r="P2613" s="224">
        <f>O2613*H2613</f>
        <v>0</v>
      </c>
      <c r="Q2613" s="224">
        <v>5E-05</v>
      </c>
      <c r="R2613" s="224">
        <f>Q2613*H2613</f>
        <v>0.01564</v>
      </c>
      <c r="S2613" s="224">
        <v>0</v>
      </c>
      <c r="T2613" s="225">
        <f>S2613*H2613</f>
        <v>0</v>
      </c>
      <c r="U2613" s="40"/>
      <c r="V2613" s="40"/>
      <c r="W2613" s="40"/>
      <c r="X2613" s="40"/>
      <c r="Y2613" s="40"/>
      <c r="Z2613" s="40"/>
      <c r="AA2613" s="40"/>
      <c r="AB2613" s="40"/>
      <c r="AC2613" s="40"/>
      <c r="AD2613" s="40"/>
      <c r="AE2613" s="40"/>
      <c r="AR2613" s="226" t="s">
        <v>304</v>
      </c>
      <c r="AT2613" s="226" t="s">
        <v>208</v>
      </c>
      <c r="AU2613" s="226" t="s">
        <v>82</v>
      </c>
      <c r="AY2613" s="19" t="s">
        <v>206</v>
      </c>
      <c r="BE2613" s="227">
        <f>IF(N2613="základní",J2613,0)</f>
        <v>0</v>
      </c>
      <c r="BF2613" s="227">
        <f>IF(N2613="snížená",J2613,0)</f>
        <v>0</v>
      </c>
      <c r="BG2613" s="227">
        <f>IF(N2613="zákl. přenesená",J2613,0)</f>
        <v>0</v>
      </c>
      <c r="BH2613" s="227">
        <f>IF(N2613="sníž. přenesená",J2613,0)</f>
        <v>0</v>
      </c>
      <c r="BI2613" s="227">
        <f>IF(N2613="nulová",J2613,0)</f>
        <v>0</v>
      </c>
      <c r="BJ2613" s="19" t="s">
        <v>34</v>
      </c>
      <c r="BK2613" s="227">
        <f>ROUND(I2613*H2613,2)</f>
        <v>0</v>
      </c>
      <c r="BL2613" s="19" t="s">
        <v>304</v>
      </c>
      <c r="BM2613" s="226" t="s">
        <v>3719</v>
      </c>
    </row>
    <row r="2614" spans="1:51" s="13" customFormat="1" ht="12">
      <c r="A2614" s="13"/>
      <c r="B2614" s="228"/>
      <c r="C2614" s="229"/>
      <c r="D2614" s="230" t="s">
        <v>218</v>
      </c>
      <c r="E2614" s="231" t="s">
        <v>19</v>
      </c>
      <c r="F2614" s="232" t="s">
        <v>3720</v>
      </c>
      <c r="G2614" s="229"/>
      <c r="H2614" s="233">
        <v>176.49</v>
      </c>
      <c r="I2614" s="234"/>
      <c r="J2614" s="229"/>
      <c r="K2614" s="229"/>
      <c r="L2614" s="235"/>
      <c r="M2614" s="236"/>
      <c r="N2614" s="237"/>
      <c r="O2614" s="237"/>
      <c r="P2614" s="237"/>
      <c r="Q2614" s="237"/>
      <c r="R2614" s="237"/>
      <c r="S2614" s="237"/>
      <c r="T2614" s="238"/>
      <c r="U2614" s="13"/>
      <c r="V2614" s="13"/>
      <c r="W2614" s="13"/>
      <c r="X2614" s="13"/>
      <c r="Y2614" s="13"/>
      <c r="Z2614" s="13"/>
      <c r="AA2614" s="13"/>
      <c r="AB2614" s="13"/>
      <c r="AC2614" s="13"/>
      <c r="AD2614" s="13"/>
      <c r="AE2614" s="13"/>
      <c r="AT2614" s="239" t="s">
        <v>218</v>
      </c>
      <c r="AU2614" s="239" t="s">
        <v>82</v>
      </c>
      <c r="AV2614" s="13" t="s">
        <v>82</v>
      </c>
      <c r="AW2614" s="13" t="s">
        <v>33</v>
      </c>
      <c r="AX2614" s="13" t="s">
        <v>73</v>
      </c>
      <c r="AY2614" s="239" t="s">
        <v>206</v>
      </c>
    </row>
    <row r="2615" spans="1:51" s="13" customFormat="1" ht="12">
      <c r="A2615" s="13"/>
      <c r="B2615" s="228"/>
      <c r="C2615" s="229"/>
      <c r="D2615" s="230" t="s">
        <v>218</v>
      </c>
      <c r="E2615" s="231" t="s">
        <v>19</v>
      </c>
      <c r="F2615" s="232" t="s">
        <v>3721</v>
      </c>
      <c r="G2615" s="229"/>
      <c r="H2615" s="233">
        <v>60.7</v>
      </c>
      <c r="I2615" s="234"/>
      <c r="J2615" s="229"/>
      <c r="K2615" s="229"/>
      <c r="L2615" s="235"/>
      <c r="M2615" s="236"/>
      <c r="N2615" s="237"/>
      <c r="O2615" s="237"/>
      <c r="P2615" s="237"/>
      <c r="Q2615" s="237"/>
      <c r="R2615" s="237"/>
      <c r="S2615" s="237"/>
      <c r="T2615" s="238"/>
      <c r="U2615" s="13"/>
      <c r="V2615" s="13"/>
      <c r="W2615" s="13"/>
      <c r="X2615" s="13"/>
      <c r="Y2615" s="13"/>
      <c r="Z2615" s="13"/>
      <c r="AA2615" s="13"/>
      <c r="AB2615" s="13"/>
      <c r="AC2615" s="13"/>
      <c r="AD2615" s="13"/>
      <c r="AE2615" s="13"/>
      <c r="AT2615" s="239" t="s">
        <v>218</v>
      </c>
      <c r="AU2615" s="239" t="s">
        <v>82</v>
      </c>
      <c r="AV2615" s="13" t="s">
        <v>82</v>
      </c>
      <c r="AW2615" s="13" t="s">
        <v>33</v>
      </c>
      <c r="AX2615" s="13" t="s">
        <v>73</v>
      </c>
      <c r="AY2615" s="239" t="s">
        <v>206</v>
      </c>
    </row>
    <row r="2616" spans="1:51" s="13" customFormat="1" ht="12">
      <c r="A2616" s="13"/>
      <c r="B2616" s="228"/>
      <c r="C2616" s="229"/>
      <c r="D2616" s="230" t="s">
        <v>218</v>
      </c>
      <c r="E2616" s="231" t="s">
        <v>19</v>
      </c>
      <c r="F2616" s="232" t="s">
        <v>3722</v>
      </c>
      <c r="G2616" s="229"/>
      <c r="H2616" s="233">
        <v>75.61</v>
      </c>
      <c r="I2616" s="234"/>
      <c r="J2616" s="229"/>
      <c r="K2616" s="229"/>
      <c r="L2616" s="235"/>
      <c r="M2616" s="236"/>
      <c r="N2616" s="237"/>
      <c r="O2616" s="237"/>
      <c r="P2616" s="237"/>
      <c r="Q2616" s="237"/>
      <c r="R2616" s="237"/>
      <c r="S2616" s="237"/>
      <c r="T2616" s="238"/>
      <c r="U2616" s="13"/>
      <c r="V2616" s="13"/>
      <c r="W2616" s="13"/>
      <c r="X2616" s="13"/>
      <c r="Y2616" s="13"/>
      <c r="Z2616" s="13"/>
      <c r="AA2616" s="13"/>
      <c r="AB2616" s="13"/>
      <c r="AC2616" s="13"/>
      <c r="AD2616" s="13"/>
      <c r="AE2616" s="13"/>
      <c r="AT2616" s="239" t="s">
        <v>218</v>
      </c>
      <c r="AU2616" s="239" t="s">
        <v>82</v>
      </c>
      <c r="AV2616" s="13" t="s">
        <v>82</v>
      </c>
      <c r="AW2616" s="13" t="s">
        <v>33</v>
      </c>
      <c r="AX2616" s="13" t="s">
        <v>73</v>
      </c>
      <c r="AY2616" s="239" t="s">
        <v>206</v>
      </c>
    </row>
    <row r="2617" spans="1:51" s="14" customFormat="1" ht="12">
      <c r="A2617" s="14"/>
      <c r="B2617" s="240"/>
      <c r="C2617" s="241"/>
      <c r="D2617" s="230" t="s">
        <v>218</v>
      </c>
      <c r="E2617" s="242" t="s">
        <v>19</v>
      </c>
      <c r="F2617" s="243" t="s">
        <v>220</v>
      </c>
      <c r="G2617" s="241"/>
      <c r="H2617" s="244">
        <v>312.8</v>
      </c>
      <c r="I2617" s="245"/>
      <c r="J2617" s="241"/>
      <c r="K2617" s="241"/>
      <c r="L2617" s="246"/>
      <c r="M2617" s="247"/>
      <c r="N2617" s="248"/>
      <c r="O2617" s="248"/>
      <c r="P2617" s="248"/>
      <c r="Q2617" s="248"/>
      <c r="R2617" s="248"/>
      <c r="S2617" s="248"/>
      <c r="T2617" s="249"/>
      <c r="U2617" s="14"/>
      <c r="V2617" s="14"/>
      <c r="W2617" s="14"/>
      <c r="X2617" s="14"/>
      <c r="Y2617" s="14"/>
      <c r="Z2617" s="14"/>
      <c r="AA2617" s="14"/>
      <c r="AB2617" s="14"/>
      <c r="AC2617" s="14"/>
      <c r="AD2617" s="14"/>
      <c r="AE2617" s="14"/>
      <c r="AT2617" s="250" t="s">
        <v>218</v>
      </c>
      <c r="AU2617" s="250" t="s">
        <v>82</v>
      </c>
      <c r="AV2617" s="14" t="s">
        <v>112</v>
      </c>
      <c r="AW2617" s="14" t="s">
        <v>33</v>
      </c>
      <c r="AX2617" s="14" t="s">
        <v>34</v>
      </c>
      <c r="AY2617" s="250" t="s">
        <v>206</v>
      </c>
    </row>
    <row r="2618" spans="1:65" s="2" customFormat="1" ht="16.5" customHeight="1">
      <c r="A2618" s="40"/>
      <c r="B2618" s="41"/>
      <c r="C2618" s="261" t="s">
        <v>3723</v>
      </c>
      <c r="D2618" s="261" t="s">
        <v>317</v>
      </c>
      <c r="E2618" s="262" t="s">
        <v>3724</v>
      </c>
      <c r="F2618" s="263" t="s">
        <v>3725</v>
      </c>
      <c r="G2618" s="264" t="s">
        <v>270</v>
      </c>
      <c r="H2618" s="265">
        <v>312.8</v>
      </c>
      <c r="I2618" s="266"/>
      <c r="J2618" s="267">
        <f>ROUND(I2618*H2618,2)</f>
        <v>0</v>
      </c>
      <c r="K2618" s="263" t="s">
        <v>212</v>
      </c>
      <c r="L2618" s="268"/>
      <c r="M2618" s="269" t="s">
        <v>19</v>
      </c>
      <c r="N2618" s="270" t="s">
        <v>44</v>
      </c>
      <c r="O2618" s="86"/>
      <c r="P2618" s="224">
        <f>O2618*H2618</f>
        <v>0</v>
      </c>
      <c r="Q2618" s="224">
        <v>0.0002</v>
      </c>
      <c r="R2618" s="224">
        <f>Q2618*H2618</f>
        <v>0.06256</v>
      </c>
      <c r="S2618" s="224">
        <v>0</v>
      </c>
      <c r="T2618" s="225">
        <f>S2618*H2618</f>
        <v>0</v>
      </c>
      <c r="U2618" s="40"/>
      <c r="V2618" s="40"/>
      <c r="W2618" s="40"/>
      <c r="X2618" s="40"/>
      <c r="Y2618" s="40"/>
      <c r="Z2618" s="40"/>
      <c r="AA2618" s="40"/>
      <c r="AB2618" s="40"/>
      <c r="AC2618" s="40"/>
      <c r="AD2618" s="40"/>
      <c r="AE2618" s="40"/>
      <c r="AR2618" s="226" t="s">
        <v>377</v>
      </c>
      <c r="AT2618" s="226" t="s">
        <v>317</v>
      </c>
      <c r="AU2618" s="226" t="s">
        <v>82</v>
      </c>
      <c r="AY2618" s="19" t="s">
        <v>206</v>
      </c>
      <c r="BE2618" s="227">
        <f>IF(N2618="základní",J2618,0)</f>
        <v>0</v>
      </c>
      <c r="BF2618" s="227">
        <f>IF(N2618="snížená",J2618,0)</f>
        <v>0</v>
      </c>
      <c r="BG2618" s="227">
        <f>IF(N2618="zákl. přenesená",J2618,0)</f>
        <v>0</v>
      </c>
      <c r="BH2618" s="227">
        <f>IF(N2618="sníž. přenesená",J2618,0)</f>
        <v>0</v>
      </c>
      <c r="BI2618" s="227">
        <f>IF(N2618="nulová",J2618,0)</f>
        <v>0</v>
      </c>
      <c r="BJ2618" s="19" t="s">
        <v>34</v>
      </c>
      <c r="BK2618" s="227">
        <f>ROUND(I2618*H2618,2)</f>
        <v>0</v>
      </c>
      <c r="BL2618" s="19" t="s">
        <v>304</v>
      </c>
      <c r="BM2618" s="226" t="s">
        <v>3726</v>
      </c>
    </row>
    <row r="2619" spans="1:65" s="2" customFormat="1" ht="21.75" customHeight="1">
      <c r="A2619" s="40"/>
      <c r="B2619" s="41"/>
      <c r="C2619" s="215" t="s">
        <v>3727</v>
      </c>
      <c r="D2619" s="215" t="s">
        <v>208</v>
      </c>
      <c r="E2619" s="216" t="s">
        <v>3728</v>
      </c>
      <c r="F2619" s="217" t="s">
        <v>3729</v>
      </c>
      <c r="G2619" s="218" t="s">
        <v>270</v>
      </c>
      <c r="H2619" s="219">
        <v>9.9</v>
      </c>
      <c r="I2619" s="220"/>
      <c r="J2619" s="221">
        <f>ROUND(I2619*H2619,2)</f>
        <v>0</v>
      </c>
      <c r="K2619" s="217" t="s">
        <v>212</v>
      </c>
      <c r="L2619" s="46"/>
      <c r="M2619" s="222" t="s">
        <v>19</v>
      </c>
      <c r="N2619" s="223" t="s">
        <v>44</v>
      </c>
      <c r="O2619" s="86"/>
      <c r="P2619" s="224">
        <f>O2619*H2619</f>
        <v>0</v>
      </c>
      <c r="Q2619" s="224">
        <v>4E-05</v>
      </c>
      <c r="R2619" s="224">
        <f>Q2619*H2619</f>
        <v>0.00039600000000000003</v>
      </c>
      <c r="S2619" s="224">
        <v>0</v>
      </c>
      <c r="T2619" s="225">
        <f>S2619*H2619</f>
        <v>0</v>
      </c>
      <c r="U2619" s="40"/>
      <c r="V2619" s="40"/>
      <c r="W2619" s="40"/>
      <c r="X2619" s="40"/>
      <c r="Y2619" s="40"/>
      <c r="Z2619" s="40"/>
      <c r="AA2619" s="40"/>
      <c r="AB2619" s="40"/>
      <c r="AC2619" s="40"/>
      <c r="AD2619" s="40"/>
      <c r="AE2619" s="40"/>
      <c r="AR2619" s="226" t="s">
        <v>304</v>
      </c>
      <c r="AT2619" s="226" t="s">
        <v>208</v>
      </c>
      <c r="AU2619" s="226" t="s">
        <v>82</v>
      </c>
      <c r="AY2619" s="19" t="s">
        <v>206</v>
      </c>
      <c r="BE2619" s="227">
        <f>IF(N2619="základní",J2619,0)</f>
        <v>0</v>
      </c>
      <c r="BF2619" s="227">
        <f>IF(N2619="snížená",J2619,0)</f>
        <v>0</v>
      </c>
      <c r="BG2619" s="227">
        <f>IF(N2619="zákl. přenesená",J2619,0)</f>
        <v>0</v>
      </c>
      <c r="BH2619" s="227">
        <f>IF(N2619="sníž. přenesená",J2619,0)</f>
        <v>0</v>
      </c>
      <c r="BI2619" s="227">
        <f>IF(N2619="nulová",J2619,0)</f>
        <v>0</v>
      </c>
      <c r="BJ2619" s="19" t="s">
        <v>34</v>
      </c>
      <c r="BK2619" s="227">
        <f>ROUND(I2619*H2619,2)</f>
        <v>0</v>
      </c>
      <c r="BL2619" s="19" t="s">
        <v>304</v>
      </c>
      <c r="BM2619" s="226" t="s">
        <v>3730</v>
      </c>
    </row>
    <row r="2620" spans="1:51" s="13" customFormat="1" ht="12">
      <c r="A2620" s="13"/>
      <c r="B2620" s="228"/>
      <c r="C2620" s="229"/>
      <c r="D2620" s="230" t="s">
        <v>218</v>
      </c>
      <c r="E2620" s="231" t="s">
        <v>19</v>
      </c>
      <c r="F2620" s="232" t="s">
        <v>3731</v>
      </c>
      <c r="G2620" s="229"/>
      <c r="H2620" s="233">
        <v>9.9</v>
      </c>
      <c r="I2620" s="234"/>
      <c r="J2620" s="229"/>
      <c r="K2620" s="229"/>
      <c r="L2620" s="235"/>
      <c r="M2620" s="236"/>
      <c r="N2620" s="237"/>
      <c r="O2620" s="237"/>
      <c r="P2620" s="237"/>
      <c r="Q2620" s="237"/>
      <c r="R2620" s="237"/>
      <c r="S2620" s="237"/>
      <c r="T2620" s="238"/>
      <c r="U2620" s="13"/>
      <c r="V2620" s="13"/>
      <c r="W2620" s="13"/>
      <c r="X2620" s="13"/>
      <c r="Y2620" s="13"/>
      <c r="Z2620" s="13"/>
      <c r="AA2620" s="13"/>
      <c r="AB2620" s="13"/>
      <c r="AC2620" s="13"/>
      <c r="AD2620" s="13"/>
      <c r="AE2620" s="13"/>
      <c r="AT2620" s="239" t="s">
        <v>218</v>
      </c>
      <c r="AU2620" s="239" t="s">
        <v>82</v>
      </c>
      <c r="AV2620" s="13" t="s">
        <v>82</v>
      </c>
      <c r="AW2620" s="13" t="s">
        <v>33</v>
      </c>
      <c r="AX2620" s="13" t="s">
        <v>73</v>
      </c>
      <c r="AY2620" s="239" t="s">
        <v>206</v>
      </c>
    </row>
    <row r="2621" spans="1:51" s="14" customFormat="1" ht="12">
      <c r="A2621" s="14"/>
      <c r="B2621" s="240"/>
      <c r="C2621" s="241"/>
      <c r="D2621" s="230" t="s">
        <v>218</v>
      </c>
      <c r="E2621" s="242" t="s">
        <v>19</v>
      </c>
      <c r="F2621" s="243" t="s">
        <v>220</v>
      </c>
      <c r="G2621" s="241"/>
      <c r="H2621" s="244">
        <v>9.9</v>
      </c>
      <c r="I2621" s="245"/>
      <c r="J2621" s="241"/>
      <c r="K2621" s="241"/>
      <c r="L2621" s="246"/>
      <c r="M2621" s="247"/>
      <c r="N2621" s="248"/>
      <c r="O2621" s="248"/>
      <c r="P2621" s="248"/>
      <c r="Q2621" s="248"/>
      <c r="R2621" s="248"/>
      <c r="S2621" s="248"/>
      <c r="T2621" s="249"/>
      <c r="U2621" s="14"/>
      <c r="V2621" s="14"/>
      <c r="W2621" s="14"/>
      <c r="X2621" s="14"/>
      <c r="Y2621" s="14"/>
      <c r="Z2621" s="14"/>
      <c r="AA2621" s="14"/>
      <c r="AB2621" s="14"/>
      <c r="AC2621" s="14"/>
      <c r="AD2621" s="14"/>
      <c r="AE2621" s="14"/>
      <c r="AT2621" s="250" t="s">
        <v>218</v>
      </c>
      <c r="AU2621" s="250" t="s">
        <v>82</v>
      </c>
      <c r="AV2621" s="14" t="s">
        <v>112</v>
      </c>
      <c r="AW2621" s="14" t="s">
        <v>33</v>
      </c>
      <c r="AX2621" s="14" t="s">
        <v>34</v>
      </c>
      <c r="AY2621" s="250" t="s">
        <v>206</v>
      </c>
    </row>
    <row r="2622" spans="1:65" s="2" customFormat="1" ht="16.5" customHeight="1">
      <c r="A2622" s="40"/>
      <c r="B2622" s="41"/>
      <c r="C2622" s="261" t="s">
        <v>3732</v>
      </c>
      <c r="D2622" s="261" t="s">
        <v>317</v>
      </c>
      <c r="E2622" s="262" t="s">
        <v>3733</v>
      </c>
      <c r="F2622" s="263" t="s">
        <v>3734</v>
      </c>
      <c r="G2622" s="264" t="s">
        <v>270</v>
      </c>
      <c r="H2622" s="265">
        <v>10.89</v>
      </c>
      <c r="I2622" s="266"/>
      <c r="J2622" s="267">
        <f>ROUND(I2622*H2622,2)</f>
        <v>0</v>
      </c>
      <c r="K2622" s="263" t="s">
        <v>212</v>
      </c>
      <c r="L2622" s="268"/>
      <c r="M2622" s="269" t="s">
        <v>19</v>
      </c>
      <c r="N2622" s="270" t="s">
        <v>44</v>
      </c>
      <c r="O2622" s="86"/>
      <c r="P2622" s="224">
        <f>O2622*H2622</f>
        <v>0</v>
      </c>
      <c r="Q2622" s="224">
        <v>0.00016</v>
      </c>
      <c r="R2622" s="224">
        <f>Q2622*H2622</f>
        <v>0.0017424000000000003</v>
      </c>
      <c r="S2622" s="224">
        <v>0</v>
      </c>
      <c r="T2622" s="225">
        <f>S2622*H2622</f>
        <v>0</v>
      </c>
      <c r="U2622" s="40"/>
      <c r="V2622" s="40"/>
      <c r="W2622" s="40"/>
      <c r="X2622" s="40"/>
      <c r="Y2622" s="40"/>
      <c r="Z2622" s="40"/>
      <c r="AA2622" s="40"/>
      <c r="AB2622" s="40"/>
      <c r="AC2622" s="40"/>
      <c r="AD2622" s="40"/>
      <c r="AE2622" s="40"/>
      <c r="AR2622" s="226" t="s">
        <v>377</v>
      </c>
      <c r="AT2622" s="226" t="s">
        <v>317</v>
      </c>
      <c r="AU2622" s="226" t="s">
        <v>82</v>
      </c>
      <c r="AY2622" s="19" t="s">
        <v>206</v>
      </c>
      <c r="BE2622" s="227">
        <f>IF(N2622="základní",J2622,0)</f>
        <v>0</v>
      </c>
      <c r="BF2622" s="227">
        <f>IF(N2622="snížená",J2622,0)</f>
        <v>0</v>
      </c>
      <c r="BG2622" s="227">
        <f>IF(N2622="zákl. přenesená",J2622,0)</f>
        <v>0</v>
      </c>
      <c r="BH2622" s="227">
        <f>IF(N2622="sníž. přenesená",J2622,0)</f>
        <v>0</v>
      </c>
      <c r="BI2622" s="227">
        <f>IF(N2622="nulová",J2622,0)</f>
        <v>0</v>
      </c>
      <c r="BJ2622" s="19" t="s">
        <v>34</v>
      </c>
      <c r="BK2622" s="227">
        <f>ROUND(I2622*H2622,2)</f>
        <v>0</v>
      </c>
      <c r="BL2622" s="19" t="s">
        <v>304</v>
      </c>
      <c r="BM2622" s="226" t="s">
        <v>3735</v>
      </c>
    </row>
    <row r="2623" spans="1:51" s="13" customFormat="1" ht="12">
      <c r="A2623" s="13"/>
      <c r="B2623" s="228"/>
      <c r="C2623" s="229"/>
      <c r="D2623" s="230" t="s">
        <v>218</v>
      </c>
      <c r="E2623" s="229"/>
      <c r="F2623" s="232" t="s">
        <v>3736</v>
      </c>
      <c r="G2623" s="229"/>
      <c r="H2623" s="233">
        <v>10.89</v>
      </c>
      <c r="I2623" s="234"/>
      <c r="J2623" s="229"/>
      <c r="K2623" s="229"/>
      <c r="L2623" s="235"/>
      <c r="M2623" s="236"/>
      <c r="N2623" s="237"/>
      <c r="O2623" s="237"/>
      <c r="P2623" s="237"/>
      <c r="Q2623" s="237"/>
      <c r="R2623" s="237"/>
      <c r="S2623" s="237"/>
      <c r="T2623" s="238"/>
      <c r="U2623" s="13"/>
      <c r="V2623" s="13"/>
      <c r="W2623" s="13"/>
      <c r="X2623" s="13"/>
      <c r="Y2623" s="13"/>
      <c r="Z2623" s="13"/>
      <c r="AA2623" s="13"/>
      <c r="AB2623" s="13"/>
      <c r="AC2623" s="13"/>
      <c r="AD2623" s="13"/>
      <c r="AE2623" s="13"/>
      <c r="AT2623" s="239" t="s">
        <v>218</v>
      </c>
      <c r="AU2623" s="239" t="s">
        <v>82</v>
      </c>
      <c r="AV2623" s="13" t="s">
        <v>82</v>
      </c>
      <c r="AW2623" s="13" t="s">
        <v>4</v>
      </c>
      <c r="AX2623" s="13" t="s">
        <v>34</v>
      </c>
      <c r="AY2623" s="239" t="s">
        <v>206</v>
      </c>
    </row>
    <row r="2624" spans="1:65" s="2" customFormat="1" ht="44.25" customHeight="1">
      <c r="A2624" s="40"/>
      <c r="B2624" s="41"/>
      <c r="C2624" s="215" t="s">
        <v>3737</v>
      </c>
      <c r="D2624" s="215" t="s">
        <v>208</v>
      </c>
      <c r="E2624" s="216" t="s">
        <v>3738</v>
      </c>
      <c r="F2624" s="217" t="s">
        <v>3739</v>
      </c>
      <c r="G2624" s="218" t="s">
        <v>258</v>
      </c>
      <c r="H2624" s="219">
        <v>21.951</v>
      </c>
      <c r="I2624" s="220"/>
      <c r="J2624" s="221">
        <f>ROUND(I2624*H2624,2)</f>
        <v>0</v>
      </c>
      <c r="K2624" s="217" t="s">
        <v>212</v>
      </c>
      <c r="L2624" s="46"/>
      <c r="M2624" s="222" t="s">
        <v>19</v>
      </c>
      <c r="N2624" s="223" t="s">
        <v>44</v>
      </c>
      <c r="O2624" s="86"/>
      <c r="P2624" s="224">
        <f>O2624*H2624</f>
        <v>0</v>
      </c>
      <c r="Q2624" s="224">
        <v>0</v>
      </c>
      <c r="R2624" s="224">
        <f>Q2624*H2624</f>
        <v>0</v>
      </c>
      <c r="S2624" s="224">
        <v>0</v>
      </c>
      <c r="T2624" s="225">
        <f>S2624*H2624</f>
        <v>0</v>
      </c>
      <c r="U2624" s="40"/>
      <c r="V2624" s="40"/>
      <c r="W2624" s="40"/>
      <c r="X2624" s="40"/>
      <c r="Y2624" s="40"/>
      <c r="Z2624" s="40"/>
      <c r="AA2624" s="40"/>
      <c r="AB2624" s="40"/>
      <c r="AC2624" s="40"/>
      <c r="AD2624" s="40"/>
      <c r="AE2624" s="40"/>
      <c r="AR2624" s="226" t="s">
        <v>304</v>
      </c>
      <c r="AT2624" s="226" t="s">
        <v>208</v>
      </c>
      <c r="AU2624" s="226" t="s">
        <v>82</v>
      </c>
      <c r="AY2624" s="19" t="s">
        <v>206</v>
      </c>
      <c r="BE2624" s="227">
        <f>IF(N2624="základní",J2624,0)</f>
        <v>0</v>
      </c>
      <c r="BF2624" s="227">
        <f>IF(N2624="snížená",J2624,0)</f>
        <v>0</v>
      </c>
      <c r="BG2624" s="227">
        <f>IF(N2624="zákl. přenesená",J2624,0)</f>
        <v>0</v>
      </c>
      <c r="BH2624" s="227">
        <f>IF(N2624="sníž. přenesená",J2624,0)</f>
        <v>0</v>
      </c>
      <c r="BI2624" s="227">
        <f>IF(N2624="nulová",J2624,0)</f>
        <v>0</v>
      </c>
      <c r="BJ2624" s="19" t="s">
        <v>34</v>
      </c>
      <c r="BK2624" s="227">
        <f>ROUND(I2624*H2624,2)</f>
        <v>0</v>
      </c>
      <c r="BL2624" s="19" t="s">
        <v>304</v>
      </c>
      <c r="BM2624" s="226" t="s">
        <v>3740</v>
      </c>
    </row>
    <row r="2625" spans="1:63" s="12" customFormat="1" ht="22.8" customHeight="1">
      <c r="A2625" s="12"/>
      <c r="B2625" s="199"/>
      <c r="C2625" s="200"/>
      <c r="D2625" s="201" t="s">
        <v>72</v>
      </c>
      <c r="E2625" s="213" t="s">
        <v>3741</v>
      </c>
      <c r="F2625" s="213" t="s">
        <v>3742</v>
      </c>
      <c r="G2625" s="200"/>
      <c r="H2625" s="200"/>
      <c r="I2625" s="203"/>
      <c r="J2625" s="214">
        <f>BK2625</f>
        <v>0</v>
      </c>
      <c r="K2625" s="200"/>
      <c r="L2625" s="205"/>
      <c r="M2625" s="206"/>
      <c r="N2625" s="207"/>
      <c r="O2625" s="207"/>
      <c r="P2625" s="208">
        <f>SUM(P2626:P2703)</f>
        <v>0</v>
      </c>
      <c r="Q2625" s="207"/>
      <c r="R2625" s="208">
        <f>SUM(R2626:R2703)</f>
        <v>7.408817950000001</v>
      </c>
      <c r="S2625" s="207"/>
      <c r="T2625" s="209">
        <f>SUM(T2626:T2703)</f>
        <v>0</v>
      </c>
      <c r="U2625" s="12"/>
      <c r="V2625" s="12"/>
      <c r="W2625" s="12"/>
      <c r="X2625" s="12"/>
      <c r="Y2625" s="12"/>
      <c r="Z2625" s="12"/>
      <c r="AA2625" s="12"/>
      <c r="AB2625" s="12"/>
      <c r="AC2625" s="12"/>
      <c r="AD2625" s="12"/>
      <c r="AE2625" s="12"/>
      <c r="AR2625" s="210" t="s">
        <v>82</v>
      </c>
      <c r="AT2625" s="211" t="s">
        <v>72</v>
      </c>
      <c r="AU2625" s="211" t="s">
        <v>34</v>
      </c>
      <c r="AY2625" s="210" t="s">
        <v>206</v>
      </c>
      <c r="BK2625" s="212">
        <f>SUM(BK2626:BK2703)</f>
        <v>0</v>
      </c>
    </row>
    <row r="2626" spans="1:65" s="2" customFormat="1" ht="12">
      <c r="A2626" s="40"/>
      <c r="B2626" s="41"/>
      <c r="C2626" s="215" t="s">
        <v>3743</v>
      </c>
      <c r="D2626" s="215" t="s">
        <v>208</v>
      </c>
      <c r="E2626" s="216" t="s">
        <v>3744</v>
      </c>
      <c r="F2626" s="217" t="s">
        <v>3745</v>
      </c>
      <c r="G2626" s="218" t="s">
        <v>211</v>
      </c>
      <c r="H2626" s="219">
        <v>267.916</v>
      </c>
      <c r="I2626" s="220"/>
      <c r="J2626" s="221">
        <f>ROUND(I2626*H2626,2)</f>
        <v>0</v>
      </c>
      <c r="K2626" s="217" t="s">
        <v>212</v>
      </c>
      <c r="L2626" s="46"/>
      <c r="M2626" s="222" t="s">
        <v>19</v>
      </c>
      <c r="N2626" s="223" t="s">
        <v>44</v>
      </c>
      <c r="O2626" s="86"/>
      <c r="P2626" s="224">
        <f>O2626*H2626</f>
        <v>0</v>
      </c>
      <c r="Q2626" s="224">
        <v>0.0003</v>
      </c>
      <c r="R2626" s="224">
        <f>Q2626*H2626</f>
        <v>0.0803748</v>
      </c>
      <c r="S2626" s="224">
        <v>0</v>
      </c>
      <c r="T2626" s="225">
        <f>S2626*H2626</f>
        <v>0</v>
      </c>
      <c r="U2626" s="40"/>
      <c r="V2626" s="40"/>
      <c r="W2626" s="40"/>
      <c r="X2626" s="40"/>
      <c r="Y2626" s="40"/>
      <c r="Z2626" s="40"/>
      <c r="AA2626" s="40"/>
      <c r="AB2626" s="40"/>
      <c r="AC2626" s="40"/>
      <c r="AD2626" s="40"/>
      <c r="AE2626" s="40"/>
      <c r="AR2626" s="226" t="s">
        <v>304</v>
      </c>
      <c r="AT2626" s="226" t="s">
        <v>208</v>
      </c>
      <c r="AU2626" s="226" t="s">
        <v>82</v>
      </c>
      <c r="AY2626" s="19" t="s">
        <v>206</v>
      </c>
      <c r="BE2626" s="227">
        <f>IF(N2626="základní",J2626,0)</f>
        <v>0</v>
      </c>
      <c r="BF2626" s="227">
        <f>IF(N2626="snížená",J2626,0)</f>
        <v>0</v>
      </c>
      <c r="BG2626" s="227">
        <f>IF(N2626="zákl. přenesená",J2626,0)</f>
        <v>0</v>
      </c>
      <c r="BH2626" s="227">
        <f>IF(N2626="sníž. přenesená",J2626,0)</f>
        <v>0</v>
      </c>
      <c r="BI2626" s="227">
        <f>IF(N2626="nulová",J2626,0)</f>
        <v>0</v>
      </c>
      <c r="BJ2626" s="19" t="s">
        <v>34</v>
      </c>
      <c r="BK2626" s="227">
        <f>ROUND(I2626*H2626,2)</f>
        <v>0</v>
      </c>
      <c r="BL2626" s="19" t="s">
        <v>304</v>
      </c>
      <c r="BM2626" s="226" t="s">
        <v>3746</v>
      </c>
    </row>
    <row r="2627" spans="1:51" s="15" customFormat="1" ht="12">
      <c r="A2627" s="15"/>
      <c r="B2627" s="251"/>
      <c r="C2627" s="252"/>
      <c r="D2627" s="230" t="s">
        <v>218</v>
      </c>
      <c r="E2627" s="253" t="s">
        <v>19</v>
      </c>
      <c r="F2627" s="254" t="s">
        <v>2346</v>
      </c>
      <c r="G2627" s="252"/>
      <c r="H2627" s="253" t="s">
        <v>19</v>
      </c>
      <c r="I2627" s="255"/>
      <c r="J2627" s="252"/>
      <c r="K2627" s="252"/>
      <c r="L2627" s="256"/>
      <c r="M2627" s="257"/>
      <c r="N2627" s="258"/>
      <c r="O2627" s="258"/>
      <c r="P2627" s="258"/>
      <c r="Q2627" s="258"/>
      <c r="R2627" s="258"/>
      <c r="S2627" s="258"/>
      <c r="T2627" s="259"/>
      <c r="U2627" s="15"/>
      <c r="V2627" s="15"/>
      <c r="W2627" s="15"/>
      <c r="X2627" s="15"/>
      <c r="Y2627" s="15"/>
      <c r="Z2627" s="15"/>
      <c r="AA2627" s="15"/>
      <c r="AB2627" s="15"/>
      <c r="AC2627" s="15"/>
      <c r="AD2627" s="15"/>
      <c r="AE2627" s="15"/>
      <c r="AT2627" s="260" t="s">
        <v>218</v>
      </c>
      <c r="AU2627" s="260" t="s">
        <v>82</v>
      </c>
      <c r="AV2627" s="15" t="s">
        <v>34</v>
      </c>
      <c r="AW2627" s="15" t="s">
        <v>33</v>
      </c>
      <c r="AX2627" s="15" t="s">
        <v>73</v>
      </c>
      <c r="AY2627" s="260" t="s">
        <v>206</v>
      </c>
    </row>
    <row r="2628" spans="1:51" s="13" customFormat="1" ht="12">
      <c r="A2628" s="13"/>
      <c r="B2628" s="228"/>
      <c r="C2628" s="229"/>
      <c r="D2628" s="230" t="s">
        <v>218</v>
      </c>
      <c r="E2628" s="231" t="s">
        <v>19</v>
      </c>
      <c r="F2628" s="232" t="s">
        <v>3747</v>
      </c>
      <c r="G2628" s="229"/>
      <c r="H2628" s="233">
        <v>18.387</v>
      </c>
      <c r="I2628" s="234"/>
      <c r="J2628" s="229"/>
      <c r="K2628" s="229"/>
      <c r="L2628" s="235"/>
      <c r="M2628" s="236"/>
      <c r="N2628" s="237"/>
      <c r="O2628" s="237"/>
      <c r="P2628" s="237"/>
      <c r="Q2628" s="237"/>
      <c r="R2628" s="237"/>
      <c r="S2628" s="237"/>
      <c r="T2628" s="238"/>
      <c r="U2628" s="13"/>
      <c r="V2628" s="13"/>
      <c r="W2628" s="13"/>
      <c r="X2628" s="13"/>
      <c r="Y2628" s="13"/>
      <c r="Z2628" s="13"/>
      <c r="AA2628" s="13"/>
      <c r="AB2628" s="13"/>
      <c r="AC2628" s="13"/>
      <c r="AD2628" s="13"/>
      <c r="AE2628" s="13"/>
      <c r="AT2628" s="239" t="s">
        <v>218</v>
      </c>
      <c r="AU2628" s="239" t="s">
        <v>82</v>
      </c>
      <c r="AV2628" s="13" t="s">
        <v>82</v>
      </c>
      <c r="AW2628" s="13" t="s">
        <v>33</v>
      </c>
      <c r="AX2628" s="13" t="s">
        <v>73</v>
      </c>
      <c r="AY2628" s="239" t="s">
        <v>206</v>
      </c>
    </row>
    <row r="2629" spans="1:51" s="13" customFormat="1" ht="12">
      <c r="A2629" s="13"/>
      <c r="B2629" s="228"/>
      <c r="C2629" s="229"/>
      <c r="D2629" s="230" t="s">
        <v>218</v>
      </c>
      <c r="E2629" s="231" t="s">
        <v>19</v>
      </c>
      <c r="F2629" s="232" t="s">
        <v>3748</v>
      </c>
      <c r="G2629" s="229"/>
      <c r="H2629" s="233">
        <v>19.827</v>
      </c>
      <c r="I2629" s="234"/>
      <c r="J2629" s="229"/>
      <c r="K2629" s="229"/>
      <c r="L2629" s="235"/>
      <c r="M2629" s="236"/>
      <c r="N2629" s="237"/>
      <c r="O2629" s="237"/>
      <c r="P2629" s="237"/>
      <c r="Q2629" s="237"/>
      <c r="R2629" s="237"/>
      <c r="S2629" s="237"/>
      <c r="T2629" s="238"/>
      <c r="U2629" s="13"/>
      <c r="V2629" s="13"/>
      <c r="W2629" s="13"/>
      <c r="X2629" s="13"/>
      <c r="Y2629" s="13"/>
      <c r="Z2629" s="13"/>
      <c r="AA2629" s="13"/>
      <c r="AB2629" s="13"/>
      <c r="AC2629" s="13"/>
      <c r="AD2629" s="13"/>
      <c r="AE2629" s="13"/>
      <c r="AT2629" s="239" t="s">
        <v>218</v>
      </c>
      <c r="AU2629" s="239" t="s">
        <v>82</v>
      </c>
      <c r="AV2629" s="13" t="s">
        <v>82</v>
      </c>
      <c r="AW2629" s="13" t="s">
        <v>33</v>
      </c>
      <c r="AX2629" s="13" t="s">
        <v>73</v>
      </c>
      <c r="AY2629" s="239" t="s">
        <v>206</v>
      </c>
    </row>
    <row r="2630" spans="1:51" s="13" customFormat="1" ht="12">
      <c r="A2630" s="13"/>
      <c r="B2630" s="228"/>
      <c r="C2630" s="229"/>
      <c r="D2630" s="230" t="s">
        <v>218</v>
      </c>
      <c r="E2630" s="231" t="s">
        <v>19</v>
      </c>
      <c r="F2630" s="232" t="s">
        <v>3749</v>
      </c>
      <c r="G2630" s="229"/>
      <c r="H2630" s="233">
        <v>11.821</v>
      </c>
      <c r="I2630" s="234"/>
      <c r="J2630" s="229"/>
      <c r="K2630" s="229"/>
      <c r="L2630" s="235"/>
      <c r="M2630" s="236"/>
      <c r="N2630" s="237"/>
      <c r="O2630" s="237"/>
      <c r="P2630" s="237"/>
      <c r="Q2630" s="237"/>
      <c r="R2630" s="237"/>
      <c r="S2630" s="237"/>
      <c r="T2630" s="238"/>
      <c r="U2630" s="13"/>
      <c r="V2630" s="13"/>
      <c r="W2630" s="13"/>
      <c r="X2630" s="13"/>
      <c r="Y2630" s="13"/>
      <c r="Z2630" s="13"/>
      <c r="AA2630" s="13"/>
      <c r="AB2630" s="13"/>
      <c r="AC2630" s="13"/>
      <c r="AD2630" s="13"/>
      <c r="AE2630" s="13"/>
      <c r="AT2630" s="239" t="s">
        <v>218</v>
      </c>
      <c r="AU2630" s="239" t="s">
        <v>82</v>
      </c>
      <c r="AV2630" s="13" t="s">
        <v>82</v>
      </c>
      <c r="AW2630" s="13" t="s">
        <v>33</v>
      </c>
      <c r="AX2630" s="13" t="s">
        <v>73</v>
      </c>
      <c r="AY2630" s="239" t="s">
        <v>206</v>
      </c>
    </row>
    <row r="2631" spans="1:51" s="13" customFormat="1" ht="12">
      <c r="A2631" s="13"/>
      <c r="B2631" s="228"/>
      <c r="C2631" s="229"/>
      <c r="D2631" s="230" t="s">
        <v>218</v>
      </c>
      <c r="E2631" s="231" t="s">
        <v>19</v>
      </c>
      <c r="F2631" s="232" t="s">
        <v>3750</v>
      </c>
      <c r="G2631" s="229"/>
      <c r="H2631" s="233">
        <v>11.821</v>
      </c>
      <c r="I2631" s="234"/>
      <c r="J2631" s="229"/>
      <c r="K2631" s="229"/>
      <c r="L2631" s="235"/>
      <c r="M2631" s="236"/>
      <c r="N2631" s="237"/>
      <c r="O2631" s="237"/>
      <c r="P2631" s="237"/>
      <c r="Q2631" s="237"/>
      <c r="R2631" s="237"/>
      <c r="S2631" s="237"/>
      <c r="T2631" s="238"/>
      <c r="U2631" s="13"/>
      <c r="V2631" s="13"/>
      <c r="W2631" s="13"/>
      <c r="X2631" s="13"/>
      <c r="Y2631" s="13"/>
      <c r="Z2631" s="13"/>
      <c r="AA2631" s="13"/>
      <c r="AB2631" s="13"/>
      <c r="AC2631" s="13"/>
      <c r="AD2631" s="13"/>
      <c r="AE2631" s="13"/>
      <c r="AT2631" s="239" t="s">
        <v>218</v>
      </c>
      <c r="AU2631" s="239" t="s">
        <v>82</v>
      </c>
      <c r="AV2631" s="13" t="s">
        <v>82</v>
      </c>
      <c r="AW2631" s="13" t="s">
        <v>33</v>
      </c>
      <c r="AX2631" s="13" t="s">
        <v>73</v>
      </c>
      <c r="AY2631" s="239" t="s">
        <v>206</v>
      </c>
    </row>
    <row r="2632" spans="1:51" s="13" customFormat="1" ht="12">
      <c r="A2632" s="13"/>
      <c r="B2632" s="228"/>
      <c r="C2632" s="229"/>
      <c r="D2632" s="230" t="s">
        <v>218</v>
      </c>
      <c r="E2632" s="231" t="s">
        <v>19</v>
      </c>
      <c r="F2632" s="232" t="s">
        <v>3751</v>
      </c>
      <c r="G2632" s="229"/>
      <c r="H2632" s="233">
        <v>9.464</v>
      </c>
      <c r="I2632" s="234"/>
      <c r="J2632" s="229"/>
      <c r="K2632" s="229"/>
      <c r="L2632" s="235"/>
      <c r="M2632" s="236"/>
      <c r="N2632" s="237"/>
      <c r="O2632" s="237"/>
      <c r="P2632" s="237"/>
      <c r="Q2632" s="237"/>
      <c r="R2632" s="237"/>
      <c r="S2632" s="237"/>
      <c r="T2632" s="238"/>
      <c r="U2632" s="13"/>
      <c r="V2632" s="13"/>
      <c r="W2632" s="13"/>
      <c r="X2632" s="13"/>
      <c r="Y2632" s="13"/>
      <c r="Z2632" s="13"/>
      <c r="AA2632" s="13"/>
      <c r="AB2632" s="13"/>
      <c r="AC2632" s="13"/>
      <c r="AD2632" s="13"/>
      <c r="AE2632" s="13"/>
      <c r="AT2632" s="239" t="s">
        <v>218</v>
      </c>
      <c r="AU2632" s="239" t="s">
        <v>82</v>
      </c>
      <c r="AV2632" s="13" t="s">
        <v>82</v>
      </c>
      <c r="AW2632" s="13" t="s">
        <v>33</v>
      </c>
      <c r="AX2632" s="13" t="s">
        <v>73</v>
      </c>
      <c r="AY2632" s="239" t="s">
        <v>206</v>
      </c>
    </row>
    <row r="2633" spans="1:51" s="13" customFormat="1" ht="12">
      <c r="A2633" s="13"/>
      <c r="B2633" s="228"/>
      <c r="C2633" s="229"/>
      <c r="D2633" s="230" t="s">
        <v>218</v>
      </c>
      <c r="E2633" s="231" t="s">
        <v>19</v>
      </c>
      <c r="F2633" s="232" t="s">
        <v>3752</v>
      </c>
      <c r="G2633" s="229"/>
      <c r="H2633" s="233">
        <v>16.381</v>
      </c>
      <c r="I2633" s="234"/>
      <c r="J2633" s="229"/>
      <c r="K2633" s="229"/>
      <c r="L2633" s="235"/>
      <c r="M2633" s="236"/>
      <c r="N2633" s="237"/>
      <c r="O2633" s="237"/>
      <c r="P2633" s="237"/>
      <c r="Q2633" s="237"/>
      <c r="R2633" s="237"/>
      <c r="S2633" s="237"/>
      <c r="T2633" s="238"/>
      <c r="U2633" s="13"/>
      <c r="V2633" s="13"/>
      <c r="W2633" s="13"/>
      <c r="X2633" s="13"/>
      <c r="Y2633" s="13"/>
      <c r="Z2633" s="13"/>
      <c r="AA2633" s="13"/>
      <c r="AB2633" s="13"/>
      <c r="AC2633" s="13"/>
      <c r="AD2633" s="13"/>
      <c r="AE2633" s="13"/>
      <c r="AT2633" s="239" t="s">
        <v>218</v>
      </c>
      <c r="AU2633" s="239" t="s">
        <v>82</v>
      </c>
      <c r="AV2633" s="13" t="s">
        <v>82</v>
      </c>
      <c r="AW2633" s="13" t="s">
        <v>33</v>
      </c>
      <c r="AX2633" s="13" t="s">
        <v>73</v>
      </c>
      <c r="AY2633" s="239" t="s">
        <v>206</v>
      </c>
    </row>
    <row r="2634" spans="1:51" s="13" customFormat="1" ht="12">
      <c r="A2634" s="13"/>
      <c r="B2634" s="228"/>
      <c r="C2634" s="229"/>
      <c r="D2634" s="230" t="s">
        <v>218</v>
      </c>
      <c r="E2634" s="231" t="s">
        <v>19</v>
      </c>
      <c r="F2634" s="232" t="s">
        <v>3753</v>
      </c>
      <c r="G2634" s="229"/>
      <c r="H2634" s="233">
        <v>16.381</v>
      </c>
      <c r="I2634" s="234"/>
      <c r="J2634" s="229"/>
      <c r="K2634" s="229"/>
      <c r="L2634" s="235"/>
      <c r="M2634" s="236"/>
      <c r="N2634" s="237"/>
      <c r="O2634" s="237"/>
      <c r="P2634" s="237"/>
      <c r="Q2634" s="237"/>
      <c r="R2634" s="237"/>
      <c r="S2634" s="237"/>
      <c r="T2634" s="238"/>
      <c r="U2634" s="13"/>
      <c r="V2634" s="13"/>
      <c r="W2634" s="13"/>
      <c r="X2634" s="13"/>
      <c r="Y2634" s="13"/>
      <c r="Z2634" s="13"/>
      <c r="AA2634" s="13"/>
      <c r="AB2634" s="13"/>
      <c r="AC2634" s="13"/>
      <c r="AD2634" s="13"/>
      <c r="AE2634" s="13"/>
      <c r="AT2634" s="239" t="s">
        <v>218</v>
      </c>
      <c r="AU2634" s="239" t="s">
        <v>82</v>
      </c>
      <c r="AV2634" s="13" t="s">
        <v>82</v>
      </c>
      <c r="AW2634" s="13" t="s">
        <v>33</v>
      </c>
      <c r="AX2634" s="13" t="s">
        <v>73</v>
      </c>
      <c r="AY2634" s="239" t="s">
        <v>206</v>
      </c>
    </row>
    <row r="2635" spans="1:51" s="16" customFormat="1" ht="12">
      <c r="A2635" s="16"/>
      <c r="B2635" s="271"/>
      <c r="C2635" s="272"/>
      <c r="D2635" s="230" t="s">
        <v>218</v>
      </c>
      <c r="E2635" s="273" t="s">
        <v>19</v>
      </c>
      <c r="F2635" s="274" t="s">
        <v>1368</v>
      </c>
      <c r="G2635" s="272"/>
      <c r="H2635" s="275">
        <v>104.082</v>
      </c>
      <c r="I2635" s="276"/>
      <c r="J2635" s="272"/>
      <c r="K2635" s="272"/>
      <c r="L2635" s="277"/>
      <c r="M2635" s="278"/>
      <c r="N2635" s="279"/>
      <c r="O2635" s="279"/>
      <c r="P2635" s="279"/>
      <c r="Q2635" s="279"/>
      <c r="R2635" s="279"/>
      <c r="S2635" s="279"/>
      <c r="T2635" s="280"/>
      <c r="U2635" s="16"/>
      <c r="V2635" s="16"/>
      <c r="W2635" s="16"/>
      <c r="X2635" s="16"/>
      <c r="Y2635" s="16"/>
      <c r="Z2635" s="16"/>
      <c r="AA2635" s="16"/>
      <c r="AB2635" s="16"/>
      <c r="AC2635" s="16"/>
      <c r="AD2635" s="16"/>
      <c r="AE2635" s="16"/>
      <c r="AT2635" s="281" t="s">
        <v>218</v>
      </c>
      <c r="AU2635" s="281" t="s">
        <v>82</v>
      </c>
      <c r="AV2635" s="16" t="s">
        <v>93</v>
      </c>
      <c r="AW2635" s="16" t="s">
        <v>33</v>
      </c>
      <c r="AX2635" s="16" t="s">
        <v>73</v>
      </c>
      <c r="AY2635" s="281" t="s">
        <v>206</v>
      </c>
    </row>
    <row r="2636" spans="1:51" s="15" customFormat="1" ht="12">
      <c r="A2636" s="15"/>
      <c r="B2636" s="251"/>
      <c r="C2636" s="252"/>
      <c r="D2636" s="230" t="s">
        <v>218</v>
      </c>
      <c r="E2636" s="253" t="s">
        <v>19</v>
      </c>
      <c r="F2636" s="254" t="s">
        <v>2354</v>
      </c>
      <c r="G2636" s="252"/>
      <c r="H2636" s="253" t="s">
        <v>19</v>
      </c>
      <c r="I2636" s="255"/>
      <c r="J2636" s="252"/>
      <c r="K2636" s="252"/>
      <c r="L2636" s="256"/>
      <c r="M2636" s="257"/>
      <c r="N2636" s="258"/>
      <c r="O2636" s="258"/>
      <c r="P2636" s="258"/>
      <c r="Q2636" s="258"/>
      <c r="R2636" s="258"/>
      <c r="S2636" s="258"/>
      <c r="T2636" s="259"/>
      <c r="U2636" s="15"/>
      <c r="V2636" s="15"/>
      <c r="W2636" s="15"/>
      <c r="X2636" s="15"/>
      <c r="Y2636" s="15"/>
      <c r="Z2636" s="15"/>
      <c r="AA2636" s="15"/>
      <c r="AB2636" s="15"/>
      <c r="AC2636" s="15"/>
      <c r="AD2636" s="15"/>
      <c r="AE2636" s="15"/>
      <c r="AT2636" s="260" t="s">
        <v>218</v>
      </c>
      <c r="AU2636" s="260" t="s">
        <v>82</v>
      </c>
      <c r="AV2636" s="15" t="s">
        <v>34</v>
      </c>
      <c r="AW2636" s="15" t="s">
        <v>33</v>
      </c>
      <c r="AX2636" s="15" t="s">
        <v>73</v>
      </c>
      <c r="AY2636" s="260" t="s">
        <v>206</v>
      </c>
    </row>
    <row r="2637" spans="1:51" s="13" customFormat="1" ht="12">
      <c r="A2637" s="13"/>
      <c r="B2637" s="228"/>
      <c r="C2637" s="229"/>
      <c r="D2637" s="230" t="s">
        <v>218</v>
      </c>
      <c r="E2637" s="231" t="s">
        <v>19</v>
      </c>
      <c r="F2637" s="232" t="s">
        <v>3754</v>
      </c>
      <c r="G2637" s="229"/>
      <c r="H2637" s="233">
        <v>23.7</v>
      </c>
      <c r="I2637" s="234"/>
      <c r="J2637" s="229"/>
      <c r="K2637" s="229"/>
      <c r="L2637" s="235"/>
      <c r="M2637" s="236"/>
      <c r="N2637" s="237"/>
      <c r="O2637" s="237"/>
      <c r="P2637" s="237"/>
      <c r="Q2637" s="237"/>
      <c r="R2637" s="237"/>
      <c r="S2637" s="237"/>
      <c r="T2637" s="238"/>
      <c r="U2637" s="13"/>
      <c r="V2637" s="13"/>
      <c r="W2637" s="13"/>
      <c r="X2637" s="13"/>
      <c r="Y2637" s="13"/>
      <c r="Z2637" s="13"/>
      <c r="AA2637" s="13"/>
      <c r="AB2637" s="13"/>
      <c r="AC2637" s="13"/>
      <c r="AD2637" s="13"/>
      <c r="AE2637" s="13"/>
      <c r="AT2637" s="239" t="s">
        <v>218</v>
      </c>
      <c r="AU2637" s="239" t="s">
        <v>82</v>
      </c>
      <c r="AV2637" s="13" t="s">
        <v>82</v>
      </c>
      <c r="AW2637" s="13" t="s">
        <v>33</v>
      </c>
      <c r="AX2637" s="13" t="s">
        <v>73</v>
      </c>
      <c r="AY2637" s="239" t="s">
        <v>206</v>
      </c>
    </row>
    <row r="2638" spans="1:51" s="16" customFormat="1" ht="12">
      <c r="A2638" s="16"/>
      <c r="B2638" s="271"/>
      <c r="C2638" s="272"/>
      <c r="D2638" s="230" t="s">
        <v>218</v>
      </c>
      <c r="E2638" s="273" t="s">
        <v>19</v>
      </c>
      <c r="F2638" s="274" t="s">
        <v>1368</v>
      </c>
      <c r="G2638" s="272"/>
      <c r="H2638" s="275">
        <v>23.7</v>
      </c>
      <c r="I2638" s="276"/>
      <c r="J2638" s="272"/>
      <c r="K2638" s="272"/>
      <c r="L2638" s="277"/>
      <c r="M2638" s="278"/>
      <c r="N2638" s="279"/>
      <c r="O2638" s="279"/>
      <c r="P2638" s="279"/>
      <c r="Q2638" s="279"/>
      <c r="R2638" s="279"/>
      <c r="S2638" s="279"/>
      <c r="T2638" s="280"/>
      <c r="U2638" s="16"/>
      <c r="V2638" s="16"/>
      <c r="W2638" s="16"/>
      <c r="X2638" s="16"/>
      <c r="Y2638" s="16"/>
      <c r="Z2638" s="16"/>
      <c r="AA2638" s="16"/>
      <c r="AB2638" s="16"/>
      <c r="AC2638" s="16"/>
      <c r="AD2638" s="16"/>
      <c r="AE2638" s="16"/>
      <c r="AT2638" s="281" t="s">
        <v>218</v>
      </c>
      <c r="AU2638" s="281" t="s">
        <v>82</v>
      </c>
      <c r="AV2638" s="16" t="s">
        <v>93</v>
      </c>
      <c r="AW2638" s="16" t="s">
        <v>33</v>
      </c>
      <c r="AX2638" s="16" t="s">
        <v>73</v>
      </c>
      <c r="AY2638" s="281" t="s">
        <v>206</v>
      </c>
    </row>
    <row r="2639" spans="1:51" s="15" customFormat="1" ht="12">
      <c r="A2639" s="15"/>
      <c r="B2639" s="251"/>
      <c r="C2639" s="252"/>
      <c r="D2639" s="230" t="s">
        <v>218</v>
      </c>
      <c r="E2639" s="253" t="s">
        <v>19</v>
      </c>
      <c r="F2639" s="254" t="s">
        <v>2356</v>
      </c>
      <c r="G2639" s="252"/>
      <c r="H2639" s="253" t="s">
        <v>19</v>
      </c>
      <c r="I2639" s="255"/>
      <c r="J2639" s="252"/>
      <c r="K2639" s="252"/>
      <c r="L2639" s="256"/>
      <c r="M2639" s="257"/>
      <c r="N2639" s="258"/>
      <c r="O2639" s="258"/>
      <c r="P2639" s="258"/>
      <c r="Q2639" s="258"/>
      <c r="R2639" s="258"/>
      <c r="S2639" s="258"/>
      <c r="T2639" s="259"/>
      <c r="U2639" s="15"/>
      <c r="V2639" s="15"/>
      <c r="W2639" s="15"/>
      <c r="X2639" s="15"/>
      <c r="Y2639" s="15"/>
      <c r="Z2639" s="15"/>
      <c r="AA2639" s="15"/>
      <c r="AB2639" s="15"/>
      <c r="AC2639" s="15"/>
      <c r="AD2639" s="15"/>
      <c r="AE2639" s="15"/>
      <c r="AT2639" s="260" t="s">
        <v>218</v>
      </c>
      <c r="AU2639" s="260" t="s">
        <v>82</v>
      </c>
      <c r="AV2639" s="15" t="s">
        <v>34</v>
      </c>
      <c r="AW2639" s="15" t="s">
        <v>33</v>
      </c>
      <c r="AX2639" s="15" t="s">
        <v>73</v>
      </c>
      <c r="AY2639" s="260" t="s">
        <v>206</v>
      </c>
    </row>
    <row r="2640" spans="1:51" s="13" customFormat="1" ht="12">
      <c r="A2640" s="13"/>
      <c r="B2640" s="228"/>
      <c r="C2640" s="229"/>
      <c r="D2640" s="230" t="s">
        <v>218</v>
      </c>
      <c r="E2640" s="231" t="s">
        <v>19</v>
      </c>
      <c r="F2640" s="232" t="s">
        <v>3755</v>
      </c>
      <c r="G2640" s="229"/>
      <c r="H2640" s="233">
        <v>40.374</v>
      </c>
      <c r="I2640" s="234"/>
      <c r="J2640" s="229"/>
      <c r="K2640" s="229"/>
      <c r="L2640" s="235"/>
      <c r="M2640" s="236"/>
      <c r="N2640" s="237"/>
      <c r="O2640" s="237"/>
      <c r="P2640" s="237"/>
      <c r="Q2640" s="237"/>
      <c r="R2640" s="237"/>
      <c r="S2640" s="237"/>
      <c r="T2640" s="238"/>
      <c r="U2640" s="13"/>
      <c r="V2640" s="13"/>
      <c r="W2640" s="13"/>
      <c r="X2640" s="13"/>
      <c r="Y2640" s="13"/>
      <c r="Z2640" s="13"/>
      <c r="AA2640" s="13"/>
      <c r="AB2640" s="13"/>
      <c r="AC2640" s="13"/>
      <c r="AD2640" s="13"/>
      <c r="AE2640" s="13"/>
      <c r="AT2640" s="239" t="s">
        <v>218</v>
      </c>
      <c r="AU2640" s="239" t="s">
        <v>82</v>
      </c>
      <c r="AV2640" s="13" t="s">
        <v>82</v>
      </c>
      <c r="AW2640" s="13" t="s">
        <v>33</v>
      </c>
      <c r="AX2640" s="13" t="s">
        <v>73</v>
      </c>
      <c r="AY2640" s="239" t="s">
        <v>206</v>
      </c>
    </row>
    <row r="2641" spans="1:51" s="13" customFormat="1" ht="12">
      <c r="A2641" s="13"/>
      <c r="B2641" s="228"/>
      <c r="C2641" s="229"/>
      <c r="D2641" s="230" t="s">
        <v>218</v>
      </c>
      <c r="E2641" s="231" t="s">
        <v>19</v>
      </c>
      <c r="F2641" s="232" t="s">
        <v>3756</v>
      </c>
      <c r="G2641" s="229"/>
      <c r="H2641" s="233">
        <v>41.968</v>
      </c>
      <c r="I2641" s="234"/>
      <c r="J2641" s="229"/>
      <c r="K2641" s="229"/>
      <c r="L2641" s="235"/>
      <c r="M2641" s="236"/>
      <c r="N2641" s="237"/>
      <c r="O2641" s="237"/>
      <c r="P2641" s="237"/>
      <c r="Q2641" s="237"/>
      <c r="R2641" s="237"/>
      <c r="S2641" s="237"/>
      <c r="T2641" s="238"/>
      <c r="U2641" s="13"/>
      <c r="V2641" s="13"/>
      <c r="W2641" s="13"/>
      <c r="X2641" s="13"/>
      <c r="Y2641" s="13"/>
      <c r="Z2641" s="13"/>
      <c r="AA2641" s="13"/>
      <c r="AB2641" s="13"/>
      <c r="AC2641" s="13"/>
      <c r="AD2641" s="13"/>
      <c r="AE2641" s="13"/>
      <c r="AT2641" s="239" t="s">
        <v>218</v>
      </c>
      <c r="AU2641" s="239" t="s">
        <v>82</v>
      </c>
      <c r="AV2641" s="13" t="s">
        <v>82</v>
      </c>
      <c r="AW2641" s="13" t="s">
        <v>33</v>
      </c>
      <c r="AX2641" s="13" t="s">
        <v>73</v>
      </c>
      <c r="AY2641" s="239" t="s">
        <v>206</v>
      </c>
    </row>
    <row r="2642" spans="1:51" s="13" customFormat="1" ht="12">
      <c r="A2642" s="13"/>
      <c r="B2642" s="228"/>
      <c r="C2642" s="229"/>
      <c r="D2642" s="230" t="s">
        <v>218</v>
      </c>
      <c r="E2642" s="231" t="s">
        <v>19</v>
      </c>
      <c r="F2642" s="232" t="s">
        <v>3757</v>
      </c>
      <c r="G2642" s="229"/>
      <c r="H2642" s="233">
        <v>41.968</v>
      </c>
      <c r="I2642" s="234"/>
      <c r="J2642" s="229"/>
      <c r="K2642" s="229"/>
      <c r="L2642" s="235"/>
      <c r="M2642" s="236"/>
      <c r="N2642" s="237"/>
      <c r="O2642" s="237"/>
      <c r="P2642" s="237"/>
      <c r="Q2642" s="237"/>
      <c r="R2642" s="237"/>
      <c r="S2642" s="237"/>
      <c r="T2642" s="238"/>
      <c r="U2642" s="13"/>
      <c r="V2642" s="13"/>
      <c r="W2642" s="13"/>
      <c r="X2642" s="13"/>
      <c r="Y2642" s="13"/>
      <c r="Z2642" s="13"/>
      <c r="AA2642" s="13"/>
      <c r="AB2642" s="13"/>
      <c r="AC2642" s="13"/>
      <c r="AD2642" s="13"/>
      <c r="AE2642" s="13"/>
      <c r="AT2642" s="239" t="s">
        <v>218</v>
      </c>
      <c r="AU2642" s="239" t="s">
        <v>82</v>
      </c>
      <c r="AV2642" s="13" t="s">
        <v>82</v>
      </c>
      <c r="AW2642" s="13" t="s">
        <v>33</v>
      </c>
      <c r="AX2642" s="13" t="s">
        <v>73</v>
      </c>
      <c r="AY2642" s="239" t="s">
        <v>206</v>
      </c>
    </row>
    <row r="2643" spans="1:51" s="16" customFormat="1" ht="12">
      <c r="A2643" s="16"/>
      <c r="B2643" s="271"/>
      <c r="C2643" s="272"/>
      <c r="D2643" s="230" t="s">
        <v>218</v>
      </c>
      <c r="E2643" s="273" t="s">
        <v>19</v>
      </c>
      <c r="F2643" s="274" t="s">
        <v>1368</v>
      </c>
      <c r="G2643" s="272"/>
      <c r="H2643" s="275">
        <v>124.31</v>
      </c>
      <c r="I2643" s="276"/>
      <c r="J2643" s="272"/>
      <c r="K2643" s="272"/>
      <c r="L2643" s="277"/>
      <c r="M2643" s="278"/>
      <c r="N2643" s="279"/>
      <c r="O2643" s="279"/>
      <c r="P2643" s="279"/>
      <c r="Q2643" s="279"/>
      <c r="R2643" s="279"/>
      <c r="S2643" s="279"/>
      <c r="T2643" s="280"/>
      <c r="U2643" s="16"/>
      <c r="V2643" s="16"/>
      <c r="W2643" s="16"/>
      <c r="X2643" s="16"/>
      <c r="Y2643" s="16"/>
      <c r="Z2643" s="16"/>
      <c r="AA2643" s="16"/>
      <c r="AB2643" s="16"/>
      <c r="AC2643" s="16"/>
      <c r="AD2643" s="16"/>
      <c r="AE2643" s="16"/>
      <c r="AT2643" s="281" t="s">
        <v>218</v>
      </c>
      <c r="AU2643" s="281" t="s">
        <v>82</v>
      </c>
      <c r="AV2643" s="16" t="s">
        <v>93</v>
      </c>
      <c r="AW2643" s="16" t="s">
        <v>33</v>
      </c>
      <c r="AX2643" s="16" t="s">
        <v>73</v>
      </c>
      <c r="AY2643" s="281" t="s">
        <v>206</v>
      </c>
    </row>
    <row r="2644" spans="1:51" s="15" customFormat="1" ht="12">
      <c r="A2644" s="15"/>
      <c r="B2644" s="251"/>
      <c r="C2644" s="252"/>
      <c r="D2644" s="230" t="s">
        <v>218</v>
      </c>
      <c r="E2644" s="253" t="s">
        <v>19</v>
      </c>
      <c r="F2644" s="254" t="s">
        <v>2367</v>
      </c>
      <c r="G2644" s="252"/>
      <c r="H2644" s="253" t="s">
        <v>19</v>
      </c>
      <c r="I2644" s="255"/>
      <c r="J2644" s="252"/>
      <c r="K2644" s="252"/>
      <c r="L2644" s="256"/>
      <c r="M2644" s="257"/>
      <c r="N2644" s="258"/>
      <c r="O2644" s="258"/>
      <c r="P2644" s="258"/>
      <c r="Q2644" s="258"/>
      <c r="R2644" s="258"/>
      <c r="S2644" s="258"/>
      <c r="T2644" s="259"/>
      <c r="U2644" s="15"/>
      <c r="V2644" s="15"/>
      <c r="W2644" s="15"/>
      <c r="X2644" s="15"/>
      <c r="Y2644" s="15"/>
      <c r="Z2644" s="15"/>
      <c r="AA2644" s="15"/>
      <c r="AB2644" s="15"/>
      <c r="AC2644" s="15"/>
      <c r="AD2644" s="15"/>
      <c r="AE2644" s="15"/>
      <c r="AT2644" s="260" t="s">
        <v>218</v>
      </c>
      <c r="AU2644" s="260" t="s">
        <v>82</v>
      </c>
      <c r="AV2644" s="15" t="s">
        <v>34</v>
      </c>
      <c r="AW2644" s="15" t="s">
        <v>33</v>
      </c>
      <c r="AX2644" s="15" t="s">
        <v>73</v>
      </c>
      <c r="AY2644" s="260" t="s">
        <v>206</v>
      </c>
    </row>
    <row r="2645" spans="1:51" s="13" customFormat="1" ht="12">
      <c r="A2645" s="13"/>
      <c r="B2645" s="228"/>
      <c r="C2645" s="229"/>
      <c r="D2645" s="230" t="s">
        <v>218</v>
      </c>
      <c r="E2645" s="231" t="s">
        <v>19</v>
      </c>
      <c r="F2645" s="232" t="s">
        <v>3758</v>
      </c>
      <c r="G2645" s="229"/>
      <c r="H2645" s="233">
        <v>12.824</v>
      </c>
      <c r="I2645" s="234"/>
      <c r="J2645" s="229"/>
      <c r="K2645" s="229"/>
      <c r="L2645" s="235"/>
      <c r="M2645" s="236"/>
      <c r="N2645" s="237"/>
      <c r="O2645" s="237"/>
      <c r="P2645" s="237"/>
      <c r="Q2645" s="237"/>
      <c r="R2645" s="237"/>
      <c r="S2645" s="237"/>
      <c r="T2645" s="238"/>
      <c r="U2645" s="13"/>
      <c r="V2645" s="13"/>
      <c r="W2645" s="13"/>
      <c r="X2645" s="13"/>
      <c r="Y2645" s="13"/>
      <c r="Z2645" s="13"/>
      <c r="AA2645" s="13"/>
      <c r="AB2645" s="13"/>
      <c r="AC2645" s="13"/>
      <c r="AD2645" s="13"/>
      <c r="AE2645" s="13"/>
      <c r="AT2645" s="239" t="s">
        <v>218</v>
      </c>
      <c r="AU2645" s="239" t="s">
        <v>82</v>
      </c>
      <c r="AV2645" s="13" t="s">
        <v>82</v>
      </c>
      <c r="AW2645" s="13" t="s">
        <v>33</v>
      </c>
      <c r="AX2645" s="13" t="s">
        <v>73</v>
      </c>
      <c r="AY2645" s="239" t="s">
        <v>206</v>
      </c>
    </row>
    <row r="2646" spans="1:51" s="16" customFormat="1" ht="12">
      <c r="A2646" s="16"/>
      <c r="B2646" s="271"/>
      <c r="C2646" s="272"/>
      <c r="D2646" s="230" t="s">
        <v>218</v>
      </c>
      <c r="E2646" s="273" t="s">
        <v>19</v>
      </c>
      <c r="F2646" s="274" t="s">
        <v>1368</v>
      </c>
      <c r="G2646" s="272"/>
      <c r="H2646" s="275">
        <v>12.824</v>
      </c>
      <c r="I2646" s="276"/>
      <c r="J2646" s="272"/>
      <c r="K2646" s="272"/>
      <c r="L2646" s="277"/>
      <c r="M2646" s="278"/>
      <c r="N2646" s="279"/>
      <c r="O2646" s="279"/>
      <c r="P2646" s="279"/>
      <c r="Q2646" s="279"/>
      <c r="R2646" s="279"/>
      <c r="S2646" s="279"/>
      <c r="T2646" s="280"/>
      <c r="U2646" s="16"/>
      <c r="V2646" s="16"/>
      <c r="W2646" s="16"/>
      <c r="X2646" s="16"/>
      <c r="Y2646" s="16"/>
      <c r="Z2646" s="16"/>
      <c r="AA2646" s="16"/>
      <c r="AB2646" s="16"/>
      <c r="AC2646" s="16"/>
      <c r="AD2646" s="16"/>
      <c r="AE2646" s="16"/>
      <c r="AT2646" s="281" t="s">
        <v>218</v>
      </c>
      <c r="AU2646" s="281" t="s">
        <v>82</v>
      </c>
      <c r="AV2646" s="16" t="s">
        <v>93</v>
      </c>
      <c r="AW2646" s="16" t="s">
        <v>33</v>
      </c>
      <c r="AX2646" s="16" t="s">
        <v>73</v>
      </c>
      <c r="AY2646" s="281" t="s">
        <v>206</v>
      </c>
    </row>
    <row r="2647" spans="1:51" s="15" customFormat="1" ht="12">
      <c r="A2647" s="15"/>
      <c r="B2647" s="251"/>
      <c r="C2647" s="252"/>
      <c r="D2647" s="230" t="s">
        <v>218</v>
      </c>
      <c r="E2647" s="253" t="s">
        <v>19</v>
      </c>
      <c r="F2647" s="254" t="s">
        <v>3759</v>
      </c>
      <c r="G2647" s="252"/>
      <c r="H2647" s="253" t="s">
        <v>19</v>
      </c>
      <c r="I2647" s="255"/>
      <c r="J2647" s="252"/>
      <c r="K2647" s="252"/>
      <c r="L2647" s="256"/>
      <c r="M2647" s="257"/>
      <c r="N2647" s="258"/>
      <c r="O2647" s="258"/>
      <c r="P2647" s="258"/>
      <c r="Q2647" s="258"/>
      <c r="R2647" s="258"/>
      <c r="S2647" s="258"/>
      <c r="T2647" s="259"/>
      <c r="U2647" s="15"/>
      <c r="V2647" s="15"/>
      <c r="W2647" s="15"/>
      <c r="X2647" s="15"/>
      <c r="Y2647" s="15"/>
      <c r="Z2647" s="15"/>
      <c r="AA2647" s="15"/>
      <c r="AB2647" s="15"/>
      <c r="AC2647" s="15"/>
      <c r="AD2647" s="15"/>
      <c r="AE2647" s="15"/>
      <c r="AT2647" s="260" t="s">
        <v>218</v>
      </c>
      <c r="AU2647" s="260" t="s">
        <v>82</v>
      </c>
      <c r="AV2647" s="15" t="s">
        <v>34</v>
      </c>
      <c r="AW2647" s="15" t="s">
        <v>33</v>
      </c>
      <c r="AX2647" s="15" t="s">
        <v>73</v>
      </c>
      <c r="AY2647" s="260" t="s">
        <v>206</v>
      </c>
    </row>
    <row r="2648" spans="1:51" s="13" customFormat="1" ht="12">
      <c r="A2648" s="13"/>
      <c r="B2648" s="228"/>
      <c r="C2648" s="229"/>
      <c r="D2648" s="230" t="s">
        <v>218</v>
      </c>
      <c r="E2648" s="231" t="s">
        <v>19</v>
      </c>
      <c r="F2648" s="232" t="s">
        <v>3760</v>
      </c>
      <c r="G2648" s="229"/>
      <c r="H2648" s="233">
        <v>3</v>
      </c>
      <c r="I2648" s="234"/>
      <c r="J2648" s="229"/>
      <c r="K2648" s="229"/>
      <c r="L2648" s="235"/>
      <c r="M2648" s="236"/>
      <c r="N2648" s="237"/>
      <c r="O2648" s="237"/>
      <c r="P2648" s="237"/>
      <c r="Q2648" s="237"/>
      <c r="R2648" s="237"/>
      <c r="S2648" s="237"/>
      <c r="T2648" s="238"/>
      <c r="U2648" s="13"/>
      <c r="V2648" s="13"/>
      <c r="W2648" s="13"/>
      <c r="X2648" s="13"/>
      <c r="Y2648" s="13"/>
      <c r="Z2648" s="13"/>
      <c r="AA2648" s="13"/>
      <c r="AB2648" s="13"/>
      <c r="AC2648" s="13"/>
      <c r="AD2648" s="13"/>
      <c r="AE2648" s="13"/>
      <c r="AT2648" s="239" t="s">
        <v>218</v>
      </c>
      <c r="AU2648" s="239" t="s">
        <v>82</v>
      </c>
      <c r="AV2648" s="13" t="s">
        <v>82</v>
      </c>
      <c r="AW2648" s="13" t="s">
        <v>33</v>
      </c>
      <c r="AX2648" s="13" t="s">
        <v>73</v>
      </c>
      <c r="AY2648" s="239" t="s">
        <v>206</v>
      </c>
    </row>
    <row r="2649" spans="1:51" s="16" customFormat="1" ht="12">
      <c r="A2649" s="16"/>
      <c r="B2649" s="271"/>
      <c r="C2649" s="272"/>
      <c r="D2649" s="230" t="s">
        <v>218</v>
      </c>
      <c r="E2649" s="273" t="s">
        <v>19</v>
      </c>
      <c r="F2649" s="274" t="s">
        <v>1368</v>
      </c>
      <c r="G2649" s="272"/>
      <c r="H2649" s="275">
        <v>3</v>
      </c>
      <c r="I2649" s="276"/>
      <c r="J2649" s="272"/>
      <c r="K2649" s="272"/>
      <c r="L2649" s="277"/>
      <c r="M2649" s="278"/>
      <c r="N2649" s="279"/>
      <c r="O2649" s="279"/>
      <c r="P2649" s="279"/>
      <c r="Q2649" s="279"/>
      <c r="R2649" s="279"/>
      <c r="S2649" s="279"/>
      <c r="T2649" s="280"/>
      <c r="U2649" s="16"/>
      <c r="V2649" s="16"/>
      <c r="W2649" s="16"/>
      <c r="X2649" s="16"/>
      <c r="Y2649" s="16"/>
      <c r="Z2649" s="16"/>
      <c r="AA2649" s="16"/>
      <c r="AB2649" s="16"/>
      <c r="AC2649" s="16"/>
      <c r="AD2649" s="16"/>
      <c r="AE2649" s="16"/>
      <c r="AT2649" s="281" t="s">
        <v>218</v>
      </c>
      <c r="AU2649" s="281" t="s">
        <v>82</v>
      </c>
      <c r="AV2649" s="16" t="s">
        <v>93</v>
      </c>
      <c r="AW2649" s="16" t="s">
        <v>33</v>
      </c>
      <c r="AX2649" s="16" t="s">
        <v>73</v>
      </c>
      <c r="AY2649" s="281" t="s">
        <v>206</v>
      </c>
    </row>
    <row r="2650" spans="1:51" s="14" customFormat="1" ht="12">
      <c r="A2650" s="14"/>
      <c r="B2650" s="240"/>
      <c r="C2650" s="241"/>
      <c r="D2650" s="230" t="s">
        <v>218</v>
      </c>
      <c r="E2650" s="242" t="s">
        <v>19</v>
      </c>
      <c r="F2650" s="243" t="s">
        <v>220</v>
      </c>
      <c r="G2650" s="241"/>
      <c r="H2650" s="244">
        <v>267.916</v>
      </c>
      <c r="I2650" s="245"/>
      <c r="J2650" s="241"/>
      <c r="K2650" s="241"/>
      <c r="L2650" s="246"/>
      <c r="M2650" s="247"/>
      <c r="N2650" s="248"/>
      <c r="O2650" s="248"/>
      <c r="P2650" s="248"/>
      <c r="Q2650" s="248"/>
      <c r="R2650" s="248"/>
      <c r="S2650" s="248"/>
      <c r="T2650" s="249"/>
      <c r="U2650" s="14"/>
      <c r="V2650" s="14"/>
      <c r="W2650" s="14"/>
      <c r="X2650" s="14"/>
      <c r="Y2650" s="14"/>
      <c r="Z2650" s="14"/>
      <c r="AA2650" s="14"/>
      <c r="AB2650" s="14"/>
      <c r="AC2650" s="14"/>
      <c r="AD2650" s="14"/>
      <c r="AE2650" s="14"/>
      <c r="AT2650" s="250" t="s">
        <v>218</v>
      </c>
      <c r="AU2650" s="250" t="s">
        <v>82</v>
      </c>
      <c r="AV2650" s="14" t="s">
        <v>112</v>
      </c>
      <c r="AW2650" s="14" t="s">
        <v>33</v>
      </c>
      <c r="AX2650" s="14" t="s">
        <v>34</v>
      </c>
      <c r="AY2650" s="250" t="s">
        <v>206</v>
      </c>
    </row>
    <row r="2651" spans="1:65" s="2" customFormat="1" ht="12">
      <c r="A2651" s="40"/>
      <c r="B2651" s="41"/>
      <c r="C2651" s="215" t="s">
        <v>3761</v>
      </c>
      <c r="D2651" s="215" t="s">
        <v>208</v>
      </c>
      <c r="E2651" s="216" t="s">
        <v>3762</v>
      </c>
      <c r="F2651" s="217" t="s">
        <v>3763</v>
      </c>
      <c r="G2651" s="218" t="s">
        <v>211</v>
      </c>
      <c r="H2651" s="219">
        <v>267.916</v>
      </c>
      <c r="I2651" s="220"/>
      <c r="J2651" s="221">
        <f>ROUND(I2651*H2651,2)</f>
        <v>0</v>
      </c>
      <c r="K2651" s="217" t="s">
        <v>212</v>
      </c>
      <c r="L2651" s="46"/>
      <c r="M2651" s="222" t="s">
        <v>19</v>
      </c>
      <c r="N2651" s="223" t="s">
        <v>44</v>
      </c>
      <c r="O2651" s="86"/>
      <c r="P2651" s="224">
        <f>O2651*H2651</f>
        <v>0</v>
      </c>
      <c r="Q2651" s="224">
        <v>0.0015</v>
      </c>
      <c r="R2651" s="224">
        <f>Q2651*H2651</f>
        <v>0.401874</v>
      </c>
      <c r="S2651" s="224">
        <v>0</v>
      </c>
      <c r="T2651" s="225">
        <f>S2651*H2651</f>
        <v>0</v>
      </c>
      <c r="U2651" s="40"/>
      <c r="V2651" s="40"/>
      <c r="W2651" s="40"/>
      <c r="X2651" s="40"/>
      <c r="Y2651" s="40"/>
      <c r="Z2651" s="40"/>
      <c r="AA2651" s="40"/>
      <c r="AB2651" s="40"/>
      <c r="AC2651" s="40"/>
      <c r="AD2651" s="40"/>
      <c r="AE2651" s="40"/>
      <c r="AR2651" s="226" t="s">
        <v>304</v>
      </c>
      <c r="AT2651" s="226" t="s">
        <v>208</v>
      </c>
      <c r="AU2651" s="226" t="s">
        <v>82</v>
      </c>
      <c r="AY2651" s="19" t="s">
        <v>206</v>
      </c>
      <c r="BE2651" s="227">
        <f>IF(N2651="základní",J2651,0)</f>
        <v>0</v>
      </c>
      <c r="BF2651" s="227">
        <f>IF(N2651="snížená",J2651,0)</f>
        <v>0</v>
      </c>
      <c r="BG2651" s="227">
        <f>IF(N2651="zákl. přenesená",J2651,0)</f>
        <v>0</v>
      </c>
      <c r="BH2651" s="227">
        <f>IF(N2651="sníž. přenesená",J2651,0)</f>
        <v>0</v>
      </c>
      <c r="BI2651" s="227">
        <f>IF(N2651="nulová",J2651,0)</f>
        <v>0</v>
      </c>
      <c r="BJ2651" s="19" t="s">
        <v>34</v>
      </c>
      <c r="BK2651" s="227">
        <f>ROUND(I2651*H2651,2)</f>
        <v>0</v>
      </c>
      <c r="BL2651" s="19" t="s">
        <v>304</v>
      </c>
      <c r="BM2651" s="226" t="s">
        <v>3764</v>
      </c>
    </row>
    <row r="2652" spans="1:65" s="2" customFormat="1" ht="12">
      <c r="A2652" s="40"/>
      <c r="B2652" s="41"/>
      <c r="C2652" s="215" t="s">
        <v>3765</v>
      </c>
      <c r="D2652" s="215" t="s">
        <v>208</v>
      </c>
      <c r="E2652" s="216" t="s">
        <v>3766</v>
      </c>
      <c r="F2652" s="217" t="s">
        <v>3767</v>
      </c>
      <c r="G2652" s="218" t="s">
        <v>270</v>
      </c>
      <c r="H2652" s="219">
        <v>229.1</v>
      </c>
      <c r="I2652" s="220"/>
      <c r="J2652" s="221">
        <f>ROUND(I2652*H2652,2)</f>
        <v>0</v>
      </c>
      <c r="K2652" s="217" t="s">
        <v>212</v>
      </c>
      <c r="L2652" s="46"/>
      <c r="M2652" s="222" t="s">
        <v>19</v>
      </c>
      <c r="N2652" s="223" t="s">
        <v>44</v>
      </c>
      <c r="O2652" s="86"/>
      <c r="P2652" s="224">
        <f>O2652*H2652</f>
        <v>0</v>
      </c>
      <c r="Q2652" s="224">
        <v>0.00028</v>
      </c>
      <c r="R2652" s="224">
        <f>Q2652*H2652</f>
        <v>0.064148</v>
      </c>
      <c r="S2652" s="224">
        <v>0</v>
      </c>
      <c r="T2652" s="225">
        <f>S2652*H2652</f>
        <v>0</v>
      </c>
      <c r="U2652" s="40"/>
      <c r="V2652" s="40"/>
      <c r="W2652" s="40"/>
      <c r="X2652" s="40"/>
      <c r="Y2652" s="40"/>
      <c r="Z2652" s="40"/>
      <c r="AA2652" s="40"/>
      <c r="AB2652" s="40"/>
      <c r="AC2652" s="40"/>
      <c r="AD2652" s="40"/>
      <c r="AE2652" s="40"/>
      <c r="AR2652" s="226" t="s">
        <v>304</v>
      </c>
      <c r="AT2652" s="226" t="s">
        <v>208</v>
      </c>
      <c r="AU2652" s="226" t="s">
        <v>82</v>
      </c>
      <c r="AY2652" s="19" t="s">
        <v>206</v>
      </c>
      <c r="BE2652" s="227">
        <f>IF(N2652="základní",J2652,0)</f>
        <v>0</v>
      </c>
      <c r="BF2652" s="227">
        <f>IF(N2652="snížená",J2652,0)</f>
        <v>0</v>
      </c>
      <c r="BG2652" s="227">
        <f>IF(N2652="zákl. přenesená",J2652,0)</f>
        <v>0</v>
      </c>
      <c r="BH2652" s="227">
        <f>IF(N2652="sníž. přenesená",J2652,0)</f>
        <v>0</v>
      </c>
      <c r="BI2652" s="227">
        <f>IF(N2652="nulová",J2652,0)</f>
        <v>0</v>
      </c>
      <c r="BJ2652" s="19" t="s">
        <v>34</v>
      </c>
      <c r="BK2652" s="227">
        <f>ROUND(I2652*H2652,2)</f>
        <v>0</v>
      </c>
      <c r="BL2652" s="19" t="s">
        <v>304</v>
      </c>
      <c r="BM2652" s="226" t="s">
        <v>3768</v>
      </c>
    </row>
    <row r="2653" spans="1:51" s="13" customFormat="1" ht="12">
      <c r="A2653" s="13"/>
      <c r="B2653" s="228"/>
      <c r="C2653" s="229"/>
      <c r="D2653" s="230" t="s">
        <v>218</v>
      </c>
      <c r="E2653" s="231" t="s">
        <v>19</v>
      </c>
      <c r="F2653" s="232" t="s">
        <v>3769</v>
      </c>
      <c r="G2653" s="229"/>
      <c r="H2653" s="233">
        <v>229.1</v>
      </c>
      <c r="I2653" s="234"/>
      <c r="J2653" s="229"/>
      <c r="K2653" s="229"/>
      <c r="L2653" s="235"/>
      <c r="M2653" s="236"/>
      <c r="N2653" s="237"/>
      <c r="O2653" s="237"/>
      <c r="P2653" s="237"/>
      <c r="Q2653" s="237"/>
      <c r="R2653" s="237"/>
      <c r="S2653" s="237"/>
      <c r="T2653" s="238"/>
      <c r="U2653" s="13"/>
      <c r="V2653" s="13"/>
      <c r="W2653" s="13"/>
      <c r="X2653" s="13"/>
      <c r="Y2653" s="13"/>
      <c r="Z2653" s="13"/>
      <c r="AA2653" s="13"/>
      <c r="AB2653" s="13"/>
      <c r="AC2653" s="13"/>
      <c r="AD2653" s="13"/>
      <c r="AE2653" s="13"/>
      <c r="AT2653" s="239" t="s">
        <v>218</v>
      </c>
      <c r="AU2653" s="239" t="s">
        <v>82</v>
      </c>
      <c r="AV2653" s="13" t="s">
        <v>82</v>
      </c>
      <c r="AW2653" s="13" t="s">
        <v>33</v>
      </c>
      <c r="AX2653" s="13" t="s">
        <v>73</v>
      </c>
      <c r="AY2653" s="239" t="s">
        <v>206</v>
      </c>
    </row>
    <row r="2654" spans="1:51" s="14" customFormat="1" ht="12">
      <c r="A2654" s="14"/>
      <c r="B2654" s="240"/>
      <c r="C2654" s="241"/>
      <c r="D2654" s="230" t="s">
        <v>218</v>
      </c>
      <c r="E2654" s="242" t="s">
        <v>19</v>
      </c>
      <c r="F2654" s="243" t="s">
        <v>220</v>
      </c>
      <c r="G2654" s="241"/>
      <c r="H2654" s="244">
        <v>229.1</v>
      </c>
      <c r="I2654" s="245"/>
      <c r="J2654" s="241"/>
      <c r="K2654" s="241"/>
      <c r="L2654" s="246"/>
      <c r="M2654" s="247"/>
      <c r="N2654" s="248"/>
      <c r="O2654" s="248"/>
      <c r="P2654" s="248"/>
      <c r="Q2654" s="248"/>
      <c r="R2654" s="248"/>
      <c r="S2654" s="248"/>
      <c r="T2654" s="249"/>
      <c r="U2654" s="14"/>
      <c r="V2654" s="14"/>
      <c r="W2654" s="14"/>
      <c r="X2654" s="14"/>
      <c r="Y2654" s="14"/>
      <c r="Z2654" s="14"/>
      <c r="AA2654" s="14"/>
      <c r="AB2654" s="14"/>
      <c r="AC2654" s="14"/>
      <c r="AD2654" s="14"/>
      <c r="AE2654" s="14"/>
      <c r="AT2654" s="250" t="s">
        <v>218</v>
      </c>
      <c r="AU2654" s="250" t="s">
        <v>82</v>
      </c>
      <c r="AV2654" s="14" t="s">
        <v>112</v>
      </c>
      <c r="AW2654" s="14" t="s">
        <v>33</v>
      </c>
      <c r="AX2654" s="14" t="s">
        <v>34</v>
      </c>
      <c r="AY2654" s="250" t="s">
        <v>206</v>
      </c>
    </row>
    <row r="2655" spans="1:65" s="2" customFormat="1" ht="12">
      <c r="A2655" s="40"/>
      <c r="B2655" s="41"/>
      <c r="C2655" s="215" t="s">
        <v>3770</v>
      </c>
      <c r="D2655" s="215" t="s">
        <v>208</v>
      </c>
      <c r="E2655" s="216" t="s">
        <v>3771</v>
      </c>
      <c r="F2655" s="217" t="s">
        <v>3772</v>
      </c>
      <c r="G2655" s="218" t="s">
        <v>211</v>
      </c>
      <c r="H2655" s="219">
        <v>202.241</v>
      </c>
      <c r="I2655" s="220"/>
      <c r="J2655" s="221">
        <f>ROUND(I2655*H2655,2)</f>
        <v>0</v>
      </c>
      <c r="K2655" s="217" t="s">
        <v>212</v>
      </c>
      <c r="L2655" s="46"/>
      <c r="M2655" s="222" t="s">
        <v>19</v>
      </c>
      <c r="N2655" s="223" t="s">
        <v>44</v>
      </c>
      <c r="O2655" s="86"/>
      <c r="P2655" s="224">
        <f>O2655*H2655</f>
        <v>0</v>
      </c>
      <c r="Q2655" s="224">
        <v>0.009</v>
      </c>
      <c r="R2655" s="224">
        <f>Q2655*H2655</f>
        <v>1.820169</v>
      </c>
      <c r="S2655" s="224">
        <v>0</v>
      </c>
      <c r="T2655" s="225">
        <f>S2655*H2655</f>
        <v>0</v>
      </c>
      <c r="U2655" s="40"/>
      <c r="V2655" s="40"/>
      <c r="W2655" s="40"/>
      <c r="X2655" s="40"/>
      <c r="Y2655" s="40"/>
      <c r="Z2655" s="40"/>
      <c r="AA2655" s="40"/>
      <c r="AB2655" s="40"/>
      <c r="AC2655" s="40"/>
      <c r="AD2655" s="40"/>
      <c r="AE2655" s="40"/>
      <c r="AR2655" s="226" t="s">
        <v>304</v>
      </c>
      <c r="AT2655" s="226" t="s">
        <v>208</v>
      </c>
      <c r="AU2655" s="226" t="s">
        <v>82</v>
      </c>
      <c r="AY2655" s="19" t="s">
        <v>206</v>
      </c>
      <c r="BE2655" s="227">
        <f>IF(N2655="základní",J2655,0)</f>
        <v>0</v>
      </c>
      <c r="BF2655" s="227">
        <f>IF(N2655="snížená",J2655,0)</f>
        <v>0</v>
      </c>
      <c r="BG2655" s="227">
        <f>IF(N2655="zákl. přenesená",J2655,0)</f>
        <v>0</v>
      </c>
      <c r="BH2655" s="227">
        <f>IF(N2655="sníž. přenesená",J2655,0)</f>
        <v>0</v>
      </c>
      <c r="BI2655" s="227">
        <f>IF(N2655="nulová",J2655,0)</f>
        <v>0</v>
      </c>
      <c r="BJ2655" s="19" t="s">
        <v>34</v>
      </c>
      <c r="BK2655" s="227">
        <f>ROUND(I2655*H2655,2)</f>
        <v>0</v>
      </c>
      <c r="BL2655" s="19" t="s">
        <v>304</v>
      </c>
      <c r="BM2655" s="226" t="s">
        <v>3773</v>
      </c>
    </row>
    <row r="2656" spans="1:51" s="15" customFormat="1" ht="12">
      <c r="A2656" s="15"/>
      <c r="B2656" s="251"/>
      <c r="C2656" s="252"/>
      <c r="D2656" s="230" t="s">
        <v>218</v>
      </c>
      <c r="E2656" s="253" t="s">
        <v>19</v>
      </c>
      <c r="F2656" s="254" t="s">
        <v>3774</v>
      </c>
      <c r="G2656" s="252"/>
      <c r="H2656" s="253" t="s">
        <v>19</v>
      </c>
      <c r="I2656" s="255"/>
      <c r="J2656" s="252"/>
      <c r="K2656" s="252"/>
      <c r="L2656" s="256"/>
      <c r="M2656" s="257"/>
      <c r="N2656" s="258"/>
      <c r="O2656" s="258"/>
      <c r="P2656" s="258"/>
      <c r="Q2656" s="258"/>
      <c r="R2656" s="258"/>
      <c r="S2656" s="258"/>
      <c r="T2656" s="259"/>
      <c r="U2656" s="15"/>
      <c r="V2656" s="15"/>
      <c r="W2656" s="15"/>
      <c r="X2656" s="15"/>
      <c r="Y2656" s="15"/>
      <c r="Z2656" s="15"/>
      <c r="AA2656" s="15"/>
      <c r="AB2656" s="15"/>
      <c r="AC2656" s="15"/>
      <c r="AD2656" s="15"/>
      <c r="AE2656" s="15"/>
      <c r="AT2656" s="260" t="s">
        <v>218</v>
      </c>
      <c r="AU2656" s="260" t="s">
        <v>82</v>
      </c>
      <c r="AV2656" s="15" t="s">
        <v>34</v>
      </c>
      <c r="AW2656" s="15" t="s">
        <v>33</v>
      </c>
      <c r="AX2656" s="15" t="s">
        <v>73</v>
      </c>
      <c r="AY2656" s="260" t="s">
        <v>206</v>
      </c>
    </row>
    <row r="2657" spans="1:51" s="15" customFormat="1" ht="12">
      <c r="A2657" s="15"/>
      <c r="B2657" s="251"/>
      <c r="C2657" s="252"/>
      <c r="D2657" s="230" t="s">
        <v>218</v>
      </c>
      <c r="E2657" s="253" t="s">
        <v>19</v>
      </c>
      <c r="F2657" s="254" t="s">
        <v>3775</v>
      </c>
      <c r="G2657" s="252"/>
      <c r="H2657" s="253" t="s">
        <v>19</v>
      </c>
      <c r="I2657" s="255"/>
      <c r="J2657" s="252"/>
      <c r="K2657" s="252"/>
      <c r="L2657" s="256"/>
      <c r="M2657" s="257"/>
      <c r="N2657" s="258"/>
      <c r="O2657" s="258"/>
      <c r="P2657" s="258"/>
      <c r="Q2657" s="258"/>
      <c r="R2657" s="258"/>
      <c r="S2657" s="258"/>
      <c r="T2657" s="259"/>
      <c r="U2657" s="15"/>
      <c r="V2657" s="15"/>
      <c r="W2657" s="15"/>
      <c r="X2657" s="15"/>
      <c r="Y2657" s="15"/>
      <c r="Z2657" s="15"/>
      <c r="AA2657" s="15"/>
      <c r="AB2657" s="15"/>
      <c r="AC2657" s="15"/>
      <c r="AD2657" s="15"/>
      <c r="AE2657" s="15"/>
      <c r="AT2657" s="260" t="s">
        <v>218</v>
      </c>
      <c r="AU2657" s="260" t="s">
        <v>82</v>
      </c>
      <c r="AV2657" s="15" t="s">
        <v>34</v>
      </c>
      <c r="AW2657" s="15" t="s">
        <v>33</v>
      </c>
      <c r="AX2657" s="15" t="s">
        <v>73</v>
      </c>
      <c r="AY2657" s="260" t="s">
        <v>206</v>
      </c>
    </row>
    <row r="2658" spans="1:51" s="13" customFormat="1" ht="12">
      <c r="A2658" s="13"/>
      <c r="B2658" s="228"/>
      <c r="C2658" s="229"/>
      <c r="D2658" s="230" t="s">
        <v>218</v>
      </c>
      <c r="E2658" s="231" t="s">
        <v>19</v>
      </c>
      <c r="F2658" s="232" t="s">
        <v>3776</v>
      </c>
      <c r="G2658" s="229"/>
      <c r="H2658" s="233">
        <v>199.241</v>
      </c>
      <c r="I2658" s="234"/>
      <c r="J2658" s="229"/>
      <c r="K2658" s="229"/>
      <c r="L2658" s="235"/>
      <c r="M2658" s="236"/>
      <c r="N2658" s="237"/>
      <c r="O2658" s="237"/>
      <c r="P2658" s="237"/>
      <c r="Q2658" s="237"/>
      <c r="R2658" s="237"/>
      <c r="S2658" s="237"/>
      <c r="T2658" s="238"/>
      <c r="U2658" s="13"/>
      <c r="V2658" s="13"/>
      <c r="W2658" s="13"/>
      <c r="X2658" s="13"/>
      <c r="Y2658" s="13"/>
      <c r="Z2658" s="13"/>
      <c r="AA2658" s="13"/>
      <c r="AB2658" s="13"/>
      <c r="AC2658" s="13"/>
      <c r="AD2658" s="13"/>
      <c r="AE2658" s="13"/>
      <c r="AT2658" s="239" t="s">
        <v>218</v>
      </c>
      <c r="AU2658" s="239" t="s">
        <v>82</v>
      </c>
      <c r="AV2658" s="13" t="s">
        <v>82</v>
      </c>
      <c r="AW2658" s="13" t="s">
        <v>33</v>
      </c>
      <c r="AX2658" s="13" t="s">
        <v>73</v>
      </c>
      <c r="AY2658" s="239" t="s">
        <v>206</v>
      </c>
    </row>
    <row r="2659" spans="1:51" s="13" customFormat="1" ht="12">
      <c r="A2659" s="13"/>
      <c r="B2659" s="228"/>
      <c r="C2659" s="229"/>
      <c r="D2659" s="230" t="s">
        <v>218</v>
      </c>
      <c r="E2659" s="231" t="s">
        <v>19</v>
      </c>
      <c r="F2659" s="232" t="s">
        <v>3777</v>
      </c>
      <c r="G2659" s="229"/>
      <c r="H2659" s="233">
        <v>3</v>
      </c>
      <c r="I2659" s="234"/>
      <c r="J2659" s="229"/>
      <c r="K2659" s="229"/>
      <c r="L2659" s="235"/>
      <c r="M2659" s="236"/>
      <c r="N2659" s="237"/>
      <c r="O2659" s="237"/>
      <c r="P2659" s="237"/>
      <c r="Q2659" s="237"/>
      <c r="R2659" s="237"/>
      <c r="S2659" s="237"/>
      <c r="T2659" s="238"/>
      <c r="U2659" s="13"/>
      <c r="V2659" s="13"/>
      <c r="W2659" s="13"/>
      <c r="X2659" s="13"/>
      <c r="Y2659" s="13"/>
      <c r="Z2659" s="13"/>
      <c r="AA2659" s="13"/>
      <c r="AB2659" s="13"/>
      <c r="AC2659" s="13"/>
      <c r="AD2659" s="13"/>
      <c r="AE2659" s="13"/>
      <c r="AT2659" s="239" t="s">
        <v>218</v>
      </c>
      <c r="AU2659" s="239" t="s">
        <v>82</v>
      </c>
      <c r="AV2659" s="13" t="s">
        <v>82</v>
      </c>
      <c r="AW2659" s="13" t="s">
        <v>33</v>
      </c>
      <c r="AX2659" s="13" t="s">
        <v>73</v>
      </c>
      <c r="AY2659" s="239" t="s">
        <v>206</v>
      </c>
    </row>
    <row r="2660" spans="1:51" s="14" customFormat="1" ht="12">
      <c r="A2660" s="14"/>
      <c r="B2660" s="240"/>
      <c r="C2660" s="241"/>
      <c r="D2660" s="230" t="s">
        <v>218</v>
      </c>
      <c r="E2660" s="242" t="s">
        <v>19</v>
      </c>
      <c r="F2660" s="243" t="s">
        <v>220</v>
      </c>
      <c r="G2660" s="241"/>
      <c r="H2660" s="244">
        <v>202.241</v>
      </c>
      <c r="I2660" s="245"/>
      <c r="J2660" s="241"/>
      <c r="K2660" s="241"/>
      <c r="L2660" s="246"/>
      <c r="M2660" s="247"/>
      <c r="N2660" s="248"/>
      <c r="O2660" s="248"/>
      <c r="P2660" s="248"/>
      <c r="Q2660" s="248"/>
      <c r="R2660" s="248"/>
      <c r="S2660" s="248"/>
      <c r="T2660" s="249"/>
      <c r="U2660" s="14"/>
      <c r="V2660" s="14"/>
      <c r="W2660" s="14"/>
      <c r="X2660" s="14"/>
      <c r="Y2660" s="14"/>
      <c r="Z2660" s="14"/>
      <c r="AA2660" s="14"/>
      <c r="AB2660" s="14"/>
      <c r="AC2660" s="14"/>
      <c r="AD2660" s="14"/>
      <c r="AE2660" s="14"/>
      <c r="AT2660" s="250" t="s">
        <v>218</v>
      </c>
      <c r="AU2660" s="250" t="s">
        <v>82</v>
      </c>
      <c r="AV2660" s="14" t="s">
        <v>112</v>
      </c>
      <c r="AW2660" s="14" t="s">
        <v>33</v>
      </c>
      <c r="AX2660" s="14" t="s">
        <v>34</v>
      </c>
      <c r="AY2660" s="250" t="s">
        <v>206</v>
      </c>
    </row>
    <row r="2661" spans="1:65" s="2" customFormat="1" ht="12">
      <c r="A2661" s="40"/>
      <c r="B2661" s="41"/>
      <c r="C2661" s="261" t="s">
        <v>3778</v>
      </c>
      <c r="D2661" s="261" t="s">
        <v>317</v>
      </c>
      <c r="E2661" s="262" t="s">
        <v>3779</v>
      </c>
      <c r="F2661" s="263" t="s">
        <v>3780</v>
      </c>
      <c r="G2661" s="264" t="s">
        <v>211</v>
      </c>
      <c r="H2661" s="265">
        <v>232.577</v>
      </c>
      <c r="I2661" s="266"/>
      <c r="J2661" s="267">
        <f>ROUND(I2661*H2661,2)</f>
        <v>0</v>
      </c>
      <c r="K2661" s="263" t="s">
        <v>212</v>
      </c>
      <c r="L2661" s="268"/>
      <c r="M2661" s="269" t="s">
        <v>19</v>
      </c>
      <c r="N2661" s="270" t="s">
        <v>44</v>
      </c>
      <c r="O2661" s="86"/>
      <c r="P2661" s="224">
        <f>O2661*H2661</f>
        <v>0</v>
      </c>
      <c r="Q2661" s="224">
        <v>0.02</v>
      </c>
      <c r="R2661" s="224">
        <f>Q2661*H2661</f>
        <v>4.65154</v>
      </c>
      <c r="S2661" s="224">
        <v>0</v>
      </c>
      <c r="T2661" s="225">
        <f>S2661*H2661</f>
        <v>0</v>
      </c>
      <c r="U2661" s="40"/>
      <c r="V2661" s="40"/>
      <c r="W2661" s="40"/>
      <c r="X2661" s="40"/>
      <c r="Y2661" s="40"/>
      <c r="Z2661" s="40"/>
      <c r="AA2661" s="40"/>
      <c r="AB2661" s="40"/>
      <c r="AC2661" s="40"/>
      <c r="AD2661" s="40"/>
      <c r="AE2661" s="40"/>
      <c r="AR2661" s="226" t="s">
        <v>377</v>
      </c>
      <c r="AT2661" s="226" t="s">
        <v>317</v>
      </c>
      <c r="AU2661" s="226" t="s">
        <v>82</v>
      </c>
      <c r="AY2661" s="19" t="s">
        <v>206</v>
      </c>
      <c r="BE2661" s="227">
        <f>IF(N2661="základní",J2661,0)</f>
        <v>0</v>
      </c>
      <c r="BF2661" s="227">
        <f>IF(N2661="snížená",J2661,0)</f>
        <v>0</v>
      </c>
      <c r="BG2661" s="227">
        <f>IF(N2661="zákl. přenesená",J2661,0)</f>
        <v>0</v>
      </c>
      <c r="BH2661" s="227">
        <f>IF(N2661="sníž. přenesená",J2661,0)</f>
        <v>0</v>
      </c>
      <c r="BI2661" s="227">
        <f>IF(N2661="nulová",J2661,0)</f>
        <v>0</v>
      </c>
      <c r="BJ2661" s="19" t="s">
        <v>34</v>
      </c>
      <c r="BK2661" s="227">
        <f>ROUND(I2661*H2661,2)</f>
        <v>0</v>
      </c>
      <c r="BL2661" s="19" t="s">
        <v>304</v>
      </c>
      <c r="BM2661" s="226" t="s">
        <v>3781</v>
      </c>
    </row>
    <row r="2662" spans="1:51" s="13" customFormat="1" ht="12">
      <c r="A2662" s="13"/>
      <c r="B2662" s="228"/>
      <c r="C2662" s="229"/>
      <c r="D2662" s="230" t="s">
        <v>218</v>
      </c>
      <c r="E2662" s="229"/>
      <c r="F2662" s="232" t="s">
        <v>3782</v>
      </c>
      <c r="G2662" s="229"/>
      <c r="H2662" s="233">
        <v>232.577</v>
      </c>
      <c r="I2662" s="234"/>
      <c r="J2662" s="229"/>
      <c r="K2662" s="229"/>
      <c r="L2662" s="235"/>
      <c r="M2662" s="236"/>
      <c r="N2662" s="237"/>
      <c r="O2662" s="237"/>
      <c r="P2662" s="237"/>
      <c r="Q2662" s="237"/>
      <c r="R2662" s="237"/>
      <c r="S2662" s="237"/>
      <c r="T2662" s="238"/>
      <c r="U2662" s="13"/>
      <c r="V2662" s="13"/>
      <c r="W2662" s="13"/>
      <c r="X2662" s="13"/>
      <c r="Y2662" s="13"/>
      <c r="Z2662" s="13"/>
      <c r="AA2662" s="13"/>
      <c r="AB2662" s="13"/>
      <c r="AC2662" s="13"/>
      <c r="AD2662" s="13"/>
      <c r="AE2662" s="13"/>
      <c r="AT2662" s="239" t="s">
        <v>218</v>
      </c>
      <c r="AU2662" s="239" t="s">
        <v>82</v>
      </c>
      <c r="AV2662" s="13" t="s">
        <v>82</v>
      </c>
      <c r="AW2662" s="13" t="s">
        <v>4</v>
      </c>
      <c r="AX2662" s="13" t="s">
        <v>34</v>
      </c>
      <c r="AY2662" s="239" t="s">
        <v>206</v>
      </c>
    </row>
    <row r="2663" spans="1:65" s="2" customFormat="1" ht="12">
      <c r="A2663" s="40"/>
      <c r="B2663" s="41"/>
      <c r="C2663" s="215" t="s">
        <v>3783</v>
      </c>
      <c r="D2663" s="215" t="s">
        <v>208</v>
      </c>
      <c r="E2663" s="216" t="s">
        <v>3784</v>
      </c>
      <c r="F2663" s="217" t="s">
        <v>3785</v>
      </c>
      <c r="G2663" s="218" t="s">
        <v>211</v>
      </c>
      <c r="H2663" s="219">
        <v>66.414</v>
      </c>
      <c r="I2663" s="220"/>
      <c r="J2663" s="221">
        <f>ROUND(I2663*H2663,2)</f>
        <v>0</v>
      </c>
      <c r="K2663" s="217" t="s">
        <v>212</v>
      </c>
      <c r="L2663" s="46"/>
      <c r="M2663" s="222" t="s">
        <v>19</v>
      </c>
      <c r="N2663" s="223" t="s">
        <v>44</v>
      </c>
      <c r="O2663" s="86"/>
      <c r="P2663" s="224">
        <f>O2663*H2663</f>
        <v>0</v>
      </c>
      <c r="Q2663" s="224">
        <v>0.0028</v>
      </c>
      <c r="R2663" s="224">
        <f>Q2663*H2663</f>
        <v>0.1859592</v>
      </c>
      <c r="S2663" s="224">
        <v>0</v>
      </c>
      <c r="T2663" s="225">
        <f>S2663*H2663</f>
        <v>0</v>
      </c>
      <c r="U2663" s="40"/>
      <c r="V2663" s="40"/>
      <c r="W2663" s="40"/>
      <c r="X2663" s="40"/>
      <c r="Y2663" s="40"/>
      <c r="Z2663" s="40"/>
      <c r="AA2663" s="40"/>
      <c r="AB2663" s="40"/>
      <c r="AC2663" s="40"/>
      <c r="AD2663" s="40"/>
      <c r="AE2663" s="40"/>
      <c r="AR2663" s="226" t="s">
        <v>304</v>
      </c>
      <c r="AT2663" s="226" t="s">
        <v>208</v>
      </c>
      <c r="AU2663" s="226" t="s">
        <v>82</v>
      </c>
      <c r="AY2663" s="19" t="s">
        <v>206</v>
      </c>
      <c r="BE2663" s="227">
        <f>IF(N2663="základní",J2663,0)</f>
        <v>0</v>
      </c>
      <c r="BF2663" s="227">
        <f>IF(N2663="snížená",J2663,0)</f>
        <v>0</v>
      </c>
      <c r="BG2663" s="227">
        <f>IF(N2663="zákl. přenesená",J2663,0)</f>
        <v>0</v>
      </c>
      <c r="BH2663" s="227">
        <f>IF(N2663="sníž. přenesená",J2663,0)</f>
        <v>0</v>
      </c>
      <c r="BI2663" s="227">
        <f>IF(N2663="nulová",J2663,0)</f>
        <v>0</v>
      </c>
      <c r="BJ2663" s="19" t="s">
        <v>34</v>
      </c>
      <c r="BK2663" s="227">
        <f>ROUND(I2663*H2663,2)</f>
        <v>0</v>
      </c>
      <c r="BL2663" s="19" t="s">
        <v>304</v>
      </c>
      <c r="BM2663" s="226" t="s">
        <v>3786</v>
      </c>
    </row>
    <row r="2664" spans="1:51" s="15" customFormat="1" ht="12">
      <c r="A2664" s="15"/>
      <c r="B2664" s="251"/>
      <c r="C2664" s="252"/>
      <c r="D2664" s="230" t="s">
        <v>218</v>
      </c>
      <c r="E2664" s="253" t="s">
        <v>19</v>
      </c>
      <c r="F2664" s="254" t="s">
        <v>3774</v>
      </c>
      <c r="G2664" s="252"/>
      <c r="H2664" s="253" t="s">
        <v>19</v>
      </c>
      <c r="I2664" s="255"/>
      <c r="J2664" s="252"/>
      <c r="K2664" s="252"/>
      <c r="L2664" s="256"/>
      <c r="M2664" s="257"/>
      <c r="N2664" s="258"/>
      <c r="O2664" s="258"/>
      <c r="P2664" s="258"/>
      <c r="Q2664" s="258"/>
      <c r="R2664" s="258"/>
      <c r="S2664" s="258"/>
      <c r="T2664" s="259"/>
      <c r="U2664" s="15"/>
      <c r="V2664" s="15"/>
      <c r="W2664" s="15"/>
      <c r="X2664" s="15"/>
      <c r="Y2664" s="15"/>
      <c r="Z2664" s="15"/>
      <c r="AA2664" s="15"/>
      <c r="AB2664" s="15"/>
      <c r="AC2664" s="15"/>
      <c r="AD2664" s="15"/>
      <c r="AE2664" s="15"/>
      <c r="AT2664" s="260" t="s">
        <v>218</v>
      </c>
      <c r="AU2664" s="260" t="s">
        <v>82</v>
      </c>
      <c r="AV2664" s="15" t="s">
        <v>34</v>
      </c>
      <c r="AW2664" s="15" t="s">
        <v>33</v>
      </c>
      <c r="AX2664" s="15" t="s">
        <v>73</v>
      </c>
      <c r="AY2664" s="260" t="s">
        <v>206</v>
      </c>
    </row>
    <row r="2665" spans="1:51" s="15" customFormat="1" ht="12">
      <c r="A2665" s="15"/>
      <c r="B2665" s="251"/>
      <c r="C2665" s="252"/>
      <c r="D2665" s="230" t="s">
        <v>218</v>
      </c>
      <c r="E2665" s="253" t="s">
        <v>19</v>
      </c>
      <c r="F2665" s="254" t="s">
        <v>3787</v>
      </c>
      <c r="G2665" s="252"/>
      <c r="H2665" s="253" t="s">
        <v>19</v>
      </c>
      <c r="I2665" s="255"/>
      <c r="J2665" s="252"/>
      <c r="K2665" s="252"/>
      <c r="L2665" s="256"/>
      <c r="M2665" s="257"/>
      <c r="N2665" s="258"/>
      <c r="O2665" s="258"/>
      <c r="P2665" s="258"/>
      <c r="Q2665" s="258"/>
      <c r="R2665" s="258"/>
      <c r="S2665" s="258"/>
      <c r="T2665" s="259"/>
      <c r="U2665" s="15"/>
      <c r="V2665" s="15"/>
      <c r="W2665" s="15"/>
      <c r="X2665" s="15"/>
      <c r="Y2665" s="15"/>
      <c r="Z2665" s="15"/>
      <c r="AA2665" s="15"/>
      <c r="AB2665" s="15"/>
      <c r="AC2665" s="15"/>
      <c r="AD2665" s="15"/>
      <c r="AE2665" s="15"/>
      <c r="AT2665" s="260" t="s">
        <v>218</v>
      </c>
      <c r="AU2665" s="260" t="s">
        <v>82</v>
      </c>
      <c r="AV2665" s="15" t="s">
        <v>34</v>
      </c>
      <c r="AW2665" s="15" t="s">
        <v>33</v>
      </c>
      <c r="AX2665" s="15" t="s">
        <v>73</v>
      </c>
      <c r="AY2665" s="260" t="s">
        <v>206</v>
      </c>
    </row>
    <row r="2666" spans="1:51" s="13" customFormat="1" ht="12">
      <c r="A2666" s="13"/>
      <c r="B2666" s="228"/>
      <c r="C2666" s="229"/>
      <c r="D2666" s="230" t="s">
        <v>218</v>
      </c>
      <c r="E2666" s="231" t="s">
        <v>19</v>
      </c>
      <c r="F2666" s="232" t="s">
        <v>3788</v>
      </c>
      <c r="G2666" s="229"/>
      <c r="H2666" s="233">
        <v>66.414</v>
      </c>
      <c r="I2666" s="234"/>
      <c r="J2666" s="229"/>
      <c r="K2666" s="229"/>
      <c r="L2666" s="235"/>
      <c r="M2666" s="236"/>
      <c r="N2666" s="237"/>
      <c r="O2666" s="237"/>
      <c r="P2666" s="237"/>
      <c r="Q2666" s="237"/>
      <c r="R2666" s="237"/>
      <c r="S2666" s="237"/>
      <c r="T2666" s="238"/>
      <c r="U2666" s="13"/>
      <c r="V2666" s="13"/>
      <c r="W2666" s="13"/>
      <c r="X2666" s="13"/>
      <c r="Y2666" s="13"/>
      <c r="Z2666" s="13"/>
      <c r="AA2666" s="13"/>
      <c r="AB2666" s="13"/>
      <c r="AC2666" s="13"/>
      <c r="AD2666" s="13"/>
      <c r="AE2666" s="13"/>
      <c r="AT2666" s="239" t="s">
        <v>218</v>
      </c>
      <c r="AU2666" s="239" t="s">
        <v>82</v>
      </c>
      <c r="AV2666" s="13" t="s">
        <v>82</v>
      </c>
      <c r="AW2666" s="13" t="s">
        <v>33</v>
      </c>
      <c r="AX2666" s="13" t="s">
        <v>73</v>
      </c>
      <c r="AY2666" s="239" t="s">
        <v>206</v>
      </c>
    </row>
    <row r="2667" spans="1:51" s="14" customFormat="1" ht="12">
      <c r="A2667" s="14"/>
      <c r="B2667" s="240"/>
      <c r="C2667" s="241"/>
      <c r="D2667" s="230" t="s">
        <v>218</v>
      </c>
      <c r="E2667" s="242" t="s">
        <v>19</v>
      </c>
      <c r="F2667" s="243" t="s">
        <v>220</v>
      </c>
      <c r="G2667" s="241"/>
      <c r="H2667" s="244">
        <v>66.414</v>
      </c>
      <c r="I2667" s="245"/>
      <c r="J2667" s="241"/>
      <c r="K2667" s="241"/>
      <c r="L2667" s="246"/>
      <c r="M2667" s="247"/>
      <c r="N2667" s="248"/>
      <c r="O2667" s="248"/>
      <c r="P2667" s="248"/>
      <c r="Q2667" s="248"/>
      <c r="R2667" s="248"/>
      <c r="S2667" s="248"/>
      <c r="T2667" s="249"/>
      <c r="U2667" s="14"/>
      <c r="V2667" s="14"/>
      <c r="W2667" s="14"/>
      <c r="X2667" s="14"/>
      <c r="Y2667" s="14"/>
      <c r="Z2667" s="14"/>
      <c r="AA2667" s="14"/>
      <c r="AB2667" s="14"/>
      <c r="AC2667" s="14"/>
      <c r="AD2667" s="14"/>
      <c r="AE2667" s="14"/>
      <c r="AT2667" s="250" t="s">
        <v>218</v>
      </c>
      <c r="AU2667" s="250" t="s">
        <v>82</v>
      </c>
      <c r="AV2667" s="14" t="s">
        <v>112</v>
      </c>
      <c r="AW2667" s="14" t="s">
        <v>33</v>
      </c>
      <c r="AX2667" s="14" t="s">
        <v>34</v>
      </c>
      <c r="AY2667" s="250" t="s">
        <v>206</v>
      </c>
    </row>
    <row r="2668" spans="1:65" s="2" customFormat="1" ht="12">
      <c r="A2668" s="40"/>
      <c r="B2668" s="41"/>
      <c r="C2668" s="261" t="s">
        <v>3789</v>
      </c>
      <c r="D2668" s="261" t="s">
        <v>317</v>
      </c>
      <c r="E2668" s="262" t="s">
        <v>3790</v>
      </c>
      <c r="F2668" s="263" t="s">
        <v>3791</v>
      </c>
      <c r="G2668" s="264" t="s">
        <v>386</v>
      </c>
      <c r="H2668" s="265">
        <v>73.055</v>
      </c>
      <c r="I2668" s="266"/>
      <c r="J2668" s="267">
        <f>ROUND(I2668*H2668,2)</f>
        <v>0</v>
      </c>
      <c r="K2668" s="263" t="s">
        <v>212</v>
      </c>
      <c r="L2668" s="268"/>
      <c r="M2668" s="269" t="s">
        <v>19</v>
      </c>
      <c r="N2668" s="270" t="s">
        <v>44</v>
      </c>
      <c r="O2668" s="86"/>
      <c r="P2668" s="224">
        <f>O2668*H2668</f>
        <v>0</v>
      </c>
      <c r="Q2668" s="224">
        <v>0.00193</v>
      </c>
      <c r="R2668" s="224">
        <f>Q2668*H2668</f>
        <v>0.14099615000000001</v>
      </c>
      <c r="S2668" s="224">
        <v>0</v>
      </c>
      <c r="T2668" s="225">
        <f>S2668*H2668</f>
        <v>0</v>
      </c>
      <c r="U2668" s="40"/>
      <c r="V2668" s="40"/>
      <c r="W2668" s="40"/>
      <c r="X2668" s="40"/>
      <c r="Y2668" s="40"/>
      <c r="Z2668" s="40"/>
      <c r="AA2668" s="40"/>
      <c r="AB2668" s="40"/>
      <c r="AC2668" s="40"/>
      <c r="AD2668" s="40"/>
      <c r="AE2668" s="40"/>
      <c r="AR2668" s="226" t="s">
        <v>377</v>
      </c>
      <c r="AT2668" s="226" t="s">
        <v>317</v>
      </c>
      <c r="AU2668" s="226" t="s">
        <v>82</v>
      </c>
      <c r="AY2668" s="19" t="s">
        <v>206</v>
      </c>
      <c r="BE2668" s="227">
        <f>IF(N2668="základní",J2668,0)</f>
        <v>0</v>
      </c>
      <c r="BF2668" s="227">
        <f>IF(N2668="snížená",J2668,0)</f>
        <v>0</v>
      </c>
      <c r="BG2668" s="227">
        <f>IF(N2668="zákl. přenesená",J2668,0)</f>
        <v>0</v>
      </c>
      <c r="BH2668" s="227">
        <f>IF(N2668="sníž. přenesená",J2668,0)</f>
        <v>0</v>
      </c>
      <c r="BI2668" s="227">
        <f>IF(N2668="nulová",J2668,0)</f>
        <v>0</v>
      </c>
      <c r="BJ2668" s="19" t="s">
        <v>34</v>
      </c>
      <c r="BK2668" s="227">
        <f>ROUND(I2668*H2668,2)</f>
        <v>0</v>
      </c>
      <c r="BL2668" s="19" t="s">
        <v>304</v>
      </c>
      <c r="BM2668" s="226" t="s">
        <v>3792</v>
      </c>
    </row>
    <row r="2669" spans="1:51" s="13" customFormat="1" ht="12">
      <c r="A2669" s="13"/>
      <c r="B2669" s="228"/>
      <c r="C2669" s="229"/>
      <c r="D2669" s="230" t="s">
        <v>218</v>
      </c>
      <c r="E2669" s="229"/>
      <c r="F2669" s="232" t="s">
        <v>3793</v>
      </c>
      <c r="G2669" s="229"/>
      <c r="H2669" s="233">
        <v>73.055</v>
      </c>
      <c r="I2669" s="234"/>
      <c r="J2669" s="229"/>
      <c r="K2669" s="229"/>
      <c r="L2669" s="235"/>
      <c r="M2669" s="236"/>
      <c r="N2669" s="237"/>
      <c r="O2669" s="237"/>
      <c r="P2669" s="237"/>
      <c r="Q2669" s="237"/>
      <c r="R2669" s="237"/>
      <c r="S2669" s="237"/>
      <c r="T2669" s="238"/>
      <c r="U2669" s="13"/>
      <c r="V2669" s="13"/>
      <c r="W2669" s="13"/>
      <c r="X2669" s="13"/>
      <c r="Y2669" s="13"/>
      <c r="Z2669" s="13"/>
      <c r="AA2669" s="13"/>
      <c r="AB2669" s="13"/>
      <c r="AC2669" s="13"/>
      <c r="AD2669" s="13"/>
      <c r="AE2669" s="13"/>
      <c r="AT2669" s="239" t="s">
        <v>218</v>
      </c>
      <c r="AU2669" s="239" t="s">
        <v>82</v>
      </c>
      <c r="AV2669" s="13" t="s">
        <v>82</v>
      </c>
      <c r="AW2669" s="13" t="s">
        <v>4</v>
      </c>
      <c r="AX2669" s="13" t="s">
        <v>34</v>
      </c>
      <c r="AY2669" s="239" t="s">
        <v>206</v>
      </c>
    </row>
    <row r="2670" spans="1:65" s="2" customFormat="1" ht="12">
      <c r="A2670" s="40"/>
      <c r="B2670" s="41"/>
      <c r="C2670" s="215" t="s">
        <v>3794</v>
      </c>
      <c r="D2670" s="215" t="s">
        <v>208</v>
      </c>
      <c r="E2670" s="216" t="s">
        <v>3795</v>
      </c>
      <c r="F2670" s="217" t="s">
        <v>3796</v>
      </c>
      <c r="G2670" s="218" t="s">
        <v>211</v>
      </c>
      <c r="H2670" s="219">
        <v>2.16</v>
      </c>
      <c r="I2670" s="220"/>
      <c r="J2670" s="221">
        <f>ROUND(I2670*H2670,2)</f>
        <v>0</v>
      </c>
      <c r="K2670" s="217" t="s">
        <v>212</v>
      </c>
      <c r="L2670" s="46"/>
      <c r="M2670" s="222" t="s">
        <v>19</v>
      </c>
      <c r="N2670" s="223" t="s">
        <v>44</v>
      </c>
      <c r="O2670" s="86"/>
      <c r="P2670" s="224">
        <f>O2670*H2670</f>
        <v>0</v>
      </c>
      <c r="Q2670" s="224">
        <v>0.00058</v>
      </c>
      <c r="R2670" s="224">
        <f>Q2670*H2670</f>
        <v>0.0012528</v>
      </c>
      <c r="S2670" s="224">
        <v>0</v>
      </c>
      <c r="T2670" s="225">
        <f>S2670*H2670</f>
        <v>0</v>
      </c>
      <c r="U2670" s="40"/>
      <c r="V2670" s="40"/>
      <c r="W2670" s="40"/>
      <c r="X2670" s="40"/>
      <c r="Y2670" s="40"/>
      <c r="Z2670" s="40"/>
      <c r="AA2670" s="40"/>
      <c r="AB2670" s="40"/>
      <c r="AC2670" s="40"/>
      <c r="AD2670" s="40"/>
      <c r="AE2670" s="40"/>
      <c r="AR2670" s="226" t="s">
        <v>304</v>
      </c>
      <c r="AT2670" s="226" t="s">
        <v>208</v>
      </c>
      <c r="AU2670" s="226" t="s">
        <v>82</v>
      </c>
      <c r="AY2670" s="19" t="s">
        <v>206</v>
      </c>
      <c r="BE2670" s="227">
        <f>IF(N2670="základní",J2670,0)</f>
        <v>0</v>
      </c>
      <c r="BF2670" s="227">
        <f>IF(N2670="snížená",J2670,0)</f>
        <v>0</v>
      </c>
      <c r="BG2670" s="227">
        <f>IF(N2670="zákl. přenesená",J2670,0)</f>
        <v>0</v>
      </c>
      <c r="BH2670" s="227">
        <f>IF(N2670="sníž. přenesená",J2670,0)</f>
        <v>0</v>
      </c>
      <c r="BI2670" s="227">
        <f>IF(N2670="nulová",J2670,0)</f>
        <v>0</v>
      </c>
      <c r="BJ2670" s="19" t="s">
        <v>34</v>
      </c>
      <c r="BK2670" s="227">
        <f>ROUND(I2670*H2670,2)</f>
        <v>0</v>
      </c>
      <c r="BL2670" s="19" t="s">
        <v>304</v>
      </c>
      <c r="BM2670" s="226" t="s">
        <v>3797</v>
      </c>
    </row>
    <row r="2671" spans="1:51" s="13" customFormat="1" ht="12">
      <c r="A2671" s="13"/>
      <c r="B2671" s="228"/>
      <c r="C2671" s="229"/>
      <c r="D2671" s="230" t="s">
        <v>218</v>
      </c>
      <c r="E2671" s="231" t="s">
        <v>19</v>
      </c>
      <c r="F2671" s="232" t="s">
        <v>3798</v>
      </c>
      <c r="G2671" s="229"/>
      <c r="H2671" s="233">
        <v>1.44</v>
      </c>
      <c r="I2671" s="234"/>
      <c r="J2671" s="229"/>
      <c r="K2671" s="229"/>
      <c r="L2671" s="235"/>
      <c r="M2671" s="236"/>
      <c r="N2671" s="237"/>
      <c r="O2671" s="237"/>
      <c r="P2671" s="237"/>
      <c r="Q2671" s="237"/>
      <c r="R2671" s="237"/>
      <c r="S2671" s="237"/>
      <c r="T2671" s="238"/>
      <c r="U2671" s="13"/>
      <c r="V2671" s="13"/>
      <c r="W2671" s="13"/>
      <c r="X2671" s="13"/>
      <c r="Y2671" s="13"/>
      <c r="Z2671" s="13"/>
      <c r="AA2671" s="13"/>
      <c r="AB2671" s="13"/>
      <c r="AC2671" s="13"/>
      <c r="AD2671" s="13"/>
      <c r="AE2671" s="13"/>
      <c r="AT2671" s="239" t="s">
        <v>218</v>
      </c>
      <c r="AU2671" s="239" t="s">
        <v>82</v>
      </c>
      <c r="AV2671" s="13" t="s">
        <v>82</v>
      </c>
      <c r="AW2671" s="13" t="s">
        <v>33</v>
      </c>
      <c r="AX2671" s="13" t="s">
        <v>73</v>
      </c>
      <c r="AY2671" s="239" t="s">
        <v>206</v>
      </c>
    </row>
    <row r="2672" spans="1:51" s="13" customFormat="1" ht="12">
      <c r="A2672" s="13"/>
      <c r="B2672" s="228"/>
      <c r="C2672" s="229"/>
      <c r="D2672" s="230" t="s">
        <v>218</v>
      </c>
      <c r="E2672" s="231" t="s">
        <v>19</v>
      </c>
      <c r="F2672" s="232" t="s">
        <v>3799</v>
      </c>
      <c r="G2672" s="229"/>
      <c r="H2672" s="233">
        <v>0.72</v>
      </c>
      <c r="I2672" s="234"/>
      <c r="J2672" s="229"/>
      <c r="K2672" s="229"/>
      <c r="L2672" s="235"/>
      <c r="M2672" s="236"/>
      <c r="N2672" s="237"/>
      <c r="O2672" s="237"/>
      <c r="P2672" s="237"/>
      <c r="Q2672" s="237"/>
      <c r="R2672" s="237"/>
      <c r="S2672" s="237"/>
      <c r="T2672" s="238"/>
      <c r="U2672" s="13"/>
      <c r="V2672" s="13"/>
      <c r="W2672" s="13"/>
      <c r="X2672" s="13"/>
      <c r="Y2672" s="13"/>
      <c r="Z2672" s="13"/>
      <c r="AA2672" s="13"/>
      <c r="AB2672" s="13"/>
      <c r="AC2672" s="13"/>
      <c r="AD2672" s="13"/>
      <c r="AE2672" s="13"/>
      <c r="AT2672" s="239" t="s">
        <v>218</v>
      </c>
      <c r="AU2672" s="239" t="s">
        <v>82</v>
      </c>
      <c r="AV2672" s="13" t="s">
        <v>82</v>
      </c>
      <c r="AW2672" s="13" t="s">
        <v>33</v>
      </c>
      <c r="AX2672" s="13" t="s">
        <v>73</v>
      </c>
      <c r="AY2672" s="239" t="s">
        <v>206</v>
      </c>
    </row>
    <row r="2673" spans="1:51" s="14" customFormat="1" ht="12">
      <c r="A2673" s="14"/>
      <c r="B2673" s="240"/>
      <c r="C2673" s="241"/>
      <c r="D2673" s="230" t="s">
        <v>218</v>
      </c>
      <c r="E2673" s="242" t="s">
        <v>19</v>
      </c>
      <c r="F2673" s="243" t="s">
        <v>220</v>
      </c>
      <c r="G2673" s="241"/>
      <c r="H2673" s="244">
        <v>2.16</v>
      </c>
      <c r="I2673" s="245"/>
      <c r="J2673" s="241"/>
      <c r="K2673" s="241"/>
      <c r="L2673" s="246"/>
      <c r="M2673" s="247"/>
      <c r="N2673" s="248"/>
      <c r="O2673" s="248"/>
      <c r="P2673" s="248"/>
      <c r="Q2673" s="248"/>
      <c r="R2673" s="248"/>
      <c r="S2673" s="248"/>
      <c r="T2673" s="249"/>
      <c r="U2673" s="14"/>
      <c r="V2673" s="14"/>
      <c r="W2673" s="14"/>
      <c r="X2673" s="14"/>
      <c r="Y2673" s="14"/>
      <c r="Z2673" s="14"/>
      <c r="AA2673" s="14"/>
      <c r="AB2673" s="14"/>
      <c r="AC2673" s="14"/>
      <c r="AD2673" s="14"/>
      <c r="AE2673" s="14"/>
      <c r="AT2673" s="250" t="s">
        <v>218</v>
      </c>
      <c r="AU2673" s="250" t="s">
        <v>82</v>
      </c>
      <c r="AV2673" s="14" t="s">
        <v>112</v>
      </c>
      <c r="AW2673" s="14" t="s">
        <v>33</v>
      </c>
      <c r="AX2673" s="14" t="s">
        <v>34</v>
      </c>
      <c r="AY2673" s="250" t="s">
        <v>206</v>
      </c>
    </row>
    <row r="2674" spans="1:65" s="2" customFormat="1" ht="12">
      <c r="A2674" s="40"/>
      <c r="B2674" s="41"/>
      <c r="C2674" s="261" t="s">
        <v>3800</v>
      </c>
      <c r="D2674" s="261" t="s">
        <v>317</v>
      </c>
      <c r="E2674" s="262" t="s">
        <v>3801</v>
      </c>
      <c r="F2674" s="263" t="s">
        <v>3802</v>
      </c>
      <c r="G2674" s="264" t="s">
        <v>211</v>
      </c>
      <c r="H2674" s="265">
        <v>2.376</v>
      </c>
      <c r="I2674" s="266"/>
      <c r="J2674" s="267">
        <f>ROUND(I2674*H2674,2)</f>
        <v>0</v>
      </c>
      <c r="K2674" s="263" t="s">
        <v>212</v>
      </c>
      <c r="L2674" s="268"/>
      <c r="M2674" s="269" t="s">
        <v>19</v>
      </c>
      <c r="N2674" s="270" t="s">
        <v>44</v>
      </c>
      <c r="O2674" s="86"/>
      <c r="P2674" s="224">
        <f>O2674*H2674</f>
        <v>0</v>
      </c>
      <c r="Q2674" s="224">
        <v>0.012</v>
      </c>
      <c r="R2674" s="224">
        <f>Q2674*H2674</f>
        <v>0.028512</v>
      </c>
      <c r="S2674" s="224">
        <v>0</v>
      </c>
      <c r="T2674" s="225">
        <f>S2674*H2674</f>
        <v>0</v>
      </c>
      <c r="U2674" s="40"/>
      <c r="V2674" s="40"/>
      <c r="W2674" s="40"/>
      <c r="X2674" s="40"/>
      <c r="Y2674" s="40"/>
      <c r="Z2674" s="40"/>
      <c r="AA2674" s="40"/>
      <c r="AB2674" s="40"/>
      <c r="AC2674" s="40"/>
      <c r="AD2674" s="40"/>
      <c r="AE2674" s="40"/>
      <c r="AR2674" s="226" t="s">
        <v>377</v>
      </c>
      <c r="AT2674" s="226" t="s">
        <v>317</v>
      </c>
      <c r="AU2674" s="226" t="s">
        <v>82</v>
      </c>
      <c r="AY2674" s="19" t="s">
        <v>206</v>
      </c>
      <c r="BE2674" s="227">
        <f>IF(N2674="základní",J2674,0)</f>
        <v>0</v>
      </c>
      <c r="BF2674" s="227">
        <f>IF(N2674="snížená",J2674,0)</f>
        <v>0</v>
      </c>
      <c r="BG2674" s="227">
        <f>IF(N2674="zákl. přenesená",J2674,0)</f>
        <v>0</v>
      </c>
      <c r="BH2674" s="227">
        <f>IF(N2674="sníž. přenesená",J2674,0)</f>
        <v>0</v>
      </c>
      <c r="BI2674" s="227">
        <f>IF(N2674="nulová",J2674,0)</f>
        <v>0</v>
      </c>
      <c r="BJ2674" s="19" t="s">
        <v>34</v>
      </c>
      <c r="BK2674" s="227">
        <f>ROUND(I2674*H2674,2)</f>
        <v>0</v>
      </c>
      <c r="BL2674" s="19" t="s">
        <v>304</v>
      </c>
      <c r="BM2674" s="226" t="s">
        <v>3803</v>
      </c>
    </row>
    <row r="2675" spans="1:51" s="13" customFormat="1" ht="12">
      <c r="A2675" s="13"/>
      <c r="B2675" s="228"/>
      <c r="C2675" s="229"/>
      <c r="D2675" s="230" t="s">
        <v>218</v>
      </c>
      <c r="E2675" s="229"/>
      <c r="F2675" s="232" t="s">
        <v>3804</v>
      </c>
      <c r="G2675" s="229"/>
      <c r="H2675" s="233">
        <v>2.376</v>
      </c>
      <c r="I2675" s="234"/>
      <c r="J2675" s="229"/>
      <c r="K2675" s="229"/>
      <c r="L2675" s="235"/>
      <c r="M2675" s="236"/>
      <c r="N2675" s="237"/>
      <c r="O2675" s="237"/>
      <c r="P2675" s="237"/>
      <c r="Q2675" s="237"/>
      <c r="R2675" s="237"/>
      <c r="S2675" s="237"/>
      <c r="T2675" s="238"/>
      <c r="U2675" s="13"/>
      <c r="V2675" s="13"/>
      <c r="W2675" s="13"/>
      <c r="X2675" s="13"/>
      <c r="Y2675" s="13"/>
      <c r="Z2675" s="13"/>
      <c r="AA2675" s="13"/>
      <c r="AB2675" s="13"/>
      <c r="AC2675" s="13"/>
      <c r="AD2675" s="13"/>
      <c r="AE2675" s="13"/>
      <c r="AT2675" s="239" t="s">
        <v>218</v>
      </c>
      <c r="AU2675" s="239" t="s">
        <v>82</v>
      </c>
      <c r="AV2675" s="13" t="s">
        <v>82</v>
      </c>
      <c r="AW2675" s="13" t="s">
        <v>4</v>
      </c>
      <c r="AX2675" s="13" t="s">
        <v>34</v>
      </c>
      <c r="AY2675" s="239" t="s">
        <v>206</v>
      </c>
    </row>
    <row r="2676" spans="1:65" s="2" customFormat="1" ht="12">
      <c r="A2676" s="40"/>
      <c r="B2676" s="41"/>
      <c r="C2676" s="215" t="s">
        <v>3805</v>
      </c>
      <c r="D2676" s="215" t="s">
        <v>208</v>
      </c>
      <c r="E2676" s="216" t="s">
        <v>3806</v>
      </c>
      <c r="F2676" s="217" t="s">
        <v>3807</v>
      </c>
      <c r="G2676" s="218" t="s">
        <v>270</v>
      </c>
      <c r="H2676" s="219">
        <v>57.7</v>
      </c>
      <c r="I2676" s="220"/>
      <c r="J2676" s="221">
        <f>ROUND(I2676*H2676,2)</f>
        <v>0</v>
      </c>
      <c r="K2676" s="217" t="s">
        <v>212</v>
      </c>
      <c r="L2676" s="46"/>
      <c r="M2676" s="222" t="s">
        <v>19</v>
      </c>
      <c r="N2676" s="223" t="s">
        <v>44</v>
      </c>
      <c r="O2676" s="86"/>
      <c r="P2676" s="224">
        <f>O2676*H2676</f>
        <v>0</v>
      </c>
      <c r="Q2676" s="224">
        <v>0.0005</v>
      </c>
      <c r="R2676" s="224">
        <f>Q2676*H2676</f>
        <v>0.02885</v>
      </c>
      <c r="S2676" s="224">
        <v>0</v>
      </c>
      <c r="T2676" s="225">
        <f>S2676*H2676</f>
        <v>0</v>
      </c>
      <c r="U2676" s="40"/>
      <c r="V2676" s="40"/>
      <c r="W2676" s="40"/>
      <c r="X2676" s="40"/>
      <c r="Y2676" s="40"/>
      <c r="Z2676" s="40"/>
      <c r="AA2676" s="40"/>
      <c r="AB2676" s="40"/>
      <c r="AC2676" s="40"/>
      <c r="AD2676" s="40"/>
      <c r="AE2676" s="40"/>
      <c r="AR2676" s="226" t="s">
        <v>304</v>
      </c>
      <c r="AT2676" s="226" t="s">
        <v>208</v>
      </c>
      <c r="AU2676" s="226" t="s">
        <v>82</v>
      </c>
      <c r="AY2676" s="19" t="s">
        <v>206</v>
      </c>
      <c r="BE2676" s="227">
        <f>IF(N2676="základní",J2676,0)</f>
        <v>0</v>
      </c>
      <c r="BF2676" s="227">
        <f>IF(N2676="snížená",J2676,0)</f>
        <v>0</v>
      </c>
      <c r="BG2676" s="227">
        <f>IF(N2676="zákl. přenesená",J2676,0)</f>
        <v>0</v>
      </c>
      <c r="BH2676" s="227">
        <f>IF(N2676="sníž. přenesená",J2676,0)</f>
        <v>0</v>
      </c>
      <c r="BI2676" s="227">
        <f>IF(N2676="nulová",J2676,0)</f>
        <v>0</v>
      </c>
      <c r="BJ2676" s="19" t="s">
        <v>34</v>
      </c>
      <c r="BK2676" s="227">
        <f>ROUND(I2676*H2676,2)</f>
        <v>0</v>
      </c>
      <c r="BL2676" s="19" t="s">
        <v>304</v>
      </c>
      <c r="BM2676" s="226" t="s">
        <v>3808</v>
      </c>
    </row>
    <row r="2677" spans="1:51" s="13" customFormat="1" ht="12">
      <c r="A2677" s="13"/>
      <c r="B2677" s="228"/>
      <c r="C2677" s="229"/>
      <c r="D2677" s="230" t="s">
        <v>218</v>
      </c>
      <c r="E2677" s="231" t="s">
        <v>19</v>
      </c>
      <c r="F2677" s="232" t="s">
        <v>3809</v>
      </c>
      <c r="G2677" s="229"/>
      <c r="H2677" s="233">
        <v>14.3</v>
      </c>
      <c r="I2677" s="234"/>
      <c r="J2677" s="229"/>
      <c r="K2677" s="229"/>
      <c r="L2677" s="235"/>
      <c r="M2677" s="236"/>
      <c r="N2677" s="237"/>
      <c r="O2677" s="237"/>
      <c r="P2677" s="237"/>
      <c r="Q2677" s="237"/>
      <c r="R2677" s="237"/>
      <c r="S2677" s="237"/>
      <c r="T2677" s="238"/>
      <c r="U2677" s="13"/>
      <c r="V2677" s="13"/>
      <c r="W2677" s="13"/>
      <c r="X2677" s="13"/>
      <c r="Y2677" s="13"/>
      <c r="Z2677" s="13"/>
      <c r="AA2677" s="13"/>
      <c r="AB2677" s="13"/>
      <c r="AC2677" s="13"/>
      <c r="AD2677" s="13"/>
      <c r="AE2677" s="13"/>
      <c r="AT2677" s="239" t="s">
        <v>218</v>
      </c>
      <c r="AU2677" s="239" t="s">
        <v>82</v>
      </c>
      <c r="AV2677" s="13" t="s">
        <v>82</v>
      </c>
      <c r="AW2677" s="13" t="s">
        <v>33</v>
      </c>
      <c r="AX2677" s="13" t="s">
        <v>73</v>
      </c>
      <c r="AY2677" s="239" t="s">
        <v>206</v>
      </c>
    </row>
    <row r="2678" spans="1:51" s="13" customFormat="1" ht="12">
      <c r="A2678" s="13"/>
      <c r="B2678" s="228"/>
      <c r="C2678" s="229"/>
      <c r="D2678" s="230" t="s">
        <v>218</v>
      </c>
      <c r="E2678" s="231" t="s">
        <v>19</v>
      </c>
      <c r="F2678" s="232" t="s">
        <v>3810</v>
      </c>
      <c r="G2678" s="229"/>
      <c r="H2678" s="233">
        <v>14.3</v>
      </c>
      <c r="I2678" s="234"/>
      <c r="J2678" s="229"/>
      <c r="K2678" s="229"/>
      <c r="L2678" s="235"/>
      <c r="M2678" s="236"/>
      <c r="N2678" s="237"/>
      <c r="O2678" s="237"/>
      <c r="P2678" s="237"/>
      <c r="Q2678" s="237"/>
      <c r="R2678" s="237"/>
      <c r="S2678" s="237"/>
      <c r="T2678" s="238"/>
      <c r="U2678" s="13"/>
      <c r="V2678" s="13"/>
      <c r="W2678" s="13"/>
      <c r="X2678" s="13"/>
      <c r="Y2678" s="13"/>
      <c r="Z2678" s="13"/>
      <c r="AA2678" s="13"/>
      <c r="AB2678" s="13"/>
      <c r="AC2678" s="13"/>
      <c r="AD2678" s="13"/>
      <c r="AE2678" s="13"/>
      <c r="AT2678" s="239" t="s">
        <v>218</v>
      </c>
      <c r="AU2678" s="239" t="s">
        <v>82</v>
      </c>
      <c r="AV2678" s="13" t="s">
        <v>82</v>
      </c>
      <c r="AW2678" s="13" t="s">
        <v>33</v>
      </c>
      <c r="AX2678" s="13" t="s">
        <v>73</v>
      </c>
      <c r="AY2678" s="239" t="s">
        <v>206</v>
      </c>
    </row>
    <row r="2679" spans="1:51" s="13" customFormat="1" ht="12">
      <c r="A2679" s="13"/>
      <c r="B2679" s="228"/>
      <c r="C2679" s="229"/>
      <c r="D2679" s="230" t="s">
        <v>218</v>
      </c>
      <c r="E2679" s="231" t="s">
        <v>19</v>
      </c>
      <c r="F2679" s="232" t="s">
        <v>3811</v>
      </c>
      <c r="G2679" s="229"/>
      <c r="H2679" s="233">
        <v>14.3</v>
      </c>
      <c r="I2679" s="234"/>
      <c r="J2679" s="229"/>
      <c r="K2679" s="229"/>
      <c r="L2679" s="235"/>
      <c r="M2679" s="236"/>
      <c r="N2679" s="237"/>
      <c r="O2679" s="237"/>
      <c r="P2679" s="237"/>
      <c r="Q2679" s="237"/>
      <c r="R2679" s="237"/>
      <c r="S2679" s="237"/>
      <c r="T2679" s="238"/>
      <c r="U2679" s="13"/>
      <c r="V2679" s="13"/>
      <c r="W2679" s="13"/>
      <c r="X2679" s="13"/>
      <c r="Y2679" s="13"/>
      <c r="Z2679" s="13"/>
      <c r="AA2679" s="13"/>
      <c r="AB2679" s="13"/>
      <c r="AC2679" s="13"/>
      <c r="AD2679" s="13"/>
      <c r="AE2679" s="13"/>
      <c r="AT2679" s="239" t="s">
        <v>218</v>
      </c>
      <c r="AU2679" s="239" t="s">
        <v>82</v>
      </c>
      <c r="AV2679" s="13" t="s">
        <v>82</v>
      </c>
      <c r="AW2679" s="13" t="s">
        <v>33</v>
      </c>
      <c r="AX2679" s="13" t="s">
        <v>73</v>
      </c>
      <c r="AY2679" s="239" t="s">
        <v>206</v>
      </c>
    </row>
    <row r="2680" spans="1:51" s="13" customFormat="1" ht="12">
      <c r="A2680" s="13"/>
      <c r="B2680" s="228"/>
      <c r="C2680" s="229"/>
      <c r="D2680" s="230" t="s">
        <v>218</v>
      </c>
      <c r="E2680" s="231" t="s">
        <v>19</v>
      </c>
      <c r="F2680" s="232" t="s">
        <v>3812</v>
      </c>
      <c r="G2680" s="229"/>
      <c r="H2680" s="233">
        <v>2.25</v>
      </c>
      <c r="I2680" s="234"/>
      <c r="J2680" s="229"/>
      <c r="K2680" s="229"/>
      <c r="L2680" s="235"/>
      <c r="M2680" s="236"/>
      <c r="N2680" s="237"/>
      <c r="O2680" s="237"/>
      <c r="P2680" s="237"/>
      <c r="Q2680" s="237"/>
      <c r="R2680" s="237"/>
      <c r="S2680" s="237"/>
      <c r="T2680" s="238"/>
      <c r="U2680" s="13"/>
      <c r="V2680" s="13"/>
      <c r="W2680" s="13"/>
      <c r="X2680" s="13"/>
      <c r="Y2680" s="13"/>
      <c r="Z2680" s="13"/>
      <c r="AA2680" s="13"/>
      <c r="AB2680" s="13"/>
      <c r="AC2680" s="13"/>
      <c r="AD2680" s="13"/>
      <c r="AE2680" s="13"/>
      <c r="AT2680" s="239" t="s">
        <v>218</v>
      </c>
      <c r="AU2680" s="239" t="s">
        <v>82</v>
      </c>
      <c r="AV2680" s="13" t="s">
        <v>82</v>
      </c>
      <c r="AW2680" s="13" t="s">
        <v>33</v>
      </c>
      <c r="AX2680" s="13" t="s">
        <v>73</v>
      </c>
      <c r="AY2680" s="239" t="s">
        <v>206</v>
      </c>
    </row>
    <row r="2681" spans="1:51" s="13" customFormat="1" ht="12">
      <c r="A2681" s="13"/>
      <c r="B2681" s="228"/>
      <c r="C2681" s="229"/>
      <c r="D2681" s="230" t="s">
        <v>218</v>
      </c>
      <c r="E2681" s="231" t="s">
        <v>19</v>
      </c>
      <c r="F2681" s="232" t="s">
        <v>3813</v>
      </c>
      <c r="G2681" s="229"/>
      <c r="H2681" s="233">
        <v>2.25</v>
      </c>
      <c r="I2681" s="234"/>
      <c r="J2681" s="229"/>
      <c r="K2681" s="229"/>
      <c r="L2681" s="235"/>
      <c r="M2681" s="236"/>
      <c r="N2681" s="237"/>
      <c r="O2681" s="237"/>
      <c r="P2681" s="237"/>
      <c r="Q2681" s="237"/>
      <c r="R2681" s="237"/>
      <c r="S2681" s="237"/>
      <c r="T2681" s="238"/>
      <c r="U2681" s="13"/>
      <c r="V2681" s="13"/>
      <c r="W2681" s="13"/>
      <c r="X2681" s="13"/>
      <c r="Y2681" s="13"/>
      <c r="Z2681" s="13"/>
      <c r="AA2681" s="13"/>
      <c r="AB2681" s="13"/>
      <c r="AC2681" s="13"/>
      <c r="AD2681" s="13"/>
      <c r="AE2681" s="13"/>
      <c r="AT2681" s="239" t="s">
        <v>218</v>
      </c>
      <c r="AU2681" s="239" t="s">
        <v>82</v>
      </c>
      <c r="AV2681" s="13" t="s">
        <v>82</v>
      </c>
      <c r="AW2681" s="13" t="s">
        <v>33</v>
      </c>
      <c r="AX2681" s="13" t="s">
        <v>73</v>
      </c>
      <c r="AY2681" s="239" t="s">
        <v>206</v>
      </c>
    </row>
    <row r="2682" spans="1:51" s="13" customFormat="1" ht="12">
      <c r="A2682" s="13"/>
      <c r="B2682" s="228"/>
      <c r="C2682" s="229"/>
      <c r="D2682" s="230" t="s">
        <v>218</v>
      </c>
      <c r="E2682" s="231" t="s">
        <v>19</v>
      </c>
      <c r="F2682" s="232" t="s">
        <v>3814</v>
      </c>
      <c r="G2682" s="229"/>
      <c r="H2682" s="233">
        <v>3.2</v>
      </c>
      <c r="I2682" s="234"/>
      <c r="J2682" s="229"/>
      <c r="K2682" s="229"/>
      <c r="L2682" s="235"/>
      <c r="M2682" s="236"/>
      <c r="N2682" s="237"/>
      <c r="O2682" s="237"/>
      <c r="P2682" s="237"/>
      <c r="Q2682" s="237"/>
      <c r="R2682" s="237"/>
      <c r="S2682" s="237"/>
      <c r="T2682" s="238"/>
      <c r="U2682" s="13"/>
      <c r="V2682" s="13"/>
      <c r="W2682" s="13"/>
      <c r="X2682" s="13"/>
      <c r="Y2682" s="13"/>
      <c r="Z2682" s="13"/>
      <c r="AA2682" s="13"/>
      <c r="AB2682" s="13"/>
      <c r="AC2682" s="13"/>
      <c r="AD2682" s="13"/>
      <c r="AE2682" s="13"/>
      <c r="AT2682" s="239" t="s">
        <v>218</v>
      </c>
      <c r="AU2682" s="239" t="s">
        <v>82</v>
      </c>
      <c r="AV2682" s="13" t="s">
        <v>82</v>
      </c>
      <c r="AW2682" s="13" t="s">
        <v>33</v>
      </c>
      <c r="AX2682" s="13" t="s">
        <v>73</v>
      </c>
      <c r="AY2682" s="239" t="s">
        <v>206</v>
      </c>
    </row>
    <row r="2683" spans="1:51" s="13" customFormat="1" ht="12">
      <c r="A2683" s="13"/>
      <c r="B2683" s="228"/>
      <c r="C2683" s="229"/>
      <c r="D2683" s="230" t="s">
        <v>218</v>
      </c>
      <c r="E2683" s="231" t="s">
        <v>19</v>
      </c>
      <c r="F2683" s="232" t="s">
        <v>3815</v>
      </c>
      <c r="G2683" s="229"/>
      <c r="H2683" s="233">
        <v>3.2</v>
      </c>
      <c r="I2683" s="234"/>
      <c r="J2683" s="229"/>
      <c r="K2683" s="229"/>
      <c r="L2683" s="235"/>
      <c r="M2683" s="236"/>
      <c r="N2683" s="237"/>
      <c r="O2683" s="237"/>
      <c r="P2683" s="237"/>
      <c r="Q2683" s="237"/>
      <c r="R2683" s="237"/>
      <c r="S2683" s="237"/>
      <c r="T2683" s="238"/>
      <c r="U2683" s="13"/>
      <c r="V2683" s="13"/>
      <c r="W2683" s="13"/>
      <c r="X2683" s="13"/>
      <c r="Y2683" s="13"/>
      <c r="Z2683" s="13"/>
      <c r="AA2683" s="13"/>
      <c r="AB2683" s="13"/>
      <c r="AC2683" s="13"/>
      <c r="AD2683" s="13"/>
      <c r="AE2683" s="13"/>
      <c r="AT2683" s="239" t="s">
        <v>218</v>
      </c>
      <c r="AU2683" s="239" t="s">
        <v>82</v>
      </c>
      <c r="AV2683" s="13" t="s">
        <v>82</v>
      </c>
      <c r="AW2683" s="13" t="s">
        <v>33</v>
      </c>
      <c r="AX2683" s="13" t="s">
        <v>73</v>
      </c>
      <c r="AY2683" s="239" t="s">
        <v>206</v>
      </c>
    </row>
    <row r="2684" spans="1:51" s="13" customFormat="1" ht="12">
      <c r="A2684" s="13"/>
      <c r="B2684" s="228"/>
      <c r="C2684" s="229"/>
      <c r="D2684" s="230" t="s">
        <v>218</v>
      </c>
      <c r="E2684" s="231" t="s">
        <v>19</v>
      </c>
      <c r="F2684" s="232" t="s">
        <v>3816</v>
      </c>
      <c r="G2684" s="229"/>
      <c r="H2684" s="233">
        <v>2.4</v>
      </c>
      <c r="I2684" s="234"/>
      <c r="J2684" s="229"/>
      <c r="K2684" s="229"/>
      <c r="L2684" s="235"/>
      <c r="M2684" s="236"/>
      <c r="N2684" s="237"/>
      <c r="O2684" s="237"/>
      <c r="P2684" s="237"/>
      <c r="Q2684" s="237"/>
      <c r="R2684" s="237"/>
      <c r="S2684" s="237"/>
      <c r="T2684" s="238"/>
      <c r="U2684" s="13"/>
      <c r="V2684" s="13"/>
      <c r="W2684" s="13"/>
      <c r="X2684" s="13"/>
      <c r="Y2684" s="13"/>
      <c r="Z2684" s="13"/>
      <c r="AA2684" s="13"/>
      <c r="AB2684" s="13"/>
      <c r="AC2684" s="13"/>
      <c r="AD2684" s="13"/>
      <c r="AE2684" s="13"/>
      <c r="AT2684" s="239" t="s">
        <v>218</v>
      </c>
      <c r="AU2684" s="239" t="s">
        <v>82</v>
      </c>
      <c r="AV2684" s="13" t="s">
        <v>82</v>
      </c>
      <c r="AW2684" s="13" t="s">
        <v>33</v>
      </c>
      <c r="AX2684" s="13" t="s">
        <v>73</v>
      </c>
      <c r="AY2684" s="239" t="s">
        <v>206</v>
      </c>
    </row>
    <row r="2685" spans="1:51" s="13" customFormat="1" ht="12">
      <c r="A2685" s="13"/>
      <c r="B2685" s="228"/>
      <c r="C2685" s="229"/>
      <c r="D2685" s="230" t="s">
        <v>218</v>
      </c>
      <c r="E2685" s="231" t="s">
        <v>19</v>
      </c>
      <c r="F2685" s="232" t="s">
        <v>3817</v>
      </c>
      <c r="G2685" s="229"/>
      <c r="H2685" s="233">
        <v>1.5</v>
      </c>
      <c r="I2685" s="234"/>
      <c r="J2685" s="229"/>
      <c r="K2685" s="229"/>
      <c r="L2685" s="235"/>
      <c r="M2685" s="236"/>
      <c r="N2685" s="237"/>
      <c r="O2685" s="237"/>
      <c r="P2685" s="237"/>
      <c r="Q2685" s="237"/>
      <c r="R2685" s="237"/>
      <c r="S2685" s="237"/>
      <c r="T2685" s="238"/>
      <c r="U2685" s="13"/>
      <c r="V2685" s="13"/>
      <c r="W2685" s="13"/>
      <c r="X2685" s="13"/>
      <c r="Y2685" s="13"/>
      <c r="Z2685" s="13"/>
      <c r="AA2685" s="13"/>
      <c r="AB2685" s="13"/>
      <c r="AC2685" s="13"/>
      <c r="AD2685" s="13"/>
      <c r="AE2685" s="13"/>
      <c r="AT2685" s="239" t="s">
        <v>218</v>
      </c>
      <c r="AU2685" s="239" t="s">
        <v>82</v>
      </c>
      <c r="AV2685" s="13" t="s">
        <v>82</v>
      </c>
      <c r="AW2685" s="13" t="s">
        <v>33</v>
      </c>
      <c r="AX2685" s="13" t="s">
        <v>73</v>
      </c>
      <c r="AY2685" s="239" t="s">
        <v>206</v>
      </c>
    </row>
    <row r="2686" spans="1:51" s="14" customFormat="1" ht="12">
      <c r="A2686" s="14"/>
      <c r="B2686" s="240"/>
      <c r="C2686" s="241"/>
      <c r="D2686" s="230" t="s">
        <v>218</v>
      </c>
      <c r="E2686" s="242" t="s">
        <v>19</v>
      </c>
      <c r="F2686" s="243" t="s">
        <v>220</v>
      </c>
      <c r="G2686" s="241"/>
      <c r="H2686" s="244">
        <v>57.7</v>
      </c>
      <c r="I2686" s="245"/>
      <c r="J2686" s="241"/>
      <c r="K2686" s="241"/>
      <c r="L2686" s="246"/>
      <c r="M2686" s="247"/>
      <c r="N2686" s="248"/>
      <c r="O2686" s="248"/>
      <c r="P2686" s="248"/>
      <c r="Q2686" s="248"/>
      <c r="R2686" s="248"/>
      <c r="S2686" s="248"/>
      <c r="T2686" s="249"/>
      <c r="U2686" s="14"/>
      <c r="V2686" s="14"/>
      <c r="W2686" s="14"/>
      <c r="X2686" s="14"/>
      <c r="Y2686" s="14"/>
      <c r="Z2686" s="14"/>
      <c r="AA2686" s="14"/>
      <c r="AB2686" s="14"/>
      <c r="AC2686" s="14"/>
      <c r="AD2686" s="14"/>
      <c r="AE2686" s="14"/>
      <c r="AT2686" s="250" t="s">
        <v>218</v>
      </c>
      <c r="AU2686" s="250" t="s">
        <v>82</v>
      </c>
      <c r="AV2686" s="14" t="s">
        <v>112</v>
      </c>
      <c r="AW2686" s="14" t="s">
        <v>33</v>
      </c>
      <c r="AX2686" s="14" t="s">
        <v>34</v>
      </c>
      <c r="AY2686" s="250" t="s">
        <v>206</v>
      </c>
    </row>
    <row r="2687" spans="1:65" s="2" customFormat="1" ht="12">
      <c r="A2687" s="40"/>
      <c r="B2687" s="41"/>
      <c r="C2687" s="215" t="s">
        <v>3818</v>
      </c>
      <c r="D2687" s="215" t="s">
        <v>208</v>
      </c>
      <c r="E2687" s="216" t="s">
        <v>3819</v>
      </c>
      <c r="F2687" s="217" t="s">
        <v>3820</v>
      </c>
      <c r="G2687" s="218" t="s">
        <v>270</v>
      </c>
      <c r="H2687" s="219">
        <v>171.4</v>
      </c>
      <c r="I2687" s="220"/>
      <c r="J2687" s="221">
        <f>ROUND(I2687*H2687,2)</f>
        <v>0</v>
      </c>
      <c r="K2687" s="217" t="s">
        <v>212</v>
      </c>
      <c r="L2687" s="46"/>
      <c r="M2687" s="222" t="s">
        <v>19</v>
      </c>
      <c r="N2687" s="223" t="s">
        <v>44</v>
      </c>
      <c r="O2687" s="86"/>
      <c r="P2687" s="224">
        <f>O2687*H2687</f>
        <v>0</v>
      </c>
      <c r="Q2687" s="224">
        <v>3E-05</v>
      </c>
      <c r="R2687" s="224">
        <f>Q2687*H2687</f>
        <v>0.005142</v>
      </c>
      <c r="S2687" s="224">
        <v>0</v>
      </c>
      <c r="T2687" s="225">
        <f>S2687*H2687</f>
        <v>0</v>
      </c>
      <c r="U2687" s="40"/>
      <c r="V2687" s="40"/>
      <c r="W2687" s="40"/>
      <c r="X2687" s="40"/>
      <c r="Y2687" s="40"/>
      <c r="Z2687" s="40"/>
      <c r="AA2687" s="40"/>
      <c r="AB2687" s="40"/>
      <c r="AC2687" s="40"/>
      <c r="AD2687" s="40"/>
      <c r="AE2687" s="40"/>
      <c r="AR2687" s="226" t="s">
        <v>304</v>
      </c>
      <c r="AT2687" s="226" t="s">
        <v>208</v>
      </c>
      <c r="AU2687" s="226" t="s">
        <v>82</v>
      </c>
      <c r="AY2687" s="19" t="s">
        <v>206</v>
      </c>
      <c r="BE2687" s="227">
        <f>IF(N2687="základní",J2687,0)</f>
        <v>0</v>
      </c>
      <c r="BF2687" s="227">
        <f>IF(N2687="snížená",J2687,0)</f>
        <v>0</v>
      </c>
      <c r="BG2687" s="227">
        <f>IF(N2687="zákl. přenesená",J2687,0)</f>
        <v>0</v>
      </c>
      <c r="BH2687" s="227">
        <f>IF(N2687="sníž. přenesená",J2687,0)</f>
        <v>0</v>
      </c>
      <c r="BI2687" s="227">
        <f>IF(N2687="nulová",J2687,0)</f>
        <v>0</v>
      </c>
      <c r="BJ2687" s="19" t="s">
        <v>34</v>
      </c>
      <c r="BK2687" s="227">
        <f>ROUND(I2687*H2687,2)</f>
        <v>0</v>
      </c>
      <c r="BL2687" s="19" t="s">
        <v>304</v>
      </c>
      <c r="BM2687" s="226" t="s">
        <v>3821</v>
      </c>
    </row>
    <row r="2688" spans="1:51" s="15" customFormat="1" ht="12">
      <c r="A2688" s="15"/>
      <c r="B2688" s="251"/>
      <c r="C2688" s="252"/>
      <c r="D2688" s="230" t="s">
        <v>218</v>
      </c>
      <c r="E2688" s="253" t="s">
        <v>19</v>
      </c>
      <c r="F2688" s="254" t="s">
        <v>539</v>
      </c>
      <c r="G2688" s="252"/>
      <c r="H2688" s="253" t="s">
        <v>19</v>
      </c>
      <c r="I2688" s="255"/>
      <c r="J2688" s="252"/>
      <c r="K2688" s="252"/>
      <c r="L2688" s="256"/>
      <c r="M2688" s="257"/>
      <c r="N2688" s="258"/>
      <c r="O2688" s="258"/>
      <c r="P2688" s="258"/>
      <c r="Q2688" s="258"/>
      <c r="R2688" s="258"/>
      <c r="S2688" s="258"/>
      <c r="T2688" s="259"/>
      <c r="U2688" s="15"/>
      <c r="V2688" s="15"/>
      <c r="W2688" s="15"/>
      <c r="X2688" s="15"/>
      <c r="Y2688" s="15"/>
      <c r="Z2688" s="15"/>
      <c r="AA2688" s="15"/>
      <c r="AB2688" s="15"/>
      <c r="AC2688" s="15"/>
      <c r="AD2688" s="15"/>
      <c r="AE2688" s="15"/>
      <c r="AT2688" s="260" t="s">
        <v>218</v>
      </c>
      <c r="AU2688" s="260" t="s">
        <v>82</v>
      </c>
      <c r="AV2688" s="15" t="s">
        <v>34</v>
      </c>
      <c r="AW2688" s="15" t="s">
        <v>33</v>
      </c>
      <c r="AX2688" s="15" t="s">
        <v>73</v>
      </c>
      <c r="AY2688" s="260" t="s">
        <v>206</v>
      </c>
    </row>
    <row r="2689" spans="1:51" s="13" customFormat="1" ht="12">
      <c r="A2689" s="13"/>
      <c r="B2689" s="228"/>
      <c r="C2689" s="229"/>
      <c r="D2689" s="230" t="s">
        <v>218</v>
      </c>
      <c r="E2689" s="231" t="s">
        <v>19</v>
      </c>
      <c r="F2689" s="232" t="s">
        <v>3822</v>
      </c>
      <c r="G2689" s="229"/>
      <c r="H2689" s="233">
        <v>23.9</v>
      </c>
      <c r="I2689" s="234"/>
      <c r="J2689" s="229"/>
      <c r="K2689" s="229"/>
      <c r="L2689" s="235"/>
      <c r="M2689" s="236"/>
      <c r="N2689" s="237"/>
      <c r="O2689" s="237"/>
      <c r="P2689" s="237"/>
      <c r="Q2689" s="237"/>
      <c r="R2689" s="237"/>
      <c r="S2689" s="237"/>
      <c r="T2689" s="238"/>
      <c r="U2689" s="13"/>
      <c r="V2689" s="13"/>
      <c r="W2689" s="13"/>
      <c r="X2689" s="13"/>
      <c r="Y2689" s="13"/>
      <c r="Z2689" s="13"/>
      <c r="AA2689" s="13"/>
      <c r="AB2689" s="13"/>
      <c r="AC2689" s="13"/>
      <c r="AD2689" s="13"/>
      <c r="AE2689" s="13"/>
      <c r="AT2689" s="239" t="s">
        <v>218</v>
      </c>
      <c r="AU2689" s="239" t="s">
        <v>82</v>
      </c>
      <c r="AV2689" s="13" t="s">
        <v>82</v>
      </c>
      <c r="AW2689" s="13" t="s">
        <v>33</v>
      </c>
      <c r="AX2689" s="13" t="s">
        <v>73</v>
      </c>
      <c r="AY2689" s="239" t="s">
        <v>206</v>
      </c>
    </row>
    <row r="2690" spans="1:51" s="13" customFormat="1" ht="12">
      <c r="A2690" s="13"/>
      <c r="B2690" s="228"/>
      <c r="C2690" s="229"/>
      <c r="D2690" s="230" t="s">
        <v>218</v>
      </c>
      <c r="E2690" s="231" t="s">
        <v>19</v>
      </c>
      <c r="F2690" s="232" t="s">
        <v>3823</v>
      </c>
      <c r="G2690" s="229"/>
      <c r="H2690" s="233">
        <v>23.9</v>
      </c>
      <c r="I2690" s="234"/>
      <c r="J2690" s="229"/>
      <c r="K2690" s="229"/>
      <c r="L2690" s="235"/>
      <c r="M2690" s="236"/>
      <c r="N2690" s="237"/>
      <c r="O2690" s="237"/>
      <c r="P2690" s="237"/>
      <c r="Q2690" s="237"/>
      <c r="R2690" s="237"/>
      <c r="S2690" s="237"/>
      <c r="T2690" s="238"/>
      <c r="U2690" s="13"/>
      <c r="V2690" s="13"/>
      <c r="W2690" s="13"/>
      <c r="X2690" s="13"/>
      <c r="Y2690" s="13"/>
      <c r="Z2690" s="13"/>
      <c r="AA2690" s="13"/>
      <c r="AB2690" s="13"/>
      <c r="AC2690" s="13"/>
      <c r="AD2690" s="13"/>
      <c r="AE2690" s="13"/>
      <c r="AT2690" s="239" t="s">
        <v>218</v>
      </c>
      <c r="AU2690" s="239" t="s">
        <v>82</v>
      </c>
      <c r="AV2690" s="13" t="s">
        <v>82</v>
      </c>
      <c r="AW2690" s="13" t="s">
        <v>33</v>
      </c>
      <c r="AX2690" s="13" t="s">
        <v>73</v>
      </c>
      <c r="AY2690" s="239" t="s">
        <v>206</v>
      </c>
    </row>
    <row r="2691" spans="1:51" s="13" customFormat="1" ht="12">
      <c r="A2691" s="13"/>
      <c r="B2691" s="228"/>
      <c r="C2691" s="229"/>
      <c r="D2691" s="230" t="s">
        <v>218</v>
      </c>
      <c r="E2691" s="231" t="s">
        <v>19</v>
      </c>
      <c r="F2691" s="232" t="s">
        <v>3824</v>
      </c>
      <c r="G2691" s="229"/>
      <c r="H2691" s="233">
        <v>23.9</v>
      </c>
      <c r="I2691" s="234"/>
      <c r="J2691" s="229"/>
      <c r="K2691" s="229"/>
      <c r="L2691" s="235"/>
      <c r="M2691" s="236"/>
      <c r="N2691" s="237"/>
      <c r="O2691" s="237"/>
      <c r="P2691" s="237"/>
      <c r="Q2691" s="237"/>
      <c r="R2691" s="237"/>
      <c r="S2691" s="237"/>
      <c r="T2691" s="238"/>
      <c r="U2691" s="13"/>
      <c r="V2691" s="13"/>
      <c r="W2691" s="13"/>
      <c r="X2691" s="13"/>
      <c r="Y2691" s="13"/>
      <c r="Z2691" s="13"/>
      <c r="AA2691" s="13"/>
      <c r="AB2691" s="13"/>
      <c r="AC2691" s="13"/>
      <c r="AD2691" s="13"/>
      <c r="AE2691" s="13"/>
      <c r="AT2691" s="239" t="s">
        <v>218</v>
      </c>
      <c r="AU2691" s="239" t="s">
        <v>82</v>
      </c>
      <c r="AV2691" s="13" t="s">
        <v>82</v>
      </c>
      <c r="AW2691" s="13" t="s">
        <v>33</v>
      </c>
      <c r="AX2691" s="13" t="s">
        <v>73</v>
      </c>
      <c r="AY2691" s="239" t="s">
        <v>206</v>
      </c>
    </row>
    <row r="2692" spans="1:51" s="13" customFormat="1" ht="12">
      <c r="A2692" s="13"/>
      <c r="B2692" s="228"/>
      <c r="C2692" s="229"/>
      <c r="D2692" s="230" t="s">
        <v>218</v>
      </c>
      <c r="E2692" s="231" t="s">
        <v>19</v>
      </c>
      <c r="F2692" s="232" t="s">
        <v>3825</v>
      </c>
      <c r="G2692" s="229"/>
      <c r="H2692" s="233">
        <v>12.9</v>
      </c>
      <c r="I2692" s="234"/>
      <c r="J2692" s="229"/>
      <c r="K2692" s="229"/>
      <c r="L2692" s="235"/>
      <c r="M2692" s="236"/>
      <c r="N2692" s="237"/>
      <c r="O2692" s="237"/>
      <c r="P2692" s="237"/>
      <c r="Q2692" s="237"/>
      <c r="R2692" s="237"/>
      <c r="S2692" s="237"/>
      <c r="T2692" s="238"/>
      <c r="U2692" s="13"/>
      <c r="V2692" s="13"/>
      <c r="W2692" s="13"/>
      <c r="X2692" s="13"/>
      <c r="Y2692" s="13"/>
      <c r="Z2692" s="13"/>
      <c r="AA2692" s="13"/>
      <c r="AB2692" s="13"/>
      <c r="AC2692" s="13"/>
      <c r="AD2692" s="13"/>
      <c r="AE2692" s="13"/>
      <c r="AT2692" s="239" t="s">
        <v>218</v>
      </c>
      <c r="AU2692" s="239" t="s">
        <v>82</v>
      </c>
      <c r="AV2692" s="13" t="s">
        <v>82</v>
      </c>
      <c r="AW2692" s="13" t="s">
        <v>33</v>
      </c>
      <c r="AX2692" s="13" t="s">
        <v>73</v>
      </c>
      <c r="AY2692" s="239" t="s">
        <v>206</v>
      </c>
    </row>
    <row r="2693" spans="1:51" s="13" customFormat="1" ht="12">
      <c r="A2693" s="13"/>
      <c r="B2693" s="228"/>
      <c r="C2693" s="229"/>
      <c r="D2693" s="230" t="s">
        <v>218</v>
      </c>
      <c r="E2693" s="231" t="s">
        <v>19</v>
      </c>
      <c r="F2693" s="232" t="s">
        <v>3826</v>
      </c>
      <c r="G2693" s="229"/>
      <c r="H2693" s="233">
        <v>12.9</v>
      </c>
      <c r="I2693" s="234"/>
      <c r="J2693" s="229"/>
      <c r="K2693" s="229"/>
      <c r="L2693" s="235"/>
      <c r="M2693" s="236"/>
      <c r="N2693" s="237"/>
      <c r="O2693" s="237"/>
      <c r="P2693" s="237"/>
      <c r="Q2693" s="237"/>
      <c r="R2693" s="237"/>
      <c r="S2693" s="237"/>
      <c r="T2693" s="238"/>
      <c r="U2693" s="13"/>
      <c r="V2693" s="13"/>
      <c r="W2693" s="13"/>
      <c r="X2693" s="13"/>
      <c r="Y2693" s="13"/>
      <c r="Z2693" s="13"/>
      <c r="AA2693" s="13"/>
      <c r="AB2693" s="13"/>
      <c r="AC2693" s="13"/>
      <c r="AD2693" s="13"/>
      <c r="AE2693" s="13"/>
      <c r="AT2693" s="239" t="s">
        <v>218</v>
      </c>
      <c r="AU2693" s="239" t="s">
        <v>82</v>
      </c>
      <c r="AV2693" s="13" t="s">
        <v>82</v>
      </c>
      <c r="AW2693" s="13" t="s">
        <v>33</v>
      </c>
      <c r="AX2693" s="13" t="s">
        <v>73</v>
      </c>
      <c r="AY2693" s="239" t="s">
        <v>206</v>
      </c>
    </row>
    <row r="2694" spans="1:51" s="13" customFormat="1" ht="12">
      <c r="A2694" s="13"/>
      <c r="B2694" s="228"/>
      <c r="C2694" s="229"/>
      <c r="D2694" s="230" t="s">
        <v>218</v>
      </c>
      <c r="E2694" s="231" t="s">
        <v>19</v>
      </c>
      <c r="F2694" s="232" t="s">
        <v>3827</v>
      </c>
      <c r="G2694" s="229"/>
      <c r="H2694" s="233">
        <v>12.8</v>
      </c>
      <c r="I2694" s="234"/>
      <c r="J2694" s="229"/>
      <c r="K2694" s="229"/>
      <c r="L2694" s="235"/>
      <c r="M2694" s="236"/>
      <c r="N2694" s="237"/>
      <c r="O2694" s="237"/>
      <c r="P2694" s="237"/>
      <c r="Q2694" s="237"/>
      <c r="R2694" s="237"/>
      <c r="S2694" s="237"/>
      <c r="T2694" s="238"/>
      <c r="U2694" s="13"/>
      <c r="V2694" s="13"/>
      <c r="W2694" s="13"/>
      <c r="X2694" s="13"/>
      <c r="Y2694" s="13"/>
      <c r="Z2694" s="13"/>
      <c r="AA2694" s="13"/>
      <c r="AB2694" s="13"/>
      <c r="AC2694" s="13"/>
      <c r="AD2694" s="13"/>
      <c r="AE2694" s="13"/>
      <c r="AT2694" s="239" t="s">
        <v>218</v>
      </c>
      <c r="AU2694" s="239" t="s">
        <v>82</v>
      </c>
      <c r="AV2694" s="13" t="s">
        <v>82</v>
      </c>
      <c r="AW2694" s="13" t="s">
        <v>33</v>
      </c>
      <c r="AX2694" s="13" t="s">
        <v>73</v>
      </c>
      <c r="AY2694" s="239" t="s">
        <v>206</v>
      </c>
    </row>
    <row r="2695" spans="1:51" s="13" customFormat="1" ht="12">
      <c r="A2695" s="13"/>
      <c r="B2695" s="228"/>
      <c r="C2695" s="229"/>
      <c r="D2695" s="230" t="s">
        <v>218</v>
      </c>
      <c r="E2695" s="231" t="s">
        <v>19</v>
      </c>
      <c r="F2695" s="232" t="s">
        <v>3828</v>
      </c>
      <c r="G2695" s="229"/>
      <c r="H2695" s="233">
        <v>12.8</v>
      </c>
      <c r="I2695" s="234"/>
      <c r="J2695" s="229"/>
      <c r="K2695" s="229"/>
      <c r="L2695" s="235"/>
      <c r="M2695" s="236"/>
      <c r="N2695" s="237"/>
      <c r="O2695" s="237"/>
      <c r="P2695" s="237"/>
      <c r="Q2695" s="237"/>
      <c r="R2695" s="237"/>
      <c r="S2695" s="237"/>
      <c r="T2695" s="238"/>
      <c r="U2695" s="13"/>
      <c r="V2695" s="13"/>
      <c r="W2695" s="13"/>
      <c r="X2695" s="13"/>
      <c r="Y2695" s="13"/>
      <c r="Z2695" s="13"/>
      <c r="AA2695" s="13"/>
      <c r="AB2695" s="13"/>
      <c r="AC2695" s="13"/>
      <c r="AD2695" s="13"/>
      <c r="AE2695" s="13"/>
      <c r="AT2695" s="239" t="s">
        <v>218</v>
      </c>
      <c r="AU2695" s="239" t="s">
        <v>82</v>
      </c>
      <c r="AV2695" s="13" t="s">
        <v>82</v>
      </c>
      <c r="AW2695" s="13" t="s">
        <v>33</v>
      </c>
      <c r="AX2695" s="13" t="s">
        <v>73</v>
      </c>
      <c r="AY2695" s="239" t="s">
        <v>206</v>
      </c>
    </row>
    <row r="2696" spans="1:51" s="13" customFormat="1" ht="12">
      <c r="A2696" s="13"/>
      <c r="B2696" s="228"/>
      <c r="C2696" s="229"/>
      <c r="D2696" s="230" t="s">
        <v>218</v>
      </c>
      <c r="E2696" s="231" t="s">
        <v>19</v>
      </c>
      <c r="F2696" s="232" t="s">
        <v>3829</v>
      </c>
      <c r="G2696" s="229"/>
      <c r="H2696" s="233">
        <v>12</v>
      </c>
      <c r="I2696" s="234"/>
      <c r="J2696" s="229"/>
      <c r="K2696" s="229"/>
      <c r="L2696" s="235"/>
      <c r="M2696" s="236"/>
      <c r="N2696" s="237"/>
      <c r="O2696" s="237"/>
      <c r="P2696" s="237"/>
      <c r="Q2696" s="237"/>
      <c r="R2696" s="237"/>
      <c r="S2696" s="237"/>
      <c r="T2696" s="238"/>
      <c r="U2696" s="13"/>
      <c r="V2696" s="13"/>
      <c r="W2696" s="13"/>
      <c r="X2696" s="13"/>
      <c r="Y2696" s="13"/>
      <c r="Z2696" s="13"/>
      <c r="AA2696" s="13"/>
      <c r="AB2696" s="13"/>
      <c r="AC2696" s="13"/>
      <c r="AD2696" s="13"/>
      <c r="AE2696" s="13"/>
      <c r="AT2696" s="239" t="s">
        <v>218</v>
      </c>
      <c r="AU2696" s="239" t="s">
        <v>82</v>
      </c>
      <c r="AV2696" s="13" t="s">
        <v>82</v>
      </c>
      <c r="AW2696" s="13" t="s">
        <v>33</v>
      </c>
      <c r="AX2696" s="13" t="s">
        <v>73</v>
      </c>
      <c r="AY2696" s="239" t="s">
        <v>206</v>
      </c>
    </row>
    <row r="2697" spans="1:51" s="13" customFormat="1" ht="12">
      <c r="A2697" s="13"/>
      <c r="B2697" s="228"/>
      <c r="C2697" s="229"/>
      <c r="D2697" s="230" t="s">
        <v>218</v>
      </c>
      <c r="E2697" s="231" t="s">
        <v>19</v>
      </c>
      <c r="F2697" s="232" t="s">
        <v>3830</v>
      </c>
      <c r="G2697" s="229"/>
      <c r="H2697" s="233">
        <v>7.5</v>
      </c>
      <c r="I2697" s="234"/>
      <c r="J2697" s="229"/>
      <c r="K2697" s="229"/>
      <c r="L2697" s="235"/>
      <c r="M2697" s="236"/>
      <c r="N2697" s="237"/>
      <c r="O2697" s="237"/>
      <c r="P2697" s="237"/>
      <c r="Q2697" s="237"/>
      <c r="R2697" s="237"/>
      <c r="S2697" s="237"/>
      <c r="T2697" s="238"/>
      <c r="U2697" s="13"/>
      <c r="V2697" s="13"/>
      <c r="W2697" s="13"/>
      <c r="X2697" s="13"/>
      <c r="Y2697" s="13"/>
      <c r="Z2697" s="13"/>
      <c r="AA2697" s="13"/>
      <c r="AB2697" s="13"/>
      <c r="AC2697" s="13"/>
      <c r="AD2697" s="13"/>
      <c r="AE2697" s="13"/>
      <c r="AT2697" s="239" t="s">
        <v>218</v>
      </c>
      <c r="AU2697" s="239" t="s">
        <v>82</v>
      </c>
      <c r="AV2697" s="13" t="s">
        <v>82</v>
      </c>
      <c r="AW2697" s="13" t="s">
        <v>33</v>
      </c>
      <c r="AX2697" s="13" t="s">
        <v>73</v>
      </c>
      <c r="AY2697" s="239" t="s">
        <v>206</v>
      </c>
    </row>
    <row r="2698" spans="1:51" s="13" customFormat="1" ht="12">
      <c r="A2698" s="13"/>
      <c r="B2698" s="228"/>
      <c r="C2698" s="229"/>
      <c r="D2698" s="230" t="s">
        <v>218</v>
      </c>
      <c r="E2698" s="231" t="s">
        <v>19</v>
      </c>
      <c r="F2698" s="232" t="s">
        <v>3831</v>
      </c>
      <c r="G2698" s="229"/>
      <c r="H2698" s="233">
        <v>9.6</v>
      </c>
      <c r="I2698" s="234"/>
      <c r="J2698" s="229"/>
      <c r="K2698" s="229"/>
      <c r="L2698" s="235"/>
      <c r="M2698" s="236"/>
      <c r="N2698" s="237"/>
      <c r="O2698" s="237"/>
      <c r="P2698" s="237"/>
      <c r="Q2698" s="237"/>
      <c r="R2698" s="237"/>
      <c r="S2698" s="237"/>
      <c r="T2698" s="238"/>
      <c r="U2698" s="13"/>
      <c r="V2698" s="13"/>
      <c r="W2698" s="13"/>
      <c r="X2698" s="13"/>
      <c r="Y2698" s="13"/>
      <c r="Z2698" s="13"/>
      <c r="AA2698" s="13"/>
      <c r="AB2698" s="13"/>
      <c r="AC2698" s="13"/>
      <c r="AD2698" s="13"/>
      <c r="AE2698" s="13"/>
      <c r="AT2698" s="239" t="s">
        <v>218</v>
      </c>
      <c r="AU2698" s="239" t="s">
        <v>82</v>
      </c>
      <c r="AV2698" s="13" t="s">
        <v>82</v>
      </c>
      <c r="AW2698" s="13" t="s">
        <v>33</v>
      </c>
      <c r="AX2698" s="13" t="s">
        <v>73</v>
      </c>
      <c r="AY2698" s="239" t="s">
        <v>206</v>
      </c>
    </row>
    <row r="2699" spans="1:51" s="13" customFormat="1" ht="12">
      <c r="A2699" s="13"/>
      <c r="B2699" s="228"/>
      <c r="C2699" s="229"/>
      <c r="D2699" s="230" t="s">
        <v>218</v>
      </c>
      <c r="E2699" s="231" t="s">
        <v>19</v>
      </c>
      <c r="F2699" s="232" t="s">
        <v>3832</v>
      </c>
      <c r="G2699" s="229"/>
      <c r="H2699" s="233">
        <v>9.6</v>
      </c>
      <c r="I2699" s="234"/>
      <c r="J2699" s="229"/>
      <c r="K2699" s="229"/>
      <c r="L2699" s="235"/>
      <c r="M2699" s="236"/>
      <c r="N2699" s="237"/>
      <c r="O2699" s="237"/>
      <c r="P2699" s="237"/>
      <c r="Q2699" s="237"/>
      <c r="R2699" s="237"/>
      <c r="S2699" s="237"/>
      <c r="T2699" s="238"/>
      <c r="U2699" s="13"/>
      <c r="V2699" s="13"/>
      <c r="W2699" s="13"/>
      <c r="X2699" s="13"/>
      <c r="Y2699" s="13"/>
      <c r="Z2699" s="13"/>
      <c r="AA2699" s="13"/>
      <c r="AB2699" s="13"/>
      <c r="AC2699" s="13"/>
      <c r="AD2699" s="13"/>
      <c r="AE2699" s="13"/>
      <c r="AT2699" s="239" t="s">
        <v>218</v>
      </c>
      <c r="AU2699" s="239" t="s">
        <v>82</v>
      </c>
      <c r="AV2699" s="13" t="s">
        <v>82</v>
      </c>
      <c r="AW2699" s="13" t="s">
        <v>33</v>
      </c>
      <c r="AX2699" s="13" t="s">
        <v>73</v>
      </c>
      <c r="AY2699" s="239" t="s">
        <v>206</v>
      </c>
    </row>
    <row r="2700" spans="1:51" s="15" customFormat="1" ht="12">
      <c r="A2700" s="15"/>
      <c r="B2700" s="251"/>
      <c r="C2700" s="252"/>
      <c r="D2700" s="230" t="s">
        <v>218</v>
      </c>
      <c r="E2700" s="253" t="s">
        <v>19</v>
      </c>
      <c r="F2700" s="254" t="s">
        <v>544</v>
      </c>
      <c r="G2700" s="252"/>
      <c r="H2700" s="253" t="s">
        <v>19</v>
      </c>
      <c r="I2700" s="255"/>
      <c r="J2700" s="252"/>
      <c r="K2700" s="252"/>
      <c r="L2700" s="256"/>
      <c r="M2700" s="257"/>
      <c r="N2700" s="258"/>
      <c r="O2700" s="258"/>
      <c r="P2700" s="258"/>
      <c r="Q2700" s="258"/>
      <c r="R2700" s="258"/>
      <c r="S2700" s="258"/>
      <c r="T2700" s="259"/>
      <c r="U2700" s="15"/>
      <c r="V2700" s="15"/>
      <c r="W2700" s="15"/>
      <c r="X2700" s="15"/>
      <c r="Y2700" s="15"/>
      <c r="Z2700" s="15"/>
      <c r="AA2700" s="15"/>
      <c r="AB2700" s="15"/>
      <c r="AC2700" s="15"/>
      <c r="AD2700" s="15"/>
      <c r="AE2700" s="15"/>
      <c r="AT2700" s="260" t="s">
        <v>218</v>
      </c>
      <c r="AU2700" s="260" t="s">
        <v>82</v>
      </c>
      <c r="AV2700" s="15" t="s">
        <v>34</v>
      </c>
      <c r="AW2700" s="15" t="s">
        <v>33</v>
      </c>
      <c r="AX2700" s="15" t="s">
        <v>73</v>
      </c>
      <c r="AY2700" s="260" t="s">
        <v>206</v>
      </c>
    </row>
    <row r="2701" spans="1:51" s="13" customFormat="1" ht="12">
      <c r="A2701" s="13"/>
      <c r="B2701" s="228"/>
      <c r="C2701" s="229"/>
      <c r="D2701" s="230" t="s">
        <v>218</v>
      </c>
      <c r="E2701" s="231" t="s">
        <v>19</v>
      </c>
      <c r="F2701" s="232" t="s">
        <v>3833</v>
      </c>
      <c r="G2701" s="229"/>
      <c r="H2701" s="233">
        <v>9.6</v>
      </c>
      <c r="I2701" s="234"/>
      <c r="J2701" s="229"/>
      <c r="K2701" s="229"/>
      <c r="L2701" s="235"/>
      <c r="M2701" s="236"/>
      <c r="N2701" s="237"/>
      <c r="O2701" s="237"/>
      <c r="P2701" s="237"/>
      <c r="Q2701" s="237"/>
      <c r="R2701" s="237"/>
      <c r="S2701" s="237"/>
      <c r="T2701" s="238"/>
      <c r="U2701" s="13"/>
      <c r="V2701" s="13"/>
      <c r="W2701" s="13"/>
      <c r="X2701" s="13"/>
      <c r="Y2701" s="13"/>
      <c r="Z2701" s="13"/>
      <c r="AA2701" s="13"/>
      <c r="AB2701" s="13"/>
      <c r="AC2701" s="13"/>
      <c r="AD2701" s="13"/>
      <c r="AE2701" s="13"/>
      <c r="AT2701" s="239" t="s">
        <v>218</v>
      </c>
      <c r="AU2701" s="239" t="s">
        <v>82</v>
      </c>
      <c r="AV2701" s="13" t="s">
        <v>82</v>
      </c>
      <c r="AW2701" s="13" t="s">
        <v>33</v>
      </c>
      <c r="AX2701" s="13" t="s">
        <v>73</v>
      </c>
      <c r="AY2701" s="239" t="s">
        <v>206</v>
      </c>
    </row>
    <row r="2702" spans="1:51" s="14" customFormat="1" ht="12">
      <c r="A2702" s="14"/>
      <c r="B2702" s="240"/>
      <c r="C2702" s="241"/>
      <c r="D2702" s="230" t="s">
        <v>218</v>
      </c>
      <c r="E2702" s="242" t="s">
        <v>19</v>
      </c>
      <c r="F2702" s="243" t="s">
        <v>220</v>
      </c>
      <c r="G2702" s="241"/>
      <c r="H2702" s="244">
        <v>171.4</v>
      </c>
      <c r="I2702" s="245"/>
      <c r="J2702" s="241"/>
      <c r="K2702" s="241"/>
      <c r="L2702" s="246"/>
      <c r="M2702" s="247"/>
      <c r="N2702" s="248"/>
      <c r="O2702" s="248"/>
      <c r="P2702" s="248"/>
      <c r="Q2702" s="248"/>
      <c r="R2702" s="248"/>
      <c r="S2702" s="248"/>
      <c r="T2702" s="249"/>
      <c r="U2702" s="14"/>
      <c r="V2702" s="14"/>
      <c r="W2702" s="14"/>
      <c r="X2702" s="14"/>
      <c r="Y2702" s="14"/>
      <c r="Z2702" s="14"/>
      <c r="AA2702" s="14"/>
      <c r="AB2702" s="14"/>
      <c r="AC2702" s="14"/>
      <c r="AD2702" s="14"/>
      <c r="AE2702" s="14"/>
      <c r="AT2702" s="250" t="s">
        <v>218</v>
      </c>
      <c r="AU2702" s="250" t="s">
        <v>82</v>
      </c>
      <c r="AV2702" s="14" t="s">
        <v>112</v>
      </c>
      <c r="AW2702" s="14" t="s">
        <v>33</v>
      </c>
      <c r="AX2702" s="14" t="s">
        <v>34</v>
      </c>
      <c r="AY2702" s="250" t="s">
        <v>206</v>
      </c>
    </row>
    <row r="2703" spans="1:65" s="2" customFormat="1" ht="12">
      <c r="A2703" s="40"/>
      <c r="B2703" s="41"/>
      <c r="C2703" s="215" t="s">
        <v>3834</v>
      </c>
      <c r="D2703" s="215" t="s">
        <v>208</v>
      </c>
      <c r="E2703" s="216" t="s">
        <v>3835</v>
      </c>
      <c r="F2703" s="217" t="s">
        <v>3836</v>
      </c>
      <c r="G2703" s="218" t="s">
        <v>258</v>
      </c>
      <c r="H2703" s="219">
        <v>7.409</v>
      </c>
      <c r="I2703" s="220"/>
      <c r="J2703" s="221">
        <f>ROUND(I2703*H2703,2)</f>
        <v>0</v>
      </c>
      <c r="K2703" s="217" t="s">
        <v>212</v>
      </c>
      <c r="L2703" s="46"/>
      <c r="M2703" s="222" t="s">
        <v>19</v>
      </c>
      <c r="N2703" s="223" t="s">
        <v>44</v>
      </c>
      <c r="O2703" s="86"/>
      <c r="P2703" s="224">
        <f>O2703*H2703</f>
        <v>0</v>
      </c>
      <c r="Q2703" s="224">
        <v>0</v>
      </c>
      <c r="R2703" s="224">
        <f>Q2703*H2703</f>
        <v>0</v>
      </c>
      <c r="S2703" s="224">
        <v>0</v>
      </c>
      <c r="T2703" s="225">
        <f>S2703*H2703</f>
        <v>0</v>
      </c>
      <c r="U2703" s="40"/>
      <c r="V2703" s="40"/>
      <c r="W2703" s="40"/>
      <c r="X2703" s="40"/>
      <c r="Y2703" s="40"/>
      <c r="Z2703" s="40"/>
      <c r="AA2703" s="40"/>
      <c r="AB2703" s="40"/>
      <c r="AC2703" s="40"/>
      <c r="AD2703" s="40"/>
      <c r="AE2703" s="40"/>
      <c r="AR2703" s="226" t="s">
        <v>304</v>
      </c>
      <c r="AT2703" s="226" t="s">
        <v>208</v>
      </c>
      <c r="AU2703" s="226" t="s">
        <v>82</v>
      </c>
      <c r="AY2703" s="19" t="s">
        <v>206</v>
      </c>
      <c r="BE2703" s="227">
        <f>IF(N2703="základní",J2703,0)</f>
        <v>0</v>
      </c>
      <c r="BF2703" s="227">
        <f>IF(N2703="snížená",J2703,0)</f>
        <v>0</v>
      </c>
      <c r="BG2703" s="227">
        <f>IF(N2703="zákl. přenesená",J2703,0)</f>
        <v>0</v>
      </c>
      <c r="BH2703" s="227">
        <f>IF(N2703="sníž. přenesená",J2703,0)</f>
        <v>0</v>
      </c>
      <c r="BI2703" s="227">
        <f>IF(N2703="nulová",J2703,0)</f>
        <v>0</v>
      </c>
      <c r="BJ2703" s="19" t="s">
        <v>34</v>
      </c>
      <c r="BK2703" s="227">
        <f>ROUND(I2703*H2703,2)</f>
        <v>0</v>
      </c>
      <c r="BL2703" s="19" t="s">
        <v>304</v>
      </c>
      <c r="BM2703" s="226" t="s">
        <v>3837</v>
      </c>
    </row>
    <row r="2704" spans="1:63" s="12" customFormat="1" ht="22.8" customHeight="1">
      <c r="A2704" s="12"/>
      <c r="B2704" s="199"/>
      <c r="C2704" s="200"/>
      <c r="D2704" s="201" t="s">
        <v>72</v>
      </c>
      <c r="E2704" s="213" t="s">
        <v>3838</v>
      </c>
      <c r="F2704" s="213" t="s">
        <v>3839</v>
      </c>
      <c r="G2704" s="200"/>
      <c r="H2704" s="200"/>
      <c r="I2704" s="203"/>
      <c r="J2704" s="214">
        <f>BK2704</f>
        <v>0</v>
      </c>
      <c r="K2704" s="200"/>
      <c r="L2704" s="205"/>
      <c r="M2704" s="206"/>
      <c r="N2704" s="207"/>
      <c r="O2704" s="207"/>
      <c r="P2704" s="208">
        <f>SUM(P2705:P2730)</f>
        <v>0</v>
      </c>
      <c r="Q2704" s="207"/>
      <c r="R2704" s="208">
        <f>SUM(R2705:R2730)</f>
        <v>0.37546347999999996</v>
      </c>
      <c r="S2704" s="207"/>
      <c r="T2704" s="209">
        <f>SUM(T2705:T2730)</f>
        <v>0</v>
      </c>
      <c r="U2704" s="12"/>
      <c r="V2704" s="12"/>
      <c r="W2704" s="12"/>
      <c r="X2704" s="12"/>
      <c r="Y2704" s="12"/>
      <c r="Z2704" s="12"/>
      <c r="AA2704" s="12"/>
      <c r="AB2704" s="12"/>
      <c r="AC2704" s="12"/>
      <c r="AD2704" s="12"/>
      <c r="AE2704" s="12"/>
      <c r="AR2704" s="210" t="s">
        <v>82</v>
      </c>
      <c r="AT2704" s="211" t="s">
        <v>72</v>
      </c>
      <c r="AU2704" s="211" t="s">
        <v>34</v>
      </c>
      <c r="AY2704" s="210" t="s">
        <v>206</v>
      </c>
      <c r="BK2704" s="212">
        <f>SUM(BK2705:BK2730)</f>
        <v>0</v>
      </c>
    </row>
    <row r="2705" spans="1:65" s="2" customFormat="1" ht="12">
      <c r="A2705" s="40"/>
      <c r="B2705" s="41"/>
      <c r="C2705" s="215" t="s">
        <v>3840</v>
      </c>
      <c r="D2705" s="215" t="s">
        <v>208</v>
      </c>
      <c r="E2705" s="216" t="s">
        <v>3841</v>
      </c>
      <c r="F2705" s="217" t="s">
        <v>3842</v>
      </c>
      <c r="G2705" s="218" t="s">
        <v>211</v>
      </c>
      <c r="H2705" s="219">
        <v>5.207</v>
      </c>
      <c r="I2705" s="220"/>
      <c r="J2705" s="221">
        <f>ROUND(I2705*H2705,2)</f>
        <v>0</v>
      </c>
      <c r="K2705" s="217" t="s">
        <v>212</v>
      </c>
      <c r="L2705" s="46"/>
      <c r="M2705" s="222" t="s">
        <v>19</v>
      </c>
      <c r="N2705" s="223" t="s">
        <v>44</v>
      </c>
      <c r="O2705" s="86"/>
      <c r="P2705" s="224">
        <f>O2705*H2705</f>
        <v>0</v>
      </c>
      <c r="Q2705" s="224">
        <v>2E-05</v>
      </c>
      <c r="R2705" s="224">
        <f>Q2705*H2705</f>
        <v>0.00010414</v>
      </c>
      <c r="S2705" s="224">
        <v>0</v>
      </c>
      <c r="T2705" s="225">
        <f>S2705*H2705</f>
        <v>0</v>
      </c>
      <c r="U2705" s="40"/>
      <c r="V2705" s="40"/>
      <c r="W2705" s="40"/>
      <c r="X2705" s="40"/>
      <c r="Y2705" s="40"/>
      <c r="Z2705" s="40"/>
      <c r="AA2705" s="40"/>
      <c r="AB2705" s="40"/>
      <c r="AC2705" s="40"/>
      <c r="AD2705" s="40"/>
      <c r="AE2705" s="40"/>
      <c r="AR2705" s="226" t="s">
        <v>304</v>
      </c>
      <c r="AT2705" s="226" t="s">
        <v>208</v>
      </c>
      <c r="AU2705" s="226" t="s">
        <v>82</v>
      </c>
      <c r="AY2705" s="19" t="s">
        <v>206</v>
      </c>
      <c r="BE2705" s="227">
        <f>IF(N2705="základní",J2705,0)</f>
        <v>0</v>
      </c>
      <c r="BF2705" s="227">
        <f>IF(N2705="snížená",J2705,0)</f>
        <v>0</v>
      </c>
      <c r="BG2705" s="227">
        <f>IF(N2705="zákl. přenesená",J2705,0)</f>
        <v>0</v>
      </c>
      <c r="BH2705" s="227">
        <f>IF(N2705="sníž. přenesená",J2705,0)</f>
        <v>0</v>
      </c>
      <c r="BI2705" s="227">
        <f>IF(N2705="nulová",J2705,0)</f>
        <v>0</v>
      </c>
      <c r="BJ2705" s="19" t="s">
        <v>34</v>
      </c>
      <c r="BK2705" s="227">
        <f>ROUND(I2705*H2705,2)</f>
        <v>0</v>
      </c>
      <c r="BL2705" s="19" t="s">
        <v>304</v>
      </c>
      <c r="BM2705" s="226" t="s">
        <v>3843</v>
      </c>
    </row>
    <row r="2706" spans="1:51" s="15" customFormat="1" ht="12">
      <c r="A2706" s="15"/>
      <c r="B2706" s="251"/>
      <c r="C2706" s="252"/>
      <c r="D2706" s="230" t="s">
        <v>218</v>
      </c>
      <c r="E2706" s="253" t="s">
        <v>19</v>
      </c>
      <c r="F2706" s="254" t="s">
        <v>3844</v>
      </c>
      <c r="G2706" s="252"/>
      <c r="H2706" s="253" t="s">
        <v>19</v>
      </c>
      <c r="I2706" s="255"/>
      <c r="J2706" s="252"/>
      <c r="K2706" s="252"/>
      <c r="L2706" s="256"/>
      <c r="M2706" s="257"/>
      <c r="N2706" s="258"/>
      <c r="O2706" s="258"/>
      <c r="P2706" s="258"/>
      <c r="Q2706" s="258"/>
      <c r="R2706" s="258"/>
      <c r="S2706" s="258"/>
      <c r="T2706" s="259"/>
      <c r="U2706" s="15"/>
      <c r="V2706" s="15"/>
      <c r="W2706" s="15"/>
      <c r="X2706" s="15"/>
      <c r="Y2706" s="15"/>
      <c r="Z2706" s="15"/>
      <c r="AA2706" s="15"/>
      <c r="AB2706" s="15"/>
      <c r="AC2706" s="15"/>
      <c r="AD2706" s="15"/>
      <c r="AE2706" s="15"/>
      <c r="AT2706" s="260" t="s">
        <v>218</v>
      </c>
      <c r="AU2706" s="260" t="s">
        <v>82</v>
      </c>
      <c r="AV2706" s="15" t="s">
        <v>34</v>
      </c>
      <c r="AW2706" s="15" t="s">
        <v>33</v>
      </c>
      <c r="AX2706" s="15" t="s">
        <v>73</v>
      </c>
      <c r="AY2706" s="260" t="s">
        <v>206</v>
      </c>
    </row>
    <row r="2707" spans="1:51" s="13" customFormat="1" ht="12">
      <c r="A2707" s="13"/>
      <c r="B2707" s="228"/>
      <c r="C2707" s="229"/>
      <c r="D2707" s="230" t="s">
        <v>218</v>
      </c>
      <c r="E2707" s="231" t="s">
        <v>19</v>
      </c>
      <c r="F2707" s="232" t="s">
        <v>3845</v>
      </c>
      <c r="G2707" s="229"/>
      <c r="H2707" s="233">
        <v>5.207</v>
      </c>
      <c r="I2707" s="234"/>
      <c r="J2707" s="229"/>
      <c r="K2707" s="229"/>
      <c r="L2707" s="235"/>
      <c r="M2707" s="236"/>
      <c r="N2707" s="237"/>
      <c r="O2707" s="237"/>
      <c r="P2707" s="237"/>
      <c r="Q2707" s="237"/>
      <c r="R2707" s="237"/>
      <c r="S2707" s="237"/>
      <c r="T2707" s="238"/>
      <c r="U2707" s="13"/>
      <c r="V2707" s="13"/>
      <c r="W2707" s="13"/>
      <c r="X2707" s="13"/>
      <c r="Y2707" s="13"/>
      <c r="Z2707" s="13"/>
      <c r="AA2707" s="13"/>
      <c r="AB2707" s="13"/>
      <c r="AC2707" s="13"/>
      <c r="AD2707" s="13"/>
      <c r="AE2707" s="13"/>
      <c r="AT2707" s="239" t="s">
        <v>218</v>
      </c>
      <c r="AU2707" s="239" t="s">
        <v>82</v>
      </c>
      <c r="AV2707" s="13" t="s">
        <v>82</v>
      </c>
      <c r="AW2707" s="13" t="s">
        <v>33</v>
      </c>
      <c r="AX2707" s="13" t="s">
        <v>73</v>
      </c>
      <c r="AY2707" s="239" t="s">
        <v>206</v>
      </c>
    </row>
    <row r="2708" spans="1:51" s="14" customFormat="1" ht="12">
      <c r="A2708" s="14"/>
      <c r="B2708" s="240"/>
      <c r="C2708" s="241"/>
      <c r="D2708" s="230" t="s">
        <v>218</v>
      </c>
      <c r="E2708" s="242" t="s">
        <v>19</v>
      </c>
      <c r="F2708" s="243" t="s">
        <v>220</v>
      </c>
      <c r="G2708" s="241"/>
      <c r="H2708" s="244">
        <v>5.207</v>
      </c>
      <c r="I2708" s="245"/>
      <c r="J2708" s="241"/>
      <c r="K2708" s="241"/>
      <c r="L2708" s="246"/>
      <c r="M2708" s="247"/>
      <c r="N2708" s="248"/>
      <c r="O2708" s="248"/>
      <c r="P2708" s="248"/>
      <c r="Q2708" s="248"/>
      <c r="R2708" s="248"/>
      <c r="S2708" s="248"/>
      <c r="T2708" s="249"/>
      <c r="U2708" s="14"/>
      <c r="V2708" s="14"/>
      <c r="W2708" s="14"/>
      <c r="X2708" s="14"/>
      <c r="Y2708" s="14"/>
      <c r="Z2708" s="14"/>
      <c r="AA2708" s="14"/>
      <c r="AB2708" s="14"/>
      <c r="AC2708" s="14"/>
      <c r="AD2708" s="14"/>
      <c r="AE2708" s="14"/>
      <c r="AT2708" s="250" t="s">
        <v>218</v>
      </c>
      <c r="AU2708" s="250" t="s">
        <v>82</v>
      </c>
      <c r="AV2708" s="14" t="s">
        <v>112</v>
      </c>
      <c r="AW2708" s="14" t="s">
        <v>33</v>
      </c>
      <c r="AX2708" s="14" t="s">
        <v>34</v>
      </c>
      <c r="AY2708" s="250" t="s">
        <v>206</v>
      </c>
    </row>
    <row r="2709" spans="1:65" s="2" customFormat="1" ht="12">
      <c r="A2709" s="40"/>
      <c r="B2709" s="41"/>
      <c r="C2709" s="215" t="s">
        <v>3846</v>
      </c>
      <c r="D2709" s="215" t="s">
        <v>208</v>
      </c>
      <c r="E2709" s="216" t="s">
        <v>3847</v>
      </c>
      <c r="F2709" s="217" t="s">
        <v>3848</v>
      </c>
      <c r="G2709" s="218" t="s">
        <v>211</v>
      </c>
      <c r="H2709" s="219">
        <v>5.207</v>
      </c>
      <c r="I2709" s="220"/>
      <c r="J2709" s="221">
        <f>ROUND(I2709*H2709,2)</f>
        <v>0</v>
      </c>
      <c r="K2709" s="217" t="s">
        <v>212</v>
      </c>
      <c r="L2709" s="46"/>
      <c r="M2709" s="222" t="s">
        <v>19</v>
      </c>
      <c r="N2709" s="223" t="s">
        <v>44</v>
      </c>
      <c r="O2709" s="86"/>
      <c r="P2709" s="224">
        <f>O2709*H2709</f>
        <v>0</v>
      </c>
      <c r="Q2709" s="224">
        <v>0.00017</v>
      </c>
      <c r="R2709" s="224">
        <f>Q2709*H2709</f>
        <v>0.00088519</v>
      </c>
      <c r="S2709" s="224">
        <v>0</v>
      </c>
      <c r="T2709" s="225">
        <f>S2709*H2709</f>
        <v>0</v>
      </c>
      <c r="U2709" s="40"/>
      <c r="V2709" s="40"/>
      <c r="W2709" s="40"/>
      <c r="X2709" s="40"/>
      <c r="Y2709" s="40"/>
      <c r="Z2709" s="40"/>
      <c r="AA2709" s="40"/>
      <c r="AB2709" s="40"/>
      <c r="AC2709" s="40"/>
      <c r="AD2709" s="40"/>
      <c r="AE2709" s="40"/>
      <c r="AR2709" s="226" t="s">
        <v>304</v>
      </c>
      <c r="AT2709" s="226" t="s">
        <v>208</v>
      </c>
      <c r="AU2709" s="226" t="s">
        <v>82</v>
      </c>
      <c r="AY2709" s="19" t="s">
        <v>206</v>
      </c>
      <c r="BE2709" s="227">
        <f>IF(N2709="základní",J2709,0)</f>
        <v>0</v>
      </c>
      <c r="BF2709" s="227">
        <f>IF(N2709="snížená",J2709,0)</f>
        <v>0</v>
      </c>
      <c r="BG2709" s="227">
        <f>IF(N2709="zákl. přenesená",J2709,0)</f>
        <v>0</v>
      </c>
      <c r="BH2709" s="227">
        <f>IF(N2709="sníž. přenesená",J2709,0)</f>
        <v>0</v>
      </c>
      <c r="BI2709" s="227">
        <f>IF(N2709="nulová",J2709,0)</f>
        <v>0</v>
      </c>
      <c r="BJ2709" s="19" t="s">
        <v>34</v>
      </c>
      <c r="BK2709" s="227">
        <f>ROUND(I2709*H2709,2)</f>
        <v>0</v>
      </c>
      <c r="BL2709" s="19" t="s">
        <v>304</v>
      </c>
      <c r="BM2709" s="226" t="s">
        <v>3849</v>
      </c>
    </row>
    <row r="2710" spans="1:65" s="2" customFormat="1" ht="12">
      <c r="A2710" s="40"/>
      <c r="B2710" s="41"/>
      <c r="C2710" s="215" t="s">
        <v>3850</v>
      </c>
      <c r="D2710" s="215" t="s">
        <v>208</v>
      </c>
      <c r="E2710" s="216" t="s">
        <v>3851</v>
      </c>
      <c r="F2710" s="217" t="s">
        <v>3852</v>
      </c>
      <c r="G2710" s="218" t="s">
        <v>211</v>
      </c>
      <c r="H2710" s="219">
        <v>5.207</v>
      </c>
      <c r="I2710" s="220"/>
      <c r="J2710" s="221">
        <f>ROUND(I2710*H2710,2)</f>
        <v>0</v>
      </c>
      <c r="K2710" s="217" t="s">
        <v>212</v>
      </c>
      <c r="L2710" s="46"/>
      <c r="M2710" s="222" t="s">
        <v>19</v>
      </c>
      <c r="N2710" s="223" t="s">
        <v>44</v>
      </c>
      <c r="O2710" s="86"/>
      <c r="P2710" s="224">
        <f>O2710*H2710</f>
        <v>0</v>
      </c>
      <c r="Q2710" s="224">
        <v>0.00013</v>
      </c>
      <c r="R2710" s="224">
        <f>Q2710*H2710</f>
        <v>0.00067691</v>
      </c>
      <c r="S2710" s="224">
        <v>0</v>
      </c>
      <c r="T2710" s="225">
        <f>S2710*H2710</f>
        <v>0</v>
      </c>
      <c r="U2710" s="40"/>
      <c r="V2710" s="40"/>
      <c r="W2710" s="40"/>
      <c r="X2710" s="40"/>
      <c r="Y2710" s="40"/>
      <c r="Z2710" s="40"/>
      <c r="AA2710" s="40"/>
      <c r="AB2710" s="40"/>
      <c r="AC2710" s="40"/>
      <c r="AD2710" s="40"/>
      <c r="AE2710" s="40"/>
      <c r="AR2710" s="226" t="s">
        <v>304</v>
      </c>
      <c r="AT2710" s="226" t="s">
        <v>208</v>
      </c>
      <c r="AU2710" s="226" t="s">
        <v>82</v>
      </c>
      <c r="AY2710" s="19" t="s">
        <v>206</v>
      </c>
      <c r="BE2710" s="227">
        <f>IF(N2710="základní",J2710,0)</f>
        <v>0</v>
      </c>
      <c r="BF2710" s="227">
        <f>IF(N2710="snížená",J2710,0)</f>
        <v>0</v>
      </c>
      <c r="BG2710" s="227">
        <f>IF(N2710="zákl. přenesená",J2710,0)</f>
        <v>0</v>
      </c>
      <c r="BH2710" s="227">
        <f>IF(N2710="sníž. přenesená",J2710,0)</f>
        <v>0</v>
      </c>
      <c r="BI2710" s="227">
        <f>IF(N2710="nulová",J2710,0)</f>
        <v>0</v>
      </c>
      <c r="BJ2710" s="19" t="s">
        <v>34</v>
      </c>
      <c r="BK2710" s="227">
        <f>ROUND(I2710*H2710,2)</f>
        <v>0</v>
      </c>
      <c r="BL2710" s="19" t="s">
        <v>304</v>
      </c>
      <c r="BM2710" s="226" t="s">
        <v>3853</v>
      </c>
    </row>
    <row r="2711" spans="1:65" s="2" customFormat="1" ht="12">
      <c r="A2711" s="40"/>
      <c r="B2711" s="41"/>
      <c r="C2711" s="215" t="s">
        <v>3854</v>
      </c>
      <c r="D2711" s="215" t="s">
        <v>208</v>
      </c>
      <c r="E2711" s="216" t="s">
        <v>3855</v>
      </c>
      <c r="F2711" s="217" t="s">
        <v>3856</v>
      </c>
      <c r="G2711" s="218" t="s">
        <v>211</v>
      </c>
      <c r="H2711" s="219">
        <v>5.207</v>
      </c>
      <c r="I2711" s="220"/>
      <c r="J2711" s="221">
        <f>ROUND(I2711*H2711,2)</f>
        <v>0</v>
      </c>
      <c r="K2711" s="217" t="s">
        <v>212</v>
      </c>
      <c r="L2711" s="46"/>
      <c r="M2711" s="222" t="s">
        <v>19</v>
      </c>
      <c r="N2711" s="223" t="s">
        <v>44</v>
      </c>
      <c r="O2711" s="86"/>
      <c r="P2711" s="224">
        <f>O2711*H2711</f>
        <v>0</v>
      </c>
      <c r="Q2711" s="224">
        <v>0.00012</v>
      </c>
      <c r="R2711" s="224">
        <f>Q2711*H2711</f>
        <v>0.00062484</v>
      </c>
      <c r="S2711" s="224">
        <v>0</v>
      </c>
      <c r="T2711" s="225">
        <f>S2711*H2711</f>
        <v>0</v>
      </c>
      <c r="U2711" s="40"/>
      <c r="V2711" s="40"/>
      <c r="W2711" s="40"/>
      <c r="X2711" s="40"/>
      <c r="Y2711" s="40"/>
      <c r="Z2711" s="40"/>
      <c r="AA2711" s="40"/>
      <c r="AB2711" s="40"/>
      <c r="AC2711" s="40"/>
      <c r="AD2711" s="40"/>
      <c r="AE2711" s="40"/>
      <c r="AR2711" s="226" t="s">
        <v>304</v>
      </c>
      <c r="AT2711" s="226" t="s">
        <v>208</v>
      </c>
      <c r="AU2711" s="226" t="s">
        <v>82</v>
      </c>
      <c r="AY2711" s="19" t="s">
        <v>206</v>
      </c>
      <c r="BE2711" s="227">
        <f>IF(N2711="základní",J2711,0)</f>
        <v>0</v>
      </c>
      <c r="BF2711" s="227">
        <f>IF(N2711="snížená",J2711,0)</f>
        <v>0</v>
      </c>
      <c r="BG2711" s="227">
        <f>IF(N2711="zákl. přenesená",J2711,0)</f>
        <v>0</v>
      </c>
      <c r="BH2711" s="227">
        <f>IF(N2711="sníž. přenesená",J2711,0)</f>
        <v>0</v>
      </c>
      <c r="BI2711" s="227">
        <f>IF(N2711="nulová",J2711,0)</f>
        <v>0</v>
      </c>
      <c r="BJ2711" s="19" t="s">
        <v>34</v>
      </c>
      <c r="BK2711" s="227">
        <f>ROUND(I2711*H2711,2)</f>
        <v>0</v>
      </c>
      <c r="BL2711" s="19" t="s">
        <v>304</v>
      </c>
      <c r="BM2711" s="226" t="s">
        <v>3857</v>
      </c>
    </row>
    <row r="2712" spans="1:65" s="2" customFormat="1" ht="12">
      <c r="A2712" s="40"/>
      <c r="B2712" s="41"/>
      <c r="C2712" s="215" t="s">
        <v>3858</v>
      </c>
      <c r="D2712" s="215" t="s">
        <v>208</v>
      </c>
      <c r="E2712" s="216" t="s">
        <v>3859</v>
      </c>
      <c r="F2712" s="217" t="s">
        <v>3860</v>
      </c>
      <c r="G2712" s="218" t="s">
        <v>211</v>
      </c>
      <c r="H2712" s="219">
        <v>434.59</v>
      </c>
      <c r="I2712" s="220"/>
      <c r="J2712" s="221">
        <f>ROUND(I2712*H2712,2)</f>
        <v>0</v>
      </c>
      <c r="K2712" s="217" t="s">
        <v>19</v>
      </c>
      <c r="L2712" s="46"/>
      <c r="M2712" s="222" t="s">
        <v>19</v>
      </c>
      <c r="N2712" s="223" t="s">
        <v>44</v>
      </c>
      <c r="O2712" s="86"/>
      <c r="P2712" s="224">
        <f>O2712*H2712</f>
        <v>0</v>
      </c>
      <c r="Q2712" s="224">
        <v>0.00037</v>
      </c>
      <c r="R2712" s="224">
        <f>Q2712*H2712</f>
        <v>0.16079829999999998</v>
      </c>
      <c r="S2712" s="224">
        <v>0</v>
      </c>
      <c r="T2712" s="225">
        <f>S2712*H2712</f>
        <v>0</v>
      </c>
      <c r="U2712" s="40"/>
      <c r="V2712" s="40"/>
      <c r="W2712" s="40"/>
      <c r="X2712" s="40"/>
      <c r="Y2712" s="40"/>
      <c r="Z2712" s="40"/>
      <c r="AA2712" s="40"/>
      <c r="AB2712" s="40"/>
      <c r="AC2712" s="40"/>
      <c r="AD2712" s="40"/>
      <c r="AE2712" s="40"/>
      <c r="AR2712" s="226" t="s">
        <v>304</v>
      </c>
      <c r="AT2712" s="226" t="s">
        <v>208</v>
      </c>
      <c r="AU2712" s="226" t="s">
        <v>82</v>
      </c>
      <c r="AY2712" s="19" t="s">
        <v>206</v>
      </c>
      <c r="BE2712" s="227">
        <f>IF(N2712="základní",J2712,0)</f>
        <v>0</v>
      </c>
      <c r="BF2712" s="227">
        <f>IF(N2712="snížená",J2712,0)</f>
        <v>0</v>
      </c>
      <c r="BG2712" s="227">
        <f>IF(N2712="zákl. přenesená",J2712,0)</f>
        <v>0</v>
      </c>
      <c r="BH2712" s="227">
        <f>IF(N2712="sníž. přenesená",J2712,0)</f>
        <v>0</v>
      </c>
      <c r="BI2712" s="227">
        <f>IF(N2712="nulová",J2712,0)</f>
        <v>0</v>
      </c>
      <c r="BJ2712" s="19" t="s">
        <v>34</v>
      </c>
      <c r="BK2712" s="227">
        <f>ROUND(I2712*H2712,2)</f>
        <v>0</v>
      </c>
      <c r="BL2712" s="19" t="s">
        <v>304</v>
      </c>
      <c r="BM2712" s="226" t="s">
        <v>3861</v>
      </c>
    </row>
    <row r="2713" spans="1:51" s="13" customFormat="1" ht="12">
      <c r="A2713" s="13"/>
      <c r="B2713" s="228"/>
      <c r="C2713" s="229"/>
      <c r="D2713" s="230" t="s">
        <v>218</v>
      </c>
      <c r="E2713" s="231" t="s">
        <v>19</v>
      </c>
      <c r="F2713" s="232" t="s">
        <v>2789</v>
      </c>
      <c r="G2713" s="229"/>
      <c r="H2713" s="233">
        <v>107.58</v>
      </c>
      <c r="I2713" s="234"/>
      <c r="J2713" s="229"/>
      <c r="K2713" s="229"/>
      <c r="L2713" s="235"/>
      <c r="M2713" s="236"/>
      <c r="N2713" s="237"/>
      <c r="O2713" s="237"/>
      <c r="P2713" s="237"/>
      <c r="Q2713" s="237"/>
      <c r="R2713" s="237"/>
      <c r="S2713" s="237"/>
      <c r="T2713" s="238"/>
      <c r="U2713" s="13"/>
      <c r="V2713" s="13"/>
      <c r="W2713" s="13"/>
      <c r="X2713" s="13"/>
      <c r="Y2713" s="13"/>
      <c r="Z2713" s="13"/>
      <c r="AA2713" s="13"/>
      <c r="AB2713" s="13"/>
      <c r="AC2713" s="13"/>
      <c r="AD2713" s="13"/>
      <c r="AE2713" s="13"/>
      <c r="AT2713" s="239" t="s">
        <v>218</v>
      </c>
      <c r="AU2713" s="239" t="s">
        <v>82</v>
      </c>
      <c r="AV2713" s="13" t="s">
        <v>82</v>
      </c>
      <c r="AW2713" s="13" t="s">
        <v>33</v>
      </c>
      <c r="AX2713" s="13" t="s">
        <v>73</v>
      </c>
      <c r="AY2713" s="239" t="s">
        <v>206</v>
      </c>
    </row>
    <row r="2714" spans="1:51" s="13" customFormat="1" ht="12">
      <c r="A2714" s="13"/>
      <c r="B2714" s="228"/>
      <c r="C2714" s="229"/>
      <c r="D2714" s="230" t="s">
        <v>218</v>
      </c>
      <c r="E2714" s="231" t="s">
        <v>19</v>
      </c>
      <c r="F2714" s="232" t="s">
        <v>2790</v>
      </c>
      <c r="G2714" s="229"/>
      <c r="H2714" s="233">
        <v>252.6</v>
      </c>
      <c r="I2714" s="234"/>
      <c r="J2714" s="229"/>
      <c r="K2714" s="229"/>
      <c r="L2714" s="235"/>
      <c r="M2714" s="236"/>
      <c r="N2714" s="237"/>
      <c r="O2714" s="237"/>
      <c r="P2714" s="237"/>
      <c r="Q2714" s="237"/>
      <c r="R2714" s="237"/>
      <c r="S2714" s="237"/>
      <c r="T2714" s="238"/>
      <c r="U2714" s="13"/>
      <c r="V2714" s="13"/>
      <c r="W2714" s="13"/>
      <c r="X2714" s="13"/>
      <c r="Y2714" s="13"/>
      <c r="Z2714" s="13"/>
      <c r="AA2714" s="13"/>
      <c r="AB2714" s="13"/>
      <c r="AC2714" s="13"/>
      <c r="AD2714" s="13"/>
      <c r="AE2714" s="13"/>
      <c r="AT2714" s="239" t="s">
        <v>218</v>
      </c>
      <c r="AU2714" s="239" t="s">
        <v>82</v>
      </c>
      <c r="AV2714" s="13" t="s">
        <v>82</v>
      </c>
      <c r="AW2714" s="13" t="s">
        <v>33</v>
      </c>
      <c r="AX2714" s="13" t="s">
        <v>73</v>
      </c>
      <c r="AY2714" s="239" t="s">
        <v>206</v>
      </c>
    </row>
    <row r="2715" spans="1:51" s="13" customFormat="1" ht="12">
      <c r="A2715" s="13"/>
      <c r="B2715" s="228"/>
      <c r="C2715" s="229"/>
      <c r="D2715" s="230" t="s">
        <v>218</v>
      </c>
      <c r="E2715" s="231" t="s">
        <v>19</v>
      </c>
      <c r="F2715" s="232" t="s">
        <v>2791</v>
      </c>
      <c r="G2715" s="229"/>
      <c r="H2715" s="233">
        <v>56.48</v>
      </c>
      <c r="I2715" s="234"/>
      <c r="J2715" s="229"/>
      <c r="K2715" s="229"/>
      <c r="L2715" s="235"/>
      <c r="M2715" s="236"/>
      <c r="N2715" s="237"/>
      <c r="O2715" s="237"/>
      <c r="P2715" s="237"/>
      <c r="Q2715" s="237"/>
      <c r="R2715" s="237"/>
      <c r="S2715" s="237"/>
      <c r="T2715" s="238"/>
      <c r="U2715" s="13"/>
      <c r="V2715" s="13"/>
      <c r="W2715" s="13"/>
      <c r="X2715" s="13"/>
      <c r="Y2715" s="13"/>
      <c r="Z2715" s="13"/>
      <c r="AA2715" s="13"/>
      <c r="AB2715" s="13"/>
      <c r="AC2715" s="13"/>
      <c r="AD2715" s="13"/>
      <c r="AE2715" s="13"/>
      <c r="AT2715" s="239" t="s">
        <v>218</v>
      </c>
      <c r="AU2715" s="239" t="s">
        <v>82</v>
      </c>
      <c r="AV2715" s="13" t="s">
        <v>82</v>
      </c>
      <c r="AW2715" s="13" t="s">
        <v>33</v>
      </c>
      <c r="AX2715" s="13" t="s">
        <v>73</v>
      </c>
      <c r="AY2715" s="239" t="s">
        <v>206</v>
      </c>
    </row>
    <row r="2716" spans="1:51" s="13" customFormat="1" ht="12">
      <c r="A2716" s="13"/>
      <c r="B2716" s="228"/>
      <c r="C2716" s="229"/>
      <c r="D2716" s="230" t="s">
        <v>218</v>
      </c>
      <c r="E2716" s="231" t="s">
        <v>19</v>
      </c>
      <c r="F2716" s="232" t="s">
        <v>2792</v>
      </c>
      <c r="G2716" s="229"/>
      <c r="H2716" s="233">
        <v>17.93</v>
      </c>
      <c r="I2716" s="234"/>
      <c r="J2716" s="229"/>
      <c r="K2716" s="229"/>
      <c r="L2716" s="235"/>
      <c r="M2716" s="236"/>
      <c r="N2716" s="237"/>
      <c r="O2716" s="237"/>
      <c r="P2716" s="237"/>
      <c r="Q2716" s="237"/>
      <c r="R2716" s="237"/>
      <c r="S2716" s="237"/>
      <c r="T2716" s="238"/>
      <c r="U2716" s="13"/>
      <c r="V2716" s="13"/>
      <c r="W2716" s="13"/>
      <c r="X2716" s="13"/>
      <c r="Y2716" s="13"/>
      <c r="Z2716" s="13"/>
      <c r="AA2716" s="13"/>
      <c r="AB2716" s="13"/>
      <c r="AC2716" s="13"/>
      <c r="AD2716" s="13"/>
      <c r="AE2716" s="13"/>
      <c r="AT2716" s="239" t="s">
        <v>218</v>
      </c>
      <c r="AU2716" s="239" t="s">
        <v>82</v>
      </c>
      <c r="AV2716" s="13" t="s">
        <v>82</v>
      </c>
      <c r="AW2716" s="13" t="s">
        <v>33</v>
      </c>
      <c r="AX2716" s="13" t="s">
        <v>73</v>
      </c>
      <c r="AY2716" s="239" t="s">
        <v>206</v>
      </c>
    </row>
    <row r="2717" spans="1:51" s="14" customFormat="1" ht="12">
      <c r="A2717" s="14"/>
      <c r="B2717" s="240"/>
      <c r="C2717" s="241"/>
      <c r="D2717" s="230" t="s">
        <v>218</v>
      </c>
      <c r="E2717" s="242" t="s">
        <v>19</v>
      </c>
      <c r="F2717" s="243" t="s">
        <v>220</v>
      </c>
      <c r="G2717" s="241"/>
      <c r="H2717" s="244">
        <v>434.59</v>
      </c>
      <c r="I2717" s="245"/>
      <c r="J2717" s="241"/>
      <c r="K2717" s="241"/>
      <c r="L2717" s="246"/>
      <c r="M2717" s="247"/>
      <c r="N2717" s="248"/>
      <c r="O2717" s="248"/>
      <c r="P2717" s="248"/>
      <c r="Q2717" s="248"/>
      <c r="R2717" s="248"/>
      <c r="S2717" s="248"/>
      <c r="T2717" s="249"/>
      <c r="U2717" s="14"/>
      <c r="V2717" s="14"/>
      <c r="W2717" s="14"/>
      <c r="X2717" s="14"/>
      <c r="Y2717" s="14"/>
      <c r="Z2717" s="14"/>
      <c r="AA2717" s="14"/>
      <c r="AB2717" s="14"/>
      <c r="AC2717" s="14"/>
      <c r="AD2717" s="14"/>
      <c r="AE2717" s="14"/>
      <c r="AT2717" s="250" t="s">
        <v>218</v>
      </c>
      <c r="AU2717" s="250" t="s">
        <v>82</v>
      </c>
      <c r="AV2717" s="14" t="s">
        <v>112</v>
      </c>
      <c r="AW2717" s="14" t="s">
        <v>33</v>
      </c>
      <c r="AX2717" s="14" t="s">
        <v>34</v>
      </c>
      <c r="AY2717" s="250" t="s">
        <v>206</v>
      </c>
    </row>
    <row r="2718" spans="1:65" s="2" customFormat="1" ht="12">
      <c r="A2718" s="40"/>
      <c r="B2718" s="41"/>
      <c r="C2718" s="215" t="s">
        <v>3862</v>
      </c>
      <c r="D2718" s="215" t="s">
        <v>208</v>
      </c>
      <c r="E2718" s="216" t="s">
        <v>3863</v>
      </c>
      <c r="F2718" s="217" t="s">
        <v>3864</v>
      </c>
      <c r="G2718" s="218" t="s">
        <v>211</v>
      </c>
      <c r="H2718" s="219">
        <v>10.05</v>
      </c>
      <c r="I2718" s="220"/>
      <c r="J2718" s="221">
        <f>ROUND(I2718*H2718,2)</f>
        <v>0</v>
      </c>
      <c r="K2718" s="217" t="s">
        <v>212</v>
      </c>
      <c r="L2718" s="46"/>
      <c r="M2718" s="222" t="s">
        <v>19</v>
      </c>
      <c r="N2718" s="223" t="s">
        <v>44</v>
      </c>
      <c r="O2718" s="86"/>
      <c r="P2718" s="224">
        <f>O2718*H2718</f>
        <v>0</v>
      </c>
      <c r="Q2718" s="224">
        <v>0.00014</v>
      </c>
      <c r="R2718" s="224">
        <f>Q2718*H2718</f>
        <v>0.001407</v>
      </c>
      <c r="S2718" s="224">
        <v>0</v>
      </c>
      <c r="T2718" s="225">
        <f>S2718*H2718</f>
        <v>0</v>
      </c>
      <c r="U2718" s="40"/>
      <c r="V2718" s="40"/>
      <c r="W2718" s="40"/>
      <c r="X2718" s="40"/>
      <c r="Y2718" s="40"/>
      <c r="Z2718" s="40"/>
      <c r="AA2718" s="40"/>
      <c r="AB2718" s="40"/>
      <c r="AC2718" s="40"/>
      <c r="AD2718" s="40"/>
      <c r="AE2718" s="40"/>
      <c r="AR2718" s="226" t="s">
        <v>304</v>
      </c>
      <c r="AT2718" s="226" t="s">
        <v>208</v>
      </c>
      <c r="AU2718" s="226" t="s">
        <v>82</v>
      </c>
      <c r="AY2718" s="19" t="s">
        <v>206</v>
      </c>
      <c r="BE2718" s="227">
        <f>IF(N2718="základní",J2718,0)</f>
        <v>0</v>
      </c>
      <c r="BF2718" s="227">
        <f>IF(N2718="snížená",J2718,0)</f>
        <v>0</v>
      </c>
      <c r="BG2718" s="227">
        <f>IF(N2718="zákl. přenesená",J2718,0)</f>
        <v>0</v>
      </c>
      <c r="BH2718" s="227">
        <f>IF(N2718="sníž. přenesená",J2718,0)</f>
        <v>0</v>
      </c>
      <c r="BI2718" s="227">
        <f>IF(N2718="nulová",J2718,0)</f>
        <v>0</v>
      </c>
      <c r="BJ2718" s="19" t="s">
        <v>34</v>
      </c>
      <c r="BK2718" s="227">
        <f>ROUND(I2718*H2718,2)</f>
        <v>0</v>
      </c>
      <c r="BL2718" s="19" t="s">
        <v>304</v>
      </c>
      <c r="BM2718" s="226" t="s">
        <v>3865</v>
      </c>
    </row>
    <row r="2719" spans="1:51" s="15" customFormat="1" ht="12">
      <c r="A2719" s="15"/>
      <c r="B2719" s="251"/>
      <c r="C2719" s="252"/>
      <c r="D2719" s="230" t="s">
        <v>218</v>
      </c>
      <c r="E2719" s="253" t="s">
        <v>19</v>
      </c>
      <c r="F2719" s="254" t="s">
        <v>1346</v>
      </c>
      <c r="G2719" s="252"/>
      <c r="H2719" s="253" t="s">
        <v>19</v>
      </c>
      <c r="I2719" s="255"/>
      <c r="J2719" s="252"/>
      <c r="K2719" s="252"/>
      <c r="L2719" s="256"/>
      <c r="M2719" s="257"/>
      <c r="N2719" s="258"/>
      <c r="O2719" s="258"/>
      <c r="P2719" s="258"/>
      <c r="Q2719" s="258"/>
      <c r="R2719" s="258"/>
      <c r="S2719" s="258"/>
      <c r="T2719" s="259"/>
      <c r="U2719" s="15"/>
      <c r="V2719" s="15"/>
      <c r="W2719" s="15"/>
      <c r="X2719" s="15"/>
      <c r="Y2719" s="15"/>
      <c r="Z2719" s="15"/>
      <c r="AA2719" s="15"/>
      <c r="AB2719" s="15"/>
      <c r="AC2719" s="15"/>
      <c r="AD2719" s="15"/>
      <c r="AE2719" s="15"/>
      <c r="AT2719" s="260" t="s">
        <v>218</v>
      </c>
      <c r="AU2719" s="260" t="s">
        <v>82</v>
      </c>
      <c r="AV2719" s="15" t="s">
        <v>34</v>
      </c>
      <c r="AW2719" s="15" t="s">
        <v>33</v>
      </c>
      <c r="AX2719" s="15" t="s">
        <v>73</v>
      </c>
      <c r="AY2719" s="260" t="s">
        <v>206</v>
      </c>
    </row>
    <row r="2720" spans="1:51" s="13" customFormat="1" ht="12">
      <c r="A2720" s="13"/>
      <c r="B2720" s="228"/>
      <c r="C2720" s="229"/>
      <c r="D2720" s="230" t="s">
        <v>218</v>
      </c>
      <c r="E2720" s="231" t="s">
        <v>19</v>
      </c>
      <c r="F2720" s="232" t="s">
        <v>1347</v>
      </c>
      <c r="G2720" s="229"/>
      <c r="H2720" s="233">
        <v>6.3</v>
      </c>
      <c r="I2720" s="234"/>
      <c r="J2720" s="229"/>
      <c r="K2720" s="229"/>
      <c r="L2720" s="235"/>
      <c r="M2720" s="236"/>
      <c r="N2720" s="237"/>
      <c r="O2720" s="237"/>
      <c r="P2720" s="237"/>
      <c r="Q2720" s="237"/>
      <c r="R2720" s="237"/>
      <c r="S2720" s="237"/>
      <c r="T2720" s="238"/>
      <c r="U2720" s="13"/>
      <c r="V2720" s="13"/>
      <c r="W2720" s="13"/>
      <c r="X2720" s="13"/>
      <c r="Y2720" s="13"/>
      <c r="Z2720" s="13"/>
      <c r="AA2720" s="13"/>
      <c r="AB2720" s="13"/>
      <c r="AC2720" s="13"/>
      <c r="AD2720" s="13"/>
      <c r="AE2720" s="13"/>
      <c r="AT2720" s="239" t="s">
        <v>218</v>
      </c>
      <c r="AU2720" s="239" t="s">
        <v>82</v>
      </c>
      <c r="AV2720" s="13" t="s">
        <v>82</v>
      </c>
      <c r="AW2720" s="13" t="s">
        <v>33</v>
      </c>
      <c r="AX2720" s="13" t="s">
        <v>73</v>
      </c>
      <c r="AY2720" s="239" t="s">
        <v>206</v>
      </c>
    </row>
    <row r="2721" spans="1:51" s="13" customFormat="1" ht="12">
      <c r="A2721" s="13"/>
      <c r="B2721" s="228"/>
      <c r="C2721" s="229"/>
      <c r="D2721" s="230" t="s">
        <v>218</v>
      </c>
      <c r="E2721" s="231" t="s">
        <v>19</v>
      </c>
      <c r="F2721" s="232" t="s">
        <v>1348</v>
      </c>
      <c r="G2721" s="229"/>
      <c r="H2721" s="233">
        <v>3.75</v>
      </c>
      <c r="I2721" s="234"/>
      <c r="J2721" s="229"/>
      <c r="K2721" s="229"/>
      <c r="L2721" s="235"/>
      <c r="M2721" s="236"/>
      <c r="N2721" s="237"/>
      <c r="O2721" s="237"/>
      <c r="P2721" s="237"/>
      <c r="Q2721" s="237"/>
      <c r="R2721" s="237"/>
      <c r="S2721" s="237"/>
      <c r="T2721" s="238"/>
      <c r="U2721" s="13"/>
      <c r="V2721" s="13"/>
      <c r="W2721" s="13"/>
      <c r="X2721" s="13"/>
      <c r="Y2721" s="13"/>
      <c r="Z2721" s="13"/>
      <c r="AA2721" s="13"/>
      <c r="AB2721" s="13"/>
      <c r="AC2721" s="13"/>
      <c r="AD2721" s="13"/>
      <c r="AE2721" s="13"/>
      <c r="AT2721" s="239" t="s">
        <v>218</v>
      </c>
      <c r="AU2721" s="239" t="s">
        <v>82</v>
      </c>
      <c r="AV2721" s="13" t="s">
        <v>82</v>
      </c>
      <c r="AW2721" s="13" t="s">
        <v>33</v>
      </c>
      <c r="AX2721" s="13" t="s">
        <v>73</v>
      </c>
      <c r="AY2721" s="239" t="s">
        <v>206</v>
      </c>
    </row>
    <row r="2722" spans="1:51" s="14" customFormat="1" ht="12">
      <c r="A2722" s="14"/>
      <c r="B2722" s="240"/>
      <c r="C2722" s="241"/>
      <c r="D2722" s="230" t="s">
        <v>218</v>
      </c>
      <c r="E2722" s="242" t="s">
        <v>19</v>
      </c>
      <c r="F2722" s="243" t="s">
        <v>220</v>
      </c>
      <c r="G2722" s="241"/>
      <c r="H2722" s="244">
        <v>10.05</v>
      </c>
      <c r="I2722" s="245"/>
      <c r="J2722" s="241"/>
      <c r="K2722" s="241"/>
      <c r="L2722" s="246"/>
      <c r="M2722" s="247"/>
      <c r="N2722" s="248"/>
      <c r="O2722" s="248"/>
      <c r="P2722" s="248"/>
      <c r="Q2722" s="248"/>
      <c r="R2722" s="248"/>
      <c r="S2722" s="248"/>
      <c r="T2722" s="249"/>
      <c r="U2722" s="14"/>
      <c r="V2722" s="14"/>
      <c r="W2722" s="14"/>
      <c r="X2722" s="14"/>
      <c r="Y2722" s="14"/>
      <c r="Z2722" s="14"/>
      <c r="AA2722" s="14"/>
      <c r="AB2722" s="14"/>
      <c r="AC2722" s="14"/>
      <c r="AD2722" s="14"/>
      <c r="AE2722" s="14"/>
      <c r="AT2722" s="250" t="s">
        <v>218</v>
      </c>
      <c r="AU2722" s="250" t="s">
        <v>82</v>
      </c>
      <c r="AV2722" s="14" t="s">
        <v>112</v>
      </c>
      <c r="AW2722" s="14" t="s">
        <v>33</v>
      </c>
      <c r="AX2722" s="14" t="s">
        <v>34</v>
      </c>
      <c r="AY2722" s="250" t="s">
        <v>206</v>
      </c>
    </row>
    <row r="2723" spans="1:65" s="2" customFormat="1" ht="44.25" customHeight="1">
      <c r="A2723" s="40"/>
      <c r="B2723" s="41"/>
      <c r="C2723" s="215" t="s">
        <v>3866</v>
      </c>
      <c r="D2723" s="215" t="s">
        <v>208</v>
      </c>
      <c r="E2723" s="216" t="s">
        <v>3867</v>
      </c>
      <c r="F2723" s="217" t="s">
        <v>3868</v>
      </c>
      <c r="G2723" s="218" t="s">
        <v>211</v>
      </c>
      <c r="H2723" s="219">
        <v>2073.491</v>
      </c>
      <c r="I2723" s="220"/>
      <c r="J2723" s="221">
        <f>ROUND(I2723*H2723,2)</f>
        <v>0</v>
      </c>
      <c r="K2723" s="217" t="s">
        <v>212</v>
      </c>
      <c r="L2723" s="46"/>
      <c r="M2723" s="222" t="s">
        <v>19</v>
      </c>
      <c r="N2723" s="223" t="s">
        <v>44</v>
      </c>
      <c r="O2723" s="86"/>
      <c r="P2723" s="224">
        <f>O2723*H2723</f>
        <v>0</v>
      </c>
      <c r="Q2723" s="224">
        <v>0.0001</v>
      </c>
      <c r="R2723" s="224">
        <f>Q2723*H2723</f>
        <v>0.2073491</v>
      </c>
      <c r="S2723" s="224">
        <v>0</v>
      </c>
      <c r="T2723" s="225">
        <f>S2723*H2723</f>
        <v>0</v>
      </c>
      <c r="U2723" s="40"/>
      <c r="V2723" s="40"/>
      <c r="W2723" s="40"/>
      <c r="X2723" s="40"/>
      <c r="Y2723" s="40"/>
      <c r="Z2723" s="40"/>
      <c r="AA2723" s="40"/>
      <c r="AB2723" s="40"/>
      <c r="AC2723" s="40"/>
      <c r="AD2723" s="40"/>
      <c r="AE2723" s="40"/>
      <c r="AR2723" s="226" t="s">
        <v>304</v>
      </c>
      <c r="AT2723" s="226" t="s">
        <v>208</v>
      </c>
      <c r="AU2723" s="226" t="s">
        <v>82</v>
      </c>
      <c r="AY2723" s="19" t="s">
        <v>206</v>
      </c>
      <c r="BE2723" s="227">
        <f>IF(N2723="základní",J2723,0)</f>
        <v>0</v>
      </c>
      <c r="BF2723" s="227">
        <f>IF(N2723="snížená",J2723,0)</f>
        <v>0</v>
      </c>
      <c r="BG2723" s="227">
        <f>IF(N2723="zákl. přenesená",J2723,0)</f>
        <v>0</v>
      </c>
      <c r="BH2723" s="227">
        <f>IF(N2723="sníž. přenesená",J2723,0)</f>
        <v>0</v>
      </c>
      <c r="BI2723" s="227">
        <f>IF(N2723="nulová",J2723,0)</f>
        <v>0</v>
      </c>
      <c r="BJ2723" s="19" t="s">
        <v>34</v>
      </c>
      <c r="BK2723" s="227">
        <f>ROUND(I2723*H2723,2)</f>
        <v>0</v>
      </c>
      <c r="BL2723" s="19" t="s">
        <v>304</v>
      </c>
      <c r="BM2723" s="226" t="s">
        <v>3869</v>
      </c>
    </row>
    <row r="2724" spans="1:51" s="15" customFormat="1" ht="12">
      <c r="A2724" s="15"/>
      <c r="B2724" s="251"/>
      <c r="C2724" s="252"/>
      <c r="D2724" s="230" t="s">
        <v>218</v>
      </c>
      <c r="E2724" s="253" t="s">
        <v>19</v>
      </c>
      <c r="F2724" s="254" t="s">
        <v>3870</v>
      </c>
      <c r="G2724" s="252"/>
      <c r="H2724" s="253" t="s">
        <v>19</v>
      </c>
      <c r="I2724" s="255"/>
      <c r="J2724" s="252"/>
      <c r="K2724" s="252"/>
      <c r="L2724" s="256"/>
      <c r="M2724" s="257"/>
      <c r="N2724" s="258"/>
      <c r="O2724" s="258"/>
      <c r="P2724" s="258"/>
      <c r="Q2724" s="258"/>
      <c r="R2724" s="258"/>
      <c r="S2724" s="258"/>
      <c r="T2724" s="259"/>
      <c r="U2724" s="15"/>
      <c r="V2724" s="15"/>
      <c r="W2724" s="15"/>
      <c r="X2724" s="15"/>
      <c r="Y2724" s="15"/>
      <c r="Z2724" s="15"/>
      <c r="AA2724" s="15"/>
      <c r="AB2724" s="15"/>
      <c r="AC2724" s="15"/>
      <c r="AD2724" s="15"/>
      <c r="AE2724" s="15"/>
      <c r="AT2724" s="260" t="s">
        <v>218</v>
      </c>
      <c r="AU2724" s="260" t="s">
        <v>82</v>
      </c>
      <c r="AV2724" s="15" t="s">
        <v>34</v>
      </c>
      <c r="AW2724" s="15" t="s">
        <v>33</v>
      </c>
      <c r="AX2724" s="15" t="s">
        <v>73</v>
      </c>
      <c r="AY2724" s="260" t="s">
        <v>206</v>
      </c>
    </row>
    <row r="2725" spans="1:51" s="15" customFormat="1" ht="12">
      <c r="A2725" s="15"/>
      <c r="B2725" s="251"/>
      <c r="C2725" s="252"/>
      <c r="D2725" s="230" t="s">
        <v>218</v>
      </c>
      <c r="E2725" s="253" t="s">
        <v>19</v>
      </c>
      <c r="F2725" s="254" t="s">
        <v>3871</v>
      </c>
      <c r="G2725" s="252"/>
      <c r="H2725" s="253" t="s">
        <v>19</v>
      </c>
      <c r="I2725" s="255"/>
      <c r="J2725" s="252"/>
      <c r="K2725" s="252"/>
      <c r="L2725" s="256"/>
      <c r="M2725" s="257"/>
      <c r="N2725" s="258"/>
      <c r="O2725" s="258"/>
      <c r="P2725" s="258"/>
      <c r="Q2725" s="258"/>
      <c r="R2725" s="258"/>
      <c r="S2725" s="258"/>
      <c r="T2725" s="259"/>
      <c r="U2725" s="15"/>
      <c r="V2725" s="15"/>
      <c r="W2725" s="15"/>
      <c r="X2725" s="15"/>
      <c r="Y2725" s="15"/>
      <c r="Z2725" s="15"/>
      <c r="AA2725" s="15"/>
      <c r="AB2725" s="15"/>
      <c r="AC2725" s="15"/>
      <c r="AD2725" s="15"/>
      <c r="AE2725" s="15"/>
      <c r="AT2725" s="260" t="s">
        <v>218</v>
      </c>
      <c r="AU2725" s="260" t="s">
        <v>82</v>
      </c>
      <c r="AV2725" s="15" t="s">
        <v>34</v>
      </c>
      <c r="AW2725" s="15" t="s">
        <v>33</v>
      </c>
      <c r="AX2725" s="15" t="s">
        <v>73</v>
      </c>
      <c r="AY2725" s="260" t="s">
        <v>206</v>
      </c>
    </row>
    <row r="2726" spans="1:51" s="13" customFormat="1" ht="12">
      <c r="A2726" s="13"/>
      <c r="B2726" s="228"/>
      <c r="C2726" s="229"/>
      <c r="D2726" s="230" t="s">
        <v>218</v>
      </c>
      <c r="E2726" s="231" t="s">
        <v>19</v>
      </c>
      <c r="F2726" s="232" t="s">
        <v>3872</v>
      </c>
      <c r="G2726" s="229"/>
      <c r="H2726" s="233">
        <v>1798</v>
      </c>
      <c r="I2726" s="234"/>
      <c r="J2726" s="229"/>
      <c r="K2726" s="229"/>
      <c r="L2726" s="235"/>
      <c r="M2726" s="236"/>
      <c r="N2726" s="237"/>
      <c r="O2726" s="237"/>
      <c r="P2726" s="237"/>
      <c r="Q2726" s="237"/>
      <c r="R2726" s="237"/>
      <c r="S2726" s="237"/>
      <c r="T2726" s="238"/>
      <c r="U2726" s="13"/>
      <c r="V2726" s="13"/>
      <c r="W2726" s="13"/>
      <c r="X2726" s="13"/>
      <c r="Y2726" s="13"/>
      <c r="Z2726" s="13"/>
      <c r="AA2726" s="13"/>
      <c r="AB2726" s="13"/>
      <c r="AC2726" s="13"/>
      <c r="AD2726" s="13"/>
      <c r="AE2726" s="13"/>
      <c r="AT2726" s="239" t="s">
        <v>218</v>
      </c>
      <c r="AU2726" s="239" t="s">
        <v>82</v>
      </c>
      <c r="AV2726" s="13" t="s">
        <v>82</v>
      </c>
      <c r="AW2726" s="13" t="s">
        <v>33</v>
      </c>
      <c r="AX2726" s="13" t="s">
        <v>73</v>
      </c>
      <c r="AY2726" s="239" t="s">
        <v>206</v>
      </c>
    </row>
    <row r="2727" spans="1:51" s="15" customFormat="1" ht="12">
      <c r="A2727" s="15"/>
      <c r="B2727" s="251"/>
      <c r="C2727" s="252"/>
      <c r="D2727" s="230" t="s">
        <v>218</v>
      </c>
      <c r="E2727" s="253" t="s">
        <v>19</v>
      </c>
      <c r="F2727" s="254" t="s">
        <v>3873</v>
      </c>
      <c r="G2727" s="252"/>
      <c r="H2727" s="253" t="s">
        <v>19</v>
      </c>
      <c r="I2727" s="255"/>
      <c r="J2727" s="252"/>
      <c r="K2727" s="252"/>
      <c r="L2727" s="256"/>
      <c r="M2727" s="257"/>
      <c r="N2727" s="258"/>
      <c r="O2727" s="258"/>
      <c r="P2727" s="258"/>
      <c r="Q2727" s="258"/>
      <c r="R2727" s="258"/>
      <c r="S2727" s="258"/>
      <c r="T2727" s="259"/>
      <c r="U2727" s="15"/>
      <c r="V2727" s="15"/>
      <c r="W2727" s="15"/>
      <c r="X2727" s="15"/>
      <c r="Y2727" s="15"/>
      <c r="Z2727" s="15"/>
      <c r="AA2727" s="15"/>
      <c r="AB2727" s="15"/>
      <c r="AC2727" s="15"/>
      <c r="AD2727" s="15"/>
      <c r="AE2727" s="15"/>
      <c r="AT2727" s="260" t="s">
        <v>218</v>
      </c>
      <c r="AU2727" s="260" t="s">
        <v>82</v>
      </c>
      <c r="AV2727" s="15" t="s">
        <v>34</v>
      </c>
      <c r="AW2727" s="15" t="s">
        <v>33</v>
      </c>
      <c r="AX2727" s="15" t="s">
        <v>73</v>
      </c>
      <c r="AY2727" s="260" t="s">
        <v>206</v>
      </c>
    </row>
    <row r="2728" spans="1:51" s="13" customFormat="1" ht="12">
      <c r="A2728" s="13"/>
      <c r="B2728" s="228"/>
      <c r="C2728" s="229"/>
      <c r="D2728" s="230" t="s">
        <v>218</v>
      </c>
      <c r="E2728" s="231" t="s">
        <v>19</v>
      </c>
      <c r="F2728" s="232" t="s">
        <v>3874</v>
      </c>
      <c r="G2728" s="229"/>
      <c r="H2728" s="233">
        <v>275.491</v>
      </c>
      <c r="I2728" s="234"/>
      <c r="J2728" s="229"/>
      <c r="K2728" s="229"/>
      <c r="L2728" s="235"/>
      <c r="M2728" s="236"/>
      <c r="N2728" s="237"/>
      <c r="O2728" s="237"/>
      <c r="P2728" s="237"/>
      <c r="Q2728" s="237"/>
      <c r="R2728" s="237"/>
      <c r="S2728" s="237"/>
      <c r="T2728" s="238"/>
      <c r="U2728" s="13"/>
      <c r="V2728" s="13"/>
      <c r="W2728" s="13"/>
      <c r="X2728" s="13"/>
      <c r="Y2728" s="13"/>
      <c r="Z2728" s="13"/>
      <c r="AA2728" s="13"/>
      <c r="AB2728" s="13"/>
      <c r="AC2728" s="13"/>
      <c r="AD2728" s="13"/>
      <c r="AE2728" s="13"/>
      <c r="AT2728" s="239" t="s">
        <v>218</v>
      </c>
      <c r="AU2728" s="239" t="s">
        <v>82</v>
      </c>
      <c r="AV2728" s="13" t="s">
        <v>82</v>
      </c>
      <c r="AW2728" s="13" t="s">
        <v>33</v>
      </c>
      <c r="AX2728" s="13" t="s">
        <v>73</v>
      </c>
      <c r="AY2728" s="239" t="s">
        <v>206</v>
      </c>
    </row>
    <row r="2729" spans="1:51" s="14" customFormat="1" ht="12">
      <c r="A2729" s="14"/>
      <c r="B2729" s="240"/>
      <c r="C2729" s="241"/>
      <c r="D2729" s="230" t="s">
        <v>218</v>
      </c>
      <c r="E2729" s="242" t="s">
        <v>19</v>
      </c>
      <c r="F2729" s="243" t="s">
        <v>220</v>
      </c>
      <c r="G2729" s="241"/>
      <c r="H2729" s="244">
        <v>2073.491</v>
      </c>
      <c r="I2729" s="245"/>
      <c r="J2729" s="241"/>
      <c r="K2729" s="241"/>
      <c r="L2729" s="246"/>
      <c r="M2729" s="247"/>
      <c r="N2729" s="248"/>
      <c r="O2729" s="248"/>
      <c r="P2729" s="248"/>
      <c r="Q2729" s="248"/>
      <c r="R2729" s="248"/>
      <c r="S2729" s="248"/>
      <c r="T2729" s="249"/>
      <c r="U2729" s="14"/>
      <c r="V2729" s="14"/>
      <c r="W2729" s="14"/>
      <c r="X2729" s="14"/>
      <c r="Y2729" s="14"/>
      <c r="Z2729" s="14"/>
      <c r="AA2729" s="14"/>
      <c r="AB2729" s="14"/>
      <c r="AC2729" s="14"/>
      <c r="AD2729" s="14"/>
      <c r="AE2729" s="14"/>
      <c r="AT2729" s="250" t="s">
        <v>218</v>
      </c>
      <c r="AU2729" s="250" t="s">
        <v>82</v>
      </c>
      <c r="AV2729" s="14" t="s">
        <v>112</v>
      </c>
      <c r="AW2729" s="14" t="s">
        <v>33</v>
      </c>
      <c r="AX2729" s="14" t="s">
        <v>34</v>
      </c>
      <c r="AY2729" s="250" t="s">
        <v>206</v>
      </c>
    </row>
    <row r="2730" spans="1:65" s="2" customFormat="1" ht="44.25" customHeight="1">
      <c r="A2730" s="40"/>
      <c r="B2730" s="41"/>
      <c r="C2730" s="215" t="s">
        <v>3875</v>
      </c>
      <c r="D2730" s="215" t="s">
        <v>208</v>
      </c>
      <c r="E2730" s="216" t="s">
        <v>3876</v>
      </c>
      <c r="F2730" s="217" t="s">
        <v>3877</v>
      </c>
      <c r="G2730" s="218" t="s">
        <v>211</v>
      </c>
      <c r="H2730" s="219">
        <v>10.05</v>
      </c>
      <c r="I2730" s="220"/>
      <c r="J2730" s="221">
        <f>ROUND(I2730*H2730,2)</f>
        <v>0</v>
      </c>
      <c r="K2730" s="217" t="s">
        <v>212</v>
      </c>
      <c r="L2730" s="46"/>
      <c r="M2730" s="222" t="s">
        <v>19</v>
      </c>
      <c r="N2730" s="223" t="s">
        <v>44</v>
      </c>
      <c r="O2730" s="86"/>
      <c r="P2730" s="224">
        <f>O2730*H2730</f>
        <v>0</v>
      </c>
      <c r="Q2730" s="224">
        <v>0.00036</v>
      </c>
      <c r="R2730" s="224">
        <f>Q2730*H2730</f>
        <v>0.0036180000000000006</v>
      </c>
      <c r="S2730" s="224">
        <v>0</v>
      </c>
      <c r="T2730" s="225">
        <f>S2730*H2730</f>
        <v>0</v>
      </c>
      <c r="U2730" s="40"/>
      <c r="V2730" s="40"/>
      <c r="W2730" s="40"/>
      <c r="X2730" s="40"/>
      <c r="Y2730" s="40"/>
      <c r="Z2730" s="40"/>
      <c r="AA2730" s="40"/>
      <c r="AB2730" s="40"/>
      <c r="AC2730" s="40"/>
      <c r="AD2730" s="40"/>
      <c r="AE2730" s="40"/>
      <c r="AR2730" s="226" t="s">
        <v>304</v>
      </c>
      <c r="AT2730" s="226" t="s">
        <v>208</v>
      </c>
      <c r="AU2730" s="226" t="s">
        <v>82</v>
      </c>
      <c r="AY2730" s="19" t="s">
        <v>206</v>
      </c>
      <c r="BE2730" s="227">
        <f>IF(N2730="základní",J2730,0)</f>
        <v>0</v>
      </c>
      <c r="BF2730" s="227">
        <f>IF(N2730="snížená",J2730,0)</f>
        <v>0</v>
      </c>
      <c r="BG2730" s="227">
        <f>IF(N2730="zákl. přenesená",J2730,0)</f>
        <v>0</v>
      </c>
      <c r="BH2730" s="227">
        <f>IF(N2730="sníž. přenesená",J2730,0)</f>
        <v>0</v>
      </c>
      <c r="BI2730" s="227">
        <f>IF(N2730="nulová",J2730,0)</f>
        <v>0</v>
      </c>
      <c r="BJ2730" s="19" t="s">
        <v>34</v>
      </c>
      <c r="BK2730" s="227">
        <f>ROUND(I2730*H2730,2)</f>
        <v>0</v>
      </c>
      <c r="BL2730" s="19" t="s">
        <v>304</v>
      </c>
      <c r="BM2730" s="226" t="s">
        <v>3878</v>
      </c>
    </row>
    <row r="2731" spans="1:63" s="12" customFormat="1" ht="22.8" customHeight="1">
      <c r="A2731" s="12"/>
      <c r="B2731" s="199"/>
      <c r="C2731" s="200"/>
      <c r="D2731" s="201" t="s">
        <v>72</v>
      </c>
      <c r="E2731" s="213" t="s">
        <v>3879</v>
      </c>
      <c r="F2731" s="213" t="s">
        <v>3880</v>
      </c>
      <c r="G2731" s="200"/>
      <c r="H2731" s="200"/>
      <c r="I2731" s="203"/>
      <c r="J2731" s="214">
        <f>BK2731</f>
        <v>0</v>
      </c>
      <c r="K2731" s="200"/>
      <c r="L2731" s="205"/>
      <c r="M2731" s="206"/>
      <c r="N2731" s="207"/>
      <c r="O2731" s="207"/>
      <c r="P2731" s="208">
        <f>SUM(P2732:P2793)</f>
        <v>0</v>
      </c>
      <c r="Q2731" s="207"/>
      <c r="R2731" s="208">
        <f>SUM(R2732:R2793)</f>
        <v>1.38537512</v>
      </c>
      <c r="S2731" s="207"/>
      <c r="T2731" s="209">
        <f>SUM(T2732:T2793)</f>
        <v>0</v>
      </c>
      <c r="U2731" s="12"/>
      <c r="V2731" s="12"/>
      <c r="W2731" s="12"/>
      <c r="X2731" s="12"/>
      <c r="Y2731" s="12"/>
      <c r="Z2731" s="12"/>
      <c r="AA2731" s="12"/>
      <c r="AB2731" s="12"/>
      <c r="AC2731" s="12"/>
      <c r="AD2731" s="12"/>
      <c r="AE2731" s="12"/>
      <c r="AR2731" s="210" t="s">
        <v>82</v>
      </c>
      <c r="AT2731" s="211" t="s">
        <v>72</v>
      </c>
      <c r="AU2731" s="211" t="s">
        <v>34</v>
      </c>
      <c r="AY2731" s="210" t="s">
        <v>206</v>
      </c>
      <c r="BK2731" s="212">
        <f>SUM(BK2732:BK2793)</f>
        <v>0</v>
      </c>
    </row>
    <row r="2732" spans="1:65" s="2" customFormat="1" ht="12">
      <c r="A2732" s="40"/>
      <c r="B2732" s="41"/>
      <c r="C2732" s="215" t="s">
        <v>3881</v>
      </c>
      <c r="D2732" s="215" t="s">
        <v>208</v>
      </c>
      <c r="E2732" s="216" t="s">
        <v>3882</v>
      </c>
      <c r="F2732" s="217" t="s">
        <v>3883</v>
      </c>
      <c r="G2732" s="218" t="s">
        <v>211</v>
      </c>
      <c r="H2732" s="219">
        <v>2972.908</v>
      </c>
      <c r="I2732" s="220"/>
      <c r="J2732" s="221">
        <f>ROUND(I2732*H2732,2)</f>
        <v>0</v>
      </c>
      <c r="K2732" s="217" t="s">
        <v>212</v>
      </c>
      <c r="L2732" s="46"/>
      <c r="M2732" s="222" t="s">
        <v>19</v>
      </c>
      <c r="N2732" s="223" t="s">
        <v>44</v>
      </c>
      <c r="O2732" s="86"/>
      <c r="P2732" s="224">
        <f>O2732*H2732</f>
        <v>0</v>
      </c>
      <c r="Q2732" s="224">
        <v>0.0002</v>
      </c>
      <c r="R2732" s="224">
        <f>Q2732*H2732</f>
        <v>0.5945816</v>
      </c>
      <c r="S2732" s="224">
        <v>0</v>
      </c>
      <c r="T2732" s="225">
        <f>S2732*H2732</f>
        <v>0</v>
      </c>
      <c r="U2732" s="40"/>
      <c r="V2732" s="40"/>
      <c r="W2732" s="40"/>
      <c r="X2732" s="40"/>
      <c r="Y2732" s="40"/>
      <c r="Z2732" s="40"/>
      <c r="AA2732" s="40"/>
      <c r="AB2732" s="40"/>
      <c r="AC2732" s="40"/>
      <c r="AD2732" s="40"/>
      <c r="AE2732" s="40"/>
      <c r="AR2732" s="226" t="s">
        <v>304</v>
      </c>
      <c r="AT2732" s="226" t="s">
        <v>208</v>
      </c>
      <c r="AU2732" s="226" t="s">
        <v>82</v>
      </c>
      <c r="AY2732" s="19" t="s">
        <v>206</v>
      </c>
      <c r="BE2732" s="227">
        <f>IF(N2732="základní",J2732,0)</f>
        <v>0</v>
      </c>
      <c r="BF2732" s="227">
        <f>IF(N2732="snížená",J2732,0)</f>
        <v>0</v>
      </c>
      <c r="BG2732" s="227">
        <f>IF(N2732="zákl. přenesená",J2732,0)</f>
        <v>0</v>
      </c>
      <c r="BH2732" s="227">
        <f>IF(N2732="sníž. přenesená",J2732,0)</f>
        <v>0</v>
      </c>
      <c r="BI2732" s="227">
        <f>IF(N2732="nulová",J2732,0)</f>
        <v>0</v>
      </c>
      <c r="BJ2732" s="19" t="s">
        <v>34</v>
      </c>
      <c r="BK2732" s="227">
        <f>ROUND(I2732*H2732,2)</f>
        <v>0</v>
      </c>
      <c r="BL2732" s="19" t="s">
        <v>304</v>
      </c>
      <c r="BM2732" s="226" t="s">
        <v>3884</v>
      </c>
    </row>
    <row r="2733" spans="1:51" s="15" customFormat="1" ht="12">
      <c r="A2733" s="15"/>
      <c r="B2733" s="251"/>
      <c r="C2733" s="252"/>
      <c r="D2733" s="230" t="s">
        <v>218</v>
      </c>
      <c r="E2733" s="253" t="s">
        <v>19</v>
      </c>
      <c r="F2733" s="254" t="s">
        <v>3885</v>
      </c>
      <c r="G2733" s="252"/>
      <c r="H2733" s="253" t="s">
        <v>19</v>
      </c>
      <c r="I2733" s="255"/>
      <c r="J2733" s="252"/>
      <c r="K2733" s="252"/>
      <c r="L2733" s="256"/>
      <c r="M2733" s="257"/>
      <c r="N2733" s="258"/>
      <c r="O2733" s="258"/>
      <c r="P2733" s="258"/>
      <c r="Q2733" s="258"/>
      <c r="R2733" s="258"/>
      <c r="S2733" s="258"/>
      <c r="T2733" s="259"/>
      <c r="U2733" s="15"/>
      <c r="V2733" s="15"/>
      <c r="W2733" s="15"/>
      <c r="X2733" s="15"/>
      <c r="Y2733" s="15"/>
      <c r="Z2733" s="15"/>
      <c r="AA2733" s="15"/>
      <c r="AB2733" s="15"/>
      <c r="AC2733" s="15"/>
      <c r="AD2733" s="15"/>
      <c r="AE2733" s="15"/>
      <c r="AT2733" s="260" t="s">
        <v>218</v>
      </c>
      <c r="AU2733" s="260" t="s">
        <v>82</v>
      </c>
      <c r="AV2733" s="15" t="s">
        <v>34</v>
      </c>
      <c r="AW2733" s="15" t="s">
        <v>33</v>
      </c>
      <c r="AX2733" s="15" t="s">
        <v>73</v>
      </c>
      <c r="AY2733" s="260" t="s">
        <v>206</v>
      </c>
    </row>
    <row r="2734" spans="1:51" s="15" customFormat="1" ht="12">
      <c r="A2734" s="15"/>
      <c r="B2734" s="251"/>
      <c r="C2734" s="252"/>
      <c r="D2734" s="230" t="s">
        <v>218</v>
      </c>
      <c r="E2734" s="253" t="s">
        <v>19</v>
      </c>
      <c r="F2734" s="254" t="s">
        <v>539</v>
      </c>
      <c r="G2734" s="252"/>
      <c r="H2734" s="253" t="s">
        <v>19</v>
      </c>
      <c r="I2734" s="255"/>
      <c r="J2734" s="252"/>
      <c r="K2734" s="252"/>
      <c r="L2734" s="256"/>
      <c r="M2734" s="257"/>
      <c r="N2734" s="258"/>
      <c r="O2734" s="258"/>
      <c r="P2734" s="258"/>
      <c r="Q2734" s="258"/>
      <c r="R2734" s="258"/>
      <c r="S2734" s="258"/>
      <c r="T2734" s="259"/>
      <c r="U2734" s="15"/>
      <c r="V2734" s="15"/>
      <c r="W2734" s="15"/>
      <c r="X2734" s="15"/>
      <c r="Y2734" s="15"/>
      <c r="Z2734" s="15"/>
      <c r="AA2734" s="15"/>
      <c r="AB2734" s="15"/>
      <c r="AC2734" s="15"/>
      <c r="AD2734" s="15"/>
      <c r="AE2734" s="15"/>
      <c r="AT2734" s="260" t="s">
        <v>218</v>
      </c>
      <c r="AU2734" s="260" t="s">
        <v>82</v>
      </c>
      <c r="AV2734" s="15" t="s">
        <v>34</v>
      </c>
      <c r="AW2734" s="15" t="s">
        <v>33</v>
      </c>
      <c r="AX2734" s="15" t="s">
        <v>73</v>
      </c>
      <c r="AY2734" s="260" t="s">
        <v>206</v>
      </c>
    </row>
    <row r="2735" spans="1:51" s="13" customFormat="1" ht="12">
      <c r="A2735" s="13"/>
      <c r="B2735" s="228"/>
      <c r="C2735" s="229"/>
      <c r="D2735" s="230" t="s">
        <v>218</v>
      </c>
      <c r="E2735" s="231" t="s">
        <v>19</v>
      </c>
      <c r="F2735" s="232" t="s">
        <v>3886</v>
      </c>
      <c r="G2735" s="229"/>
      <c r="H2735" s="233">
        <v>62.683</v>
      </c>
      <c r="I2735" s="234"/>
      <c r="J2735" s="229"/>
      <c r="K2735" s="229"/>
      <c r="L2735" s="235"/>
      <c r="M2735" s="236"/>
      <c r="N2735" s="237"/>
      <c r="O2735" s="237"/>
      <c r="P2735" s="237"/>
      <c r="Q2735" s="237"/>
      <c r="R2735" s="237"/>
      <c r="S2735" s="237"/>
      <c r="T2735" s="238"/>
      <c r="U2735" s="13"/>
      <c r="V2735" s="13"/>
      <c r="W2735" s="13"/>
      <c r="X2735" s="13"/>
      <c r="Y2735" s="13"/>
      <c r="Z2735" s="13"/>
      <c r="AA2735" s="13"/>
      <c r="AB2735" s="13"/>
      <c r="AC2735" s="13"/>
      <c r="AD2735" s="13"/>
      <c r="AE2735" s="13"/>
      <c r="AT2735" s="239" t="s">
        <v>218</v>
      </c>
      <c r="AU2735" s="239" t="s">
        <v>82</v>
      </c>
      <c r="AV2735" s="13" t="s">
        <v>82</v>
      </c>
      <c r="AW2735" s="13" t="s">
        <v>33</v>
      </c>
      <c r="AX2735" s="13" t="s">
        <v>73</v>
      </c>
      <c r="AY2735" s="239" t="s">
        <v>206</v>
      </c>
    </row>
    <row r="2736" spans="1:51" s="13" customFormat="1" ht="12">
      <c r="A2736" s="13"/>
      <c r="B2736" s="228"/>
      <c r="C2736" s="229"/>
      <c r="D2736" s="230" t="s">
        <v>218</v>
      </c>
      <c r="E2736" s="231" t="s">
        <v>19</v>
      </c>
      <c r="F2736" s="232" t="s">
        <v>3887</v>
      </c>
      <c r="G2736" s="229"/>
      <c r="H2736" s="233">
        <v>51.408</v>
      </c>
      <c r="I2736" s="234"/>
      <c r="J2736" s="229"/>
      <c r="K2736" s="229"/>
      <c r="L2736" s="235"/>
      <c r="M2736" s="236"/>
      <c r="N2736" s="237"/>
      <c r="O2736" s="237"/>
      <c r="P2736" s="237"/>
      <c r="Q2736" s="237"/>
      <c r="R2736" s="237"/>
      <c r="S2736" s="237"/>
      <c r="T2736" s="238"/>
      <c r="U2736" s="13"/>
      <c r="V2736" s="13"/>
      <c r="W2736" s="13"/>
      <c r="X2736" s="13"/>
      <c r="Y2736" s="13"/>
      <c r="Z2736" s="13"/>
      <c r="AA2736" s="13"/>
      <c r="AB2736" s="13"/>
      <c r="AC2736" s="13"/>
      <c r="AD2736" s="13"/>
      <c r="AE2736" s="13"/>
      <c r="AT2736" s="239" t="s">
        <v>218</v>
      </c>
      <c r="AU2736" s="239" t="s">
        <v>82</v>
      </c>
      <c r="AV2736" s="13" t="s">
        <v>82</v>
      </c>
      <c r="AW2736" s="13" t="s">
        <v>33</v>
      </c>
      <c r="AX2736" s="13" t="s">
        <v>73</v>
      </c>
      <c r="AY2736" s="239" t="s">
        <v>206</v>
      </c>
    </row>
    <row r="2737" spans="1:51" s="15" customFormat="1" ht="12">
      <c r="A2737" s="15"/>
      <c r="B2737" s="251"/>
      <c r="C2737" s="252"/>
      <c r="D2737" s="230" t="s">
        <v>218</v>
      </c>
      <c r="E2737" s="253" t="s">
        <v>19</v>
      </c>
      <c r="F2737" s="254" t="s">
        <v>544</v>
      </c>
      <c r="G2737" s="252"/>
      <c r="H2737" s="253" t="s">
        <v>19</v>
      </c>
      <c r="I2737" s="255"/>
      <c r="J2737" s="252"/>
      <c r="K2737" s="252"/>
      <c r="L2737" s="256"/>
      <c r="M2737" s="257"/>
      <c r="N2737" s="258"/>
      <c r="O2737" s="258"/>
      <c r="P2737" s="258"/>
      <c r="Q2737" s="258"/>
      <c r="R2737" s="258"/>
      <c r="S2737" s="258"/>
      <c r="T2737" s="259"/>
      <c r="U2737" s="15"/>
      <c r="V2737" s="15"/>
      <c r="W2737" s="15"/>
      <c r="X2737" s="15"/>
      <c r="Y2737" s="15"/>
      <c r="Z2737" s="15"/>
      <c r="AA2737" s="15"/>
      <c r="AB2737" s="15"/>
      <c r="AC2737" s="15"/>
      <c r="AD2737" s="15"/>
      <c r="AE2737" s="15"/>
      <c r="AT2737" s="260" t="s">
        <v>218</v>
      </c>
      <c r="AU2737" s="260" t="s">
        <v>82</v>
      </c>
      <c r="AV2737" s="15" t="s">
        <v>34</v>
      </c>
      <c r="AW2737" s="15" t="s">
        <v>33</v>
      </c>
      <c r="AX2737" s="15" t="s">
        <v>73</v>
      </c>
      <c r="AY2737" s="260" t="s">
        <v>206</v>
      </c>
    </row>
    <row r="2738" spans="1:51" s="13" customFormat="1" ht="12">
      <c r="A2738" s="13"/>
      <c r="B2738" s="228"/>
      <c r="C2738" s="229"/>
      <c r="D2738" s="230" t="s">
        <v>218</v>
      </c>
      <c r="E2738" s="231" t="s">
        <v>19</v>
      </c>
      <c r="F2738" s="232" t="s">
        <v>3888</v>
      </c>
      <c r="G2738" s="229"/>
      <c r="H2738" s="233">
        <v>70.659</v>
      </c>
      <c r="I2738" s="234"/>
      <c r="J2738" s="229"/>
      <c r="K2738" s="229"/>
      <c r="L2738" s="235"/>
      <c r="M2738" s="236"/>
      <c r="N2738" s="237"/>
      <c r="O2738" s="237"/>
      <c r="P2738" s="237"/>
      <c r="Q2738" s="237"/>
      <c r="R2738" s="237"/>
      <c r="S2738" s="237"/>
      <c r="T2738" s="238"/>
      <c r="U2738" s="13"/>
      <c r="V2738" s="13"/>
      <c r="W2738" s="13"/>
      <c r="X2738" s="13"/>
      <c r="Y2738" s="13"/>
      <c r="Z2738" s="13"/>
      <c r="AA2738" s="13"/>
      <c r="AB2738" s="13"/>
      <c r="AC2738" s="13"/>
      <c r="AD2738" s="13"/>
      <c r="AE2738" s="13"/>
      <c r="AT2738" s="239" t="s">
        <v>218</v>
      </c>
      <c r="AU2738" s="239" t="s">
        <v>82</v>
      </c>
      <c r="AV2738" s="13" t="s">
        <v>82</v>
      </c>
      <c r="AW2738" s="13" t="s">
        <v>33</v>
      </c>
      <c r="AX2738" s="13" t="s">
        <v>73</v>
      </c>
      <c r="AY2738" s="239" t="s">
        <v>206</v>
      </c>
    </row>
    <row r="2739" spans="1:51" s="16" customFormat="1" ht="12">
      <c r="A2739" s="16"/>
      <c r="B2739" s="271"/>
      <c r="C2739" s="272"/>
      <c r="D2739" s="230" t="s">
        <v>218</v>
      </c>
      <c r="E2739" s="273" t="s">
        <v>19</v>
      </c>
      <c r="F2739" s="274" t="s">
        <v>1368</v>
      </c>
      <c r="G2739" s="272"/>
      <c r="H2739" s="275">
        <v>184.75</v>
      </c>
      <c r="I2739" s="276"/>
      <c r="J2739" s="272"/>
      <c r="K2739" s="272"/>
      <c r="L2739" s="277"/>
      <c r="M2739" s="278"/>
      <c r="N2739" s="279"/>
      <c r="O2739" s="279"/>
      <c r="P2739" s="279"/>
      <c r="Q2739" s="279"/>
      <c r="R2739" s="279"/>
      <c r="S2739" s="279"/>
      <c r="T2739" s="280"/>
      <c r="U2739" s="16"/>
      <c r="V2739" s="16"/>
      <c r="W2739" s="16"/>
      <c r="X2739" s="16"/>
      <c r="Y2739" s="16"/>
      <c r="Z2739" s="16"/>
      <c r="AA2739" s="16"/>
      <c r="AB2739" s="16"/>
      <c r="AC2739" s="16"/>
      <c r="AD2739" s="16"/>
      <c r="AE2739" s="16"/>
      <c r="AT2739" s="281" t="s">
        <v>218</v>
      </c>
      <c r="AU2739" s="281" t="s">
        <v>82</v>
      </c>
      <c r="AV2739" s="16" t="s">
        <v>93</v>
      </c>
      <c r="AW2739" s="16" t="s">
        <v>33</v>
      </c>
      <c r="AX2739" s="16" t="s">
        <v>73</v>
      </c>
      <c r="AY2739" s="281" t="s">
        <v>206</v>
      </c>
    </row>
    <row r="2740" spans="1:51" s="15" customFormat="1" ht="12">
      <c r="A2740" s="15"/>
      <c r="B2740" s="251"/>
      <c r="C2740" s="252"/>
      <c r="D2740" s="230" t="s">
        <v>218</v>
      </c>
      <c r="E2740" s="253" t="s">
        <v>19</v>
      </c>
      <c r="F2740" s="254" t="s">
        <v>3889</v>
      </c>
      <c r="G2740" s="252"/>
      <c r="H2740" s="253" t="s">
        <v>19</v>
      </c>
      <c r="I2740" s="255"/>
      <c r="J2740" s="252"/>
      <c r="K2740" s="252"/>
      <c r="L2740" s="256"/>
      <c r="M2740" s="257"/>
      <c r="N2740" s="258"/>
      <c r="O2740" s="258"/>
      <c r="P2740" s="258"/>
      <c r="Q2740" s="258"/>
      <c r="R2740" s="258"/>
      <c r="S2740" s="258"/>
      <c r="T2740" s="259"/>
      <c r="U2740" s="15"/>
      <c r="V2740" s="15"/>
      <c r="W2740" s="15"/>
      <c r="X2740" s="15"/>
      <c r="Y2740" s="15"/>
      <c r="Z2740" s="15"/>
      <c r="AA2740" s="15"/>
      <c r="AB2740" s="15"/>
      <c r="AC2740" s="15"/>
      <c r="AD2740" s="15"/>
      <c r="AE2740" s="15"/>
      <c r="AT2740" s="260" t="s">
        <v>218</v>
      </c>
      <c r="AU2740" s="260" t="s">
        <v>82</v>
      </c>
      <c r="AV2740" s="15" t="s">
        <v>34</v>
      </c>
      <c r="AW2740" s="15" t="s">
        <v>33</v>
      </c>
      <c r="AX2740" s="15" t="s">
        <v>73</v>
      </c>
      <c r="AY2740" s="260" t="s">
        <v>206</v>
      </c>
    </row>
    <row r="2741" spans="1:51" s="13" customFormat="1" ht="12">
      <c r="A2741" s="13"/>
      <c r="B2741" s="228"/>
      <c r="C2741" s="229"/>
      <c r="D2741" s="230" t="s">
        <v>218</v>
      </c>
      <c r="E2741" s="231" t="s">
        <v>19</v>
      </c>
      <c r="F2741" s="232" t="s">
        <v>3890</v>
      </c>
      <c r="G2741" s="229"/>
      <c r="H2741" s="233">
        <v>779.88</v>
      </c>
      <c r="I2741" s="234"/>
      <c r="J2741" s="229"/>
      <c r="K2741" s="229"/>
      <c r="L2741" s="235"/>
      <c r="M2741" s="236"/>
      <c r="N2741" s="237"/>
      <c r="O2741" s="237"/>
      <c r="P2741" s="237"/>
      <c r="Q2741" s="237"/>
      <c r="R2741" s="237"/>
      <c r="S2741" s="237"/>
      <c r="T2741" s="238"/>
      <c r="U2741" s="13"/>
      <c r="V2741" s="13"/>
      <c r="W2741" s="13"/>
      <c r="X2741" s="13"/>
      <c r="Y2741" s="13"/>
      <c r="Z2741" s="13"/>
      <c r="AA2741" s="13"/>
      <c r="AB2741" s="13"/>
      <c r="AC2741" s="13"/>
      <c r="AD2741" s="13"/>
      <c r="AE2741" s="13"/>
      <c r="AT2741" s="239" t="s">
        <v>218</v>
      </c>
      <c r="AU2741" s="239" t="s">
        <v>82</v>
      </c>
      <c r="AV2741" s="13" t="s">
        <v>82</v>
      </c>
      <c r="AW2741" s="13" t="s">
        <v>33</v>
      </c>
      <c r="AX2741" s="13" t="s">
        <v>73</v>
      </c>
      <c r="AY2741" s="239" t="s">
        <v>206</v>
      </c>
    </row>
    <row r="2742" spans="1:51" s="15" customFormat="1" ht="12">
      <c r="A2742" s="15"/>
      <c r="B2742" s="251"/>
      <c r="C2742" s="252"/>
      <c r="D2742" s="230" t="s">
        <v>218</v>
      </c>
      <c r="E2742" s="253" t="s">
        <v>19</v>
      </c>
      <c r="F2742" s="254" t="s">
        <v>3891</v>
      </c>
      <c r="G2742" s="252"/>
      <c r="H2742" s="253" t="s">
        <v>19</v>
      </c>
      <c r="I2742" s="255"/>
      <c r="J2742" s="252"/>
      <c r="K2742" s="252"/>
      <c r="L2742" s="256"/>
      <c r="M2742" s="257"/>
      <c r="N2742" s="258"/>
      <c r="O2742" s="258"/>
      <c r="P2742" s="258"/>
      <c r="Q2742" s="258"/>
      <c r="R2742" s="258"/>
      <c r="S2742" s="258"/>
      <c r="T2742" s="259"/>
      <c r="U2742" s="15"/>
      <c r="V2742" s="15"/>
      <c r="W2742" s="15"/>
      <c r="X2742" s="15"/>
      <c r="Y2742" s="15"/>
      <c r="Z2742" s="15"/>
      <c r="AA2742" s="15"/>
      <c r="AB2742" s="15"/>
      <c r="AC2742" s="15"/>
      <c r="AD2742" s="15"/>
      <c r="AE2742" s="15"/>
      <c r="AT2742" s="260" t="s">
        <v>218</v>
      </c>
      <c r="AU2742" s="260" t="s">
        <v>82</v>
      </c>
      <c r="AV2742" s="15" t="s">
        <v>34</v>
      </c>
      <c r="AW2742" s="15" t="s">
        <v>33</v>
      </c>
      <c r="AX2742" s="15" t="s">
        <v>73</v>
      </c>
      <c r="AY2742" s="260" t="s">
        <v>206</v>
      </c>
    </row>
    <row r="2743" spans="1:51" s="13" customFormat="1" ht="12">
      <c r="A2743" s="13"/>
      <c r="B2743" s="228"/>
      <c r="C2743" s="229"/>
      <c r="D2743" s="230" t="s">
        <v>218</v>
      </c>
      <c r="E2743" s="231" t="s">
        <v>19</v>
      </c>
      <c r="F2743" s="232" t="s">
        <v>3892</v>
      </c>
      <c r="G2743" s="229"/>
      <c r="H2743" s="233">
        <v>287.99</v>
      </c>
      <c r="I2743" s="234"/>
      <c r="J2743" s="229"/>
      <c r="K2743" s="229"/>
      <c r="L2743" s="235"/>
      <c r="M2743" s="236"/>
      <c r="N2743" s="237"/>
      <c r="O2743" s="237"/>
      <c r="P2743" s="237"/>
      <c r="Q2743" s="237"/>
      <c r="R2743" s="237"/>
      <c r="S2743" s="237"/>
      <c r="T2743" s="238"/>
      <c r="U2743" s="13"/>
      <c r="V2743" s="13"/>
      <c r="W2743" s="13"/>
      <c r="X2743" s="13"/>
      <c r="Y2743" s="13"/>
      <c r="Z2743" s="13"/>
      <c r="AA2743" s="13"/>
      <c r="AB2743" s="13"/>
      <c r="AC2743" s="13"/>
      <c r="AD2743" s="13"/>
      <c r="AE2743" s="13"/>
      <c r="AT2743" s="239" t="s">
        <v>218</v>
      </c>
      <c r="AU2743" s="239" t="s">
        <v>82</v>
      </c>
      <c r="AV2743" s="13" t="s">
        <v>82</v>
      </c>
      <c r="AW2743" s="13" t="s">
        <v>33</v>
      </c>
      <c r="AX2743" s="13" t="s">
        <v>73</v>
      </c>
      <c r="AY2743" s="239" t="s">
        <v>206</v>
      </c>
    </row>
    <row r="2744" spans="1:51" s="15" customFormat="1" ht="12">
      <c r="A2744" s="15"/>
      <c r="B2744" s="251"/>
      <c r="C2744" s="252"/>
      <c r="D2744" s="230" t="s">
        <v>218</v>
      </c>
      <c r="E2744" s="253" t="s">
        <v>19</v>
      </c>
      <c r="F2744" s="254" t="s">
        <v>3893</v>
      </c>
      <c r="G2744" s="252"/>
      <c r="H2744" s="253" t="s">
        <v>19</v>
      </c>
      <c r="I2744" s="255"/>
      <c r="J2744" s="252"/>
      <c r="K2744" s="252"/>
      <c r="L2744" s="256"/>
      <c r="M2744" s="257"/>
      <c r="N2744" s="258"/>
      <c r="O2744" s="258"/>
      <c r="P2744" s="258"/>
      <c r="Q2744" s="258"/>
      <c r="R2744" s="258"/>
      <c r="S2744" s="258"/>
      <c r="T2744" s="259"/>
      <c r="U2744" s="15"/>
      <c r="V2744" s="15"/>
      <c r="W2744" s="15"/>
      <c r="X2744" s="15"/>
      <c r="Y2744" s="15"/>
      <c r="Z2744" s="15"/>
      <c r="AA2744" s="15"/>
      <c r="AB2744" s="15"/>
      <c r="AC2744" s="15"/>
      <c r="AD2744" s="15"/>
      <c r="AE2744" s="15"/>
      <c r="AT2744" s="260" t="s">
        <v>218</v>
      </c>
      <c r="AU2744" s="260" t="s">
        <v>82</v>
      </c>
      <c r="AV2744" s="15" t="s">
        <v>34</v>
      </c>
      <c r="AW2744" s="15" t="s">
        <v>33</v>
      </c>
      <c r="AX2744" s="15" t="s">
        <v>73</v>
      </c>
      <c r="AY2744" s="260" t="s">
        <v>206</v>
      </c>
    </row>
    <row r="2745" spans="1:51" s="15" customFormat="1" ht="12">
      <c r="A2745" s="15"/>
      <c r="B2745" s="251"/>
      <c r="C2745" s="252"/>
      <c r="D2745" s="230" t="s">
        <v>218</v>
      </c>
      <c r="E2745" s="253" t="s">
        <v>19</v>
      </c>
      <c r="F2745" s="254" t="s">
        <v>1260</v>
      </c>
      <c r="G2745" s="252"/>
      <c r="H2745" s="253" t="s">
        <v>19</v>
      </c>
      <c r="I2745" s="255"/>
      <c r="J2745" s="252"/>
      <c r="K2745" s="252"/>
      <c r="L2745" s="256"/>
      <c r="M2745" s="257"/>
      <c r="N2745" s="258"/>
      <c r="O2745" s="258"/>
      <c r="P2745" s="258"/>
      <c r="Q2745" s="258"/>
      <c r="R2745" s="258"/>
      <c r="S2745" s="258"/>
      <c r="T2745" s="259"/>
      <c r="U2745" s="15"/>
      <c r="V2745" s="15"/>
      <c r="W2745" s="15"/>
      <c r="X2745" s="15"/>
      <c r="Y2745" s="15"/>
      <c r="Z2745" s="15"/>
      <c r="AA2745" s="15"/>
      <c r="AB2745" s="15"/>
      <c r="AC2745" s="15"/>
      <c r="AD2745" s="15"/>
      <c r="AE2745" s="15"/>
      <c r="AT2745" s="260" t="s">
        <v>218</v>
      </c>
      <c r="AU2745" s="260" t="s">
        <v>82</v>
      </c>
      <c r="AV2745" s="15" t="s">
        <v>34</v>
      </c>
      <c r="AW2745" s="15" t="s">
        <v>33</v>
      </c>
      <c r="AX2745" s="15" t="s">
        <v>73</v>
      </c>
      <c r="AY2745" s="260" t="s">
        <v>206</v>
      </c>
    </row>
    <row r="2746" spans="1:51" s="15" customFormat="1" ht="12">
      <c r="A2746" s="15"/>
      <c r="B2746" s="251"/>
      <c r="C2746" s="252"/>
      <c r="D2746" s="230" t="s">
        <v>218</v>
      </c>
      <c r="E2746" s="253" t="s">
        <v>19</v>
      </c>
      <c r="F2746" s="254" t="s">
        <v>539</v>
      </c>
      <c r="G2746" s="252"/>
      <c r="H2746" s="253" t="s">
        <v>19</v>
      </c>
      <c r="I2746" s="255"/>
      <c r="J2746" s="252"/>
      <c r="K2746" s="252"/>
      <c r="L2746" s="256"/>
      <c r="M2746" s="257"/>
      <c r="N2746" s="258"/>
      <c r="O2746" s="258"/>
      <c r="P2746" s="258"/>
      <c r="Q2746" s="258"/>
      <c r="R2746" s="258"/>
      <c r="S2746" s="258"/>
      <c r="T2746" s="259"/>
      <c r="U2746" s="15"/>
      <c r="V2746" s="15"/>
      <c r="W2746" s="15"/>
      <c r="X2746" s="15"/>
      <c r="Y2746" s="15"/>
      <c r="Z2746" s="15"/>
      <c r="AA2746" s="15"/>
      <c r="AB2746" s="15"/>
      <c r="AC2746" s="15"/>
      <c r="AD2746" s="15"/>
      <c r="AE2746" s="15"/>
      <c r="AT2746" s="260" t="s">
        <v>218</v>
      </c>
      <c r="AU2746" s="260" t="s">
        <v>82</v>
      </c>
      <c r="AV2746" s="15" t="s">
        <v>34</v>
      </c>
      <c r="AW2746" s="15" t="s">
        <v>33</v>
      </c>
      <c r="AX2746" s="15" t="s">
        <v>73</v>
      </c>
      <c r="AY2746" s="260" t="s">
        <v>206</v>
      </c>
    </row>
    <row r="2747" spans="1:51" s="13" customFormat="1" ht="12">
      <c r="A2747" s="13"/>
      <c r="B2747" s="228"/>
      <c r="C2747" s="229"/>
      <c r="D2747" s="230" t="s">
        <v>218</v>
      </c>
      <c r="E2747" s="231" t="s">
        <v>19</v>
      </c>
      <c r="F2747" s="232" t="s">
        <v>3894</v>
      </c>
      <c r="G2747" s="229"/>
      <c r="H2747" s="233">
        <v>62.85</v>
      </c>
      <c r="I2747" s="234"/>
      <c r="J2747" s="229"/>
      <c r="K2747" s="229"/>
      <c r="L2747" s="235"/>
      <c r="M2747" s="236"/>
      <c r="N2747" s="237"/>
      <c r="O2747" s="237"/>
      <c r="P2747" s="237"/>
      <c r="Q2747" s="237"/>
      <c r="R2747" s="237"/>
      <c r="S2747" s="237"/>
      <c r="T2747" s="238"/>
      <c r="U2747" s="13"/>
      <c r="V2747" s="13"/>
      <c r="W2747" s="13"/>
      <c r="X2747" s="13"/>
      <c r="Y2747" s="13"/>
      <c r="Z2747" s="13"/>
      <c r="AA2747" s="13"/>
      <c r="AB2747" s="13"/>
      <c r="AC2747" s="13"/>
      <c r="AD2747" s="13"/>
      <c r="AE2747" s="13"/>
      <c r="AT2747" s="239" t="s">
        <v>218</v>
      </c>
      <c r="AU2747" s="239" t="s">
        <v>82</v>
      </c>
      <c r="AV2747" s="13" t="s">
        <v>82</v>
      </c>
      <c r="AW2747" s="13" t="s">
        <v>33</v>
      </c>
      <c r="AX2747" s="13" t="s">
        <v>73</v>
      </c>
      <c r="AY2747" s="239" t="s">
        <v>206</v>
      </c>
    </row>
    <row r="2748" spans="1:51" s="13" customFormat="1" ht="12">
      <c r="A2748" s="13"/>
      <c r="B2748" s="228"/>
      <c r="C2748" s="229"/>
      <c r="D2748" s="230" t="s">
        <v>218</v>
      </c>
      <c r="E2748" s="231" t="s">
        <v>19</v>
      </c>
      <c r="F2748" s="232" t="s">
        <v>3895</v>
      </c>
      <c r="G2748" s="229"/>
      <c r="H2748" s="233">
        <v>165.9</v>
      </c>
      <c r="I2748" s="234"/>
      <c r="J2748" s="229"/>
      <c r="K2748" s="229"/>
      <c r="L2748" s="235"/>
      <c r="M2748" s="236"/>
      <c r="N2748" s="237"/>
      <c r="O2748" s="237"/>
      <c r="P2748" s="237"/>
      <c r="Q2748" s="237"/>
      <c r="R2748" s="237"/>
      <c r="S2748" s="237"/>
      <c r="T2748" s="238"/>
      <c r="U2748" s="13"/>
      <c r="V2748" s="13"/>
      <c r="W2748" s="13"/>
      <c r="X2748" s="13"/>
      <c r="Y2748" s="13"/>
      <c r="Z2748" s="13"/>
      <c r="AA2748" s="13"/>
      <c r="AB2748" s="13"/>
      <c r="AC2748" s="13"/>
      <c r="AD2748" s="13"/>
      <c r="AE2748" s="13"/>
      <c r="AT2748" s="239" t="s">
        <v>218</v>
      </c>
      <c r="AU2748" s="239" t="s">
        <v>82</v>
      </c>
      <c r="AV2748" s="13" t="s">
        <v>82</v>
      </c>
      <c r="AW2748" s="13" t="s">
        <v>33</v>
      </c>
      <c r="AX2748" s="13" t="s">
        <v>73</v>
      </c>
      <c r="AY2748" s="239" t="s">
        <v>206</v>
      </c>
    </row>
    <row r="2749" spans="1:51" s="13" customFormat="1" ht="12">
      <c r="A2749" s="13"/>
      <c r="B2749" s="228"/>
      <c r="C2749" s="229"/>
      <c r="D2749" s="230" t="s">
        <v>218</v>
      </c>
      <c r="E2749" s="231" t="s">
        <v>19</v>
      </c>
      <c r="F2749" s="232" t="s">
        <v>3896</v>
      </c>
      <c r="G2749" s="229"/>
      <c r="H2749" s="233">
        <v>48.6</v>
      </c>
      <c r="I2749" s="234"/>
      <c r="J2749" s="229"/>
      <c r="K2749" s="229"/>
      <c r="L2749" s="235"/>
      <c r="M2749" s="236"/>
      <c r="N2749" s="237"/>
      <c r="O2749" s="237"/>
      <c r="P2749" s="237"/>
      <c r="Q2749" s="237"/>
      <c r="R2749" s="237"/>
      <c r="S2749" s="237"/>
      <c r="T2749" s="238"/>
      <c r="U2749" s="13"/>
      <c r="V2749" s="13"/>
      <c r="W2749" s="13"/>
      <c r="X2749" s="13"/>
      <c r="Y2749" s="13"/>
      <c r="Z2749" s="13"/>
      <c r="AA2749" s="13"/>
      <c r="AB2749" s="13"/>
      <c r="AC2749" s="13"/>
      <c r="AD2749" s="13"/>
      <c r="AE2749" s="13"/>
      <c r="AT2749" s="239" t="s">
        <v>218</v>
      </c>
      <c r="AU2749" s="239" t="s">
        <v>82</v>
      </c>
      <c r="AV2749" s="13" t="s">
        <v>82</v>
      </c>
      <c r="AW2749" s="13" t="s">
        <v>33</v>
      </c>
      <c r="AX2749" s="13" t="s">
        <v>73</v>
      </c>
      <c r="AY2749" s="239" t="s">
        <v>206</v>
      </c>
    </row>
    <row r="2750" spans="1:51" s="13" customFormat="1" ht="12">
      <c r="A2750" s="13"/>
      <c r="B2750" s="228"/>
      <c r="C2750" s="229"/>
      <c r="D2750" s="230" t="s">
        <v>218</v>
      </c>
      <c r="E2750" s="231" t="s">
        <v>19</v>
      </c>
      <c r="F2750" s="232" t="s">
        <v>3897</v>
      </c>
      <c r="G2750" s="229"/>
      <c r="H2750" s="233">
        <v>54.9</v>
      </c>
      <c r="I2750" s="234"/>
      <c r="J2750" s="229"/>
      <c r="K2750" s="229"/>
      <c r="L2750" s="235"/>
      <c r="M2750" s="236"/>
      <c r="N2750" s="237"/>
      <c r="O2750" s="237"/>
      <c r="P2750" s="237"/>
      <c r="Q2750" s="237"/>
      <c r="R2750" s="237"/>
      <c r="S2750" s="237"/>
      <c r="T2750" s="238"/>
      <c r="U2750" s="13"/>
      <c r="V2750" s="13"/>
      <c r="W2750" s="13"/>
      <c r="X2750" s="13"/>
      <c r="Y2750" s="13"/>
      <c r="Z2750" s="13"/>
      <c r="AA2750" s="13"/>
      <c r="AB2750" s="13"/>
      <c r="AC2750" s="13"/>
      <c r="AD2750" s="13"/>
      <c r="AE2750" s="13"/>
      <c r="AT2750" s="239" t="s">
        <v>218</v>
      </c>
      <c r="AU2750" s="239" t="s">
        <v>82</v>
      </c>
      <c r="AV2750" s="13" t="s">
        <v>82</v>
      </c>
      <c r="AW2750" s="13" t="s">
        <v>33</v>
      </c>
      <c r="AX2750" s="13" t="s">
        <v>73</v>
      </c>
      <c r="AY2750" s="239" t="s">
        <v>206</v>
      </c>
    </row>
    <row r="2751" spans="1:51" s="13" customFormat="1" ht="12">
      <c r="A2751" s="13"/>
      <c r="B2751" s="228"/>
      <c r="C2751" s="229"/>
      <c r="D2751" s="230" t="s">
        <v>218</v>
      </c>
      <c r="E2751" s="231" t="s">
        <v>19</v>
      </c>
      <c r="F2751" s="232" t="s">
        <v>3898</v>
      </c>
      <c r="G2751" s="229"/>
      <c r="H2751" s="233">
        <v>49.5</v>
      </c>
      <c r="I2751" s="234"/>
      <c r="J2751" s="229"/>
      <c r="K2751" s="229"/>
      <c r="L2751" s="235"/>
      <c r="M2751" s="236"/>
      <c r="N2751" s="237"/>
      <c r="O2751" s="237"/>
      <c r="P2751" s="237"/>
      <c r="Q2751" s="237"/>
      <c r="R2751" s="237"/>
      <c r="S2751" s="237"/>
      <c r="T2751" s="238"/>
      <c r="U2751" s="13"/>
      <c r="V2751" s="13"/>
      <c r="W2751" s="13"/>
      <c r="X2751" s="13"/>
      <c r="Y2751" s="13"/>
      <c r="Z2751" s="13"/>
      <c r="AA2751" s="13"/>
      <c r="AB2751" s="13"/>
      <c r="AC2751" s="13"/>
      <c r="AD2751" s="13"/>
      <c r="AE2751" s="13"/>
      <c r="AT2751" s="239" t="s">
        <v>218</v>
      </c>
      <c r="AU2751" s="239" t="s">
        <v>82</v>
      </c>
      <c r="AV2751" s="13" t="s">
        <v>82</v>
      </c>
      <c r="AW2751" s="13" t="s">
        <v>33</v>
      </c>
      <c r="AX2751" s="13" t="s">
        <v>73</v>
      </c>
      <c r="AY2751" s="239" t="s">
        <v>206</v>
      </c>
    </row>
    <row r="2752" spans="1:51" s="13" customFormat="1" ht="12">
      <c r="A2752" s="13"/>
      <c r="B2752" s="228"/>
      <c r="C2752" s="229"/>
      <c r="D2752" s="230" t="s">
        <v>218</v>
      </c>
      <c r="E2752" s="231" t="s">
        <v>19</v>
      </c>
      <c r="F2752" s="232" t="s">
        <v>3899</v>
      </c>
      <c r="G2752" s="229"/>
      <c r="H2752" s="233">
        <v>48.6</v>
      </c>
      <c r="I2752" s="234"/>
      <c r="J2752" s="229"/>
      <c r="K2752" s="229"/>
      <c r="L2752" s="235"/>
      <c r="M2752" s="236"/>
      <c r="N2752" s="237"/>
      <c r="O2752" s="237"/>
      <c r="P2752" s="237"/>
      <c r="Q2752" s="237"/>
      <c r="R2752" s="237"/>
      <c r="S2752" s="237"/>
      <c r="T2752" s="238"/>
      <c r="U2752" s="13"/>
      <c r="V2752" s="13"/>
      <c r="W2752" s="13"/>
      <c r="X2752" s="13"/>
      <c r="Y2752" s="13"/>
      <c r="Z2752" s="13"/>
      <c r="AA2752" s="13"/>
      <c r="AB2752" s="13"/>
      <c r="AC2752" s="13"/>
      <c r="AD2752" s="13"/>
      <c r="AE2752" s="13"/>
      <c r="AT2752" s="239" t="s">
        <v>218</v>
      </c>
      <c r="AU2752" s="239" t="s">
        <v>82</v>
      </c>
      <c r="AV2752" s="13" t="s">
        <v>82</v>
      </c>
      <c r="AW2752" s="13" t="s">
        <v>33</v>
      </c>
      <c r="AX2752" s="13" t="s">
        <v>73</v>
      </c>
      <c r="AY2752" s="239" t="s">
        <v>206</v>
      </c>
    </row>
    <row r="2753" spans="1:51" s="13" customFormat="1" ht="12">
      <c r="A2753" s="13"/>
      <c r="B2753" s="228"/>
      <c r="C2753" s="229"/>
      <c r="D2753" s="230" t="s">
        <v>218</v>
      </c>
      <c r="E2753" s="231" t="s">
        <v>19</v>
      </c>
      <c r="F2753" s="232" t="s">
        <v>3900</v>
      </c>
      <c r="G2753" s="229"/>
      <c r="H2753" s="233">
        <v>56.4</v>
      </c>
      <c r="I2753" s="234"/>
      <c r="J2753" s="229"/>
      <c r="K2753" s="229"/>
      <c r="L2753" s="235"/>
      <c r="M2753" s="236"/>
      <c r="N2753" s="237"/>
      <c r="O2753" s="237"/>
      <c r="P2753" s="237"/>
      <c r="Q2753" s="237"/>
      <c r="R2753" s="237"/>
      <c r="S2753" s="237"/>
      <c r="T2753" s="238"/>
      <c r="U2753" s="13"/>
      <c r="V2753" s="13"/>
      <c r="W2753" s="13"/>
      <c r="X2753" s="13"/>
      <c r="Y2753" s="13"/>
      <c r="Z2753" s="13"/>
      <c r="AA2753" s="13"/>
      <c r="AB2753" s="13"/>
      <c r="AC2753" s="13"/>
      <c r="AD2753" s="13"/>
      <c r="AE2753" s="13"/>
      <c r="AT2753" s="239" t="s">
        <v>218</v>
      </c>
      <c r="AU2753" s="239" t="s">
        <v>82</v>
      </c>
      <c r="AV2753" s="13" t="s">
        <v>82</v>
      </c>
      <c r="AW2753" s="13" t="s">
        <v>33</v>
      </c>
      <c r="AX2753" s="13" t="s">
        <v>73</v>
      </c>
      <c r="AY2753" s="239" t="s">
        <v>206</v>
      </c>
    </row>
    <row r="2754" spans="1:51" s="13" customFormat="1" ht="12">
      <c r="A2754" s="13"/>
      <c r="B2754" s="228"/>
      <c r="C2754" s="229"/>
      <c r="D2754" s="230" t="s">
        <v>218</v>
      </c>
      <c r="E2754" s="231" t="s">
        <v>19</v>
      </c>
      <c r="F2754" s="232" t="s">
        <v>3901</v>
      </c>
      <c r="G2754" s="229"/>
      <c r="H2754" s="233">
        <v>48.6</v>
      </c>
      <c r="I2754" s="234"/>
      <c r="J2754" s="229"/>
      <c r="K2754" s="229"/>
      <c r="L2754" s="235"/>
      <c r="M2754" s="236"/>
      <c r="N2754" s="237"/>
      <c r="O2754" s="237"/>
      <c r="P2754" s="237"/>
      <c r="Q2754" s="237"/>
      <c r="R2754" s="237"/>
      <c r="S2754" s="237"/>
      <c r="T2754" s="238"/>
      <c r="U2754" s="13"/>
      <c r="V2754" s="13"/>
      <c r="W2754" s="13"/>
      <c r="X2754" s="13"/>
      <c r="Y2754" s="13"/>
      <c r="Z2754" s="13"/>
      <c r="AA2754" s="13"/>
      <c r="AB2754" s="13"/>
      <c r="AC2754" s="13"/>
      <c r="AD2754" s="13"/>
      <c r="AE2754" s="13"/>
      <c r="AT2754" s="239" t="s">
        <v>218</v>
      </c>
      <c r="AU2754" s="239" t="s">
        <v>82</v>
      </c>
      <c r="AV2754" s="13" t="s">
        <v>82</v>
      </c>
      <c r="AW2754" s="13" t="s">
        <v>33</v>
      </c>
      <c r="AX2754" s="13" t="s">
        <v>73</v>
      </c>
      <c r="AY2754" s="239" t="s">
        <v>206</v>
      </c>
    </row>
    <row r="2755" spans="1:51" s="13" customFormat="1" ht="12">
      <c r="A2755" s="13"/>
      <c r="B2755" s="228"/>
      <c r="C2755" s="229"/>
      <c r="D2755" s="230" t="s">
        <v>218</v>
      </c>
      <c r="E2755" s="231" t="s">
        <v>19</v>
      </c>
      <c r="F2755" s="232" t="s">
        <v>3902</v>
      </c>
      <c r="G2755" s="229"/>
      <c r="H2755" s="233">
        <v>48.6</v>
      </c>
      <c r="I2755" s="234"/>
      <c r="J2755" s="229"/>
      <c r="K2755" s="229"/>
      <c r="L2755" s="235"/>
      <c r="M2755" s="236"/>
      <c r="N2755" s="237"/>
      <c r="O2755" s="237"/>
      <c r="P2755" s="237"/>
      <c r="Q2755" s="237"/>
      <c r="R2755" s="237"/>
      <c r="S2755" s="237"/>
      <c r="T2755" s="238"/>
      <c r="U2755" s="13"/>
      <c r="V2755" s="13"/>
      <c r="W2755" s="13"/>
      <c r="X2755" s="13"/>
      <c r="Y2755" s="13"/>
      <c r="Z2755" s="13"/>
      <c r="AA2755" s="13"/>
      <c r="AB2755" s="13"/>
      <c r="AC2755" s="13"/>
      <c r="AD2755" s="13"/>
      <c r="AE2755" s="13"/>
      <c r="AT2755" s="239" t="s">
        <v>218</v>
      </c>
      <c r="AU2755" s="239" t="s">
        <v>82</v>
      </c>
      <c r="AV2755" s="13" t="s">
        <v>82</v>
      </c>
      <c r="AW2755" s="13" t="s">
        <v>33</v>
      </c>
      <c r="AX2755" s="13" t="s">
        <v>73</v>
      </c>
      <c r="AY2755" s="239" t="s">
        <v>206</v>
      </c>
    </row>
    <row r="2756" spans="1:51" s="13" customFormat="1" ht="12">
      <c r="A2756" s="13"/>
      <c r="B2756" s="228"/>
      <c r="C2756" s="229"/>
      <c r="D2756" s="230" t="s">
        <v>218</v>
      </c>
      <c r="E2756" s="231" t="s">
        <v>19</v>
      </c>
      <c r="F2756" s="232" t="s">
        <v>3903</v>
      </c>
      <c r="G2756" s="229"/>
      <c r="H2756" s="233">
        <v>56.4</v>
      </c>
      <c r="I2756" s="234"/>
      <c r="J2756" s="229"/>
      <c r="K2756" s="229"/>
      <c r="L2756" s="235"/>
      <c r="M2756" s="236"/>
      <c r="N2756" s="237"/>
      <c r="O2756" s="237"/>
      <c r="P2756" s="237"/>
      <c r="Q2756" s="237"/>
      <c r="R2756" s="237"/>
      <c r="S2756" s="237"/>
      <c r="T2756" s="238"/>
      <c r="U2756" s="13"/>
      <c r="V2756" s="13"/>
      <c r="W2756" s="13"/>
      <c r="X2756" s="13"/>
      <c r="Y2756" s="13"/>
      <c r="Z2756" s="13"/>
      <c r="AA2756" s="13"/>
      <c r="AB2756" s="13"/>
      <c r="AC2756" s="13"/>
      <c r="AD2756" s="13"/>
      <c r="AE2756" s="13"/>
      <c r="AT2756" s="239" t="s">
        <v>218</v>
      </c>
      <c r="AU2756" s="239" t="s">
        <v>82</v>
      </c>
      <c r="AV2756" s="13" t="s">
        <v>82</v>
      </c>
      <c r="AW2756" s="13" t="s">
        <v>33</v>
      </c>
      <c r="AX2756" s="13" t="s">
        <v>73</v>
      </c>
      <c r="AY2756" s="239" t="s">
        <v>206</v>
      </c>
    </row>
    <row r="2757" spans="1:51" s="13" customFormat="1" ht="12">
      <c r="A2757" s="13"/>
      <c r="B2757" s="228"/>
      <c r="C2757" s="229"/>
      <c r="D2757" s="230" t="s">
        <v>218</v>
      </c>
      <c r="E2757" s="231" t="s">
        <v>19</v>
      </c>
      <c r="F2757" s="232" t="s">
        <v>3904</v>
      </c>
      <c r="G2757" s="229"/>
      <c r="H2757" s="233">
        <v>50.1</v>
      </c>
      <c r="I2757" s="234"/>
      <c r="J2757" s="229"/>
      <c r="K2757" s="229"/>
      <c r="L2757" s="235"/>
      <c r="M2757" s="236"/>
      <c r="N2757" s="237"/>
      <c r="O2757" s="237"/>
      <c r="P2757" s="237"/>
      <c r="Q2757" s="237"/>
      <c r="R2757" s="237"/>
      <c r="S2757" s="237"/>
      <c r="T2757" s="238"/>
      <c r="U2757" s="13"/>
      <c r="V2757" s="13"/>
      <c r="W2757" s="13"/>
      <c r="X2757" s="13"/>
      <c r="Y2757" s="13"/>
      <c r="Z2757" s="13"/>
      <c r="AA2757" s="13"/>
      <c r="AB2757" s="13"/>
      <c r="AC2757" s="13"/>
      <c r="AD2757" s="13"/>
      <c r="AE2757" s="13"/>
      <c r="AT2757" s="239" t="s">
        <v>218</v>
      </c>
      <c r="AU2757" s="239" t="s">
        <v>82</v>
      </c>
      <c r="AV2757" s="13" t="s">
        <v>82</v>
      </c>
      <c r="AW2757" s="13" t="s">
        <v>33</v>
      </c>
      <c r="AX2757" s="13" t="s">
        <v>73</v>
      </c>
      <c r="AY2757" s="239" t="s">
        <v>206</v>
      </c>
    </row>
    <row r="2758" spans="1:51" s="13" customFormat="1" ht="12">
      <c r="A2758" s="13"/>
      <c r="B2758" s="228"/>
      <c r="C2758" s="229"/>
      <c r="D2758" s="230" t="s">
        <v>218</v>
      </c>
      <c r="E2758" s="231" t="s">
        <v>19</v>
      </c>
      <c r="F2758" s="232" t="s">
        <v>3905</v>
      </c>
      <c r="G2758" s="229"/>
      <c r="H2758" s="233">
        <v>63.03</v>
      </c>
      <c r="I2758" s="234"/>
      <c r="J2758" s="229"/>
      <c r="K2758" s="229"/>
      <c r="L2758" s="235"/>
      <c r="M2758" s="236"/>
      <c r="N2758" s="237"/>
      <c r="O2758" s="237"/>
      <c r="P2758" s="237"/>
      <c r="Q2758" s="237"/>
      <c r="R2758" s="237"/>
      <c r="S2758" s="237"/>
      <c r="T2758" s="238"/>
      <c r="U2758" s="13"/>
      <c r="V2758" s="13"/>
      <c r="W2758" s="13"/>
      <c r="X2758" s="13"/>
      <c r="Y2758" s="13"/>
      <c r="Z2758" s="13"/>
      <c r="AA2758" s="13"/>
      <c r="AB2758" s="13"/>
      <c r="AC2758" s="13"/>
      <c r="AD2758" s="13"/>
      <c r="AE2758" s="13"/>
      <c r="AT2758" s="239" t="s">
        <v>218</v>
      </c>
      <c r="AU2758" s="239" t="s">
        <v>82</v>
      </c>
      <c r="AV2758" s="13" t="s">
        <v>82</v>
      </c>
      <c r="AW2758" s="13" t="s">
        <v>33</v>
      </c>
      <c r="AX2758" s="13" t="s">
        <v>73</v>
      </c>
      <c r="AY2758" s="239" t="s">
        <v>206</v>
      </c>
    </row>
    <row r="2759" spans="1:51" s="13" customFormat="1" ht="12">
      <c r="A2759" s="13"/>
      <c r="B2759" s="228"/>
      <c r="C2759" s="229"/>
      <c r="D2759" s="230" t="s">
        <v>218</v>
      </c>
      <c r="E2759" s="231" t="s">
        <v>19</v>
      </c>
      <c r="F2759" s="232" t="s">
        <v>3906</v>
      </c>
      <c r="G2759" s="229"/>
      <c r="H2759" s="233">
        <v>42</v>
      </c>
      <c r="I2759" s="234"/>
      <c r="J2759" s="229"/>
      <c r="K2759" s="229"/>
      <c r="L2759" s="235"/>
      <c r="M2759" s="236"/>
      <c r="N2759" s="237"/>
      <c r="O2759" s="237"/>
      <c r="P2759" s="237"/>
      <c r="Q2759" s="237"/>
      <c r="R2759" s="237"/>
      <c r="S2759" s="237"/>
      <c r="T2759" s="238"/>
      <c r="U2759" s="13"/>
      <c r="V2759" s="13"/>
      <c r="W2759" s="13"/>
      <c r="X2759" s="13"/>
      <c r="Y2759" s="13"/>
      <c r="Z2759" s="13"/>
      <c r="AA2759" s="13"/>
      <c r="AB2759" s="13"/>
      <c r="AC2759" s="13"/>
      <c r="AD2759" s="13"/>
      <c r="AE2759" s="13"/>
      <c r="AT2759" s="239" t="s">
        <v>218</v>
      </c>
      <c r="AU2759" s="239" t="s">
        <v>82</v>
      </c>
      <c r="AV2759" s="13" t="s">
        <v>82</v>
      </c>
      <c r="AW2759" s="13" t="s">
        <v>33</v>
      </c>
      <c r="AX2759" s="13" t="s">
        <v>73</v>
      </c>
      <c r="AY2759" s="239" t="s">
        <v>206</v>
      </c>
    </row>
    <row r="2760" spans="1:51" s="13" customFormat="1" ht="12">
      <c r="A2760" s="13"/>
      <c r="B2760" s="228"/>
      <c r="C2760" s="229"/>
      <c r="D2760" s="230" t="s">
        <v>218</v>
      </c>
      <c r="E2760" s="231" t="s">
        <v>19</v>
      </c>
      <c r="F2760" s="232" t="s">
        <v>3907</v>
      </c>
      <c r="G2760" s="229"/>
      <c r="H2760" s="233">
        <v>25.2</v>
      </c>
      <c r="I2760" s="234"/>
      <c r="J2760" s="229"/>
      <c r="K2760" s="229"/>
      <c r="L2760" s="235"/>
      <c r="M2760" s="236"/>
      <c r="N2760" s="237"/>
      <c r="O2760" s="237"/>
      <c r="P2760" s="237"/>
      <c r="Q2760" s="237"/>
      <c r="R2760" s="237"/>
      <c r="S2760" s="237"/>
      <c r="T2760" s="238"/>
      <c r="U2760" s="13"/>
      <c r="V2760" s="13"/>
      <c r="W2760" s="13"/>
      <c r="X2760" s="13"/>
      <c r="Y2760" s="13"/>
      <c r="Z2760" s="13"/>
      <c r="AA2760" s="13"/>
      <c r="AB2760" s="13"/>
      <c r="AC2760" s="13"/>
      <c r="AD2760" s="13"/>
      <c r="AE2760" s="13"/>
      <c r="AT2760" s="239" t="s">
        <v>218</v>
      </c>
      <c r="AU2760" s="239" t="s">
        <v>82</v>
      </c>
      <c r="AV2760" s="13" t="s">
        <v>82</v>
      </c>
      <c r="AW2760" s="13" t="s">
        <v>33</v>
      </c>
      <c r="AX2760" s="13" t="s">
        <v>73</v>
      </c>
      <c r="AY2760" s="239" t="s">
        <v>206</v>
      </c>
    </row>
    <row r="2761" spans="1:51" s="13" customFormat="1" ht="12">
      <c r="A2761" s="13"/>
      <c r="B2761" s="228"/>
      <c r="C2761" s="229"/>
      <c r="D2761" s="230" t="s">
        <v>218</v>
      </c>
      <c r="E2761" s="231" t="s">
        <v>19</v>
      </c>
      <c r="F2761" s="232" t="s">
        <v>3908</v>
      </c>
      <c r="G2761" s="229"/>
      <c r="H2761" s="233">
        <v>27</v>
      </c>
      <c r="I2761" s="234"/>
      <c r="J2761" s="229"/>
      <c r="K2761" s="229"/>
      <c r="L2761" s="235"/>
      <c r="M2761" s="236"/>
      <c r="N2761" s="237"/>
      <c r="O2761" s="237"/>
      <c r="P2761" s="237"/>
      <c r="Q2761" s="237"/>
      <c r="R2761" s="237"/>
      <c r="S2761" s="237"/>
      <c r="T2761" s="238"/>
      <c r="U2761" s="13"/>
      <c r="V2761" s="13"/>
      <c r="W2761" s="13"/>
      <c r="X2761" s="13"/>
      <c r="Y2761" s="13"/>
      <c r="Z2761" s="13"/>
      <c r="AA2761" s="13"/>
      <c r="AB2761" s="13"/>
      <c r="AC2761" s="13"/>
      <c r="AD2761" s="13"/>
      <c r="AE2761" s="13"/>
      <c r="AT2761" s="239" t="s">
        <v>218</v>
      </c>
      <c r="AU2761" s="239" t="s">
        <v>82</v>
      </c>
      <c r="AV2761" s="13" t="s">
        <v>82</v>
      </c>
      <c r="AW2761" s="13" t="s">
        <v>33</v>
      </c>
      <c r="AX2761" s="13" t="s">
        <v>73</v>
      </c>
      <c r="AY2761" s="239" t="s">
        <v>206</v>
      </c>
    </row>
    <row r="2762" spans="1:51" s="13" customFormat="1" ht="12">
      <c r="A2762" s="13"/>
      <c r="B2762" s="228"/>
      <c r="C2762" s="229"/>
      <c r="D2762" s="230" t="s">
        <v>218</v>
      </c>
      <c r="E2762" s="231" t="s">
        <v>19</v>
      </c>
      <c r="F2762" s="232" t="s">
        <v>3909</v>
      </c>
      <c r="G2762" s="229"/>
      <c r="H2762" s="233">
        <v>49.8</v>
      </c>
      <c r="I2762" s="234"/>
      <c r="J2762" s="229"/>
      <c r="K2762" s="229"/>
      <c r="L2762" s="235"/>
      <c r="M2762" s="236"/>
      <c r="N2762" s="237"/>
      <c r="O2762" s="237"/>
      <c r="P2762" s="237"/>
      <c r="Q2762" s="237"/>
      <c r="R2762" s="237"/>
      <c r="S2762" s="237"/>
      <c r="T2762" s="238"/>
      <c r="U2762" s="13"/>
      <c r="V2762" s="13"/>
      <c r="W2762" s="13"/>
      <c r="X2762" s="13"/>
      <c r="Y2762" s="13"/>
      <c r="Z2762" s="13"/>
      <c r="AA2762" s="13"/>
      <c r="AB2762" s="13"/>
      <c r="AC2762" s="13"/>
      <c r="AD2762" s="13"/>
      <c r="AE2762" s="13"/>
      <c r="AT2762" s="239" t="s">
        <v>218</v>
      </c>
      <c r="AU2762" s="239" t="s">
        <v>82</v>
      </c>
      <c r="AV2762" s="13" t="s">
        <v>82</v>
      </c>
      <c r="AW2762" s="13" t="s">
        <v>33</v>
      </c>
      <c r="AX2762" s="13" t="s">
        <v>73</v>
      </c>
      <c r="AY2762" s="239" t="s">
        <v>206</v>
      </c>
    </row>
    <row r="2763" spans="1:51" s="13" customFormat="1" ht="12">
      <c r="A2763" s="13"/>
      <c r="B2763" s="228"/>
      <c r="C2763" s="229"/>
      <c r="D2763" s="230" t="s">
        <v>218</v>
      </c>
      <c r="E2763" s="231" t="s">
        <v>19</v>
      </c>
      <c r="F2763" s="232" t="s">
        <v>3910</v>
      </c>
      <c r="G2763" s="229"/>
      <c r="H2763" s="233">
        <v>16.5</v>
      </c>
      <c r="I2763" s="234"/>
      <c r="J2763" s="229"/>
      <c r="K2763" s="229"/>
      <c r="L2763" s="235"/>
      <c r="M2763" s="236"/>
      <c r="N2763" s="237"/>
      <c r="O2763" s="237"/>
      <c r="P2763" s="237"/>
      <c r="Q2763" s="237"/>
      <c r="R2763" s="237"/>
      <c r="S2763" s="237"/>
      <c r="T2763" s="238"/>
      <c r="U2763" s="13"/>
      <c r="V2763" s="13"/>
      <c r="W2763" s="13"/>
      <c r="X2763" s="13"/>
      <c r="Y2763" s="13"/>
      <c r="Z2763" s="13"/>
      <c r="AA2763" s="13"/>
      <c r="AB2763" s="13"/>
      <c r="AC2763" s="13"/>
      <c r="AD2763" s="13"/>
      <c r="AE2763" s="13"/>
      <c r="AT2763" s="239" t="s">
        <v>218</v>
      </c>
      <c r="AU2763" s="239" t="s">
        <v>82</v>
      </c>
      <c r="AV2763" s="13" t="s">
        <v>82</v>
      </c>
      <c r="AW2763" s="13" t="s">
        <v>33</v>
      </c>
      <c r="AX2763" s="13" t="s">
        <v>73</v>
      </c>
      <c r="AY2763" s="239" t="s">
        <v>206</v>
      </c>
    </row>
    <row r="2764" spans="1:51" s="13" customFormat="1" ht="12">
      <c r="A2764" s="13"/>
      <c r="B2764" s="228"/>
      <c r="C2764" s="229"/>
      <c r="D2764" s="230" t="s">
        <v>218</v>
      </c>
      <c r="E2764" s="231" t="s">
        <v>19</v>
      </c>
      <c r="F2764" s="232" t="s">
        <v>3911</v>
      </c>
      <c r="G2764" s="229"/>
      <c r="H2764" s="233">
        <v>16.5</v>
      </c>
      <c r="I2764" s="234"/>
      <c r="J2764" s="229"/>
      <c r="K2764" s="229"/>
      <c r="L2764" s="235"/>
      <c r="M2764" s="236"/>
      <c r="N2764" s="237"/>
      <c r="O2764" s="237"/>
      <c r="P2764" s="237"/>
      <c r="Q2764" s="237"/>
      <c r="R2764" s="237"/>
      <c r="S2764" s="237"/>
      <c r="T2764" s="238"/>
      <c r="U2764" s="13"/>
      <c r="V2764" s="13"/>
      <c r="W2764" s="13"/>
      <c r="X2764" s="13"/>
      <c r="Y2764" s="13"/>
      <c r="Z2764" s="13"/>
      <c r="AA2764" s="13"/>
      <c r="AB2764" s="13"/>
      <c r="AC2764" s="13"/>
      <c r="AD2764" s="13"/>
      <c r="AE2764" s="13"/>
      <c r="AT2764" s="239" t="s">
        <v>218</v>
      </c>
      <c r="AU2764" s="239" t="s">
        <v>82</v>
      </c>
      <c r="AV2764" s="13" t="s">
        <v>82</v>
      </c>
      <c r="AW2764" s="13" t="s">
        <v>33</v>
      </c>
      <c r="AX2764" s="13" t="s">
        <v>73</v>
      </c>
      <c r="AY2764" s="239" t="s">
        <v>206</v>
      </c>
    </row>
    <row r="2765" spans="1:51" s="13" customFormat="1" ht="12">
      <c r="A2765" s="13"/>
      <c r="B2765" s="228"/>
      <c r="C2765" s="229"/>
      <c r="D2765" s="230" t="s">
        <v>218</v>
      </c>
      <c r="E2765" s="231" t="s">
        <v>19</v>
      </c>
      <c r="F2765" s="232" t="s">
        <v>3912</v>
      </c>
      <c r="G2765" s="229"/>
      <c r="H2765" s="233">
        <v>13.8</v>
      </c>
      <c r="I2765" s="234"/>
      <c r="J2765" s="229"/>
      <c r="K2765" s="229"/>
      <c r="L2765" s="235"/>
      <c r="M2765" s="236"/>
      <c r="N2765" s="237"/>
      <c r="O2765" s="237"/>
      <c r="P2765" s="237"/>
      <c r="Q2765" s="237"/>
      <c r="R2765" s="237"/>
      <c r="S2765" s="237"/>
      <c r="T2765" s="238"/>
      <c r="U2765" s="13"/>
      <c r="V2765" s="13"/>
      <c r="W2765" s="13"/>
      <c r="X2765" s="13"/>
      <c r="Y2765" s="13"/>
      <c r="Z2765" s="13"/>
      <c r="AA2765" s="13"/>
      <c r="AB2765" s="13"/>
      <c r="AC2765" s="13"/>
      <c r="AD2765" s="13"/>
      <c r="AE2765" s="13"/>
      <c r="AT2765" s="239" t="s">
        <v>218</v>
      </c>
      <c r="AU2765" s="239" t="s">
        <v>82</v>
      </c>
      <c r="AV2765" s="13" t="s">
        <v>82</v>
      </c>
      <c r="AW2765" s="13" t="s">
        <v>33</v>
      </c>
      <c r="AX2765" s="13" t="s">
        <v>73</v>
      </c>
      <c r="AY2765" s="239" t="s">
        <v>206</v>
      </c>
    </row>
    <row r="2766" spans="1:51" s="13" customFormat="1" ht="12">
      <c r="A2766" s="13"/>
      <c r="B2766" s="228"/>
      <c r="C2766" s="229"/>
      <c r="D2766" s="230" t="s">
        <v>218</v>
      </c>
      <c r="E2766" s="231" t="s">
        <v>19</v>
      </c>
      <c r="F2766" s="232" t="s">
        <v>3913</v>
      </c>
      <c r="G2766" s="229"/>
      <c r="H2766" s="233">
        <v>51.99</v>
      </c>
      <c r="I2766" s="234"/>
      <c r="J2766" s="229"/>
      <c r="K2766" s="229"/>
      <c r="L2766" s="235"/>
      <c r="M2766" s="236"/>
      <c r="N2766" s="237"/>
      <c r="O2766" s="237"/>
      <c r="P2766" s="237"/>
      <c r="Q2766" s="237"/>
      <c r="R2766" s="237"/>
      <c r="S2766" s="237"/>
      <c r="T2766" s="238"/>
      <c r="U2766" s="13"/>
      <c r="V2766" s="13"/>
      <c r="W2766" s="13"/>
      <c r="X2766" s="13"/>
      <c r="Y2766" s="13"/>
      <c r="Z2766" s="13"/>
      <c r="AA2766" s="13"/>
      <c r="AB2766" s="13"/>
      <c r="AC2766" s="13"/>
      <c r="AD2766" s="13"/>
      <c r="AE2766" s="13"/>
      <c r="AT2766" s="239" t="s">
        <v>218</v>
      </c>
      <c r="AU2766" s="239" t="s">
        <v>82</v>
      </c>
      <c r="AV2766" s="13" t="s">
        <v>82</v>
      </c>
      <c r="AW2766" s="13" t="s">
        <v>33</v>
      </c>
      <c r="AX2766" s="13" t="s">
        <v>73</v>
      </c>
      <c r="AY2766" s="239" t="s">
        <v>206</v>
      </c>
    </row>
    <row r="2767" spans="1:51" s="13" customFormat="1" ht="12">
      <c r="A2767" s="13"/>
      <c r="B2767" s="228"/>
      <c r="C2767" s="229"/>
      <c r="D2767" s="230" t="s">
        <v>218</v>
      </c>
      <c r="E2767" s="231" t="s">
        <v>19</v>
      </c>
      <c r="F2767" s="232" t="s">
        <v>3914</v>
      </c>
      <c r="G2767" s="229"/>
      <c r="H2767" s="233">
        <v>50.1</v>
      </c>
      <c r="I2767" s="234"/>
      <c r="J2767" s="229"/>
      <c r="K2767" s="229"/>
      <c r="L2767" s="235"/>
      <c r="M2767" s="236"/>
      <c r="N2767" s="237"/>
      <c r="O2767" s="237"/>
      <c r="P2767" s="237"/>
      <c r="Q2767" s="237"/>
      <c r="R2767" s="237"/>
      <c r="S2767" s="237"/>
      <c r="T2767" s="238"/>
      <c r="U2767" s="13"/>
      <c r="V2767" s="13"/>
      <c r="W2767" s="13"/>
      <c r="X2767" s="13"/>
      <c r="Y2767" s="13"/>
      <c r="Z2767" s="13"/>
      <c r="AA2767" s="13"/>
      <c r="AB2767" s="13"/>
      <c r="AC2767" s="13"/>
      <c r="AD2767" s="13"/>
      <c r="AE2767" s="13"/>
      <c r="AT2767" s="239" t="s">
        <v>218</v>
      </c>
      <c r="AU2767" s="239" t="s">
        <v>82</v>
      </c>
      <c r="AV2767" s="13" t="s">
        <v>82</v>
      </c>
      <c r="AW2767" s="13" t="s">
        <v>33</v>
      </c>
      <c r="AX2767" s="13" t="s">
        <v>73</v>
      </c>
      <c r="AY2767" s="239" t="s">
        <v>206</v>
      </c>
    </row>
    <row r="2768" spans="1:51" s="13" customFormat="1" ht="12">
      <c r="A2768" s="13"/>
      <c r="B2768" s="228"/>
      <c r="C2768" s="229"/>
      <c r="D2768" s="230" t="s">
        <v>218</v>
      </c>
      <c r="E2768" s="231" t="s">
        <v>19</v>
      </c>
      <c r="F2768" s="232" t="s">
        <v>3915</v>
      </c>
      <c r="G2768" s="229"/>
      <c r="H2768" s="233">
        <v>85.92</v>
      </c>
      <c r="I2768" s="234"/>
      <c r="J2768" s="229"/>
      <c r="K2768" s="229"/>
      <c r="L2768" s="235"/>
      <c r="M2768" s="236"/>
      <c r="N2768" s="237"/>
      <c r="O2768" s="237"/>
      <c r="P2768" s="237"/>
      <c r="Q2768" s="237"/>
      <c r="R2768" s="237"/>
      <c r="S2768" s="237"/>
      <c r="T2768" s="238"/>
      <c r="U2768" s="13"/>
      <c r="V2768" s="13"/>
      <c r="W2768" s="13"/>
      <c r="X2768" s="13"/>
      <c r="Y2768" s="13"/>
      <c r="Z2768" s="13"/>
      <c r="AA2768" s="13"/>
      <c r="AB2768" s="13"/>
      <c r="AC2768" s="13"/>
      <c r="AD2768" s="13"/>
      <c r="AE2768" s="13"/>
      <c r="AT2768" s="239" t="s">
        <v>218</v>
      </c>
      <c r="AU2768" s="239" t="s">
        <v>82</v>
      </c>
      <c r="AV2768" s="13" t="s">
        <v>82</v>
      </c>
      <c r="AW2768" s="13" t="s">
        <v>33</v>
      </c>
      <c r="AX2768" s="13" t="s">
        <v>73</v>
      </c>
      <c r="AY2768" s="239" t="s">
        <v>206</v>
      </c>
    </row>
    <row r="2769" spans="1:51" s="13" customFormat="1" ht="12">
      <c r="A2769" s="13"/>
      <c r="B2769" s="228"/>
      <c r="C2769" s="229"/>
      <c r="D2769" s="230" t="s">
        <v>218</v>
      </c>
      <c r="E2769" s="231" t="s">
        <v>19</v>
      </c>
      <c r="F2769" s="232" t="s">
        <v>3916</v>
      </c>
      <c r="G2769" s="229"/>
      <c r="H2769" s="233">
        <v>80.19</v>
      </c>
      <c r="I2769" s="234"/>
      <c r="J2769" s="229"/>
      <c r="K2769" s="229"/>
      <c r="L2769" s="235"/>
      <c r="M2769" s="236"/>
      <c r="N2769" s="237"/>
      <c r="O2769" s="237"/>
      <c r="P2769" s="237"/>
      <c r="Q2769" s="237"/>
      <c r="R2769" s="237"/>
      <c r="S2769" s="237"/>
      <c r="T2769" s="238"/>
      <c r="U2769" s="13"/>
      <c r="V2769" s="13"/>
      <c r="W2769" s="13"/>
      <c r="X2769" s="13"/>
      <c r="Y2769" s="13"/>
      <c r="Z2769" s="13"/>
      <c r="AA2769" s="13"/>
      <c r="AB2769" s="13"/>
      <c r="AC2769" s="13"/>
      <c r="AD2769" s="13"/>
      <c r="AE2769" s="13"/>
      <c r="AT2769" s="239" t="s">
        <v>218</v>
      </c>
      <c r="AU2769" s="239" t="s">
        <v>82</v>
      </c>
      <c r="AV2769" s="13" t="s">
        <v>82</v>
      </c>
      <c r="AW2769" s="13" t="s">
        <v>33</v>
      </c>
      <c r="AX2769" s="13" t="s">
        <v>73</v>
      </c>
      <c r="AY2769" s="239" t="s">
        <v>206</v>
      </c>
    </row>
    <row r="2770" spans="1:51" s="13" customFormat="1" ht="12">
      <c r="A2770" s="13"/>
      <c r="B2770" s="228"/>
      <c r="C2770" s="229"/>
      <c r="D2770" s="230" t="s">
        <v>218</v>
      </c>
      <c r="E2770" s="231" t="s">
        <v>19</v>
      </c>
      <c r="F2770" s="232" t="s">
        <v>3917</v>
      </c>
      <c r="G2770" s="229"/>
      <c r="H2770" s="233">
        <v>22.2</v>
      </c>
      <c r="I2770" s="234"/>
      <c r="J2770" s="229"/>
      <c r="K2770" s="229"/>
      <c r="L2770" s="235"/>
      <c r="M2770" s="236"/>
      <c r="N2770" s="237"/>
      <c r="O2770" s="237"/>
      <c r="P2770" s="237"/>
      <c r="Q2770" s="237"/>
      <c r="R2770" s="237"/>
      <c r="S2770" s="237"/>
      <c r="T2770" s="238"/>
      <c r="U2770" s="13"/>
      <c r="V2770" s="13"/>
      <c r="W2770" s="13"/>
      <c r="X2770" s="13"/>
      <c r="Y2770" s="13"/>
      <c r="Z2770" s="13"/>
      <c r="AA2770" s="13"/>
      <c r="AB2770" s="13"/>
      <c r="AC2770" s="13"/>
      <c r="AD2770" s="13"/>
      <c r="AE2770" s="13"/>
      <c r="AT2770" s="239" t="s">
        <v>218</v>
      </c>
      <c r="AU2770" s="239" t="s">
        <v>82</v>
      </c>
      <c r="AV2770" s="13" t="s">
        <v>82</v>
      </c>
      <c r="AW2770" s="13" t="s">
        <v>33</v>
      </c>
      <c r="AX2770" s="13" t="s">
        <v>73</v>
      </c>
      <c r="AY2770" s="239" t="s">
        <v>206</v>
      </c>
    </row>
    <row r="2771" spans="1:51" s="13" customFormat="1" ht="12">
      <c r="A2771" s="13"/>
      <c r="B2771" s="228"/>
      <c r="C2771" s="229"/>
      <c r="D2771" s="230" t="s">
        <v>218</v>
      </c>
      <c r="E2771" s="231" t="s">
        <v>19</v>
      </c>
      <c r="F2771" s="232" t="s">
        <v>3918</v>
      </c>
      <c r="G2771" s="229"/>
      <c r="H2771" s="233">
        <v>22.2</v>
      </c>
      <c r="I2771" s="234"/>
      <c r="J2771" s="229"/>
      <c r="K2771" s="229"/>
      <c r="L2771" s="235"/>
      <c r="M2771" s="236"/>
      <c r="N2771" s="237"/>
      <c r="O2771" s="237"/>
      <c r="P2771" s="237"/>
      <c r="Q2771" s="237"/>
      <c r="R2771" s="237"/>
      <c r="S2771" s="237"/>
      <c r="T2771" s="238"/>
      <c r="U2771" s="13"/>
      <c r="V2771" s="13"/>
      <c r="W2771" s="13"/>
      <c r="X2771" s="13"/>
      <c r="Y2771" s="13"/>
      <c r="Z2771" s="13"/>
      <c r="AA2771" s="13"/>
      <c r="AB2771" s="13"/>
      <c r="AC2771" s="13"/>
      <c r="AD2771" s="13"/>
      <c r="AE2771" s="13"/>
      <c r="AT2771" s="239" t="s">
        <v>218</v>
      </c>
      <c r="AU2771" s="239" t="s">
        <v>82</v>
      </c>
      <c r="AV2771" s="13" t="s">
        <v>82</v>
      </c>
      <c r="AW2771" s="13" t="s">
        <v>33</v>
      </c>
      <c r="AX2771" s="13" t="s">
        <v>73</v>
      </c>
      <c r="AY2771" s="239" t="s">
        <v>206</v>
      </c>
    </row>
    <row r="2772" spans="1:51" s="15" customFormat="1" ht="12">
      <c r="A2772" s="15"/>
      <c r="B2772" s="251"/>
      <c r="C2772" s="252"/>
      <c r="D2772" s="230" t="s">
        <v>218</v>
      </c>
      <c r="E2772" s="253" t="s">
        <v>19</v>
      </c>
      <c r="F2772" s="254" t="s">
        <v>544</v>
      </c>
      <c r="G2772" s="252"/>
      <c r="H2772" s="253" t="s">
        <v>19</v>
      </c>
      <c r="I2772" s="255"/>
      <c r="J2772" s="252"/>
      <c r="K2772" s="252"/>
      <c r="L2772" s="256"/>
      <c r="M2772" s="257"/>
      <c r="N2772" s="258"/>
      <c r="O2772" s="258"/>
      <c r="P2772" s="258"/>
      <c r="Q2772" s="258"/>
      <c r="R2772" s="258"/>
      <c r="S2772" s="258"/>
      <c r="T2772" s="259"/>
      <c r="U2772" s="15"/>
      <c r="V2772" s="15"/>
      <c r="W2772" s="15"/>
      <c r="X2772" s="15"/>
      <c r="Y2772" s="15"/>
      <c r="Z2772" s="15"/>
      <c r="AA2772" s="15"/>
      <c r="AB2772" s="15"/>
      <c r="AC2772" s="15"/>
      <c r="AD2772" s="15"/>
      <c r="AE2772" s="15"/>
      <c r="AT2772" s="260" t="s">
        <v>218</v>
      </c>
      <c r="AU2772" s="260" t="s">
        <v>82</v>
      </c>
      <c r="AV2772" s="15" t="s">
        <v>34</v>
      </c>
      <c r="AW2772" s="15" t="s">
        <v>33</v>
      </c>
      <c r="AX2772" s="15" t="s">
        <v>73</v>
      </c>
      <c r="AY2772" s="260" t="s">
        <v>206</v>
      </c>
    </row>
    <row r="2773" spans="1:51" s="13" customFormat="1" ht="12">
      <c r="A2773" s="13"/>
      <c r="B2773" s="228"/>
      <c r="C2773" s="229"/>
      <c r="D2773" s="230" t="s">
        <v>218</v>
      </c>
      <c r="E2773" s="231" t="s">
        <v>19</v>
      </c>
      <c r="F2773" s="232" t="s">
        <v>3919</v>
      </c>
      <c r="G2773" s="229"/>
      <c r="H2773" s="233">
        <v>100.425</v>
      </c>
      <c r="I2773" s="234"/>
      <c r="J2773" s="229"/>
      <c r="K2773" s="229"/>
      <c r="L2773" s="235"/>
      <c r="M2773" s="236"/>
      <c r="N2773" s="237"/>
      <c r="O2773" s="237"/>
      <c r="P2773" s="237"/>
      <c r="Q2773" s="237"/>
      <c r="R2773" s="237"/>
      <c r="S2773" s="237"/>
      <c r="T2773" s="238"/>
      <c r="U2773" s="13"/>
      <c r="V2773" s="13"/>
      <c r="W2773" s="13"/>
      <c r="X2773" s="13"/>
      <c r="Y2773" s="13"/>
      <c r="Z2773" s="13"/>
      <c r="AA2773" s="13"/>
      <c r="AB2773" s="13"/>
      <c r="AC2773" s="13"/>
      <c r="AD2773" s="13"/>
      <c r="AE2773" s="13"/>
      <c r="AT2773" s="239" t="s">
        <v>218</v>
      </c>
      <c r="AU2773" s="239" t="s">
        <v>82</v>
      </c>
      <c r="AV2773" s="13" t="s">
        <v>82</v>
      </c>
      <c r="AW2773" s="13" t="s">
        <v>33</v>
      </c>
      <c r="AX2773" s="13" t="s">
        <v>73</v>
      </c>
      <c r="AY2773" s="239" t="s">
        <v>206</v>
      </c>
    </row>
    <row r="2774" spans="1:51" s="13" customFormat="1" ht="12">
      <c r="A2774" s="13"/>
      <c r="B2774" s="228"/>
      <c r="C2774" s="229"/>
      <c r="D2774" s="230" t="s">
        <v>218</v>
      </c>
      <c r="E2774" s="231" t="s">
        <v>19</v>
      </c>
      <c r="F2774" s="232" t="s">
        <v>3920</v>
      </c>
      <c r="G2774" s="229"/>
      <c r="H2774" s="233">
        <v>161.07</v>
      </c>
      <c r="I2774" s="234"/>
      <c r="J2774" s="229"/>
      <c r="K2774" s="229"/>
      <c r="L2774" s="235"/>
      <c r="M2774" s="236"/>
      <c r="N2774" s="237"/>
      <c r="O2774" s="237"/>
      <c r="P2774" s="237"/>
      <c r="Q2774" s="237"/>
      <c r="R2774" s="237"/>
      <c r="S2774" s="237"/>
      <c r="T2774" s="238"/>
      <c r="U2774" s="13"/>
      <c r="V2774" s="13"/>
      <c r="W2774" s="13"/>
      <c r="X2774" s="13"/>
      <c r="Y2774" s="13"/>
      <c r="Z2774" s="13"/>
      <c r="AA2774" s="13"/>
      <c r="AB2774" s="13"/>
      <c r="AC2774" s="13"/>
      <c r="AD2774" s="13"/>
      <c r="AE2774" s="13"/>
      <c r="AT2774" s="239" t="s">
        <v>218</v>
      </c>
      <c r="AU2774" s="239" t="s">
        <v>82</v>
      </c>
      <c r="AV2774" s="13" t="s">
        <v>82</v>
      </c>
      <c r="AW2774" s="13" t="s">
        <v>33</v>
      </c>
      <c r="AX2774" s="13" t="s">
        <v>73</v>
      </c>
      <c r="AY2774" s="239" t="s">
        <v>206</v>
      </c>
    </row>
    <row r="2775" spans="1:51" s="13" customFormat="1" ht="12">
      <c r="A2775" s="13"/>
      <c r="B2775" s="228"/>
      <c r="C2775" s="229"/>
      <c r="D2775" s="230" t="s">
        <v>218</v>
      </c>
      <c r="E2775" s="231" t="s">
        <v>19</v>
      </c>
      <c r="F2775" s="232" t="s">
        <v>3921</v>
      </c>
      <c r="G2775" s="229"/>
      <c r="H2775" s="233">
        <v>-12.601</v>
      </c>
      <c r="I2775" s="234"/>
      <c r="J2775" s="229"/>
      <c r="K2775" s="229"/>
      <c r="L2775" s="235"/>
      <c r="M2775" s="236"/>
      <c r="N2775" s="237"/>
      <c r="O2775" s="237"/>
      <c r="P2775" s="237"/>
      <c r="Q2775" s="237"/>
      <c r="R2775" s="237"/>
      <c r="S2775" s="237"/>
      <c r="T2775" s="238"/>
      <c r="U2775" s="13"/>
      <c r="V2775" s="13"/>
      <c r="W2775" s="13"/>
      <c r="X2775" s="13"/>
      <c r="Y2775" s="13"/>
      <c r="Z2775" s="13"/>
      <c r="AA2775" s="13"/>
      <c r="AB2775" s="13"/>
      <c r="AC2775" s="13"/>
      <c r="AD2775" s="13"/>
      <c r="AE2775" s="13"/>
      <c r="AT2775" s="239" t="s">
        <v>218</v>
      </c>
      <c r="AU2775" s="239" t="s">
        <v>82</v>
      </c>
      <c r="AV2775" s="13" t="s">
        <v>82</v>
      </c>
      <c r="AW2775" s="13" t="s">
        <v>33</v>
      </c>
      <c r="AX2775" s="13" t="s">
        <v>73</v>
      </c>
      <c r="AY2775" s="239" t="s">
        <v>206</v>
      </c>
    </row>
    <row r="2776" spans="1:51" s="13" customFormat="1" ht="12">
      <c r="A2776" s="13"/>
      <c r="B2776" s="228"/>
      <c r="C2776" s="229"/>
      <c r="D2776" s="230" t="s">
        <v>218</v>
      </c>
      <c r="E2776" s="231" t="s">
        <v>19</v>
      </c>
      <c r="F2776" s="232" t="s">
        <v>3922</v>
      </c>
      <c r="G2776" s="229"/>
      <c r="H2776" s="233">
        <v>61.35</v>
      </c>
      <c r="I2776" s="234"/>
      <c r="J2776" s="229"/>
      <c r="K2776" s="229"/>
      <c r="L2776" s="235"/>
      <c r="M2776" s="236"/>
      <c r="N2776" s="237"/>
      <c r="O2776" s="237"/>
      <c r="P2776" s="237"/>
      <c r="Q2776" s="237"/>
      <c r="R2776" s="237"/>
      <c r="S2776" s="237"/>
      <c r="T2776" s="238"/>
      <c r="U2776" s="13"/>
      <c r="V2776" s="13"/>
      <c r="W2776" s="13"/>
      <c r="X2776" s="13"/>
      <c r="Y2776" s="13"/>
      <c r="Z2776" s="13"/>
      <c r="AA2776" s="13"/>
      <c r="AB2776" s="13"/>
      <c r="AC2776" s="13"/>
      <c r="AD2776" s="13"/>
      <c r="AE2776" s="13"/>
      <c r="AT2776" s="239" t="s">
        <v>218</v>
      </c>
      <c r="AU2776" s="239" t="s">
        <v>82</v>
      </c>
      <c r="AV2776" s="13" t="s">
        <v>82</v>
      </c>
      <c r="AW2776" s="13" t="s">
        <v>33</v>
      </c>
      <c r="AX2776" s="13" t="s">
        <v>73</v>
      </c>
      <c r="AY2776" s="239" t="s">
        <v>206</v>
      </c>
    </row>
    <row r="2777" spans="1:51" s="13" customFormat="1" ht="12">
      <c r="A2777" s="13"/>
      <c r="B2777" s="228"/>
      <c r="C2777" s="229"/>
      <c r="D2777" s="230" t="s">
        <v>218</v>
      </c>
      <c r="E2777" s="231" t="s">
        <v>19</v>
      </c>
      <c r="F2777" s="232" t="s">
        <v>1308</v>
      </c>
      <c r="G2777" s="229"/>
      <c r="H2777" s="233">
        <v>7.2</v>
      </c>
      <c r="I2777" s="234"/>
      <c r="J2777" s="229"/>
      <c r="K2777" s="229"/>
      <c r="L2777" s="235"/>
      <c r="M2777" s="236"/>
      <c r="N2777" s="237"/>
      <c r="O2777" s="237"/>
      <c r="P2777" s="237"/>
      <c r="Q2777" s="237"/>
      <c r="R2777" s="237"/>
      <c r="S2777" s="237"/>
      <c r="T2777" s="238"/>
      <c r="U2777" s="13"/>
      <c r="V2777" s="13"/>
      <c r="W2777" s="13"/>
      <c r="X2777" s="13"/>
      <c r="Y2777" s="13"/>
      <c r="Z2777" s="13"/>
      <c r="AA2777" s="13"/>
      <c r="AB2777" s="13"/>
      <c r="AC2777" s="13"/>
      <c r="AD2777" s="13"/>
      <c r="AE2777" s="13"/>
      <c r="AT2777" s="239" t="s">
        <v>218</v>
      </c>
      <c r="AU2777" s="239" t="s">
        <v>82</v>
      </c>
      <c r="AV2777" s="13" t="s">
        <v>82</v>
      </c>
      <c r="AW2777" s="13" t="s">
        <v>33</v>
      </c>
      <c r="AX2777" s="13" t="s">
        <v>73</v>
      </c>
      <c r="AY2777" s="239" t="s">
        <v>206</v>
      </c>
    </row>
    <row r="2778" spans="1:51" s="13" customFormat="1" ht="12">
      <c r="A2778" s="13"/>
      <c r="B2778" s="228"/>
      <c r="C2778" s="229"/>
      <c r="D2778" s="230" t="s">
        <v>218</v>
      </c>
      <c r="E2778" s="231" t="s">
        <v>19</v>
      </c>
      <c r="F2778" s="232" t="s">
        <v>3923</v>
      </c>
      <c r="G2778" s="229"/>
      <c r="H2778" s="233">
        <v>56.7</v>
      </c>
      <c r="I2778" s="234"/>
      <c r="J2778" s="229"/>
      <c r="K2778" s="229"/>
      <c r="L2778" s="235"/>
      <c r="M2778" s="236"/>
      <c r="N2778" s="237"/>
      <c r="O2778" s="237"/>
      <c r="P2778" s="237"/>
      <c r="Q2778" s="237"/>
      <c r="R2778" s="237"/>
      <c r="S2778" s="237"/>
      <c r="T2778" s="238"/>
      <c r="U2778" s="13"/>
      <c r="V2778" s="13"/>
      <c r="W2778" s="13"/>
      <c r="X2778" s="13"/>
      <c r="Y2778" s="13"/>
      <c r="Z2778" s="13"/>
      <c r="AA2778" s="13"/>
      <c r="AB2778" s="13"/>
      <c r="AC2778" s="13"/>
      <c r="AD2778" s="13"/>
      <c r="AE2778" s="13"/>
      <c r="AT2778" s="239" t="s">
        <v>218</v>
      </c>
      <c r="AU2778" s="239" t="s">
        <v>82</v>
      </c>
      <c r="AV2778" s="13" t="s">
        <v>82</v>
      </c>
      <c r="AW2778" s="13" t="s">
        <v>33</v>
      </c>
      <c r="AX2778" s="13" t="s">
        <v>73</v>
      </c>
      <c r="AY2778" s="239" t="s">
        <v>206</v>
      </c>
    </row>
    <row r="2779" spans="1:51" s="13" customFormat="1" ht="12">
      <c r="A2779" s="13"/>
      <c r="B2779" s="228"/>
      <c r="C2779" s="229"/>
      <c r="D2779" s="230" t="s">
        <v>218</v>
      </c>
      <c r="E2779" s="231" t="s">
        <v>19</v>
      </c>
      <c r="F2779" s="232" t="s">
        <v>3924</v>
      </c>
      <c r="G2779" s="229"/>
      <c r="H2779" s="233">
        <v>89.1</v>
      </c>
      <c r="I2779" s="234"/>
      <c r="J2779" s="229"/>
      <c r="K2779" s="229"/>
      <c r="L2779" s="235"/>
      <c r="M2779" s="236"/>
      <c r="N2779" s="237"/>
      <c r="O2779" s="237"/>
      <c r="P2779" s="237"/>
      <c r="Q2779" s="237"/>
      <c r="R2779" s="237"/>
      <c r="S2779" s="237"/>
      <c r="T2779" s="238"/>
      <c r="U2779" s="13"/>
      <c r="V2779" s="13"/>
      <c r="W2779" s="13"/>
      <c r="X2779" s="13"/>
      <c r="Y2779" s="13"/>
      <c r="Z2779" s="13"/>
      <c r="AA2779" s="13"/>
      <c r="AB2779" s="13"/>
      <c r="AC2779" s="13"/>
      <c r="AD2779" s="13"/>
      <c r="AE2779" s="13"/>
      <c r="AT2779" s="239" t="s">
        <v>218</v>
      </c>
      <c r="AU2779" s="239" t="s">
        <v>82</v>
      </c>
      <c r="AV2779" s="13" t="s">
        <v>82</v>
      </c>
      <c r="AW2779" s="13" t="s">
        <v>33</v>
      </c>
      <c r="AX2779" s="13" t="s">
        <v>73</v>
      </c>
      <c r="AY2779" s="239" t="s">
        <v>206</v>
      </c>
    </row>
    <row r="2780" spans="1:51" s="13" customFormat="1" ht="12">
      <c r="A2780" s="13"/>
      <c r="B2780" s="228"/>
      <c r="C2780" s="229"/>
      <c r="D2780" s="230" t="s">
        <v>218</v>
      </c>
      <c r="E2780" s="231" t="s">
        <v>19</v>
      </c>
      <c r="F2780" s="232" t="s">
        <v>3925</v>
      </c>
      <c r="G2780" s="229"/>
      <c r="H2780" s="233">
        <v>119.49</v>
      </c>
      <c r="I2780" s="234"/>
      <c r="J2780" s="229"/>
      <c r="K2780" s="229"/>
      <c r="L2780" s="235"/>
      <c r="M2780" s="236"/>
      <c r="N2780" s="237"/>
      <c r="O2780" s="237"/>
      <c r="P2780" s="237"/>
      <c r="Q2780" s="237"/>
      <c r="R2780" s="237"/>
      <c r="S2780" s="237"/>
      <c r="T2780" s="238"/>
      <c r="U2780" s="13"/>
      <c r="V2780" s="13"/>
      <c r="W2780" s="13"/>
      <c r="X2780" s="13"/>
      <c r="Y2780" s="13"/>
      <c r="Z2780" s="13"/>
      <c r="AA2780" s="13"/>
      <c r="AB2780" s="13"/>
      <c r="AC2780" s="13"/>
      <c r="AD2780" s="13"/>
      <c r="AE2780" s="13"/>
      <c r="AT2780" s="239" t="s">
        <v>218</v>
      </c>
      <c r="AU2780" s="239" t="s">
        <v>82</v>
      </c>
      <c r="AV2780" s="13" t="s">
        <v>82</v>
      </c>
      <c r="AW2780" s="13" t="s">
        <v>33</v>
      </c>
      <c r="AX2780" s="13" t="s">
        <v>73</v>
      </c>
      <c r="AY2780" s="239" t="s">
        <v>206</v>
      </c>
    </row>
    <row r="2781" spans="1:51" s="13" customFormat="1" ht="12">
      <c r="A2781" s="13"/>
      <c r="B2781" s="228"/>
      <c r="C2781" s="229"/>
      <c r="D2781" s="230" t="s">
        <v>218</v>
      </c>
      <c r="E2781" s="231" t="s">
        <v>19</v>
      </c>
      <c r="F2781" s="232" t="s">
        <v>3926</v>
      </c>
      <c r="G2781" s="229"/>
      <c r="H2781" s="233">
        <v>74.49</v>
      </c>
      <c r="I2781" s="234"/>
      <c r="J2781" s="229"/>
      <c r="K2781" s="229"/>
      <c r="L2781" s="235"/>
      <c r="M2781" s="236"/>
      <c r="N2781" s="237"/>
      <c r="O2781" s="237"/>
      <c r="P2781" s="237"/>
      <c r="Q2781" s="237"/>
      <c r="R2781" s="237"/>
      <c r="S2781" s="237"/>
      <c r="T2781" s="238"/>
      <c r="U2781" s="13"/>
      <c r="V2781" s="13"/>
      <c r="W2781" s="13"/>
      <c r="X2781" s="13"/>
      <c r="Y2781" s="13"/>
      <c r="Z2781" s="13"/>
      <c r="AA2781" s="13"/>
      <c r="AB2781" s="13"/>
      <c r="AC2781" s="13"/>
      <c r="AD2781" s="13"/>
      <c r="AE2781" s="13"/>
      <c r="AT2781" s="239" t="s">
        <v>218</v>
      </c>
      <c r="AU2781" s="239" t="s">
        <v>82</v>
      </c>
      <c r="AV2781" s="13" t="s">
        <v>82</v>
      </c>
      <c r="AW2781" s="13" t="s">
        <v>33</v>
      </c>
      <c r="AX2781" s="13" t="s">
        <v>73</v>
      </c>
      <c r="AY2781" s="239" t="s">
        <v>206</v>
      </c>
    </row>
    <row r="2782" spans="1:51" s="13" customFormat="1" ht="12">
      <c r="A2782" s="13"/>
      <c r="B2782" s="228"/>
      <c r="C2782" s="229"/>
      <c r="D2782" s="230" t="s">
        <v>218</v>
      </c>
      <c r="E2782" s="231" t="s">
        <v>19</v>
      </c>
      <c r="F2782" s="232" t="s">
        <v>3927</v>
      </c>
      <c r="G2782" s="229"/>
      <c r="H2782" s="233">
        <v>53.1</v>
      </c>
      <c r="I2782" s="234"/>
      <c r="J2782" s="229"/>
      <c r="K2782" s="229"/>
      <c r="L2782" s="235"/>
      <c r="M2782" s="236"/>
      <c r="N2782" s="237"/>
      <c r="O2782" s="237"/>
      <c r="P2782" s="237"/>
      <c r="Q2782" s="237"/>
      <c r="R2782" s="237"/>
      <c r="S2782" s="237"/>
      <c r="T2782" s="238"/>
      <c r="U2782" s="13"/>
      <c r="V2782" s="13"/>
      <c r="W2782" s="13"/>
      <c r="X2782" s="13"/>
      <c r="Y2782" s="13"/>
      <c r="Z2782" s="13"/>
      <c r="AA2782" s="13"/>
      <c r="AB2782" s="13"/>
      <c r="AC2782" s="13"/>
      <c r="AD2782" s="13"/>
      <c r="AE2782" s="13"/>
      <c r="AT2782" s="239" t="s">
        <v>218</v>
      </c>
      <c r="AU2782" s="239" t="s">
        <v>82</v>
      </c>
      <c r="AV2782" s="13" t="s">
        <v>82</v>
      </c>
      <c r="AW2782" s="13" t="s">
        <v>33</v>
      </c>
      <c r="AX2782" s="13" t="s">
        <v>73</v>
      </c>
      <c r="AY2782" s="239" t="s">
        <v>206</v>
      </c>
    </row>
    <row r="2783" spans="1:51" s="13" customFormat="1" ht="12">
      <c r="A2783" s="13"/>
      <c r="B2783" s="228"/>
      <c r="C2783" s="229"/>
      <c r="D2783" s="230" t="s">
        <v>218</v>
      </c>
      <c r="E2783" s="231" t="s">
        <v>19</v>
      </c>
      <c r="F2783" s="232" t="s">
        <v>3928</v>
      </c>
      <c r="G2783" s="229"/>
      <c r="H2783" s="233">
        <v>18</v>
      </c>
      <c r="I2783" s="234"/>
      <c r="J2783" s="229"/>
      <c r="K2783" s="229"/>
      <c r="L2783" s="235"/>
      <c r="M2783" s="236"/>
      <c r="N2783" s="237"/>
      <c r="O2783" s="237"/>
      <c r="P2783" s="237"/>
      <c r="Q2783" s="237"/>
      <c r="R2783" s="237"/>
      <c r="S2783" s="237"/>
      <c r="T2783" s="238"/>
      <c r="U2783" s="13"/>
      <c r="V2783" s="13"/>
      <c r="W2783" s="13"/>
      <c r="X2783" s="13"/>
      <c r="Y2783" s="13"/>
      <c r="Z2783" s="13"/>
      <c r="AA2783" s="13"/>
      <c r="AB2783" s="13"/>
      <c r="AC2783" s="13"/>
      <c r="AD2783" s="13"/>
      <c r="AE2783" s="13"/>
      <c r="AT2783" s="239" t="s">
        <v>218</v>
      </c>
      <c r="AU2783" s="239" t="s">
        <v>82</v>
      </c>
      <c r="AV2783" s="13" t="s">
        <v>82</v>
      </c>
      <c r="AW2783" s="13" t="s">
        <v>33</v>
      </c>
      <c r="AX2783" s="13" t="s">
        <v>73</v>
      </c>
      <c r="AY2783" s="239" t="s">
        <v>206</v>
      </c>
    </row>
    <row r="2784" spans="1:51" s="15" customFormat="1" ht="12">
      <c r="A2784" s="15"/>
      <c r="B2784" s="251"/>
      <c r="C2784" s="252"/>
      <c r="D2784" s="230" t="s">
        <v>218</v>
      </c>
      <c r="E2784" s="253" t="s">
        <v>19</v>
      </c>
      <c r="F2784" s="254" t="s">
        <v>1315</v>
      </c>
      <c r="G2784" s="252"/>
      <c r="H2784" s="253" t="s">
        <v>19</v>
      </c>
      <c r="I2784" s="255"/>
      <c r="J2784" s="252"/>
      <c r="K2784" s="252"/>
      <c r="L2784" s="256"/>
      <c r="M2784" s="257"/>
      <c r="N2784" s="258"/>
      <c r="O2784" s="258"/>
      <c r="P2784" s="258"/>
      <c r="Q2784" s="258"/>
      <c r="R2784" s="258"/>
      <c r="S2784" s="258"/>
      <c r="T2784" s="259"/>
      <c r="U2784" s="15"/>
      <c r="V2784" s="15"/>
      <c r="W2784" s="15"/>
      <c r="X2784" s="15"/>
      <c r="Y2784" s="15"/>
      <c r="Z2784" s="15"/>
      <c r="AA2784" s="15"/>
      <c r="AB2784" s="15"/>
      <c r="AC2784" s="15"/>
      <c r="AD2784" s="15"/>
      <c r="AE2784" s="15"/>
      <c r="AT2784" s="260" t="s">
        <v>218</v>
      </c>
      <c r="AU2784" s="260" t="s">
        <v>82</v>
      </c>
      <c r="AV2784" s="15" t="s">
        <v>34</v>
      </c>
      <c r="AW2784" s="15" t="s">
        <v>33</v>
      </c>
      <c r="AX2784" s="15" t="s">
        <v>73</v>
      </c>
      <c r="AY2784" s="260" t="s">
        <v>206</v>
      </c>
    </row>
    <row r="2785" spans="1:51" s="13" customFormat="1" ht="12">
      <c r="A2785" s="13"/>
      <c r="B2785" s="228"/>
      <c r="C2785" s="229"/>
      <c r="D2785" s="230" t="s">
        <v>218</v>
      </c>
      <c r="E2785" s="231" t="s">
        <v>19</v>
      </c>
      <c r="F2785" s="232" t="s">
        <v>1316</v>
      </c>
      <c r="G2785" s="229"/>
      <c r="H2785" s="233">
        <v>-264.916</v>
      </c>
      <c r="I2785" s="234"/>
      <c r="J2785" s="229"/>
      <c r="K2785" s="229"/>
      <c r="L2785" s="235"/>
      <c r="M2785" s="236"/>
      <c r="N2785" s="237"/>
      <c r="O2785" s="237"/>
      <c r="P2785" s="237"/>
      <c r="Q2785" s="237"/>
      <c r="R2785" s="237"/>
      <c r="S2785" s="237"/>
      <c r="T2785" s="238"/>
      <c r="U2785" s="13"/>
      <c r="V2785" s="13"/>
      <c r="W2785" s="13"/>
      <c r="X2785" s="13"/>
      <c r="Y2785" s="13"/>
      <c r="Z2785" s="13"/>
      <c r="AA2785" s="13"/>
      <c r="AB2785" s="13"/>
      <c r="AC2785" s="13"/>
      <c r="AD2785" s="13"/>
      <c r="AE2785" s="13"/>
      <c r="AT2785" s="239" t="s">
        <v>218</v>
      </c>
      <c r="AU2785" s="239" t="s">
        <v>82</v>
      </c>
      <c r="AV2785" s="13" t="s">
        <v>82</v>
      </c>
      <c r="AW2785" s="13" t="s">
        <v>33</v>
      </c>
      <c r="AX2785" s="13" t="s">
        <v>73</v>
      </c>
      <c r="AY2785" s="239" t="s">
        <v>206</v>
      </c>
    </row>
    <row r="2786" spans="1:51" s="14" customFormat="1" ht="12">
      <c r="A2786" s="14"/>
      <c r="B2786" s="240"/>
      <c r="C2786" s="241"/>
      <c r="D2786" s="230" t="s">
        <v>218</v>
      </c>
      <c r="E2786" s="242" t="s">
        <v>19</v>
      </c>
      <c r="F2786" s="243" t="s">
        <v>220</v>
      </c>
      <c r="G2786" s="241"/>
      <c r="H2786" s="244">
        <v>2972.908</v>
      </c>
      <c r="I2786" s="245"/>
      <c r="J2786" s="241"/>
      <c r="K2786" s="241"/>
      <c r="L2786" s="246"/>
      <c r="M2786" s="247"/>
      <c r="N2786" s="248"/>
      <c r="O2786" s="248"/>
      <c r="P2786" s="248"/>
      <c r="Q2786" s="248"/>
      <c r="R2786" s="248"/>
      <c r="S2786" s="248"/>
      <c r="T2786" s="249"/>
      <c r="U2786" s="14"/>
      <c r="V2786" s="14"/>
      <c r="W2786" s="14"/>
      <c r="X2786" s="14"/>
      <c r="Y2786" s="14"/>
      <c r="Z2786" s="14"/>
      <c r="AA2786" s="14"/>
      <c r="AB2786" s="14"/>
      <c r="AC2786" s="14"/>
      <c r="AD2786" s="14"/>
      <c r="AE2786" s="14"/>
      <c r="AT2786" s="250" t="s">
        <v>218</v>
      </c>
      <c r="AU2786" s="250" t="s">
        <v>82</v>
      </c>
      <c r="AV2786" s="14" t="s">
        <v>112</v>
      </c>
      <c r="AW2786" s="14" t="s">
        <v>33</v>
      </c>
      <c r="AX2786" s="14" t="s">
        <v>34</v>
      </c>
      <c r="AY2786" s="250" t="s">
        <v>206</v>
      </c>
    </row>
    <row r="2787" spans="1:65" s="2" customFormat="1" ht="12">
      <c r="A2787" s="40"/>
      <c r="B2787" s="41"/>
      <c r="C2787" s="215" t="s">
        <v>3929</v>
      </c>
      <c r="D2787" s="215" t="s">
        <v>208</v>
      </c>
      <c r="E2787" s="216" t="s">
        <v>3930</v>
      </c>
      <c r="F2787" s="217" t="s">
        <v>3931</v>
      </c>
      <c r="G2787" s="218" t="s">
        <v>211</v>
      </c>
      <c r="H2787" s="219">
        <v>2972.908</v>
      </c>
      <c r="I2787" s="220"/>
      <c r="J2787" s="221">
        <f>ROUND(I2787*H2787,2)</f>
        <v>0</v>
      </c>
      <c r="K2787" s="217" t="s">
        <v>212</v>
      </c>
      <c r="L2787" s="46"/>
      <c r="M2787" s="222" t="s">
        <v>19</v>
      </c>
      <c r="N2787" s="223" t="s">
        <v>44</v>
      </c>
      <c r="O2787" s="86"/>
      <c r="P2787" s="224">
        <f>O2787*H2787</f>
        <v>0</v>
      </c>
      <c r="Q2787" s="224">
        <v>0.00026</v>
      </c>
      <c r="R2787" s="224">
        <f>Q2787*H2787</f>
        <v>0.7729560799999999</v>
      </c>
      <c r="S2787" s="224">
        <v>0</v>
      </c>
      <c r="T2787" s="225">
        <f>S2787*H2787</f>
        <v>0</v>
      </c>
      <c r="U2787" s="40"/>
      <c r="V2787" s="40"/>
      <c r="W2787" s="40"/>
      <c r="X2787" s="40"/>
      <c r="Y2787" s="40"/>
      <c r="Z2787" s="40"/>
      <c r="AA2787" s="40"/>
      <c r="AB2787" s="40"/>
      <c r="AC2787" s="40"/>
      <c r="AD2787" s="40"/>
      <c r="AE2787" s="40"/>
      <c r="AR2787" s="226" t="s">
        <v>304</v>
      </c>
      <c r="AT2787" s="226" t="s">
        <v>208</v>
      </c>
      <c r="AU2787" s="226" t="s">
        <v>82</v>
      </c>
      <c r="AY2787" s="19" t="s">
        <v>206</v>
      </c>
      <c r="BE2787" s="227">
        <f>IF(N2787="základní",J2787,0)</f>
        <v>0</v>
      </c>
      <c r="BF2787" s="227">
        <f>IF(N2787="snížená",J2787,0)</f>
        <v>0</v>
      </c>
      <c r="BG2787" s="227">
        <f>IF(N2787="zákl. přenesená",J2787,0)</f>
        <v>0</v>
      </c>
      <c r="BH2787" s="227">
        <f>IF(N2787="sníž. přenesená",J2787,0)</f>
        <v>0</v>
      </c>
      <c r="BI2787" s="227">
        <f>IF(N2787="nulová",J2787,0)</f>
        <v>0</v>
      </c>
      <c r="BJ2787" s="19" t="s">
        <v>34</v>
      </c>
      <c r="BK2787" s="227">
        <f>ROUND(I2787*H2787,2)</f>
        <v>0</v>
      </c>
      <c r="BL2787" s="19" t="s">
        <v>304</v>
      </c>
      <c r="BM2787" s="226" t="s">
        <v>3932</v>
      </c>
    </row>
    <row r="2788" spans="1:51" s="13" customFormat="1" ht="12">
      <c r="A2788" s="13"/>
      <c r="B2788" s="228"/>
      <c r="C2788" s="229"/>
      <c r="D2788" s="230" t="s">
        <v>218</v>
      </c>
      <c r="E2788" s="231" t="s">
        <v>19</v>
      </c>
      <c r="F2788" s="232" t="s">
        <v>3933</v>
      </c>
      <c r="G2788" s="229"/>
      <c r="H2788" s="233">
        <v>2972.908</v>
      </c>
      <c r="I2788" s="234"/>
      <c r="J2788" s="229"/>
      <c r="K2788" s="229"/>
      <c r="L2788" s="235"/>
      <c r="M2788" s="236"/>
      <c r="N2788" s="237"/>
      <c r="O2788" s="237"/>
      <c r="P2788" s="237"/>
      <c r="Q2788" s="237"/>
      <c r="R2788" s="237"/>
      <c r="S2788" s="237"/>
      <c r="T2788" s="238"/>
      <c r="U2788" s="13"/>
      <c r="V2788" s="13"/>
      <c r="W2788" s="13"/>
      <c r="X2788" s="13"/>
      <c r="Y2788" s="13"/>
      <c r="Z2788" s="13"/>
      <c r="AA2788" s="13"/>
      <c r="AB2788" s="13"/>
      <c r="AC2788" s="13"/>
      <c r="AD2788" s="13"/>
      <c r="AE2788" s="13"/>
      <c r="AT2788" s="239" t="s">
        <v>218</v>
      </c>
      <c r="AU2788" s="239" t="s">
        <v>82</v>
      </c>
      <c r="AV2788" s="13" t="s">
        <v>82</v>
      </c>
      <c r="AW2788" s="13" t="s">
        <v>33</v>
      </c>
      <c r="AX2788" s="13" t="s">
        <v>73</v>
      </c>
      <c r="AY2788" s="239" t="s">
        <v>206</v>
      </c>
    </row>
    <row r="2789" spans="1:51" s="14" customFormat="1" ht="12">
      <c r="A2789" s="14"/>
      <c r="B2789" s="240"/>
      <c r="C2789" s="241"/>
      <c r="D2789" s="230" t="s">
        <v>218</v>
      </c>
      <c r="E2789" s="242" t="s">
        <v>19</v>
      </c>
      <c r="F2789" s="243" t="s">
        <v>220</v>
      </c>
      <c r="G2789" s="241"/>
      <c r="H2789" s="244">
        <v>2972.908</v>
      </c>
      <c r="I2789" s="245"/>
      <c r="J2789" s="241"/>
      <c r="K2789" s="241"/>
      <c r="L2789" s="246"/>
      <c r="M2789" s="247"/>
      <c r="N2789" s="248"/>
      <c r="O2789" s="248"/>
      <c r="P2789" s="248"/>
      <c r="Q2789" s="248"/>
      <c r="R2789" s="248"/>
      <c r="S2789" s="248"/>
      <c r="T2789" s="249"/>
      <c r="U2789" s="14"/>
      <c r="V2789" s="14"/>
      <c r="W2789" s="14"/>
      <c r="X2789" s="14"/>
      <c r="Y2789" s="14"/>
      <c r="Z2789" s="14"/>
      <c r="AA2789" s="14"/>
      <c r="AB2789" s="14"/>
      <c r="AC2789" s="14"/>
      <c r="AD2789" s="14"/>
      <c r="AE2789" s="14"/>
      <c r="AT2789" s="250" t="s">
        <v>218</v>
      </c>
      <c r="AU2789" s="250" t="s">
        <v>82</v>
      </c>
      <c r="AV2789" s="14" t="s">
        <v>112</v>
      </c>
      <c r="AW2789" s="14" t="s">
        <v>33</v>
      </c>
      <c r="AX2789" s="14" t="s">
        <v>34</v>
      </c>
      <c r="AY2789" s="250" t="s">
        <v>206</v>
      </c>
    </row>
    <row r="2790" spans="1:65" s="2" customFormat="1" ht="12">
      <c r="A2790" s="40"/>
      <c r="B2790" s="41"/>
      <c r="C2790" s="215" t="s">
        <v>3934</v>
      </c>
      <c r="D2790" s="215" t="s">
        <v>208</v>
      </c>
      <c r="E2790" s="216" t="s">
        <v>3935</v>
      </c>
      <c r="F2790" s="217" t="s">
        <v>3936</v>
      </c>
      <c r="G2790" s="218" t="s">
        <v>211</v>
      </c>
      <c r="H2790" s="219">
        <v>891.872</v>
      </c>
      <c r="I2790" s="220"/>
      <c r="J2790" s="221">
        <f>ROUND(I2790*H2790,2)</f>
        <v>0</v>
      </c>
      <c r="K2790" s="217" t="s">
        <v>212</v>
      </c>
      <c r="L2790" s="46"/>
      <c r="M2790" s="222" t="s">
        <v>19</v>
      </c>
      <c r="N2790" s="223" t="s">
        <v>44</v>
      </c>
      <c r="O2790" s="86"/>
      <c r="P2790" s="224">
        <f>O2790*H2790</f>
        <v>0</v>
      </c>
      <c r="Q2790" s="224">
        <v>2E-05</v>
      </c>
      <c r="R2790" s="224">
        <f>Q2790*H2790</f>
        <v>0.01783744</v>
      </c>
      <c r="S2790" s="224">
        <v>0</v>
      </c>
      <c r="T2790" s="225">
        <f>S2790*H2790</f>
        <v>0</v>
      </c>
      <c r="U2790" s="40"/>
      <c r="V2790" s="40"/>
      <c r="W2790" s="40"/>
      <c r="X2790" s="40"/>
      <c r="Y2790" s="40"/>
      <c r="Z2790" s="40"/>
      <c r="AA2790" s="40"/>
      <c r="AB2790" s="40"/>
      <c r="AC2790" s="40"/>
      <c r="AD2790" s="40"/>
      <c r="AE2790" s="40"/>
      <c r="AR2790" s="226" t="s">
        <v>304</v>
      </c>
      <c r="AT2790" s="226" t="s">
        <v>208</v>
      </c>
      <c r="AU2790" s="226" t="s">
        <v>82</v>
      </c>
      <c r="AY2790" s="19" t="s">
        <v>206</v>
      </c>
      <c r="BE2790" s="227">
        <f>IF(N2790="základní",J2790,0)</f>
        <v>0</v>
      </c>
      <c r="BF2790" s="227">
        <f>IF(N2790="snížená",J2790,0)</f>
        <v>0</v>
      </c>
      <c r="BG2790" s="227">
        <f>IF(N2790="zákl. přenesená",J2790,0)</f>
        <v>0</v>
      </c>
      <c r="BH2790" s="227">
        <f>IF(N2790="sníž. přenesená",J2790,0)</f>
        <v>0</v>
      </c>
      <c r="BI2790" s="227">
        <f>IF(N2790="nulová",J2790,0)</f>
        <v>0</v>
      </c>
      <c r="BJ2790" s="19" t="s">
        <v>34</v>
      </c>
      <c r="BK2790" s="227">
        <f>ROUND(I2790*H2790,2)</f>
        <v>0</v>
      </c>
      <c r="BL2790" s="19" t="s">
        <v>304</v>
      </c>
      <c r="BM2790" s="226" t="s">
        <v>3937</v>
      </c>
    </row>
    <row r="2791" spans="1:51" s="15" customFormat="1" ht="12">
      <c r="A2791" s="15"/>
      <c r="B2791" s="251"/>
      <c r="C2791" s="252"/>
      <c r="D2791" s="230" t="s">
        <v>218</v>
      </c>
      <c r="E2791" s="253" t="s">
        <v>19</v>
      </c>
      <c r="F2791" s="254" t="s">
        <v>3938</v>
      </c>
      <c r="G2791" s="252"/>
      <c r="H2791" s="253" t="s">
        <v>19</v>
      </c>
      <c r="I2791" s="255"/>
      <c r="J2791" s="252"/>
      <c r="K2791" s="252"/>
      <c r="L2791" s="256"/>
      <c r="M2791" s="257"/>
      <c r="N2791" s="258"/>
      <c r="O2791" s="258"/>
      <c r="P2791" s="258"/>
      <c r="Q2791" s="258"/>
      <c r="R2791" s="258"/>
      <c r="S2791" s="258"/>
      <c r="T2791" s="259"/>
      <c r="U2791" s="15"/>
      <c r="V2791" s="15"/>
      <c r="W2791" s="15"/>
      <c r="X2791" s="15"/>
      <c r="Y2791" s="15"/>
      <c r="Z2791" s="15"/>
      <c r="AA2791" s="15"/>
      <c r="AB2791" s="15"/>
      <c r="AC2791" s="15"/>
      <c r="AD2791" s="15"/>
      <c r="AE2791" s="15"/>
      <c r="AT2791" s="260" t="s">
        <v>218</v>
      </c>
      <c r="AU2791" s="260" t="s">
        <v>82</v>
      </c>
      <c r="AV2791" s="15" t="s">
        <v>34</v>
      </c>
      <c r="AW2791" s="15" t="s">
        <v>33</v>
      </c>
      <c r="AX2791" s="15" t="s">
        <v>73</v>
      </c>
      <c r="AY2791" s="260" t="s">
        <v>206</v>
      </c>
    </row>
    <row r="2792" spans="1:51" s="13" customFormat="1" ht="12">
      <c r="A2792" s="13"/>
      <c r="B2792" s="228"/>
      <c r="C2792" s="229"/>
      <c r="D2792" s="230" t="s">
        <v>218</v>
      </c>
      <c r="E2792" s="231" t="s">
        <v>19</v>
      </c>
      <c r="F2792" s="232" t="s">
        <v>3939</v>
      </c>
      <c r="G2792" s="229"/>
      <c r="H2792" s="233">
        <v>891.872</v>
      </c>
      <c r="I2792" s="234"/>
      <c r="J2792" s="229"/>
      <c r="K2792" s="229"/>
      <c r="L2792" s="235"/>
      <c r="M2792" s="236"/>
      <c r="N2792" s="237"/>
      <c r="O2792" s="237"/>
      <c r="P2792" s="237"/>
      <c r="Q2792" s="237"/>
      <c r="R2792" s="237"/>
      <c r="S2792" s="237"/>
      <c r="T2792" s="238"/>
      <c r="U2792" s="13"/>
      <c r="V2792" s="13"/>
      <c r="W2792" s="13"/>
      <c r="X2792" s="13"/>
      <c r="Y2792" s="13"/>
      <c r="Z2792" s="13"/>
      <c r="AA2792" s="13"/>
      <c r="AB2792" s="13"/>
      <c r="AC2792" s="13"/>
      <c r="AD2792" s="13"/>
      <c r="AE2792" s="13"/>
      <c r="AT2792" s="239" t="s">
        <v>218</v>
      </c>
      <c r="AU2792" s="239" t="s">
        <v>82</v>
      </c>
      <c r="AV2792" s="13" t="s">
        <v>82</v>
      </c>
      <c r="AW2792" s="13" t="s">
        <v>33</v>
      </c>
      <c r="AX2792" s="13" t="s">
        <v>73</v>
      </c>
      <c r="AY2792" s="239" t="s">
        <v>206</v>
      </c>
    </row>
    <row r="2793" spans="1:51" s="14" customFormat="1" ht="12">
      <c r="A2793" s="14"/>
      <c r="B2793" s="240"/>
      <c r="C2793" s="241"/>
      <c r="D2793" s="230" t="s">
        <v>218</v>
      </c>
      <c r="E2793" s="242" t="s">
        <v>19</v>
      </c>
      <c r="F2793" s="243" t="s">
        <v>220</v>
      </c>
      <c r="G2793" s="241"/>
      <c r="H2793" s="244">
        <v>891.872</v>
      </c>
      <c r="I2793" s="245"/>
      <c r="J2793" s="241"/>
      <c r="K2793" s="241"/>
      <c r="L2793" s="246"/>
      <c r="M2793" s="247"/>
      <c r="N2793" s="248"/>
      <c r="O2793" s="248"/>
      <c r="P2793" s="248"/>
      <c r="Q2793" s="248"/>
      <c r="R2793" s="248"/>
      <c r="S2793" s="248"/>
      <c r="T2793" s="249"/>
      <c r="U2793" s="14"/>
      <c r="V2793" s="14"/>
      <c r="W2793" s="14"/>
      <c r="X2793" s="14"/>
      <c r="Y2793" s="14"/>
      <c r="Z2793" s="14"/>
      <c r="AA2793" s="14"/>
      <c r="AB2793" s="14"/>
      <c r="AC2793" s="14"/>
      <c r="AD2793" s="14"/>
      <c r="AE2793" s="14"/>
      <c r="AT2793" s="250" t="s">
        <v>218</v>
      </c>
      <c r="AU2793" s="250" t="s">
        <v>82</v>
      </c>
      <c r="AV2793" s="14" t="s">
        <v>112</v>
      </c>
      <c r="AW2793" s="14" t="s">
        <v>33</v>
      </c>
      <c r="AX2793" s="14" t="s">
        <v>34</v>
      </c>
      <c r="AY2793" s="250" t="s">
        <v>206</v>
      </c>
    </row>
    <row r="2794" spans="1:63" s="12" customFormat="1" ht="22.8" customHeight="1">
      <c r="A2794" s="12"/>
      <c r="B2794" s="199"/>
      <c r="C2794" s="200"/>
      <c r="D2794" s="201" t="s">
        <v>72</v>
      </c>
      <c r="E2794" s="213" t="s">
        <v>3940</v>
      </c>
      <c r="F2794" s="213" t="s">
        <v>3941</v>
      </c>
      <c r="G2794" s="200"/>
      <c r="H2794" s="200"/>
      <c r="I2794" s="203"/>
      <c r="J2794" s="214">
        <f>BK2794</f>
        <v>0</v>
      </c>
      <c r="K2794" s="200"/>
      <c r="L2794" s="205"/>
      <c r="M2794" s="206"/>
      <c r="N2794" s="207"/>
      <c r="O2794" s="207"/>
      <c r="P2794" s="208">
        <f>SUM(P2795:P2803)</f>
        <v>0</v>
      </c>
      <c r="Q2794" s="207"/>
      <c r="R2794" s="208">
        <f>SUM(R2795:R2803)</f>
        <v>0.42433575</v>
      </c>
      <c r="S2794" s="207"/>
      <c r="T2794" s="209">
        <f>SUM(T2795:T2803)</f>
        <v>0</v>
      </c>
      <c r="U2794" s="12"/>
      <c r="V2794" s="12"/>
      <c r="W2794" s="12"/>
      <c r="X2794" s="12"/>
      <c r="Y2794" s="12"/>
      <c r="Z2794" s="12"/>
      <c r="AA2794" s="12"/>
      <c r="AB2794" s="12"/>
      <c r="AC2794" s="12"/>
      <c r="AD2794" s="12"/>
      <c r="AE2794" s="12"/>
      <c r="AR2794" s="210" t="s">
        <v>82</v>
      </c>
      <c r="AT2794" s="211" t="s">
        <v>72</v>
      </c>
      <c r="AU2794" s="211" t="s">
        <v>34</v>
      </c>
      <c r="AY2794" s="210" t="s">
        <v>206</v>
      </c>
      <c r="BK2794" s="212">
        <f>SUM(BK2795:BK2803)</f>
        <v>0</v>
      </c>
    </row>
    <row r="2795" spans="1:65" s="2" customFormat="1" ht="44.25" customHeight="1">
      <c r="A2795" s="40"/>
      <c r="B2795" s="41"/>
      <c r="C2795" s="215" t="s">
        <v>3942</v>
      </c>
      <c r="D2795" s="215" t="s">
        <v>208</v>
      </c>
      <c r="E2795" s="216" t="s">
        <v>3943</v>
      </c>
      <c r="F2795" s="217" t="s">
        <v>3944</v>
      </c>
      <c r="G2795" s="218" t="s">
        <v>211</v>
      </c>
      <c r="H2795" s="219">
        <v>8.555</v>
      </c>
      <c r="I2795" s="220"/>
      <c r="J2795" s="221">
        <f>ROUND(I2795*H2795,2)</f>
        <v>0</v>
      </c>
      <c r="K2795" s="217" t="s">
        <v>212</v>
      </c>
      <c r="L2795" s="46"/>
      <c r="M2795" s="222" t="s">
        <v>19</v>
      </c>
      <c r="N2795" s="223" t="s">
        <v>44</v>
      </c>
      <c r="O2795" s="86"/>
      <c r="P2795" s="224">
        <f>O2795*H2795</f>
        <v>0</v>
      </c>
      <c r="Q2795" s="224">
        <v>0.01705</v>
      </c>
      <c r="R2795" s="224">
        <f>Q2795*H2795</f>
        <v>0.14586274999999999</v>
      </c>
      <c r="S2795" s="224">
        <v>0</v>
      </c>
      <c r="T2795" s="225">
        <f>S2795*H2795</f>
        <v>0</v>
      </c>
      <c r="U2795" s="40"/>
      <c r="V2795" s="40"/>
      <c r="W2795" s="40"/>
      <c r="X2795" s="40"/>
      <c r="Y2795" s="40"/>
      <c r="Z2795" s="40"/>
      <c r="AA2795" s="40"/>
      <c r="AB2795" s="40"/>
      <c r="AC2795" s="40"/>
      <c r="AD2795" s="40"/>
      <c r="AE2795" s="40"/>
      <c r="AR2795" s="226" t="s">
        <v>304</v>
      </c>
      <c r="AT2795" s="226" t="s">
        <v>208</v>
      </c>
      <c r="AU2795" s="226" t="s">
        <v>82</v>
      </c>
      <c r="AY2795" s="19" t="s">
        <v>206</v>
      </c>
      <c r="BE2795" s="227">
        <f>IF(N2795="základní",J2795,0)</f>
        <v>0</v>
      </c>
      <c r="BF2795" s="227">
        <f>IF(N2795="snížená",J2795,0)</f>
        <v>0</v>
      </c>
      <c r="BG2795" s="227">
        <f>IF(N2795="zákl. přenesená",J2795,0)</f>
        <v>0</v>
      </c>
      <c r="BH2795" s="227">
        <f>IF(N2795="sníž. přenesená",J2795,0)</f>
        <v>0</v>
      </c>
      <c r="BI2795" s="227">
        <f>IF(N2795="nulová",J2795,0)</f>
        <v>0</v>
      </c>
      <c r="BJ2795" s="19" t="s">
        <v>34</v>
      </c>
      <c r="BK2795" s="227">
        <f>ROUND(I2795*H2795,2)</f>
        <v>0</v>
      </c>
      <c r="BL2795" s="19" t="s">
        <v>304</v>
      </c>
      <c r="BM2795" s="226" t="s">
        <v>3945</v>
      </c>
    </row>
    <row r="2796" spans="1:51" s="15" customFormat="1" ht="12">
      <c r="A2796" s="15"/>
      <c r="B2796" s="251"/>
      <c r="C2796" s="252"/>
      <c r="D2796" s="230" t="s">
        <v>218</v>
      </c>
      <c r="E2796" s="253" t="s">
        <v>19</v>
      </c>
      <c r="F2796" s="254" t="s">
        <v>3946</v>
      </c>
      <c r="G2796" s="252"/>
      <c r="H2796" s="253" t="s">
        <v>19</v>
      </c>
      <c r="I2796" s="255"/>
      <c r="J2796" s="252"/>
      <c r="K2796" s="252"/>
      <c r="L2796" s="256"/>
      <c r="M2796" s="257"/>
      <c r="N2796" s="258"/>
      <c r="O2796" s="258"/>
      <c r="P2796" s="258"/>
      <c r="Q2796" s="258"/>
      <c r="R2796" s="258"/>
      <c r="S2796" s="258"/>
      <c r="T2796" s="259"/>
      <c r="U2796" s="15"/>
      <c r="V2796" s="15"/>
      <c r="W2796" s="15"/>
      <c r="X2796" s="15"/>
      <c r="Y2796" s="15"/>
      <c r="Z2796" s="15"/>
      <c r="AA2796" s="15"/>
      <c r="AB2796" s="15"/>
      <c r="AC2796" s="15"/>
      <c r="AD2796" s="15"/>
      <c r="AE2796" s="15"/>
      <c r="AT2796" s="260" t="s">
        <v>218</v>
      </c>
      <c r="AU2796" s="260" t="s">
        <v>82</v>
      </c>
      <c r="AV2796" s="15" t="s">
        <v>34</v>
      </c>
      <c r="AW2796" s="15" t="s">
        <v>33</v>
      </c>
      <c r="AX2796" s="15" t="s">
        <v>73</v>
      </c>
      <c r="AY2796" s="260" t="s">
        <v>206</v>
      </c>
    </row>
    <row r="2797" spans="1:51" s="13" customFormat="1" ht="12">
      <c r="A2797" s="13"/>
      <c r="B2797" s="228"/>
      <c r="C2797" s="229"/>
      <c r="D2797" s="230" t="s">
        <v>218</v>
      </c>
      <c r="E2797" s="231" t="s">
        <v>19</v>
      </c>
      <c r="F2797" s="232" t="s">
        <v>3947</v>
      </c>
      <c r="G2797" s="229"/>
      <c r="H2797" s="233">
        <v>2.381</v>
      </c>
      <c r="I2797" s="234"/>
      <c r="J2797" s="229"/>
      <c r="K2797" s="229"/>
      <c r="L2797" s="235"/>
      <c r="M2797" s="236"/>
      <c r="N2797" s="237"/>
      <c r="O2797" s="237"/>
      <c r="P2797" s="237"/>
      <c r="Q2797" s="237"/>
      <c r="R2797" s="237"/>
      <c r="S2797" s="237"/>
      <c r="T2797" s="238"/>
      <c r="U2797" s="13"/>
      <c r="V2797" s="13"/>
      <c r="W2797" s="13"/>
      <c r="X2797" s="13"/>
      <c r="Y2797" s="13"/>
      <c r="Z2797" s="13"/>
      <c r="AA2797" s="13"/>
      <c r="AB2797" s="13"/>
      <c r="AC2797" s="13"/>
      <c r="AD2797" s="13"/>
      <c r="AE2797" s="13"/>
      <c r="AT2797" s="239" t="s">
        <v>218</v>
      </c>
      <c r="AU2797" s="239" t="s">
        <v>82</v>
      </c>
      <c r="AV2797" s="13" t="s">
        <v>82</v>
      </c>
      <c r="AW2797" s="13" t="s">
        <v>33</v>
      </c>
      <c r="AX2797" s="13" t="s">
        <v>73</v>
      </c>
      <c r="AY2797" s="239" t="s">
        <v>206</v>
      </c>
    </row>
    <row r="2798" spans="1:51" s="13" customFormat="1" ht="12">
      <c r="A2798" s="13"/>
      <c r="B2798" s="228"/>
      <c r="C2798" s="229"/>
      <c r="D2798" s="230" t="s">
        <v>218</v>
      </c>
      <c r="E2798" s="231" t="s">
        <v>19</v>
      </c>
      <c r="F2798" s="232" t="s">
        <v>3948</v>
      </c>
      <c r="G2798" s="229"/>
      <c r="H2798" s="233">
        <v>2.134</v>
      </c>
      <c r="I2798" s="234"/>
      <c r="J2798" s="229"/>
      <c r="K2798" s="229"/>
      <c r="L2798" s="235"/>
      <c r="M2798" s="236"/>
      <c r="N2798" s="237"/>
      <c r="O2798" s="237"/>
      <c r="P2798" s="237"/>
      <c r="Q2798" s="237"/>
      <c r="R2798" s="237"/>
      <c r="S2798" s="237"/>
      <c r="T2798" s="238"/>
      <c r="U2798" s="13"/>
      <c r="V2798" s="13"/>
      <c r="W2798" s="13"/>
      <c r="X2798" s="13"/>
      <c r="Y2798" s="13"/>
      <c r="Z2798" s="13"/>
      <c r="AA2798" s="13"/>
      <c r="AB2798" s="13"/>
      <c r="AC2798" s="13"/>
      <c r="AD2798" s="13"/>
      <c r="AE2798" s="13"/>
      <c r="AT2798" s="239" t="s">
        <v>218</v>
      </c>
      <c r="AU2798" s="239" t="s">
        <v>82</v>
      </c>
      <c r="AV2798" s="13" t="s">
        <v>82</v>
      </c>
      <c r="AW2798" s="13" t="s">
        <v>33</v>
      </c>
      <c r="AX2798" s="13" t="s">
        <v>73</v>
      </c>
      <c r="AY2798" s="239" t="s">
        <v>206</v>
      </c>
    </row>
    <row r="2799" spans="1:51" s="13" customFormat="1" ht="12">
      <c r="A2799" s="13"/>
      <c r="B2799" s="228"/>
      <c r="C2799" s="229"/>
      <c r="D2799" s="230" t="s">
        <v>218</v>
      </c>
      <c r="E2799" s="231" t="s">
        <v>19</v>
      </c>
      <c r="F2799" s="232" t="s">
        <v>3949</v>
      </c>
      <c r="G2799" s="229"/>
      <c r="H2799" s="233">
        <v>2.02</v>
      </c>
      <c r="I2799" s="234"/>
      <c r="J2799" s="229"/>
      <c r="K2799" s="229"/>
      <c r="L2799" s="235"/>
      <c r="M2799" s="236"/>
      <c r="N2799" s="237"/>
      <c r="O2799" s="237"/>
      <c r="P2799" s="237"/>
      <c r="Q2799" s="237"/>
      <c r="R2799" s="237"/>
      <c r="S2799" s="237"/>
      <c r="T2799" s="238"/>
      <c r="U2799" s="13"/>
      <c r="V2799" s="13"/>
      <c r="W2799" s="13"/>
      <c r="X2799" s="13"/>
      <c r="Y2799" s="13"/>
      <c r="Z2799" s="13"/>
      <c r="AA2799" s="13"/>
      <c r="AB2799" s="13"/>
      <c r="AC2799" s="13"/>
      <c r="AD2799" s="13"/>
      <c r="AE2799" s="13"/>
      <c r="AT2799" s="239" t="s">
        <v>218</v>
      </c>
      <c r="AU2799" s="239" t="s">
        <v>82</v>
      </c>
      <c r="AV2799" s="13" t="s">
        <v>82</v>
      </c>
      <c r="AW2799" s="13" t="s">
        <v>33</v>
      </c>
      <c r="AX2799" s="13" t="s">
        <v>73</v>
      </c>
      <c r="AY2799" s="239" t="s">
        <v>206</v>
      </c>
    </row>
    <row r="2800" spans="1:51" s="13" customFormat="1" ht="12">
      <c r="A2800" s="13"/>
      <c r="B2800" s="228"/>
      <c r="C2800" s="229"/>
      <c r="D2800" s="230" t="s">
        <v>218</v>
      </c>
      <c r="E2800" s="231" t="s">
        <v>19</v>
      </c>
      <c r="F2800" s="232" t="s">
        <v>3950</v>
      </c>
      <c r="G2800" s="229"/>
      <c r="H2800" s="233">
        <v>2.02</v>
      </c>
      <c r="I2800" s="234"/>
      <c r="J2800" s="229"/>
      <c r="K2800" s="229"/>
      <c r="L2800" s="235"/>
      <c r="M2800" s="236"/>
      <c r="N2800" s="237"/>
      <c r="O2800" s="237"/>
      <c r="P2800" s="237"/>
      <c r="Q2800" s="237"/>
      <c r="R2800" s="237"/>
      <c r="S2800" s="237"/>
      <c r="T2800" s="238"/>
      <c r="U2800" s="13"/>
      <c r="V2800" s="13"/>
      <c r="W2800" s="13"/>
      <c r="X2800" s="13"/>
      <c r="Y2800" s="13"/>
      <c r="Z2800" s="13"/>
      <c r="AA2800" s="13"/>
      <c r="AB2800" s="13"/>
      <c r="AC2800" s="13"/>
      <c r="AD2800" s="13"/>
      <c r="AE2800" s="13"/>
      <c r="AT2800" s="239" t="s">
        <v>218</v>
      </c>
      <c r="AU2800" s="239" t="s">
        <v>82</v>
      </c>
      <c r="AV2800" s="13" t="s">
        <v>82</v>
      </c>
      <c r="AW2800" s="13" t="s">
        <v>33</v>
      </c>
      <c r="AX2800" s="13" t="s">
        <v>73</v>
      </c>
      <c r="AY2800" s="239" t="s">
        <v>206</v>
      </c>
    </row>
    <row r="2801" spans="1:51" s="14" customFormat="1" ht="12">
      <c r="A2801" s="14"/>
      <c r="B2801" s="240"/>
      <c r="C2801" s="241"/>
      <c r="D2801" s="230" t="s">
        <v>218</v>
      </c>
      <c r="E2801" s="242" t="s">
        <v>19</v>
      </c>
      <c r="F2801" s="243" t="s">
        <v>220</v>
      </c>
      <c r="G2801" s="241"/>
      <c r="H2801" s="244">
        <v>8.555</v>
      </c>
      <c r="I2801" s="245"/>
      <c r="J2801" s="241"/>
      <c r="K2801" s="241"/>
      <c r="L2801" s="246"/>
      <c r="M2801" s="247"/>
      <c r="N2801" s="248"/>
      <c r="O2801" s="248"/>
      <c r="P2801" s="248"/>
      <c r="Q2801" s="248"/>
      <c r="R2801" s="248"/>
      <c r="S2801" s="248"/>
      <c r="T2801" s="249"/>
      <c r="U2801" s="14"/>
      <c r="V2801" s="14"/>
      <c r="W2801" s="14"/>
      <c r="X2801" s="14"/>
      <c r="Y2801" s="14"/>
      <c r="Z2801" s="14"/>
      <c r="AA2801" s="14"/>
      <c r="AB2801" s="14"/>
      <c r="AC2801" s="14"/>
      <c r="AD2801" s="14"/>
      <c r="AE2801" s="14"/>
      <c r="AT2801" s="250" t="s">
        <v>218</v>
      </c>
      <c r="AU2801" s="250" t="s">
        <v>82</v>
      </c>
      <c r="AV2801" s="14" t="s">
        <v>112</v>
      </c>
      <c r="AW2801" s="14" t="s">
        <v>33</v>
      </c>
      <c r="AX2801" s="14" t="s">
        <v>34</v>
      </c>
      <c r="AY2801" s="250" t="s">
        <v>206</v>
      </c>
    </row>
    <row r="2802" spans="1:65" s="2" customFormat="1" ht="16.5" customHeight="1">
      <c r="A2802" s="40"/>
      <c r="B2802" s="41"/>
      <c r="C2802" s="261" t="s">
        <v>3951</v>
      </c>
      <c r="D2802" s="261" t="s">
        <v>317</v>
      </c>
      <c r="E2802" s="262" t="s">
        <v>3952</v>
      </c>
      <c r="F2802" s="263" t="s">
        <v>3953</v>
      </c>
      <c r="G2802" s="264" t="s">
        <v>211</v>
      </c>
      <c r="H2802" s="265">
        <v>8.983</v>
      </c>
      <c r="I2802" s="266"/>
      <c r="J2802" s="267">
        <f>ROUND(I2802*H2802,2)</f>
        <v>0</v>
      </c>
      <c r="K2802" s="263" t="s">
        <v>212</v>
      </c>
      <c r="L2802" s="268"/>
      <c r="M2802" s="269" t="s">
        <v>19</v>
      </c>
      <c r="N2802" s="270" t="s">
        <v>44</v>
      </c>
      <c r="O2802" s="86"/>
      <c r="P2802" s="224">
        <f>O2802*H2802</f>
        <v>0</v>
      </c>
      <c r="Q2802" s="224">
        <v>0.031</v>
      </c>
      <c r="R2802" s="224">
        <f>Q2802*H2802</f>
        <v>0.278473</v>
      </c>
      <c r="S2802" s="224">
        <v>0</v>
      </c>
      <c r="T2802" s="225">
        <f>S2802*H2802</f>
        <v>0</v>
      </c>
      <c r="U2802" s="40"/>
      <c r="V2802" s="40"/>
      <c r="W2802" s="40"/>
      <c r="X2802" s="40"/>
      <c r="Y2802" s="40"/>
      <c r="Z2802" s="40"/>
      <c r="AA2802" s="40"/>
      <c r="AB2802" s="40"/>
      <c r="AC2802" s="40"/>
      <c r="AD2802" s="40"/>
      <c r="AE2802" s="40"/>
      <c r="AR2802" s="226" t="s">
        <v>377</v>
      </c>
      <c r="AT2802" s="226" t="s">
        <v>317</v>
      </c>
      <c r="AU2802" s="226" t="s">
        <v>82</v>
      </c>
      <c r="AY2802" s="19" t="s">
        <v>206</v>
      </c>
      <c r="BE2802" s="227">
        <f>IF(N2802="základní",J2802,0)</f>
        <v>0</v>
      </c>
      <c r="BF2802" s="227">
        <f>IF(N2802="snížená",J2802,0)</f>
        <v>0</v>
      </c>
      <c r="BG2802" s="227">
        <f>IF(N2802="zákl. přenesená",J2802,0)</f>
        <v>0</v>
      </c>
      <c r="BH2802" s="227">
        <f>IF(N2802="sníž. přenesená",J2802,0)</f>
        <v>0</v>
      </c>
      <c r="BI2802" s="227">
        <f>IF(N2802="nulová",J2802,0)</f>
        <v>0</v>
      </c>
      <c r="BJ2802" s="19" t="s">
        <v>34</v>
      </c>
      <c r="BK2802" s="227">
        <f>ROUND(I2802*H2802,2)</f>
        <v>0</v>
      </c>
      <c r="BL2802" s="19" t="s">
        <v>304</v>
      </c>
      <c r="BM2802" s="226" t="s">
        <v>3954</v>
      </c>
    </row>
    <row r="2803" spans="1:51" s="13" customFormat="1" ht="12">
      <c r="A2803" s="13"/>
      <c r="B2803" s="228"/>
      <c r="C2803" s="229"/>
      <c r="D2803" s="230" t="s">
        <v>218</v>
      </c>
      <c r="E2803" s="229"/>
      <c r="F2803" s="232" t="s">
        <v>3955</v>
      </c>
      <c r="G2803" s="229"/>
      <c r="H2803" s="233">
        <v>8.983</v>
      </c>
      <c r="I2803" s="234"/>
      <c r="J2803" s="229"/>
      <c r="K2803" s="229"/>
      <c r="L2803" s="235"/>
      <c r="M2803" s="286"/>
      <c r="N2803" s="287"/>
      <c r="O2803" s="287"/>
      <c r="P2803" s="287"/>
      <c r="Q2803" s="287"/>
      <c r="R2803" s="287"/>
      <c r="S2803" s="287"/>
      <c r="T2803" s="288"/>
      <c r="U2803" s="13"/>
      <c r="V2803" s="13"/>
      <c r="W2803" s="13"/>
      <c r="X2803" s="13"/>
      <c r="Y2803" s="13"/>
      <c r="Z2803" s="13"/>
      <c r="AA2803" s="13"/>
      <c r="AB2803" s="13"/>
      <c r="AC2803" s="13"/>
      <c r="AD2803" s="13"/>
      <c r="AE2803" s="13"/>
      <c r="AT2803" s="239" t="s">
        <v>218</v>
      </c>
      <c r="AU2803" s="239" t="s">
        <v>82</v>
      </c>
      <c r="AV2803" s="13" t="s">
        <v>82</v>
      </c>
      <c r="AW2803" s="13" t="s">
        <v>4</v>
      </c>
      <c r="AX2803" s="13" t="s">
        <v>34</v>
      </c>
      <c r="AY2803" s="239" t="s">
        <v>206</v>
      </c>
    </row>
    <row r="2804" spans="1:31" s="2" customFormat="1" ht="6.95" customHeight="1">
      <c r="A2804" s="40"/>
      <c r="B2804" s="61"/>
      <c r="C2804" s="62"/>
      <c r="D2804" s="62"/>
      <c r="E2804" s="62"/>
      <c r="F2804" s="62"/>
      <c r="G2804" s="62"/>
      <c r="H2804" s="62"/>
      <c r="I2804" s="62"/>
      <c r="J2804" s="62"/>
      <c r="K2804" s="62"/>
      <c r="L2804" s="46"/>
      <c r="M2804" s="40"/>
      <c r="O2804" s="40"/>
      <c r="P2804" s="40"/>
      <c r="Q2804" s="40"/>
      <c r="R2804" s="40"/>
      <c r="S2804" s="40"/>
      <c r="T2804" s="40"/>
      <c r="U2804" s="40"/>
      <c r="V2804" s="40"/>
      <c r="W2804" s="40"/>
      <c r="X2804" s="40"/>
      <c r="Y2804" s="40"/>
      <c r="Z2804" s="40"/>
      <c r="AA2804" s="40"/>
      <c r="AB2804" s="40"/>
      <c r="AC2804" s="40"/>
      <c r="AD2804" s="40"/>
      <c r="AE2804" s="40"/>
    </row>
  </sheetData>
  <sheetProtection password="C7F1" sheet="1" objects="1" scenarios="1" formatColumns="0" formatRows="0" autoFilter="0"/>
  <autoFilter ref="C120:K2803"/>
  <mergeCells count="9">
    <mergeCell ref="E7:H7"/>
    <mergeCell ref="E9:H9"/>
    <mergeCell ref="E18:H18"/>
    <mergeCell ref="E27:H27"/>
    <mergeCell ref="E48:H48"/>
    <mergeCell ref="E50:H50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141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1:31" s="2" customFormat="1" ht="12" customHeight="1">
      <c r="A8" s="40"/>
      <c r="B8" s="46"/>
      <c r="C8" s="40"/>
      <c r="D8" s="145" t="s">
        <v>143</v>
      </c>
      <c r="E8" s="40"/>
      <c r="F8" s="40"/>
      <c r="G8" s="40"/>
      <c r="H8" s="40"/>
      <c r="I8" s="40"/>
      <c r="J8" s="40"/>
      <c r="K8" s="40"/>
      <c r="L8" s="14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8" t="s">
        <v>5896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5" t="s">
        <v>18</v>
      </c>
      <c r="E11" s="40"/>
      <c r="F11" s="135" t="s">
        <v>19</v>
      </c>
      <c r="G11" s="40"/>
      <c r="H11" s="40"/>
      <c r="I11" s="145" t="s">
        <v>20</v>
      </c>
      <c r="J11" s="135" t="s">
        <v>19</v>
      </c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21</v>
      </c>
      <c r="E12" s="40"/>
      <c r="F12" s="135" t="s">
        <v>22</v>
      </c>
      <c r="G12" s="40"/>
      <c r="H12" s="40"/>
      <c r="I12" s="145" t="s">
        <v>23</v>
      </c>
      <c r="J12" s="149" t="str">
        <f>'Rekapitulace stavby'!AN8</f>
        <v>6. 8. 2020</v>
      </c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25</v>
      </c>
      <c r="E14" s="40"/>
      <c r="F14" s="40"/>
      <c r="G14" s="40"/>
      <c r="H14" s="40"/>
      <c r="I14" s="145" t="s">
        <v>26</v>
      </c>
      <c r="J14" s="135" t="s">
        <v>19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27</v>
      </c>
      <c r="F15" s="40"/>
      <c r="G15" s="40"/>
      <c r="H15" s="40"/>
      <c r="I15" s="145" t="s">
        <v>28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5" t="s">
        <v>29</v>
      </c>
      <c r="E17" s="40"/>
      <c r="F17" s="40"/>
      <c r="G17" s="40"/>
      <c r="H17" s="40"/>
      <c r="I17" s="145" t="s">
        <v>26</v>
      </c>
      <c r="J17" s="35" t="str">
        <f>'Rekapitulace stavby'!AN13</f>
        <v>Vyplň údaj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28</v>
      </c>
      <c r="J18" s="35" t="str">
        <f>'Rekapitulace stavby'!AN14</f>
        <v>Vyplň údaj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5" t="s">
        <v>31</v>
      </c>
      <c r="E20" s="40"/>
      <c r="F20" s="40"/>
      <c r="G20" s="40"/>
      <c r="H20" s="40"/>
      <c r="I20" s="145" t="s">
        <v>26</v>
      </c>
      <c r="J20" s="135" t="s">
        <v>19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32</v>
      </c>
      <c r="F21" s="40"/>
      <c r="G21" s="40"/>
      <c r="H21" s="40"/>
      <c r="I21" s="145" t="s">
        <v>28</v>
      </c>
      <c r="J21" s="135" t="s">
        <v>19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5" t="s">
        <v>35</v>
      </c>
      <c r="E23" s="40"/>
      <c r="F23" s="40"/>
      <c r="G23" s="40"/>
      <c r="H23" s="40"/>
      <c r="I23" s="145" t="s">
        <v>26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75</v>
      </c>
      <c r="F24" s="40"/>
      <c r="G24" s="40"/>
      <c r="H24" s="40"/>
      <c r="I24" s="145" t="s">
        <v>28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5" t="s">
        <v>37</v>
      </c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50"/>
      <c r="B27" s="151"/>
      <c r="C27" s="150"/>
      <c r="D27" s="150"/>
      <c r="E27" s="152" t="s">
        <v>19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4"/>
      <c r="E29" s="154"/>
      <c r="F29" s="154"/>
      <c r="G29" s="154"/>
      <c r="H29" s="154"/>
      <c r="I29" s="154"/>
      <c r="J29" s="154"/>
      <c r="K29" s="154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5" t="s">
        <v>39</v>
      </c>
      <c r="E30" s="40"/>
      <c r="F30" s="40"/>
      <c r="G30" s="40"/>
      <c r="H30" s="40"/>
      <c r="I30" s="40"/>
      <c r="J30" s="156">
        <f>ROUND(J83,0)</f>
        <v>0</v>
      </c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7" t="s">
        <v>41</v>
      </c>
      <c r="G32" s="40"/>
      <c r="H32" s="40"/>
      <c r="I32" s="157" t="s">
        <v>40</v>
      </c>
      <c r="J32" s="157" t="s">
        <v>42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8" t="s">
        <v>43</v>
      </c>
      <c r="E33" s="145" t="s">
        <v>44</v>
      </c>
      <c r="F33" s="159">
        <f>ROUND((SUM(BE83:BE119)),0)</f>
        <v>0</v>
      </c>
      <c r="G33" s="40"/>
      <c r="H33" s="40"/>
      <c r="I33" s="160">
        <v>0.21</v>
      </c>
      <c r="J33" s="159">
        <f>ROUND(((SUM(BE83:BE119))*I33),0)</f>
        <v>0</v>
      </c>
      <c r="K33" s="40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5" t="s">
        <v>45</v>
      </c>
      <c r="F34" s="159">
        <f>ROUND((SUM(BF83:BF119)),0)</f>
        <v>0</v>
      </c>
      <c r="G34" s="40"/>
      <c r="H34" s="40"/>
      <c r="I34" s="160">
        <v>0.15</v>
      </c>
      <c r="J34" s="159">
        <f>ROUND(((SUM(BF83:BF119))*I34),0)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5" t="s">
        <v>46</v>
      </c>
      <c r="F35" s="159">
        <f>ROUND((SUM(BG83:BG119)),0)</f>
        <v>0</v>
      </c>
      <c r="G35" s="40"/>
      <c r="H35" s="40"/>
      <c r="I35" s="160">
        <v>0.21</v>
      </c>
      <c r="J35" s="159">
        <f>0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47</v>
      </c>
      <c r="F36" s="159">
        <f>ROUND((SUM(BH83:BH119)),0)</f>
        <v>0</v>
      </c>
      <c r="G36" s="40"/>
      <c r="H36" s="40"/>
      <c r="I36" s="160">
        <v>0.15</v>
      </c>
      <c r="J36" s="159">
        <f>0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48</v>
      </c>
      <c r="F37" s="159">
        <f>ROUND((SUM(BI83:BI119)),0)</f>
        <v>0</v>
      </c>
      <c r="G37" s="40"/>
      <c r="H37" s="40"/>
      <c r="I37" s="160">
        <v>0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1"/>
      <c r="D39" s="162" t="s">
        <v>49</v>
      </c>
      <c r="E39" s="163"/>
      <c r="F39" s="163"/>
      <c r="G39" s="164" t="s">
        <v>50</v>
      </c>
      <c r="H39" s="165" t="s">
        <v>51</v>
      </c>
      <c r="I39" s="163"/>
      <c r="J39" s="166">
        <f>SUM(J30:J37)</f>
        <v>0</v>
      </c>
      <c r="K39" s="167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145</v>
      </c>
      <c r="D45" s="42"/>
      <c r="E45" s="42"/>
      <c r="F45" s="42"/>
      <c r="G45" s="42"/>
      <c r="H45" s="42"/>
      <c r="I45" s="42"/>
      <c r="J45" s="42"/>
      <c r="K45" s="42"/>
      <c r="L45" s="1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VOŠ a SPŠ Žďár nad Sázavou - tělocvična</v>
      </c>
      <c r="F48" s="34"/>
      <c r="G48" s="34"/>
      <c r="H48" s="34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143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VON - Vedlejší a ostatní náklady</v>
      </c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Žďár nad Sázavou</v>
      </c>
      <c r="G52" s="42"/>
      <c r="H52" s="42"/>
      <c r="I52" s="34" t="s">
        <v>23</v>
      </c>
      <c r="J52" s="74" t="str">
        <f>IF(J12="","",J12)</f>
        <v>6. 8. 2020</v>
      </c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Kraj Vysočina</v>
      </c>
      <c r="G54" s="42"/>
      <c r="H54" s="42"/>
      <c r="I54" s="34" t="s">
        <v>31</v>
      </c>
      <c r="J54" s="38" t="str">
        <f>E21</f>
        <v>ARTPROJEKT Jihlava</v>
      </c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IMPORT</v>
      </c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146</v>
      </c>
      <c r="D57" s="174"/>
      <c r="E57" s="174"/>
      <c r="F57" s="174"/>
      <c r="G57" s="174"/>
      <c r="H57" s="174"/>
      <c r="I57" s="174"/>
      <c r="J57" s="175" t="s">
        <v>147</v>
      </c>
      <c r="K57" s="174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6" t="s">
        <v>71</v>
      </c>
      <c r="D59" s="42"/>
      <c r="E59" s="42"/>
      <c r="F59" s="42"/>
      <c r="G59" s="42"/>
      <c r="H59" s="42"/>
      <c r="I59" s="42"/>
      <c r="J59" s="104">
        <f>J83</f>
        <v>0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148</v>
      </c>
    </row>
    <row r="60" spans="1:31" s="9" customFormat="1" ht="24.95" customHeight="1">
      <c r="A60" s="9"/>
      <c r="B60" s="177"/>
      <c r="C60" s="178"/>
      <c r="D60" s="179" t="s">
        <v>5897</v>
      </c>
      <c r="E60" s="180"/>
      <c r="F60" s="180"/>
      <c r="G60" s="180"/>
      <c r="H60" s="180"/>
      <c r="I60" s="180"/>
      <c r="J60" s="181">
        <f>J84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7"/>
      <c r="C61" s="178"/>
      <c r="D61" s="179" t="s">
        <v>5898</v>
      </c>
      <c r="E61" s="180"/>
      <c r="F61" s="180"/>
      <c r="G61" s="180"/>
      <c r="H61" s="180"/>
      <c r="I61" s="180"/>
      <c r="J61" s="181">
        <f>J97</f>
        <v>0</v>
      </c>
      <c r="K61" s="178"/>
      <c r="L61" s="182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7"/>
      <c r="C62" s="178"/>
      <c r="D62" s="179" t="s">
        <v>5899</v>
      </c>
      <c r="E62" s="180"/>
      <c r="F62" s="180"/>
      <c r="G62" s="180"/>
      <c r="H62" s="180"/>
      <c r="I62" s="180"/>
      <c r="J62" s="181">
        <f>J106</f>
        <v>0</v>
      </c>
      <c r="K62" s="178"/>
      <c r="L62" s="18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77"/>
      <c r="C63" s="178"/>
      <c r="D63" s="179" t="s">
        <v>5900</v>
      </c>
      <c r="E63" s="180"/>
      <c r="F63" s="180"/>
      <c r="G63" s="180"/>
      <c r="H63" s="180"/>
      <c r="I63" s="180"/>
      <c r="J63" s="181">
        <f>J115</f>
        <v>0</v>
      </c>
      <c r="K63" s="178"/>
      <c r="L63" s="18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4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5" t="s">
        <v>191</v>
      </c>
      <c r="D70" s="42"/>
      <c r="E70" s="42"/>
      <c r="F70" s="42"/>
      <c r="G70" s="42"/>
      <c r="H70" s="42"/>
      <c r="I70" s="42"/>
      <c r="J70" s="42"/>
      <c r="K70" s="4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16</v>
      </c>
      <c r="D72" s="42"/>
      <c r="E72" s="42"/>
      <c r="F72" s="42"/>
      <c r="G72" s="42"/>
      <c r="H72" s="42"/>
      <c r="I72" s="42"/>
      <c r="J72" s="42"/>
      <c r="K72" s="4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172" t="str">
        <f>E7</f>
        <v>VOŠ a SPŠ Žďár nad Sázavou - tělocvična</v>
      </c>
      <c r="F73" s="34"/>
      <c r="G73" s="34"/>
      <c r="H73" s="34"/>
      <c r="I73" s="42"/>
      <c r="J73" s="42"/>
      <c r="K73" s="4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143</v>
      </c>
      <c r="D74" s="42"/>
      <c r="E74" s="42"/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71" t="str">
        <f>E9</f>
        <v>VON - Vedlejší a ostatní náklady</v>
      </c>
      <c r="F75" s="42"/>
      <c r="G75" s="42"/>
      <c r="H75" s="42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21</v>
      </c>
      <c r="D77" s="42"/>
      <c r="E77" s="42"/>
      <c r="F77" s="29" t="str">
        <f>F12</f>
        <v>Žďár nad Sázavou</v>
      </c>
      <c r="G77" s="42"/>
      <c r="H77" s="42"/>
      <c r="I77" s="34" t="s">
        <v>23</v>
      </c>
      <c r="J77" s="74" t="str">
        <f>IF(J12="","",J12)</f>
        <v>6. 8. 2020</v>
      </c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15" customHeight="1">
      <c r="A79" s="40"/>
      <c r="B79" s="41"/>
      <c r="C79" s="34" t="s">
        <v>25</v>
      </c>
      <c r="D79" s="42"/>
      <c r="E79" s="42"/>
      <c r="F79" s="29" t="str">
        <f>E15</f>
        <v>Kraj Vysočina</v>
      </c>
      <c r="G79" s="42"/>
      <c r="H79" s="42"/>
      <c r="I79" s="34" t="s">
        <v>31</v>
      </c>
      <c r="J79" s="38" t="str">
        <f>E21</f>
        <v>ARTPROJEKT Jihlava</v>
      </c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29</v>
      </c>
      <c r="D80" s="42"/>
      <c r="E80" s="42"/>
      <c r="F80" s="29" t="str">
        <f>IF(E18="","",E18)</f>
        <v>Vyplň údaj</v>
      </c>
      <c r="G80" s="42"/>
      <c r="H80" s="42"/>
      <c r="I80" s="34" t="s">
        <v>35</v>
      </c>
      <c r="J80" s="38" t="str">
        <f>E24</f>
        <v>IMPORT</v>
      </c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88"/>
      <c r="B82" s="189"/>
      <c r="C82" s="190" t="s">
        <v>192</v>
      </c>
      <c r="D82" s="191" t="s">
        <v>58</v>
      </c>
      <c r="E82" s="191" t="s">
        <v>54</v>
      </c>
      <c r="F82" s="191" t="s">
        <v>55</v>
      </c>
      <c r="G82" s="191" t="s">
        <v>193</v>
      </c>
      <c r="H82" s="191" t="s">
        <v>194</v>
      </c>
      <c r="I82" s="191" t="s">
        <v>195</v>
      </c>
      <c r="J82" s="191" t="s">
        <v>147</v>
      </c>
      <c r="K82" s="192" t="s">
        <v>196</v>
      </c>
      <c r="L82" s="193"/>
      <c r="M82" s="94" t="s">
        <v>19</v>
      </c>
      <c r="N82" s="95" t="s">
        <v>43</v>
      </c>
      <c r="O82" s="95" t="s">
        <v>197</v>
      </c>
      <c r="P82" s="95" t="s">
        <v>198</v>
      </c>
      <c r="Q82" s="95" t="s">
        <v>199</v>
      </c>
      <c r="R82" s="95" t="s">
        <v>200</v>
      </c>
      <c r="S82" s="95" t="s">
        <v>201</v>
      </c>
      <c r="T82" s="96" t="s">
        <v>202</v>
      </c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</row>
    <row r="83" spans="1:63" s="2" customFormat="1" ht="22.8" customHeight="1">
      <c r="A83" s="40"/>
      <c r="B83" s="41"/>
      <c r="C83" s="101" t="s">
        <v>203</v>
      </c>
      <c r="D83" s="42"/>
      <c r="E83" s="42"/>
      <c r="F83" s="42"/>
      <c r="G83" s="42"/>
      <c r="H83" s="42"/>
      <c r="I83" s="42"/>
      <c r="J83" s="194">
        <f>BK83</f>
        <v>0</v>
      </c>
      <c r="K83" s="42"/>
      <c r="L83" s="46"/>
      <c r="M83" s="97"/>
      <c r="N83" s="195"/>
      <c r="O83" s="98"/>
      <c r="P83" s="196">
        <f>P84+P97+P106+P115</f>
        <v>0</v>
      </c>
      <c r="Q83" s="98"/>
      <c r="R83" s="196">
        <f>R84+R97+R106+R115</f>
        <v>0</v>
      </c>
      <c r="S83" s="98"/>
      <c r="T83" s="197">
        <f>T84+T97+T106+T115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72</v>
      </c>
      <c r="AU83" s="19" t="s">
        <v>148</v>
      </c>
      <c r="BK83" s="198">
        <f>BK84+BK97+BK106+BK115</f>
        <v>0</v>
      </c>
    </row>
    <row r="84" spans="1:63" s="12" customFormat="1" ht="25.9" customHeight="1">
      <c r="A84" s="12"/>
      <c r="B84" s="199"/>
      <c r="C84" s="200"/>
      <c r="D84" s="201" t="s">
        <v>72</v>
      </c>
      <c r="E84" s="202" t="s">
        <v>4710</v>
      </c>
      <c r="F84" s="202" t="s">
        <v>5901</v>
      </c>
      <c r="G84" s="200"/>
      <c r="H84" s="200"/>
      <c r="I84" s="203"/>
      <c r="J84" s="204">
        <f>BK84</f>
        <v>0</v>
      </c>
      <c r="K84" s="200"/>
      <c r="L84" s="205"/>
      <c r="M84" s="206"/>
      <c r="N84" s="207"/>
      <c r="O84" s="207"/>
      <c r="P84" s="208">
        <f>SUM(P85:P96)</f>
        <v>0</v>
      </c>
      <c r="Q84" s="207"/>
      <c r="R84" s="208">
        <f>SUM(R85:R96)</f>
        <v>0</v>
      </c>
      <c r="S84" s="207"/>
      <c r="T84" s="209">
        <f>SUM(T85:T96)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0" t="s">
        <v>34</v>
      </c>
      <c r="AT84" s="211" t="s">
        <v>72</v>
      </c>
      <c r="AU84" s="211" t="s">
        <v>73</v>
      </c>
      <c r="AY84" s="210" t="s">
        <v>206</v>
      </c>
      <c r="BK84" s="212">
        <f>SUM(BK85:BK96)</f>
        <v>0</v>
      </c>
    </row>
    <row r="85" spans="1:65" s="2" customFormat="1" ht="24.15" customHeight="1">
      <c r="A85" s="40"/>
      <c r="B85" s="41"/>
      <c r="C85" s="215" t="s">
        <v>34</v>
      </c>
      <c r="D85" s="215" t="s">
        <v>208</v>
      </c>
      <c r="E85" s="216" t="s">
        <v>4800</v>
      </c>
      <c r="F85" s="217" t="s">
        <v>5902</v>
      </c>
      <c r="G85" s="218" t="s">
        <v>5903</v>
      </c>
      <c r="H85" s="219">
        <v>1</v>
      </c>
      <c r="I85" s="220"/>
      <c r="J85" s="221">
        <f>ROUND(I85*H85,2)</f>
        <v>0</v>
      </c>
      <c r="K85" s="217" t="s">
        <v>1583</v>
      </c>
      <c r="L85" s="46"/>
      <c r="M85" s="222" t="s">
        <v>19</v>
      </c>
      <c r="N85" s="223" t="s">
        <v>44</v>
      </c>
      <c r="O85" s="86"/>
      <c r="P85" s="224">
        <f>O85*H85</f>
        <v>0</v>
      </c>
      <c r="Q85" s="224">
        <v>0</v>
      </c>
      <c r="R85" s="224">
        <f>Q85*H85</f>
        <v>0</v>
      </c>
      <c r="S85" s="224">
        <v>0</v>
      </c>
      <c r="T85" s="225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26" t="s">
        <v>112</v>
      </c>
      <c r="AT85" s="226" t="s">
        <v>208</v>
      </c>
      <c r="AU85" s="226" t="s">
        <v>34</v>
      </c>
      <c r="AY85" s="19" t="s">
        <v>206</v>
      </c>
      <c r="BE85" s="227">
        <f>IF(N85="základní",J85,0)</f>
        <v>0</v>
      </c>
      <c r="BF85" s="227">
        <f>IF(N85="snížená",J85,0)</f>
        <v>0</v>
      </c>
      <c r="BG85" s="227">
        <f>IF(N85="zákl. přenesená",J85,0)</f>
        <v>0</v>
      </c>
      <c r="BH85" s="227">
        <f>IF(N85="sníž. přenesená",J85,0)</f>
        <v>0</v>
      </c>
      <c r="BI85" s="227">
        <f>IF(N85="nulová",J85,0)</f>
        <v>0</v>
      </c>
      <c r="BJ85" s="19" t="s">
        <v>34</v>
      </c>
      <c r="BK85" s="227">
        <f>ROUND(I85*H85,2)</f>
        <v>0</v>
      </c>
      <c r="BL85" s="19" t="s">
        <v>112</v>
      </c>
      <c r="BM85" s="226" t="s">
        <v>82</v>
      </c>
    </row>
    <row r="86" spans="1:47" s="2" customFormat="1" ht="12">
      <c r="A86" s="40"/>
      <c r="B86" s="41"/>
      <c r="C86" s="42"/>
      <c r="D86" s="230" t="s">
        <v>1750</v>
      </c>
      <c r="E86" s="42"/>
      <c r="F86" s="282" t="s">
        <v>5904</v>
      </c>
      <c r="G86" s="42"/>
      <c r="H86" s="42"/>
      <c r="I86" s="283"/>
      <c r="J86" s="42"/>
      <c r="K86" s="42"/>
      <c r="L86" s="46"/>
      <c r="M86" s="284"/>
      <c r="N86" s="285"/>
      <c r="O86" s="86"/>
      <c r="P86" s="86"/>
      <c r="Q86" s="86"/>
      <c r="R86" s="86"/>
      <c r="S86" s="86"/>
      <c r="T86" s="87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1750</v>
      </c>
      <c r="AU86" s="19" t="s">
        <v>34</v>
      </c>
    </row>
    <row r="87" spans="1:65" s="2" customFormat="1" ht="24.15" customHeight="1">
      <c r="A87" s="40"/>
      <c r="B87" s="41"/>
      <c r="C87" s="215" t="s">
        <v>82</v>
      </c>
      <c r="D87" s="215" t="s">
        <v>208</v>
      </c>
      <c r="E87" s="216" t="s">
        <v>4802</v>
      </c>
      <c r="F87" s="217" t="s">
        <v>5905</v>
      </c>
      <c r="G87" s="218" t="s">
        <v>5903</v>
      </c>
      <c r="H87" s="219">
        <v>1</v>
      </c>
      <c r="I87" s="220"/>
      <c r="J87" s="221">
        <f>ROUND(I87*H87,2)</f>
        <v>0</v>
      </c>
      <c r="K87" s="217" t="s">
        <v>1583</v>
      </c>
      <c r="L87" s="46"/>
      <c r="M87" s="222" t="s">
        <v>19</v>
      </c>
      <c r="N87" s="223" t="s">
        <v>44</v>
      </c>
      <c r="O87" s="86"/>
      <c r="P87" s="224">
        <f>O87*H87</f>
        <v>0</v>
      </c>
      <c r="Q87" s="224">
        <v>0</v>
      </c>
      <c r="R87" s="224">
        <f>Q87*H87</f>
        <v>0</v>
      </c>
      <c r="S87" s="224">
        <v>0</v>
      </c>
      <c r="T87" s="225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26" t="s">
        <v>112</v>
      </c>
      <c r="AT87" s="226" t="s">
        <v>208</v>
      </c>
      <c r="AU87" s="226" t="s">
        <v>34</v>
      </c>
      <c r="AY87" s="19" t="s">
        <v>206</v>
      </c>
      <c r="BE87" s="227">
        <f>IF(N87="základní",J87,0)</f>
        <v>0</v>
      </c>
      <c r="BF87" s="227">
        <f>IF(N87="snížená",J87,0)</f>
        <v>0</v>
      </c>
      <c r="BG87" s="227">
        <f>IF(N87="zákl. přenesená",J87,0)</f>
        <v>0</v>
      </c>
      <c r="BH87" s="227">
        <f>IF(N87="sníž. přenesená",J87,0)</f>
        <v>0</v>
      </c>
      <c r="BI87" s="227">
        <f>IF(N87="nulová",J87,0)</f>
        <v>0</v>
      </c>
      <c r="BJ87" s="19" t="s">
        <v>34</v>
      </c>
      <c r="BK87" s="227">
        <f>ROUND(I87*H87,2)</f>
        <v>0</v>
      </c>
      <c r="BL87" s="19" t="s">
        <v>112</v>
      </c>
      <c r="BM87" s="226" t="s">
        <v>112</v>
      </c>
    </row>
    <row r="88" spans="1:47" s="2" customFormat="1" ht="12">
      <c r="A88" s="40"/>
      <c r="B88" s="41"/>
      <c r="C88" s="42"/>
      <c r="D88" s="230" t="s">
        <v>1750</v>
      </c>
      <c r="E88" s="42"/>
      <c r="F88" s="282" t="s">
        <v>5906</v>
      </c>
      <c r="G88" s="42"/>
      <c r="H88" s="42"/>
      <c r="I88" s="283"/>
      <c r="J88" s="42"/>
      <c r="K88" s="42"/>
      <c r="L88" s="46"/>
      <c r="M88" s="284"/>
      <c r="N88" s="285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1750</v>
      </c>
      <c r="AU88" s="19" t="s">
        <v>34</v>
      </c>
    </row>
    <row r="89" spans="1:65" s="2" customFormat="1" ht="24.15" customHeight="1">
      <c r="A89" s="40"/>
      <c r="B89" s="41"/>
      <c r="C89" s="215" t="s">
        <v>93</v>
      </c>
      <c r="D89" s="215" t="s">
        <v>208</v>
      </c>
      <c r="E89" s="216" t="s">
        <v>4804</v>
      </c>
      <c r="F89" s="217" t="s">
        <v>5907</v>
      </c>
      <c r="G89" s="218" t="s">
        <v>5903</v>
      </c>
      <c r="H89" s="219">
        <v>1</v>
      </c>
      <c r="I89" s="220"/>
      <c r="J89" s="221">
        <f>ROUND(I89*H89,2)</f>
        <v>0</v>
      </c>
      <c r="K89" s="217" t="s">
        <v>1583</v>
      </c>
      <c r="L89" s="46"/>
      <c r="M89" s="222" t="s">
        <v>19</v>
      </c>
      <c r="N89" s="223" t="s">
        <v>44</v>
      </c>
      <c r="O89" s="86"/>
      <c r="P89" s="224">
        <f>O89*H89</f>
        <v>0</v>
      </c>
      <c r="Q89" s="224">
        <v>0</v>
      </c>
      <c r="R89" s="224">
        <f>Q89*H89</f>
        <v>0</v>
      </c>
      <c r="S89" s="224">
        <v>0</v>
      </c>
      <c r="T89" s="225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26" t="s">
        <v>112</v>
      </c>
      <c r="AT89" s="226" t="s">
        <v>208</v>
      </c>
      <c r="AU89" s="226" t="s">
        <v>34</v>
      </c>
      <c r="AY89" s="19" t="s">
        <v>206</v>
      </c>
      <c r="BE89" s="227">
        <f>IF(N89="základní",J89,0)</f>
        <v>0</v>
      </c>
      <c r="BF89" s="227">
        <f>IF(N89="snížená",J89,0)</f>
        <v>0</v>
      </c>
      <c r="BG89" s="227">
        <f>IF(N89="zákl. přenesená",J89,0)</f>
        <v>0</v>
      </c>
      <c r="BH89" s="227">
        <f>IF(N89="sníž. přenesená",J89,0)</f>
        <v>0</v>
      </c>
      <c r="BI89" s="227">
        <f>IF(N89="nulová",J89,0)</f>
        <v>0</v>
      </c>
      <c r="BJ89" s="19" t="s">
        <v>34</v>
      </c>
      <c r="BK89" s="227">
        <f>ROUND(I89*H89,2)</f>
        <v>0</v>
      </c>
      <c r="BL89" s="19" t="s">
        <v>112</v>
      </c>
      <c r="BM89" s="226" t="s">
        <v>118</v>
      </c>
    </row>
    <row r="90" spans="1:47" s="2" customFormat="1" ht="12">
      <c r="A90" s="40"/>
      <c r="B90" s="41"/>
      <c r="C90" s="42"/>
      <c r="D90" s="230" t="s">
        <v>1750</v>
      </c>
      <c r="E90" s="42"/>
      <c r="F90" s="282" t="s">
        <v>5908</v>
      </c>
      <c r="G90" s="42"/>
      <c r="H90" s="42"/>
      <c r="I90" s="283"/>
      <c r="J90" s="42"/>
      <c r="K90" s="42"/>
      <c r="L90" s="46"/>
      <c r="M90" s="284"/>
      <c r="N90" s="285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1750</v>
      </c>
      <c r="AU90" s="19" t="s">
        <v>34</v>
      </c>
    </row>
    <row r="91" spans="1:65" s="2" customFormat="1" ht="24.15" customHeight="1">
      <c r="A91" s="40"/>
      <c r="B91" s="41"/>
      <c r="C91" s="215" t="s">
        <v>112</v>
      </c>
      <c r="D91" s="215" t="s">
        <v>208</v>
      </c>
      <c r="E91" s="216" t="s">
        <v>4806</v>
      </c>
      <c r="F91" s="217" t="s">
        <v>5909</v>
      </c>
      <c r="G91" s="218" t="s">
        <v>5903</v>
      </c>
      <c r="H91" s="219">
        <v>1</v>
      </c>
      <c r="I91" s="220"/>
      <c r="J91" s="221">
        <f>ROUND(I91*H91,2)</f>
        <v>0</v>
      </c>
      <c r="K91" s="217" t="s">
        <v>1583</v>
      </c>
      <c r="L91" s="46"/>
      <c r="M91" s="222" t="s">
        <v>19</v>
      </c>
      <c r="N91" s="223" t="s">
        <v>44</v>
      </c>
      <c r="O91" s="86"/>
      <c r="P91" s="224">
        <f>O91*H91</f>
        <v>0</v>
      </c>
      <c r="Q91" s="224">
        <v>0</v>
      </c>
      <c r="R91" s="224">
        <f>Q91*H91</f>
        <v>0</v>
      </c>
      <c r="S91" s="224">
        <v>0</v>
      </c>
      <c r="T91" s="225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6" t="s">
        <v>112</v>
      </c>
      <c r="AT91" s="226" t="s">
        <v>208</v>
      </c>
      <c r="AU91" s="226" t="s">
        <v>34</v>
      </c>
      <c r="AY91" s="19" t="s">
        <v>206</v>
      </c>
      <c r="BE91" s="227">
        <f>IF(N91="základní",J91,0)</f>
        <v>0</v>
      </c>
      <c r="BF91" s="227">
        <f>IF(N91="snížená",J91,0)</f>
        <v>0</v>
      </c>
      <c r="BG91" s="227">
        <f>IF(N91="zákl. přenesená",J91,0)</f>
        <v>0</v>
      </c>
      <c r="BH91" s="227">
        <f>IF(N91="sníž. přenesená",J91,0)</f>
        <v>0</v>
      </c>
      <c r="BI91" s="227">
        <f>IF(N91="nulová",J91,0)</f>
        <v>0</v>
      </c>
      <c r="BJ91" s="19" t="s">
        <v>34</v>
      </c>
      <c r="BK91" s="227">
        <f>ROUND(I91*H91,2)</f>
        <v>0</v>
      </c>
      <c r="BL91" s="19" t="s">
        <v>112</v>
      </c>
      <c r="BM91" s="226" t="s">
        <v>247</v>
      </c>
    </row>
    <row r="92" spans="1:47" s="2" customFormat="1" ht="12">
      <c r="A92" s="40"/>
      <c r="B92" s="41"/>
      <c r="C92" s="42"/>
      <c r="D92" s="230" t="s">
        <v>1750</v>
      </c>
      <c r="E92" s="42"/>
      <c r="F92" s="282" t="s">
        <v>5910</v>
      </c>
      <c r="G92" s="42"/>
      <c r="H92" s="42"/>
      <c r="I92" s="283"/>
      <c r="J92" s="42"/>
      <c r="K92" s="42"/>
      <c r="L92" s="46"/>
      <c r="M92" s="284"/>
      <c r="N92" s="285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1750</v>
      </c>
      <c r="AU92" s="19" t="s">
        <v>34</v>
      </c>
    </row>
    <row r="93" spans="1:65" s="2" customFormat="1" ht="24.15" customHeight="1">
      <c r="A93" s="40"/>
      <c r="B93" s="41"/>
      <c r="C93" s="215" t="s">
        <v>115</v>
      </c>
      <c r="D93" s="215" t="s">
        <v>208</v>
      </c>
      <c r="E93" s="216" t="s">
        <v>4808</v>
      </c>
      <c r="F93" s="217" t="s">
        <v>5911</v>
      </c>
      <c r="G93" s="218" t="s">
        <v>5903</v>
      </c>
      <c r="H93" s="219">
        <v>1</v>
      </c>
      <c r="I93" s="220"/>
      <c r="J93" s="221">
        <f>ROUND(I93*H93,2)</f>
        <v>0</v>
      </c>
      <c r="K93" s="217" t="s">
        <v>1583</v>
      </c>
      <c r="L93" s="46"/>
      <c r="M93" s="222" t="s">
        <v>19</v>
      </c>
      <c r="N93" s="223" t="s">
        <v>44</v>
      </c>
      <c r="O93" s="86"/>
      <c r="P93" s="224">
        <f>O93*H93</f>
        <v>0</v>
      </c>
      <c r="Q93" s="224">
        <v>0</v>
      </c>
      <c r="R93" s="224">
        <f>Q93*H93</f>
        <v>0</v>
      </c>
      <c r="S93" s="224">
        <v>0</v>
      </c>
      <c r="T93" s="225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6" t="s">
        <v>112</v>
      </c>
      <c r="AT93" s="226" t="s">
        <v>208</v>
      </c>
      <c r="AU93" s="226" t="s">
        <v>34</v>
      </c>
      <c r="AY93" s="19" t="s">
        <v>206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19" t="s">
        <v>34</v>
      </c>
      <c r="BK93" s="227">
        <f>ROUND(I93*H93,2)</f>
        <v>0</v>
      </c>
      <c r="BL93" s="19" t="s">
        <v>112</v>
      </c>
      <c r="BM93" s="226" t="s">
        <v>255</v>
      </c>
    </row>
    <row r="94" spans="1:47" s="2" customFormat="1" ht="12">
      <c r="A94" s="40"/>
      <c r="B94" s="41"/>
      <c r="C94" s="42"/>
      <c r="D94" s="230" t="s">
        <v>1750</v>
      </c>
      <c r="E94" s="42"/>
      <c r="F94" s="282" t="s">
        <v>5912</v>
      </c>
      <c r="G94" s="42"/>
      <c r="H94" s="42"/>
      <c r="I94" s="283"/>
      <c r="J94" s="42"/>
      <c r="K94" s="42"/>
      <c r="L94" s="46"/>
      <c r="M94" s="284"/>
      <c r="N94" s="285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1750</v>
      </c>
      <c r="AU94" s="19" t="s">
        <v>34</v>
      </c>
    </row>
    <row r="95" spans="1:65" s="2" customFormat="1" ht="24.15" customHeight="1">
      <c r="A95" s="40"/>
      <c r="B95" s="41"/>
      <c r="C95" s="215" t="s">
        <v>118</v>
      </c>
      <c r="D95" s="215" t="s">
        <v>208</v>
      </c>
      <c r="E95" s="216" t="s">
        <v>4810</v>
      </c>
      <c r="F95" s="217" t="s">
        <v>5913</v>
      </c>
      <c r="G95" s="218" t="s">
        <v>5903</v>
      </c>
      <c r="H95" s="219">
        <v>1</v>
      </c>
      <c r="I95" s="220"/>
      <c r="J95" s="221">
        <f>ROUND(I95*H95,2)</f>
        <v>0</v>
      </c>
      <c r="K95" s="217" t="s">
        <v>1583</v>
      </c>
      <c r="L95" s="46"/>
      <c r="M95" s="222" t="s">
        <v>19</v>
      </c>
      <c r="N95" s="223" t="s">
        <v>44</v>
      </c>
      <c r="O95" s="86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6" t="s">
        <v>112</v>
      </c>
      <c r="AT95" s="226" t="s">
        <v>208</v>
      </c>
      <c r="AU95" s="226" t="s">
        <v>34</v>
      </c>
      <c r="AY95" s="19" t="s">
        <v>206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19" t="s">
        <v>34</v>
      </c>
      <c r="BK95" s="227">
        <f>ROUND(I95*H95,2)</f>
        <v>0</v>
      </c>
      <c r="BL95" s="19" t="s">
        <v>112</v>
      </c>
      <c r="BM95" s="226" t="s">
        <v>267</v>
      </c>
    </row>
    <row r="96" spans="1:47" s="2" customFormat="1" ht="12">
      <c r="A96" s="40"/>
      <c r="B96" s="41"/>
      <c r="C96" s="42"/>
      <c r="D96" s="230" t="s">
        <v>1750</v>
      </c>
      <c r="E96" s="42"/>
      <c r="F96" s="282" t="s">
        <v>5914</v>
      </c>
      <c r="G96" s="42"/>
      <c r="H96" s="42"/>
      <c r="I96" s="283"/>
      <c r="J96" s="42"/>
      <c r="K96" s="42"/>
      <c r="L96" s="46"/>
      <c r="M96" s="284"/>
      <c r="N96" s="285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1750</v>
      </c>
      <c r="AU96" s="19" t="s">
        <v>34</v>
      </c>
    </row>
    <row r="97" spans="1:63" s="12" customFormat="1" ht="25.9" customHeight="1">
      <c r="A97" s="12"/>
      <c r="B97" s="199"/>
      <c r="C97" s="200"/>
      <c r="D97" s="201" t="s">
        <v>72</v>
      </c>
      <c r="E97" s="202" t="s">
        <v>4826</v>
      </c>
      <c r="F97" s="202" t="s">
        <v>5915</v>
      </c>
      <c r="G97" s="200"/>
      <c r="H97" s="200"/>
      <c r="I97" s="203"/>
      <c r="J97" s="204">
        <f>BK97</f>
        <v>0</v>
      </c>
      <c r="K97" s="200"/>
      <c r="L97" s="205"/>
      <c r="M97" s="206"/>
      <c r="N97" s="207"/>
      <c r="O97" s="207"/>
      <c r="P97" s="208">
        <f>SUM(P98:P105)</f>
        <v>0</v>
      </c>
      <c r="Q97" s="207"/>
      <c r="R97" s="208">
        <f>SUM(R98:R105)</f>
        <v>0</v>
      </c>
      <c r="S97" s="207"/>
      <c r="T97" s="209">
        <f>SUM(T98:T105)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0" t="s">
        <v>34</v>
      </c>
      <c r="AT97" s="211" t="s">
        <v>72</v>
      </c>
      <c r="AU97" s="211" t="s">
        <v>73</v>
      </c>
      <c r="AY97" s="210" t="s">
        <v>206</v>
      </c>
      <c r="BK97" s="212">
        <f>SUM(BK98:BK105)</f>
        <v>0</v>
      </c>
    </row>
    <row r="98" spans="1:65" s="2" customFormat="1" ht="24.15" customHeight="1">
      <c r="A98" s="40"/>
      <c r="B98" s="41"/>
      <c r="C98" s="215" t="s">
        <v>242</v>
      </c>
      <c r="D98" s="215" t="s">
        <v>208</v>
      </c>
      <c r="E98" s="216" t="s">
        <v>4812</v>
      </c>
      <c r="F98" s="217" t="s">
        <v>5916</v>
      </c>
      <c r="G98" s="218" t="s">
        <v>5903</v>
      </c>
      <c r="H98" s="219">
        <v>1</v>
      </c>
      <c r="I98" s="220"/>
      <c r="J98" s="221">
        <f>ROUND(I98*H98,2)</f>
        <v>0</v>
      </c>
      <c r="K98" s="217" t="s">
        <v>1583</v>
      </c>
      <c r="L98" s="46"/>
      <c r="M98" s="222" t="s">
        <v>19</v>
      </c>
      <c r="N98" s="223" t="s">
        <v>44</v>
      </c>
      <c r="O98" s="86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112</v>
      </c>
      <c r="AT98" s="226" t="s">
        <v>208</v>
      </c>
      <c r="AU98" s="226" t="s">
        <v>34</v>
      </c>
      <c r="AY98" s="19" t="s">
        <v>206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34</v>
      </c>
      <c r="BK98" s="227">
        <f>ROUND(I98*H98,2)</f>
        <v>0</v>
      </c>
      <c r="BL98" s="19" t="s">
        <v>112</v>
      </c>
      <c r="BM98" s="226" t="s">
        <v>285</v>
      </c>
    </row>
    <row r="99" spans="1:47" s="2" customFormat="1" ht="12">
      <c r="A99" s="40"/>
      <c r="B99" s="41"/>
      <c r="C99" s="42"/>
      <c r="D99" s="230" t="s">
        <v>1750</v>
      </c>
      <c r="E99" s="42"/>
      <c r="F99" s="282" t="s">
        <v>5917</v>
      </c>
      <c r="G99" s="42"/>
      <c r="H99" s="42"/>
      <c r="I99" s="283"/>
      <c r="J99" s="42"/>
      <c r="K99" s="42"/>
      <c r="L99" s="46"/>
      <c r="M99" s="284"/>
      <c r="N99" s="285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1750</v>
      </c>
      <c r="AU99" s="19" t="s">
        <v>34</v>
      </c>
    </row>
    <row r="100" spans="1:65" s="2" customFormat="1" ht="24.15" customHeight="1">
      <c r="A100" s="40"/>
      <c r="B100" s="41"/>
      <c r="C100" s="215" t="s">
        <v>247</v>
      </c>
      <c r="D100" s="215" t="s">
        <v>208</v>
      </c>
      <c r="E100" s="216" t="s">
        <v>4814</v>
      </c>
      <c r="F100" s="217" t="s">
        <v>5918</v>
      </c>
      <c r="G100" s="218" t="s">
        <v>5903</v>
      </c>
      <c r="H100" s="219">
        <v>1</v>
      </c>
      <c r="I100" s="220"/>
      <c r="J100" s="221">
        <f>ROUND(I100*H100,2)</f>
        <v>0</v>
      </c>
      <c r="K100" s="217" t="s">
        <v>1583</v>
      </c>
      <c r="L100" s="46"/>
      <c r="M100" s="222" t="s">
        <v>19</v>
      </c>
      <c r="N100" s="223" t="s">
        <v>44</v>
      </c>
      <c r="O100" s="86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112</v>
      </c>
      <c r="AT100" s="226" t="s">
        <v>208</v>
      </c>
      <c r="AU100" s="226" t="s">
        <v>34</v>
      </c>
      <c r="AY100" s="19" t="s">
        <v>206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34</v>
      </c>
      <c r="BK100" s="227">
        <f>ROUND(I100*H100,2)</f>
        <v>0</v>
      </c>
      <c r="BL100" s="19" t="s">
        <v>112</v>
      </c>
      <c r="BM100" s="226" t="s">
        <v>304</v>
      </c>
    </row>
    <row r="101" spans="1:47" s="2" customFormat="1" ht="12">
      <c r="A101" s="40"/>
      <c r="B101" s="41"/>
      <c r="C101" s="42"/>
      <c r="D101" s="230" t="s">
        <v>1750</v>
      </c>
      <c r="E101" s="42"/>
      <c r="F101" s="282" t="s">
        <v>5919</v>
      </c>
      <c r="G101" s="42"/>
      <c r="H101" s="42"/>
      <c r="I101" s="283"/>
      <c r="J101" s="42"/>
      <c r="K101" s="42"/>
      <c r="L101" s="46"/>
      <c r="M101" s="284"/>
      <c r="N101" s="285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1750</v>
      </c>
      <c r="AU101" s="19" t="s">
        <v>34</v>
      </c>
    </row>
    <row r="102" spans="1:65" s="2" customFormat="1" ht="24.15" customHeight="1">
      <c r="A102" s="40"/>
      <c r="B102" s="41"/>
      <c r="C102" s="215" t="s">
        <v>251</v>
      </c>
      <c r="D102" s="215" t="s">
        <v>208</v>
      </c>
      <c r="E102" s="216" t="s">
        <v>4816</v>
      </c>
      <c r="F102" s="217" t="s">
        <v>5920</v>
      </c>
      <c r="G102" s="218" t="s">
        <v>5903</v>
      </c>
      <c r="H102" s="219">
        <v>1</v>
      </c>
      <c r="I102" s="220"/>
      <c r="J102" s="221">
        <f>ROUND(I102*H102,2)</f>
        <v>0</v>
      </c>
      <c r="K102" s="217" t="s">
        <v>1583</v>
      </c>
      <c r="L102" s="46"/>
      <c r="M102" s="222" t="s">
        <v>19</v>
      </c>
      <c r="N102" s="223" t="s">
        <v>44</v>
      </c>
      <c r="O102" s="86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112</v>
      </c>
      <c r="AT102" s="226" t="s">
        <v>208</v>
      </c>
      <c r="AU102" s="226" t="s">
        <v>34</v>
      </c>
      <c r="AY102" s="19" t="s">
        <v>206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34</v>
      </c>
      <c r="BK102" s="227">
        <f>ROUND(I102*H102,2)</f>
        <v>0</v>
      </c>
      <c r="BL102" s="19" t="s">
        <v>112</v>
      </c>
      <c r="BM102" s="226" t="s">
        <v>312</v>
      </c>
    </row>
    <row r="103" spans="1:47" s="2" customFormat="1" ht="12">
      <c r="A103" s="40"/>
      <c r="B103" s="41"/>
      <c r="C103" s="42"/>
      <c r="D103" s="230" t="s">
        <v>1750</v>
      </c>
      <c r="E103" s="42"/>
      <c r="F103" s="282" t="s">
        <v>5921</v>
      </c>
      <c r="G103" s="42"/>
      <c r="H103" s="42"/>
      <c r="I103" s="283"/>
      <c r="J103" s="42"/>
      <c r="K103" s="42"/>
      <c r="L103" s="46"/>
      <c r="M103" s="284"/>
      <c r="N103" s="285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1750</v>
      </c>
      <c r="AU103" s="19" t="s">
        <v>34</v>
      </c>
    </row>
    <row r="104" spans="1:65" s="2" customFormat="1" ht="24.15" customHeight="1">
      <c r="A104" s="40"/>
      <c r="B104" s="41"/>
      <c r="C104" s="215" t="s">
        <v>255</v>
      </c>
      <c r="D104" s="215" t="s">
        <v>208</v>
      </c>
      <c r="E104" s="216" t="s">
        <v>4818</v>
      </c>
      <c r="F104" s="217" t="s">
        <v>5922</v>
      </c>
      <c r="G104" s="218" t="s">
        <v>5903</v>
      </c>
      <c r="H104" s="219">
        <v>1</v>
      </c>
      <c r="I104" s="220"/>
      <c r="J104" s="221">
        <f>ROUND(I104*H104,2)</f>
        <v>0</v>
      </c>
      <c r="K104" s="217" t="s">
        <v>1583</v>
      </c>
      <c r="L104" s="46"/>
      <c r="M104" s="222" t="s">
        <v>19</v>
      </c>
      <c r="N104" s="223" t="s">
        <v>44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112</v>
      </c>
      <c r="AT104" s="226" t="s">
        <v>208</v>
      </c>
      <c r="AU104" s="226" t="s">
        <v>34</v>
      </c>
      <c r="AY104" s="19" t="s">
        <v>206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34</v>
      </c>
      <c r="BK104" s="227">
        <f>ROUND(I104*H104,2)</f>
        <v>0</v>
      </c>
      <c r="BL104" s="19" t="s">
        <v>112</v>
      </c>
      <c r="BM104" s="226" t="s">
        <v>322</v>
      </c>
    </row>
    <row r="105" spans="1:47" s="2" customFormat="1" ht="12">
      <c r="A105" s="40"/>
      <c r="B105" s="41"/>
      <c r="C105" s="42"/>
      <c r="D105" s="230" t="s">
        <v>1750</v>
      </c>
      <c r="E105" s="42"/>
      <c r="F105" s="282" t="s">
        <v>5923</v>
      </c>
      <c r="G105" s="42"/>
      <c r="H105" s="42"/>
      <c r="I105" s="283"/>
      <c r="J105" s="42"/>
      <c r="K105" s="42"/>
      <c r="L105" s="46"/>
      <c r="M105" s="284"/>
      <c r="N105" s="285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1750</v>
      </c>
      <c r="AU105" s="19" t="s">
        <v>34</v>
      </c>
    </row>
    <row r="106" spans="1:63" s="12" customFormat="1" ht="25.9" customHeight="1">
      <c r="A106" s="12"/>
      <c r="B106" s="199"/>
      <c r="C106" s="200"/>
      <c r="D106" s="201" t="s">
        <v>72</v>
      </c>
      <c r="E106" s="202" t="s">
        <v>4835</v>
      </c>
      <c r="F106" s="202" t="s">
        <v>5924</v>
      </c>
      <c r="G106" s="200"/>
      <c r="H106" s="200"/>
      <c r="I106" s="203"/>
      <c r="J106" s="204">
        <f>BK106</f>
        <v>0</v>
      </c>
      <c r="K106" s="200"/>
      <c r="L106" s="205"/>
      <c r="M106" s="206"/>
      <c r="N106" s="207"/>
      <c r="O106" s="207"/>
      <c r="P106" s="208">
        <f>SUM(P107:P114)</f>
        <v>0</v>
      </c>
      <c r="Q106" s="207"/>
      <c r="R106" s="208">
        <f>SUM(R107:R114)</f>
        <v>0</v>
      </c>
      <c r="S106" s="207"/>
      <c r="T106" s="209">
        <f>SUM(T107:T114)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10" t="s">
        <v>34</v>
      </c>
      <c r="AT106" s="211" t="s">
        <v>72</v>
      </c>
      <c r="AU106" s="211" t="s">
        <v>73</v>
      </c>
      <c r="AY106" s="210" t="s">
        <v>206</v>
      </c>
      <c r="BK106" s="212">
        <f>SUM(BK107:BK114)</f>
        <v>0</v>
      </c>
    </row>
    <row r="107" spans="1:65" s="2" customFormat="1" ht="24.15" customHeight="1">
      <c r="A107" s="40"/>
      <c r="B107" s="41"/>
      <c r="C107" s="215" t="s">
        <v>261</v>
      </c>
      <c r="D107" s="215" t="s">
        <v>208</v>
      </c>
      <c r="E107" s="216" t="s">
        <v>4820</v>
      </c>
      <c r="F107" s="217" t="s">
        <v>5918</v>
      </c>
      <c r="G107" s="218" t="s">
        <v>5903</v>
      </c>
      <c r="H107" s="219">
        <v>1</v>
      </c>
      <c r="I107" s="220"/>
      <c r="J107" s="221">
        <f>ROUND(I107*H107,2)</f>
        <v>0</v>
      </c>
      <c r="K107" s="217" t="s">
        <v>1583</v>
      </c>
      <c r="L107" s="46"/>
      <c r="M107" s="222" t="s">
        <v>19</v>
      </c>
      <c r="N107" s="223" t="s">
        <v>44</v>
      </c>
      <c r="O107" s="86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112</v>
      </c>
      <c r="AT107" s="226" t="s">
        <v>208</v>
      </c>
      <c r="AU107" s="226" t="s">
        <v>34</v>
      </c>
      <c r="AY107" s="19" t="s">
        <v>206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34</v>
      </c>
      <c r="BK107" s="227">
        <f>ROUND(I107*H107,2)</f>
        <v>0</v>
      </c>
      <c r="BL107" s="19" t="s">
        <v>112</v>
      </c>
      <c r="BM107" s="226" t="s">
        <v>329</v>
      </c>
    </row>
    <row r="108" spans="1:47" s="2" customFormat="1" ht="12">
      <c r="A108" s="40"/>
      <c r="B108" s="41"/>
      <c r="C108" s="42"/>
      <c r="D108" s="230" t="s">
        <v>1750</v>
      </c>
      <c r="E108" s="42"/>
      <c r="F108" s="282" t="s">
        <v>5919</v>
      </c>
      <c r="G108" s="42"/>
      <c r="H108" s="42"/>
      <c r="I108" s="283"/>
      <c r="J108" s="42"/>
      <c r="K108" s="42"/>
      <c r="L108" s="46"/>
      <c r="M108" s="284"/>
      <c r="N108" s="285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1750</v>
      </c>
      <c r="AU108" s="19" t="s">
        <v>34</v>
      </c>
    </row>
    <row r="109" spans="1:65" s="2" customFormat="1" ht="24.15" customHeight="1">
      <c r="A109" s="40"/>
      <c r="B109" s="41"/>
      <c r="C109" s="215" t="s">
        <v>267</v>
      </c>
      <c r="D109" s="215" t="s">
        <v>208</v>
      </c>
      <c r="E109" s="216" t="s">
        <v>4816</v>
      </c>
      <c r="F109" s="217" t="s">
        <v>5920</v>
      </c>
      <c r="G109" s="218" t="s">
        <v>5903</v>
      </c>
      <c r="H109" s="219">
        <v>1</v>
      </c>
      <c r="I109" s="220"/>
      <c r="J109" s="221">
        <f>ROUND(I109*H109,2)</f>
        <v>0</v>
      </c>
      <c r="K109" s="217" t="s">
        <v>1583</v>
      </c>
      <c r="L109" s="46"/>
      <c r="M109" s="222" t="s">
        <v>19</v>
      </c>
      <c r="N109" s="223" t="s">
        <v>44</v>
      </c>
      <c r="O109" s="86"/>
      <c r="P109" s="224">
        <f>O109*H109</f>
        <v>0</v>
      </c>
      <c r="Q109" s="224">
        <v>0</v>
      </c>
      <c r="R109" s="224">
        <f>Q109*H109</f>
        <v>0</v>
      </c>
      <c r="S109" s="224">
        <v>0</v>
      </c>
      <c r="T109" s="22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6" t="s">
        <v>112</v>
      </c>
      <c r="AT109" s="226" t="s">
        <v>208</v>
      </c>
      <c r="AU109" s="226" t="s">
        <v>34</v>
      </c>
      <c r="AY109" s="19" t="s">
        <v>206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34</v>
      </c>
      <c r="BK109" s="227">
        <f>ROUND(I109*H109,2)</f>
        <v>0</v>
      </c>
      <c r="BL109" s="19" t="s">
        <v>112</v>
      </c>
      <c r="BM109" s="226" t="s">
        <v>337</v>
      </c>
    </row>
    <row r="110" spans="1:47" s="2" customFormat="1" ht="12">
      <c r="A110" s="40"/>
      <c r="B110" s="41"/>
      <c r="C110" s="42"/>
      <c r="D110" s="230" t="s">
        <v>1750</v>
      </c>
      <c r="E110" s="42"/>
      <c r="F110" s="282" t="s">
        <v>5921</v>
      </c>
      <c r="G110" s="42"/>
      <c r="H110" s="42"/>
      <c r="I110" s="283"/>
      <c r="J110" s="42"/>
      <c r="K110" s="42"/>
      <c r="L110" s="46"/>
      <c r="M110" s="284"/>
      <c r="N110" s="285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1750</v>
      </c>
      <c r="AU110" s="19" t="s">
        <v>34</v>
      </c>
    </row>
    <row r="111" spans="1:65" s="2" customFormat="1" ht="24.15" customHeight="1">
      <c r="A111" s="40"/>
      <c r="B111" s="41"/>
      <c r="C111" s="215" t="s">
        <v>274</v>
      </c>
      <c r="D111" s="215" t="s">
        <v>208</v>
      </c>
      <c r="E111" s="216" t="s">
        <v>4822</v>
      </c>
      <c r="F111" s="217" t="s">
        <v>5916</v>
      </c>
      <c r="G111" s="218" t="s">
        <v>5903</v>
      </c>
      <c r="H111" s="219">
        <v>1</v>
      </c>
      <c r="I111" s="220"/>
      <c r="J111" s="221">
        <f>ROUND(I111*H111,2)</f>
        <v>0</v>
      </c>
      <c r="K111" s="217" t="s">
        <v>1583</v>
      </c>
      <c r="L111" s="46"/>
      <c r="M111" s="222" t="s">
        <v>19</v>
      </c>
      <c r="N111" s="223" t="s">
        <v>44</v>
      </c>
      <c r="O111" s="86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112</v>
      </c>
      <c r="AT111" s="226" t="s">
        <v>208</v>
      </c>
      <c r="AU111" s="226" t="s">
        <v>34</v>
      </c>
      <c r="AY111" s="19" t="s">
        <v>206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34</v>
      </c>
      <c r="BK111" s="227">
        <f>ROUND(I111*H111,2)</f>
        <v>0</v>
      </c>
      <c r="BL111" s="19" t="s">
        <v>112</v>
      </c>
      <c r="BM111" s="226" t="s">
        <v>344</v>
      </c>
    </row>
    <row r="112" spans="1:47" s="2" customFormat="1" ht="12">
      <c r="A112" s="40"/>
      <c r="B112" s="41"/>
      <c r="C112" s="42"/>
      <c r="D112" s="230" t="s">
        <v>1750</v>
      </c>
      <c r="E112" s="42"/>
      <c r="F112" s="282" t="s">
        <v>5925</v>
      </c>
      <c r="G112" s="42"/>
      <c r="H112" s="42"/>
      <c r="I112" s="283"/>
      <c r="J112" s="42"/>
      <c r="K112" s="42"/>
      <c r="L112" s="46"/>
      <c r="M112" s="284"/>
      <c r="N112" s="285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1750</v>
      </c>
      <c r="AU112" s="19" t="s">
        <v>34</v>
      </c>
    </row>
    <row r="113" spans="1:65" s="2" customFormat="1" ht="24.15" customHeight="1">
      <c r="A113" s="40"/>
      <c r="B113" s="41"/>
      <c r="C113" s="215" t="s">
        <v>285</v>
      </c>
      <c r="D113" s="215" t="s">
        <v>208</v>
      </c>
      <c r="E113" s="216" t="s">
        <v>4818</v>
      </c>
      <c r="F113" s="217" t="s">
        <v>5922</v>
      </c>
      <c r="G113" s="218" t="s">
        <v>5903</v>
      </c>
      <c r="H113" s="219">
        <v>1</v>
      </c>
      <c r="I113" s="220"/>
      <c r="J113" s="221">
        <f>ROUND(I113*H113,2)</f>
        <v>0</v>
      </c>
      <c r="K113" s="217" t="s">
        <v>1583</v>
      </c>
      <c r="L113" s="46"/>
      <c r="M113" s="222" t="s">
        <v>19</v>
      </c>
      <c r="N113" s="223" t="s">
        <v>44</v>
      </c>
      <c r="O113" s="86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112</v>
      </c>
      <c r="AT113" s="226" t="s">
        <v>208</v>
      </c>
      <c r="AU113" s="226" t="s">
        <v>34</v>
      </c>
      <c r="AY113" s="19" t="s">
        <v>206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34</v>
      </c>
      <c r="BK113" s="227">
        <f>ROUND(I113*H113,2)</f>
        <v>0</v>
      </c>
      <c r="BL113" s="19" t="s">
        <v>112</v>
      </c>
      <c r="BM113" s="226" t="s">
        <v>355</v>
      </c>
    </row>
    <row r="114" spans="1:47" s="2" customFormat="1" ht="12">
      <c r="A114" s="40"/>
      <c r="B114" s="41"/>
      <c r="C114" s="42"/>
      <c r="D114" s="230" t="s">
        <v>1750</v>
      </c>
      <c r="E114" s="42"/>
      <c r="F114" s="282" t="s">
        <v>5923</v>
      </c>
      <c r="G114" s="42"/>
      <c r="H114" s="42"/>
      <c r="I114" s="283"/>
      <c r="J114" s="42"/>
      <c r="K114" s="42"/>
      <c r="L114" s="46"/>
      <c r="M114" s="284"/>
      <c r="N114" s="285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1750</v>
      </c>
      <c r="AU114" s="19" t="s">
        <v>34</v>
      </c>
    </row>
    <row r="115" spans="1:63" s="12" customFormat="1" ht="25.9" customHeight="1">
      <c r="A115" s="12"/>
      <c r="B115" s="199"/>
      <c r="C115" s="200"/>
      <c r="D115" s="201" t="s">
        <v>72</v>
      </c>
      <c r="E115" s="202" t="s">
        <v>4845</v>
      </c>
      <c r="F115" s="202" t="s">
        <v>5926</v>
      </c>
      <c r="G115" s="200"/>
      <c r="H115" s="200"/>
      <c r="I115" s="203"/>
      <c r="J115" s="204">
        <f>BK115</f>
        <v>0</v>
      </c>
      <c r="K115" s="200"/>
      <c r="L115" s="205"/>
      <c r="M115" s="206"/>
      <c r="N115" s="207"/>
      <c r="O115" s="207"/>
      <c r="P115" s="208">
        <f>SUM(P116:P119)</f>
        <v>0</v>
      </c>
      <c r="Q115" s="207"/>
      <c r="R115" s="208">
        <f>SUM(R116:R119)</f>
        <v>0</v>
      </c>
      <c r="S115" s="207"/>
      <c r="T115" s="209">
        <f>SUM(T116:T119)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10" t="s">
        <v>34</v>
      </c>
      <c r="AT115" s="211" t="s">
        <v>72</v>
      </c>
      <c r="AU115" s="211" t="s">
        <v>73</v>
      </c>
      <c r="AY115" s="210" t="s">
        <v>206</v>
      </c>
      <c r="BK115" s="212">
        <f>SUM(BK116:BK119)</f>
        <v>0</v>
      </c>
    </row>
    <row r="116" spans="1:65" s="2" customFormat="1" ht="24.15" customHeight="1">
      <c r="A116" s="40"/>
      <c r="B116" s="41"/>
      <c r="C116" s="215" t="s">
        <v>8</v>
      </c>
      <c r="D116" s="215" t="s">
        <v>208</v>
      </c>
      <c r="E116" s="216" t="s">
        <v>4828</v>
      </c>
      <c r="F116" s="217" t="s">
        <v>5920</v>
      </c>
      <c r="G116" s="218" t="s">
        <v>5903</v>
      </c>
      <c r="H116" s="219">
        <v>1</v>
      </c>
      <c r="I116" s="220"/>
      <c r="J116" s="221">
        <f>ROUND(I116*H116,2)</f>
        <v>0</v>
      </c>
      <c r="K116" s="217" t="s">
        <v>1583</v>
      </c>
      <c r="L116" s="46"/>
      <c r="M116" s="222" t="s">
        <v>19</v>
      </c>
      <c r="N116" s="223" t="s">
        <v>44</v>
      </c>
      <c r="O116" s="86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112</v>
      </c>
      <c r="AT116" s="226" t="s">
        <v>208</v>
      </c>
      <c r="AU116" s="226" t="s">
        <v>34</v>
      </c>
      <c r="AY116" s="19" t="s">
        <v>206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34</v>
      </c>
      <c r="BK116" s="227">
        <f>ROUND(I116*H116,2)</f>
        <v>0</v>
      </c>
      <c r="BL116" s="19" t="s">
        <v>112</v>
      </c>
      <c r="BM116" s="226" t="s">
        <v>368</v>
      </c>
    </row>
    <row r="117" spans="1:47" s="2" customFormat="1" ht="12">
      <c r="A117" s="40"/>
      <c r="B117" s="41"/>
      <c r="C117" s="42"/>
      <c r="D117" s="230" t="s">
        <v>1750</v>
      </c>
      <c r="E117" s="42"/>
      <c r="F117" s="282" t="s">
        <v>5921</v>
      </c>
      <c r="G117" s="42"/>
      <c r="H117" s="42"/>
      <c r="I117" s="283"/>
      <c r="J117" s="42"/>
      <c r="K117" s="42"/>
      <c r="L117" s="46"/>
      <c r="M117" s="284"/>
      <c r="N117" s="285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1750</v>
      </c>
      <c r="AU117" s="19" t="s">
        <v>34</v>
      </c>
    </row>
    <row r="118" spans="1:65" s="2" customFormat="1" ht="24.15" customHeight="1">
      <c r="A118" s="40"/>
      <c r="B118" s="41"/>
      <c r="C118" s="215" t="s">
        <v>304</v>
      </c>
      <c r="D118" s="215" t="s">
        <v>208</v>
      </c>
      <c r="E118" s="216" t="s">
        <v>4830</v>
      </c>
      <c r="F118" s="217" t="s">
        <v>5916</v>
      </c>
      <c r="G118" s="218" t="s">
        <v>5903</v>
      </c>
      <c r="H118" s="219">
        <v>1</v>
      </c>
      <c r="I118" s="220"/>
      <c r="J118" s="221">
        <f>ROUND(I118*H118,2)</f>
        <v>0</v>
      </c>
      <c r="K118" s="217" t="s">
        <v>1583</v>
      </c>
      <c r="L118" s="46"/>
      <c r="M118" s="222" t="s">
        <v>19</v>
      </c>
      <c r="N118" s="223" t="s">
        <v>44</v>
      </c>
      <c r="O118" s="86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6" t="s">
        <v>112</v>
      </c>
      <c r="AT118" s="226" t="s">
        <v>208</v>
      </c>
      <c r="AU118" s="226" t="s">
        <v>34</v>
      </c>
      <c r="AY118" s="19" t="s">
        <v>206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9" t="s">
        <v>34</v>
      </c>
      <c r="BK118" s="227">
        <f>ROUND(I118*H118,2)</f>
        <v>0</v>
      </c>
      <c r="BL118" s="19" t="s">
        <v>112</v>
      </c>
      <c r="BM118" s="226" t="s">
        <v>377</v>
      </c>
    </row>
    <row r="119" spans="1:47" s="2" customFormat="1" ht="12">
      <c r="A119" s="40"/>
      <c r="B119" s="41"/>
      <c r="C119" s="42"/>
      <c r="D119" s="230" t="s">
        <v>1750</v>
      </c>
      <c r="E119" s="42"/>
      <c r="F119" s="282" t="s">
        <v>5925</v>
      </c>
      <c r="G119" s="42"/>
      <c r="H119" s="42"/>
      <c r="I119" s="283"/>
      <c r="J119" s="42"/>
      <c r="K119" s="42"/>
      <c r="L119" s="46"/>
      <c r="M119" s="295"/>
      <c r="N119" s="296"/>
      <c r="O119" s="292"/>
      <c r="P119" s="292"/>
      <c r="Q119" s="292"/>
      <c r="R119" s="292"/>
      <c r="S119" s="292"/>
      <c r="T119" s="29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1750</v>
      </c>
      <c r="AU119" s="19" t="s">
        <v>34</v>
      </c>
    </row>
    <row r="120" spans="1:31" s="2" customFormat="1" ht="6.95" customHeight="1">
      <c r="A120" s="40"/>
      <c r="B120" s="61"/>
      <c r="C120" s="62"/>
      <c r="D120" s="62"/>
      <c r="E120" s="62"/>
      <c r="F120" s="62"/>
      <c r="G120" s="62"/>
      <c r="H120" s="62"/>
      <c r="I120" s="62"/>
      <c r="J120" s="62"/>
      <c r="K120" s="62"/>
      <c r="L120" s="46"/>
      <c r="M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</sheetData>
  <sheetProtection password="C7F1" sheet="1" objects="1" scenarios="1" formatColumns="0" formatRows="0" autoFilter="0"/>
  <autoFilter ref="C82:K119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98" customWidth="1"/>
    <col min="2" max="2" width="1.7109375" style="298" customWidth="1"/>
    <col min="3" max="4" width="5.00390625" style="298" customWidth="1"/>
    <col min="5" max="5" width="11.7109375" style="298" customWidth="1"/>
    <col min="6" max="6" width="9.140625" style="298" customWidth="1"/>
    <col min="7" max="7" width="5.00390625" style="298" customWidth="1"/>
    <col min="8" max="8" width="77.8515625" style="298" customWidth="1"/>
    <col min="9" max="10" width="20.00390625" style="298" customWidth="1"/>
    <col min="11" max="11" width="1.7109375" style="298" customWidth="1"/>
  </cols>
  <sheetData>
    <row r="1" s="1" customFormat="1" ht="37.5" customHeight="1"/>
    <row r="2" spans="2:11" s="1" customFormat="1" ht="7.5" customHeight="1">
      <c r="B2" s="299"/>
      <c r="C2" s="300"/>
      <c r="D2" s="300"/>
      <c r="E2" s="300"/>
      <c r="F2" s="300"/>
      <c r="G2" s="300"/>
      <c r="H2" s="300"/>
      <c r="I2" s="300"/>
      <c r="J2" s="300"/>
      <c r="K2" s="301"/>
    </row>
    <row r="3" spans="2:11" s="17" customFormat="1" ht="45" customHeight="1">
      <c r="B3" s="302"/>
      <c r="C3" s="303" t="s">
        <v>5927</v>
      </c>
      <c r="D3" s="303"/>
      <c r="E3" s="303"/>
      <c r="F3" s="303"/>
      <c r="G3" s="303"/>
      <c r="H3" s="303"/>
      <c r="I3" s="303"/>
      <c r="J3" s="303"/>
      <c r="K3" s="304"/>
    </row>
    <row r="4" spans="2:11" s="1" customFormat="1" ht="25.5" customHeight="1">
      <c r="B4" s="305"/>
      <c r="C4" s="306" t="s">
        <v>5928</v>
      </c>
      <c r="D4" s="306"/>
      <c r="E4" s="306"/>
      <c r="F4" s="306"/>
      <c r="G4" s="306"/>
      <c r="H4" s="306"/>
      <c r="I4" s="306"/>
      <c r="J4" s="306"/>
      <c r="K4" s="307"/>
    </row>
    <row r="5" spans="2:11" s="1" customFormat="1" ht="5.25" customHeight="1">
      <c r="B5" s="305"/>
      <c r="C5" s="308"/>
      <c r="D5" s="308"/>
      <c r="E5" s="308"/>
      <c r="F5" s="308"/>
      <c r="G5" s="308"/>
      <c r="H5" s="308"/>
      <c r="I5" s="308"/>
      <c r="J5" s="308"/>
      <c r="K5" s="307"/>
    </row>
    <row r="6" spans="2:11" s="1" customFormat="1" ht="15" customHeight="1">
      <c r="B6" s="305"/>
      <c r="C6" s="309" t="s">
        <v>5929</v>
      </c>
      <c r="D6" s="309"/>
      <c r="E6" s="309"/>
      <c r="F6" s="309"/>
      <c r="G6" s="309"/>
      <c r="H6" s="309"/>
      <c r="I6" s="309"/>
      <c r="J6" s="309"/>
      <c r="K6" s="307"/>
    </row>
    <row r="7" spans="2:11" s="1" customFormat="1" ht="15" customHeight="1">
      <c r="B7" s="310"/>
      <c r="C7" s="309" t="s">
        <v>5930</v>
      </c>
      <c r="D7" s="309"/>
      <c r="E7" s="309"/>
      <c r="F7" s="309"/>
      <c r="G7" s="309"/>
      <c r="H7" s="309"/>
      <c r="I7" s="309"/>
      <c r="J7" s="309"/>
      <c r="K7" s="307"/>
    </row>
    <row r="8" spans="2:11" s="1" customFormat="1" ht="12.75" customHeight="1">
      <c r="B8" s="310"/>
      <c r="C8" s="309"/>
      <c r="D8" s="309"/>
      <c r="E8" s="309"/>
      <c r="F8" s="309"/>
      <c r="G8" s="309"/>
      <c r="H8" s="309"/>
      <c r="I8" s="309"/>
      <c r="J8" s="309"/>
      <c r="K8" s="307"/>
    </row>
    <row r="9" spans="2:11" s="1" customFormat="1" ht="15" customHeight="1">
      <c r="B9" s="310"/>
      <c r="C9" s="309" t="s">
        <v>5931</v>
      </c>
      <c r="D9" s="309"/>
      <c r="E9" s="309"/>
      <c r="F9" s="309"/>
      <c r="G9" s="309"/>
      <c r="H9" s="309"/>
      <c r="I9" s="309"/>
      <c r="J9" s="309"/>
      <c r="K9" s="307"/>
    </row>
    <row r="10" spans="2:11" s="1" customFormat="1" ht="15" customHeight="1">
      <c r="B10" s="310"/>
      <c r="C10" s="309"/>
      <c r="D10" s="309" t="s">
        <v>5932</v>
      </c>
      <c r="E10" s="309"/>
      <c r="F10" s="309"/>
      <c r="G10" s="309"/>
      <c r="H10" s="309"/>
      <c r="I10" s="309"/>
      <c r="J10" s="309"/>
      <c r="K10" s="307"/>
    </row>
    <row r="11" spans="2:11" s="1" customFormat="1" ht="15" customHeight="1">
      <c r="B11" s="310"/>
      <c r="C11" s="311"/>
      <c r="D11" s="309" t="s">
        <v>5933</v>
      </c>
      <c r="E11" s="309"/>
      <c r="F11" s="309"/>
      <c r="G11" s="309"/>
      <c r="H11" s="309"/>
      <c r="I11" s="309"/>
      <c r="J11" s="309"/>
      <c r="K11" s="307"/>
    </row>
    <row r="12" spans="2:11" s="1" customFormat="1" ht="15" customHeight="1">
      <c r="B12" s="310"/>
      <c r="C12" s="311"/>
      <c r="D12" s="309"/>
      <c r="E12" s="309"/>
      <c r="F12" s="309"/>
      <c r="G12" s="309"/>
      <c r="H12" s="309"/>
      <c r="I12" s="309"/>
      <c r="J12" s="309"/>
      <c r="K12" s="307"/>
    </row>
    <row r="13" spans="2:11" s="1" customFormat="1" ht="15" customHeight="1">
      <c r="B13" s="310"/>
      <c r="C13" s="311"/>
      <c r="D13" s="312" t="s">
        <v>5934</v>
      </c>
      <c r="E13" s="309"/>
      <c r="F13" s="309"/>
      <c r="G13" s="309"/>
      <c r="H13" s="309"/>
      <c r="I13" s="309"/>
      <c r="J13" s="309"/>
      <c r="K13" s="307"/>
    </row>
    <row r="14" spans="2:11" s="1" customFormat="1" ht="12.75" customHeight="1">
      <c r="B14" s="310"/>
      <c r="C14" s="311"/>
      <c r="D14" s="311"/>
      <c r="E14" s="311"/>
      <c r="F14" s="311"/>
      <c r="G14" s="311"/>
      <c r="H14" s="311"/>
      <c r="I14" s="311"/>
      <c r="J14" s="311"/>
      <c r="K14" s="307"/>
    </row>
    <row r="15" spans="2:11" s="1" customFormat="1" ht="15" customHeight="1">
      <c r="B15" s="310"/>
      <c r="C15" s="311"/>
      <c r="D15" s="309" t="s">
        <v>5935</v>
      </c>
      <c r="E15" s="309"/>
      <c r="F15" s="309"/>
      <c r="G15" s="309"/>
      <c r="H15" s="309"/>
      <c r="I15" s="309"/>
      <c r="J15" s="309"/>
      <c r="K15" s="307"/>
    </row>
    <row r="16" spans="2:11" s="1" customFormat="1" ht="15" customHeight="1">
      <c r="B16" s="310"/>
      <c r="C16" s="311"/>
      <c r="D16" s="309" t="s">
        <v>5936</v>
      </c>
      <c r="E16" s="309"/>
      <c r="F16" s="309"/>
      <c r="G16" s="309"/>
      <c r="H16" s="309"/>
      <c r="I16" s="309"/>
      <c r="J16" s="309"/>
      <c r="K16" s="307"/>
    </row>
    <row r="17" spans="2:11" s="1" customFormat="1" ht="15" customHeight="1">
      <c r="B17" s="310"/>
      <c r="C17" s="311"/>
      <c r="D17" s="309" t="s">
        <v>5937</v>
      </c>
      <c r="E17" s="309"/>
      <c r="F17" s="309"/>
      <c r="G17" s="309"/>
      <c r="H17" s="309"/>
      <c r="I17" s="309"/>
      <c r="J17" s="309"/>
      <c r="K17" s="307"/>
    </row>
    <row r="18" spans="2:11" s="1" customFormat="1" ht="15" customHeight="1">
      <c r="B18" s="310"/>
      <c r="C18" s="311"/>
      <c r="D18" s="311"/>
      <c r="E18" s="313" t="s">
        <v>80</v>
      </c>
      <c r="F18" s="309" t="s">
        <v>5938</v>
      </c>
      <c r="G18" s="309"/>
      <c r="H18" s="309"/>
      <c r="I18" s="309"/>
      <c r="J18" s="309"/>
      <c r="K18" s="307"/>
    </row>
    <row r="19" spans="2:11" s="1" customFormat="1" ht="15" customHeight="1">
      <c r="B19" s="310"/>
      <c r="C19" s="311"/>
      <c r="D19" s="311"/>
      <c r="E19" s="313" t="s">
        <v>5939</v>
      </c>
      <c r="F19" s="309" t="s">
        <v>5940</v>
      </c>
      <c r="G19" s="309"/>
      <c r="H19" s="309"/>
      <c r="I19" s="309"/>
      <c r="J19" s="309"/>
      <c r="K19" s="307"/>
    </row>
    <row r="20" spans="2:11" s="1" customFormat="1" ht="15" customHeight="1">
      <c r="B20" s="310"/>
      <c r="C20" s="311"/>
      <c r="D20" s="311"/>
      <c r="E20" s="313" t="s">
        <v>5941</v>
      </c>
      <c r="F20" s="309" t="s">
        <v>5942</v>
      </c>
      <c r="G20" s="309"/>
      <c r="H20" s="309"/>
      <c r="I20" s="309"/>
      <c r="J20" s="309"/>
      <c r="K20" s="307"/>
    </row>
    <row r="21" spans="2:11" s="1" customFormat="1" ht="15" customHeight="1">
      <c r="B21" s="310"/>
      <c r="C21" s="311"/>
      <c r="D21" s="311"/>
      <c r="E21" s="313" t="s">
        <v>139</v>
      </c>
      <c r="F21" s="309" t="s">
        <v>140</v>
      </c>
      <c r="G21" s="309"/>
      <c r="H21" s="309"/>
      <c r="I21" s="309"/>
      <c r="J21" s="309"/>
      <c r="K21" s="307"/>
    </row>
    <row r="22" spans="2:11" s="1" customFormat="1" ht="15" customHeight="1">
      <c r="B22" s="310"/>
      <c r="C22" s="311"/>
      <c r="D22" s="311"/>
      <c r="E22" s="313" t="s">
        <v>5943</v>
      </c>
      <c r="F22" s="309" t="s">
        <v>5944</v>
      </c>
      <c r="G22" s="309"/>
      <c r="H22" s="309"/>
      <c r="I22" s="309"/>
      <c r="J22" s="309"/>
      <c r="K22" s="307"/>
    </row>
    <row r="23" spans="2:11" s="1" customFormat="1" ht="15" customHeight="1">
      <c r="B23" s="310"/>
      <c r="C23" s="311"/>
      <c r="D23" s="311"/>
      <c r="E23" s="313" t="s">
        <v>87</v>
      </c>
      <c r="F23" s="309" t="s">
        <v>5945</v>
      </c>
      <c r="G23" s="309"/>
      <c r="H23" s="309"/>
      <c r="I23" s="309"/>
      <c r="J23" s="309"/>
      <c r="K23" s="307"/>
    </row>
    <row r="24" spans="2:11" s="1" customFormat="1" ht="12.75" customHeight="1">
      <c r="B24" s="310"/>
      <c r="C24" s="311"/>
      <c r="D24" s="311"/>
      <c r="E24" s="311"/>
      <c r="F24" s="311"/>
      <c r="G24" s="311"/>
      <c r="H24" s="311"/>
      <c r="I24" s="311"/>
      <c r="J24" s="311"/>
      <c r="K24" s="307"/>
    </row>
    <row r="25" spans="2:11" s="1" customFormat="1" ht="15" customHeight="1">
      <c r="B25" s="310"/>
      <c r="C25" s="309" t="s">
        <v>5946</v>
      </c>
      <c r="D25" s="309"/>
      <c r="E25" s="309"/>
      <c r="F25" s="309"/>
      <c r="G25" s="309"/>
      <c r="H25" s="309"/>
      <c r="I25" s="309"/>
      <c r="J25" s="309"/>
      <c r="K25" s="307"/>
    </row>
    <row r="26" spans="2:11" s="1" customFormat="1" ht="15" customHeight="1">
      <c r="B26" s="310"/>
      <c r="C26" s="309" t="s">
        <v>5947</v>
      </c>
      <c r="D26" s="309"/>
      <c r="E26" s="309"/>
      <c r="F26" s="309"/>
      <c r="G26" s="309"/>
      <c r="H26" s="309"/>
      <c r="I26" s="309"/>
      <c r="J26" s="309"/>
      <c r="K26" s="307"/>
    </row>
    <row r="27" spans="2:11" s="1" customFormat="1" ht="15" customHeight="1">
      <c r="B27" s="310"/>
      <c r="C27" s="309"/>
      <c r="D27" s="309" t="s">
        <v>5948</v>
      </c>
      <c r="E27" s="309"/>
      <c r="F27" s="309"/>
      <c r="G27" s="309"/>
      <c r="H27" s="309"/>
      <c r="I27" s="309"/>
      <c r="J27" s="309"/>
      <c r="K27" s="307"/>
    </row>
    <row r="28" spans="2:11" s="1" customFormat="1" ht="15" customHeight="1">
      <c r="B28" s="310"/>
      <c r="C28" s="311"/>
      <c r="D28" s="309" t="s">
        <v>5949</v>
      </c>
      <c r="E28" s="309"/>
      <c r="F28" s="309"/>
      <c r="G28" s="309"/>
      <c r="H28" s="309"/>
      <c r="I28" s="309"/>
      <c r="J28" s="309"/>
      <c r="K28" s="307"/>
    </row>
    <row r="29" spans="2:11" s="1" customFormat="1" ht="12.75" customHeight="1">
      <c r="B29" s="310"/>
      <c r="C29" s="311"/>
      <c r="D29" s="311"/>
      <c r="E29" s="311"/>
      <c r="F29" s="311"/>
      <c r="G29" s="311"/>
      <c r="H29" s="311"/>
      <c r="I29" s="311"/>
      <c r="J29" s="311"/>
      <c r="K29" s="307"/>
    </row>
    <row r="30" spans="2:11" s="1" customFormat="1" ht="15" customHeight="1">
      <c r="B30" s="310"/>
      <c r="C30" s="311"/>
      <c r="D30" s="309" t="s">
        <v>5950</v>
      </c>
      <c r="E30" s="309"/>
      <c r="F30" s="309"/>
      <c r="G30" s="309"/>
      <c r="H30" s="309"/>
      <c r="I30" s="309"/>
      <c r="J30" s="309"/>
      <c r="K30" s="307"/>
    </row>
    <row r="31" spans="2:11" s="1" customFormat="1" ht="15" customHeight="1">
      <c r="B31" s="310"/>
      <c r="C31" s="311"/>
      <c r="D31" s="309" t="s">
        <v>5951</v>
      </c>
      <c r="E31" s="309"/>
      <c r="F31" s="309"/>
      <c r="G31" s="309"/>
      <c r="H31" s="309"/>
      <c r="I31" s="309"/>
      <c r="J31" s="309"/>
      <c r="K31" s="307"/>
    </row>
    <row r="32" spans="2:11" s="1" customFormat="1" ht="12.75" customHeight="1">
      <c r="B32" s="310"/>
      <c r="C32" s="311"/>
      <c r="D32" s="311"/>
      <c r="E32" s="311"/>
      <c r="F32" s="311"/>
      <c r="G32" s="311"/>
      <c r="H32" s="311"/>
      <c r="I32" s="311"/>
      <c r="J32" s="311"/>
      <c r="K32" s="307"/>
    </row>
    <row r="33" spans="2:11" s="1" customFormat="1" ht="15" customHeight="1">
      <c r="B33" s="310"/>
      <c r="C33" s="311"/>
      <c r="D33" s="309" t="s">
        <v>5952</v>
      </c>
      <c r="E33" s="309"/>
      <c r="F33" s="309"/>
      <c r="G33" s="309"/>
      <c r="H33" s="309"/>
      <c r="I33" s="309"/>
      <c r="J33" s="309"/>
      <c r="K33" s="307"/>
    </row>
    <row r="34" spans="2:11" s="1" customFormat="1" ht="15" customHeight="1">
      <c r="B34" s="310"/>
      <c r="C34" s="311"/>
      <c r="D34" s="309" t="s">
        <v>5953</v>
      </c>
      <c r="E34" s="309"/>
      <c r="F34" s="309"/>
      <c r="G34" s="309"/>
      <c r="H34" s="309"/>
      <c r="I34" s="309"/>
      <c r="J34" s="309"/>
      <c r="K34" s="307"/>
    </row>
    <row r="35" spans="2:11" s="1" customFormat="1" ht="15" customHeight="1">
      <c r="B35" s="310"/>
      <c r="C35" s="311"/>
      <c r="D35" s="309" t="s">
        <v>5954</v>
      </c>
      <c r="E35" s="309"/>
      <c r="F35" s="309"/>
      <c r="G35" s="309"/>
      <c r="H35" s="309"/>
      <c r="I35" s="309"/>
      <c r="J35" s="309"/>
      <c r="K35" s="307"/>
    </row>
    <row r="36" spans="2:11" s="1" customFormat="1" ht="15" customHeight="1">
      <c r="B36" s="310"/>
      <c r="C36" s="311"/>
      <c r="D36" s="309"/>
      <c r="E36" s="312" t="s">
        <v>192</v>
      </c>
      <c r="F36" s="309"/>
      <c r="G36" s="309" t="s">
        <v>5955</v>
      </c>
      <c r="H36" s="309"/>
      <c r="I36" s="309"/>
      <c r="J36" s="309"/>
      <c r="K36" s="307"/>
    </row>
    <row r="37" spans="2:11" s="1" customFormat="1" ht="30.75" customHeight="1">
      <c r="B37" s="310"/>
      <c r="C37" s="311"/>
      <c r="D37" s="309"/>
      <c r="E37" s="312" t="s">
        <v>5956</v>
      </c>
      <c r="F37" s="309"/>
      <c r="G37" s="309" t="s">
        <v>5957</v>
      </c>
      <c r="H37" s="309"/>
      <c r="I37" s="309"/>
      <c r="J37" s="309"/>
      <c r="K37" s="307"/>
    </row>
    <row r="38" spans="2:11" s="1" customFormat="1" ht="15" customHeight="1">
      <c r="B38" s="310"/>
      <c r="C38" s="311"/>
      <c r="D38" s="309"/>
      <c r="E38" s="312" t="s">
        <v>54</v>
      </c>
      <c r="F38" s="309"/>
      <c r="G38" s="309" t="s">
        <v>5958</v>
      </c>
      <c r="H38" s="309"/>
      <c r="I38" s="309"/>
      <c r="J38" s="309"/>
      <c r="K38" s="307"/>
    </row>
    <row r="39" spans="2:11" s="1" customFormat="1" ht="15" customHeight="1">
      <c r="B39" s="310"/>
      <c r="C39" s="311"/>
      <c r="D39" s="309"/>
      <c r="E39" s="312" t="s">
        <v>55</v>
      </c>
      <c r="F39" s="309"/>
      <c r="G39" s="309" t="s">
        <v>5959</v>
      </c>
      <c r="H39" s="309"/>
      <c r="I39" s="309"/>
      <c r="J39" s="309"/>
      <c r="K39" s="307"/>
    </row>
    <row r="40" spans="2:11" s="1" customFormat="1" ht="15" customHeight="1">
      <c r="B40" s="310"/>
      <c r="C40" s="311"/>
      <c r="D40" s="309"/>
      <c r="E40" s="312" t="s">
        <v>193</v>
      </c>
      <c r="F40" s="309"/>
      <c r="G40" s="309" t="s">
        <v>5960</v>
      </c>
      <c r="H40" s="309"/>
      <c r="I40" s="309"/>
      <c r="J40" s="309"/>
      <c r="K40" s="307"/>
    </row>
    <row r="41" spans="2:11" s="1" customFormat="1" ht="15" customHeight="1">
      <c r="B41" s="310"/>
      <c r="C41" s="311"/>
      <c r="D41" s="309"/>
      <c r="E41" s="312" t="s">
        <v>194</v>
      </c>
      <c r="F41" s="309"/>
      <c r="G41" s="309" t="s">
        <v>5961</v>
      </c>
      <c r="H41" s="309"/>
      <c r="I41" s="309"/>
      <c r="J41" s="309"/>
      <c r="K41" s="307"/>
    </row>
    <row r="42" spans="2:11" s="1" customFormat="1" ht="15" customHeight="1">
      <c r="B42" s="310"/>
      <c r="C42" s="311"/>
      <c r="D42" s="309"/>
      <c r="E42" s="312" t="s">
        <v>5962</v>
      </c>
      <c r="F42" s="309"/>
      <c r="G42" s="309" t="s">
        <v>5963</v>
      </c>
      <c r="H42" s="309"/>
      <c r="I42" s="309"/>
      <c r="J42" s="309"/>
      <c r="K42" s="307"/>
    </row>
    <row r="43" spans="2:11" s="1" customFormat="1" ht="15" customHeight="1">
      <c r="B43" s="310"/>
      <c r="C43" s="311"/>
      <c r="D43" s="309"/>
      <c r="E43" s="312"/>
      <c r="F43" s="309"/>
      <c r="G43" s="309" t="s">
        <v>5964</v>
      </c>
      <c r="H43" s="309"/>
      <c r="I43" s="309"/>
      <c r="J43" s="309"/>
      <c r="K43" s="307"/>
    </row>
    <row r="44" spans="2:11" s="1" customFormat="1" ht="15" customHeight="1">
      <c r="B44" s="310"/>
      <c r="C44" s="311"/>
      <c r="D44" s="309"/>
      <c r="E44" s="312" t="s">
        <v>5965</v>
      </c>
      <c r="F44" s="309"/>
      <c r="G44" s="309" t="s">
        <v>5966</v>
      </c>
      <c r="H44" s="309"/>
      <c r="I44" s="309"/>
      <c r="J44" s="309"/>
      <c r="K44" s="307"/>
    </row>
    <row r="45" spans="2:11" s="1" customFormat="1" ht="15" customHeight="1">
      <c r="B45" s="310"/>
      <c r="C45" s="311"/>
      <c r="D45" s="309"/>
      <c r="E45" s="312" t="s">
        <v>196</v>
      </c>
      <c r="F45" s="309"/>
      <c r="G45" s="309" t="s">
        <v>5967</v>
      </c>
      <c r="H45" s="309"/>
      <c r="I45" s="309"/>
      <c r="J45" s="309"/>
      <c r="K45" s="307"/>
    </row>
    <row r="46" spans="2:11" s="1" customFormat="1" ht="12.75" customHeight="1">
      <c r="B46" s="310"/>
      <c r="C46" s="311"/>
      <c r="D46" s="309"/>
      <c r="E46" s="309"/>
      <c r="F46" s="309"/>
      <c r="G46" s="309"/>
      <c r="H46" s="309"/>
      <c r="I46" s="309"/>
      <c r="J46" s="309"/>
      <c r="K46" s="307"/>
    </row>
    <row r="47" spans="2:11" s="1" customFormat="1" ht="15" customHeight="1">
      <c r="B47" s="310"/>
      <c r="C47" s="311"/>
      <c r="D47" s="309" t="s">
        <v>5968</v>
      </c>
      <c r="E47" s="309"/>
      <c r="F47" s="309"/>
      <c r="G47" s="309"/>
      <c r="H47" s="309"/>
      <c r="I47" s="309"/>
      <c r="J47" s="309"/>
      <c r="K47" s="307"/>
    </row>
    <row r="48" spans="2:11" s="1" customFormat="1" ht="15" customHeight="1">
      <c r="B48" s="310"/>
      <c r="C48" s="311"/>
      <c r="D48" s="311"/>
      <c r="E48" s="309" t="s">
        <v>5969</v>
      </c>
      <c r="F48" s="309"/>
      <c r="G48" s="309"/>
      <c r="H48" s="309"/>
      <c r="I48" s="309"/>
      <c r="J48" s="309"/>
      <c r="K48" s="307"/>
    </row>
    <row r="49" spans="2:11" s="1" customFormat="1" ht="15" customHeight="1">
      <c r="B49" s="310"/>
      <c r="C49" s="311"/>
      <c r="D49" s="311"/>
      <c r="E49" s="309" t="s">
        <v>5970</v>
      </c>
      <c r="F49" s="309"/>
      <c r="G49" s="309"/>
      <c r="H49" s="309"/>
      <c r="I49" s="309"/>
      <c r="J49" s="309"/>
      <c r="K49" s="307"/>
    </row>
    <row r="50" spans="2:11" s="1" customFormat="1" ht="15" customHeight="1">
      <c r="B50" s="310"/>
      <c r="C50" s="311"/>
      <c r="D50" s="311"/>
      <c r="E50" s="309" t="s">
        <v>5971</v>
      </c>
      <c r="F50" s="309"/>
      <c r="G50" s="309"/>
      <c r="H50" s="309"/>
      <c r="I50" s="309"/>
      <c r="J50" s="309"/>
      <c r="K50" s="307"/>
    </row>
    <row r="51" spans="2:11" s="1" customFormat="1" ht="15" customHeight="1">
      <c r="B51" s="310"/>
      <c r="C51" s="311"/>
      <c r="D51" s="309" t="s">
        <v>5972</v>
      </c>
      <c r="E51" s="309"/>
      <c r="F51" s="309"/>
      <c r="G51" s="309"/>
      <c r="H51" s="309"/>
      <c r="I51" s="309"/>
      <c r="J51" s="309"/>
      <c r="K51" s="307"/>
    </row>
    <row r="52" spans="2:11" s="1" customFormat="1" ht="25.5" customHeight="1">
      <c r="B52" s="305"/>
      <c r="C52" s="306" t="s">
        <v>5973</v>
      </c>
      <c r="D52" s="306"/>
      <c r="E52" s="306"/>
      <c r="F52" s="306"/>
      <c r="G52" s="306"/>
      <c r="H52" s="306"/>
      <c r="I52" s="306"/>
      <c r="J52" s="306"/>
      <c r="K52" s="307"/>
    </row>
    <row r="53" spans="2:11" s="1" customFormat="1" ht="5.25" customHeight="1">
      <c r="B53" s="305"/>
      <c r="C53" s="308"/>
      <c r="D53" s="308"/>
      <c r="E53" s="308"/>
      <c r="F53" s="308"/>
      <c r="G53" s="308"/>
      <c r="H53" s="308"/>
      <c r="I53" s="308"/>
      <c r="J53" s="308"/>
      <c r="K53" s="307"/>
    </row>
    <row r="54" spans="2:11" s="1" customFormat="1" ht="15" customHeight="1">
      <c r="B54" s="305"/>
      <c r="C54" s="309" t="s">
        <v>5974</v>
      </c>
      <c r="D54" s="309"/>
      <c r="E54" s="309"/>
      <c r="F54" s="309"/>
      <c r="G54" s="309"/>
      <c r="H54" s="309"/>
      <c r="I54" s="309"/>
      <c r="J54" s="309"/>
      <c r="K54" s="307"/>
    </row>
    <row r="55" spans="2:11" s="1" customFormat="1" ht="15" customHeight="1">
      <c r="B55" s="305"/>
      <c r="C55" s="309" t="s">
        <v>5975</v>
      </c>
      <c r="D55" s="309"/>
      <c r="E55" s="309"/>
      <c r="F55" s="309"/>
      <c r="G55" s="309"/>
      <c r="H55" s="309"/>
      <c r="I55" s="309"/>
      <c r="J55" s="309"/>
      <c r="K55" s="307"/>
    </row>
    <row r="56" spans="2:11" s="1" customFormat="1" ht="12.75" customHeight="1">
      <c r="B56" s="305"/>
      <c r="C56" s="309"/>
      <c r="D56" s="309"/>
      <c r="E56" s="309"/>
      <c r="F56" s="309"/>
      <c r="G56" s="309"/>
      <c r="H56" s="309"/>
      <c r="I56" s="309"/>
      <c r="J56" s="309"/>
      <c r="K56" s="307"/>
    </row>
    <row r="57" spans="2:11" s="1" customFormat="1" ht="15" customHeight="1">
      <c r="B57" s="305"/>
      <c r="C57" s="309" t="s">
        <v>5976</v>
      </c>
      <c r="D57" s="309"/>
      <c r="E57" s="309"/>
      <c r="F57" s="309"/>
      <c r="G57" s="309"/>
      <c r="H57" s="309"/>
      <c r="I57" s="309"/>
      <c r="J57" s="309"/>
      <c r="K57" s="307"/>
    </row>
    <row r="58" spans="2:11" s="1" customFormat="1" ht="15" customHeight="1">
      <c r="B58" s="305"/>
      <c r="C58" s="311"/>
      <c r="D58" s="309" t="s">
        <v>5977</v>
      </c>
      <c r="E58" s="309"/>
      <c r="F58" s="309"/>
      <c r="G58" s="309"/>
      <c r="H58" s="309"/>
      <c r="I58" s="309"/>
      <c r="J58" s="309"/>
      <c r="K58" s="307"/>
    </row>
    <row r="59" spans="2:11" s="1" customFormat="1" ht="15" customHeight="1">
      <c r="B59" s="305"/>
      <c r="C59" s="311"/>
      <c r="D59" s="309" t="s">
        <v>5978</v>
      </c>
      <c r="E59" s="309"/>
      <c r="F59" s="309"/>
      <c r="G59" s="309"/>
      <c r="H59" s="309"/>
      <c r="I59" s="309"/>
      <c r="J59" s="309"/>
      <c r="K59" s="307"/>
    </row>
    <row r="60" spans="2:11" s="1" customFormat="1" ht="15" customHeight="1">
      <c r="B60" s="305"/>
      <c r="C60" s="311"/>
      <c r="D60" s="309" t="s">
        <v>5979</v>
      </c>
      <c r="E60" s="309"/>
      <c r="F60" s="309"/>
      <c r="G60" s="309"/>
      <c r="H60" s="309"/>
      <c r="I60" s="309"/>
      <c r="J60" s="309"/>
      <c r="K60" s="307"/>
    </row>
    <row r="61" spans="2:11" s="1" customFormat="1" ht="15" customHeight="1">
      <c r="B61" s="305"/>
      <c r="C61" s="311"/>
      <c r="D61" s="309" t="s">
        <v>5980</v>
      </c>
      <c r="E61" s="309"/>
      <c r="F61" s="309"/>
      <c r="G61" s="309"/>
      <c r="H61" s="309"/>
      <c r="I61" s="309"/>
      <c r="J61" s="309"/>
      <c r="K61" s="307"/>
    </row>
    <row r="62" spans="2:11" s="1" customFormat="1" ht="15" customHeight="1">
      <c r="B62" s="305"/>
      <c r="C62" s="311"/>
      <c r="D62" s="314" t="s">
        <v>5981</v>
      </c>
      <c r="E62" s="314"/>
      <c r="F62" s="314"/>
      <c r="G62" s="314"/>
      <c r="H62" s="314"/>
      <c r="I62" s="314"/>
      <c r="J62" s="314"/>
      <c r="K62" s="307"/>
    </row>
    <row r="63" spans="2:11" s="1" customFormat="1" ht="15" customHeight="1">
      <c r="B63" s="305"/>
      <c r="C63" s="311"/>
      <c r="D63" s="309" t="s">
        <v>5982</v>
      </c>
      <c r="E63" s="309"/>
      <c r="F63" s="309"/>
      <c r="G63" s="309"/>
      <c r="H63" s="309"/>
      <c r="I63" s="309"/>
      <c r="J63" s="309"/>
      <c r="K63" s="307"/>
    </row>
    <row r="64" spans="2:11" s="1" customFormat="1" ht="12.75" customHeight="1">
      <c r="B64" s="305"/>
      <c r="C64" s="311"/>
      <c r="D64" s="311"/>
      <c r="E64" s="315"/>
      <c r="F64" s="311"/>
      <c r="G64" s="311"/>
      <c r="H64" s="311"/>
      <c r="I64" s="311"/>
      <c r="J64" s="311"/>
      <c r="K64" s="307"/>
    </row>
    <row r="65" spans="2:11" s="1" customFormat="1" ht="15" customHeight="1">
      <c r="B65" s="305"/>
      <c r="C65" s="311"/>
      <c r="D65" s="309" t="s">
        <v>5983</v>
      </c>
      <c r="E65" s="309"/>
      <c r="F65" s="309"/>
      <c r="G65" s="309"/>
      <c r="H65" s="309"/>
      <c r="I65" s="309"/>
      <c r="J65" s="309"/>
      <c r="K65" s="307"/>
    </row>
    <row r="66" spans="2:11" s="1" customFormat="1" ht="15" customHeight="1">
      <c r="B66" s="305"/>
      <c r="C66" s="311"/>
      <c r="D66" s="314" t="s">
        <v>5984</v>
      </c>
      <c r="E66" s="314"/>
      <c r="F66" s="314"/>
      <c r="G66" s="314"/>
      <c r="H66" s="314"/>
      <c r="I66" s="314"/>
      <c r="J66" s="314"/>
      <c r="K66" s="307"/>
    </row>
    <row r="67" spans="2:11" s="1" customFormat="1" ht="15" customHeight="1">
      <c r="B67" s="305"/>
      <c r="C67" s="311"/>
      <c r="D67" s="309" t="s">
        <v>5985</v>
      </c>
      <c r="E67" s="309"/>
      <c r="F67" s="309"/>
      <c r="G67" s="309"/>
      <c r="H67" s="309"/>
      <c r="I67" s="309"/>
      <c r="J67" s="309"/>
      <c r="K67" s="307"/>
    </row>
    <row r="68" spans="2:11" s="1" customFormat="1" ht="15" customHeight="1">
      <c r="B68" s="305"/>
      <c r="C68" s="311"/>
      <c r="D68" s="309" t="s">
        <v>5986</v>
      </c>
      <c r="E68" s="309"/>
      <c r="F68" s="309"/>
      <c r="G68" s="309"/>
      <c r="H68" s="309"/>
      <c r="I68" s="309"/>
      <c r="J68" s="309"/>
      <c r="K68" s="307"/>
    </row>
    <row r="69" spans="2:11" s="1" customFormat="1" ht="15" customHeight="1">
      <c r="B69" s="305"/>
      <c r="C69" s="311"/>
      <c r="D69" s="309" t="s">
        <v>5987</v>
      </c>
      <c r="E69" s="309"/>
      <c r="F69" s="309"/>
      <c r="G69" s="309"/>
      <c r="H69" s="309"/>
      <c r="I69" s="309"/>
      <c r="J69" s="309"/>
      <c r="K69" s="307"/>
    </row>
    <row r="70" spans="2:11" s="1" customFormat="1" ht="15" customHeight="1">
      <c r="B70" s="305"/>
      <c r="C70" s="311"/>
      <c r="D70" s="309" t="s">
        <v>5988</v>
      </c>
      <c r="E70" s="309"/>
      <c r="F70" s="309"/>
      <c r="G70" s="309"/>
      <c r="H70" s="309"/>
      <c r="I70" s="309"/>
      <c r="J70" s="309"/>
      <c r="K70" s="307"/>
    </row>
    <row r="71" spans="2:11" s="1" customFormat="1" ht="12.75" customHeight="1">
      <c r="B71" s="316"/>
      <c r="C71" s="317"/>
      <c r="D71" s="317"/>
      <c r="E71" s="317"/>
      <c r="F71" s="317"/>
      <c r="G71" s="317"/>
      <c r="H71" s="317"/>
      <c r="I71" s="317"/>
      <c r="J71" s="317"/>
      <c r="K71" s="318"/>
    </row>
    <row r="72" spans="2:11" s="1" customFormat="1" ht="18.75" customHeight="1">
      <c r="B72" s="319"/>
      <c r="C72" s="319"/>
      <c r="D72" s="319"/>
      <c r="E72" s="319"/>
      <c r="F72" s="319"/>
      <c r="G72" s="319"/>
      <c r="H72" s="319"/>
      <c r="I72" s="319"/>
      <c r="J72" s="319"/>
      <c r="K72" s="320"/>
    </row>
    <row r="73" spans="2:11" s="1" customFormat="1" ht="18.75" customHeight="1">
      <c r="B73" s="320"/>
      <c r="C73" s="320"/>
      <c r="D73" s="320"/>
      <c r="E73" s="320"/>
      <c r="F73" s="320"/>
      <c r="G73" s="320"/>
      <c r="H73" s="320"/>
      <c r="I73" s="320"/>
      <c r="J73" s="320"/>
      <c r="K73" s="320"/>
    </row>
    <row r="74" spans="2:11" s="1" customFormat="1" ht="7.5" customHeight="1">
      <c r="B74" s="321"/>
      <c r="C74" s="322"/>
      <c r="D74" s="322"/>
      <c r="E74" s="322"/>
      <c r="F74" s="322"/>
      <c r="G74" s="322"/>
      <c r="H74" s="322"/>
      <c r="I74" s="322"/>
      <c r="J74" s="322"/>
      <c r="K74" s="323"/>
    </row>
    <row r="75" spans="2:11" s="1" customFormat="1" ht="45" customHeight="1">
      <c r="B75" s="324"/>
      <c r="C75" s="325" t="s">
        <v>5989</v>
      </c>
      <c r="D75" s="325"/>
      <c r="E75" s="325"/>
      <c r="F75" s="325"/>
      <c r="G75" s="325"/>
      <c r="H75" s="325"/>
      <c r="I75" s="325"/>
      <c r="J75" s="325"/>
      <c r="K75" s="326"/>
    </row>
    <row r="76" spans="2:11" s="1" customFormat="1" ht="17.25" customHeight="1">
      <c r="B76" s="324"/>
      <c r="C76" s="327" t="s">
        <v>5990</v>
      </c>
      <c r="D76" s="327"/>
      <c r="E76" s="327"/>
      <c r="F76" s="327" t="s">
        <v>5991</v>
      </c>
      <c r="G76" s="328"/>
      <c r="H76" s="327" t="s">
        <v>55</v>
      </c>
      <c r="I76" s="327" t="s">
        <v>58</v>
      </c>
      <c r="J76" s="327" t="s">
        <v>5992</v>
      </c>
      <c r="K76" s="326"/>
    </row>
    <row r="77" spans="2:11" s="1" customFormat="1" ht="17.25" customHeight="1">
      <c r="B77" s="324"/>
      <c r="C77" s="329" t="s">
        <v>5993</v>
      </c>
      <c r="D77" s="329"/>
      <c r="E77" s="329"/>
      <c r="F77" s="330" t="s">
        <v>5994</v>
      </c>
      <c r="G77" s="331"/>
      <c r="H77" s="329"/>
      <c r="I77" s="329"/>
      <c r="J77" s="329" t="s">
        <v>5995</v>
      </c>
      <c r="K77" s="326"/>
    </row>
    <row r="78" spans="2:11" s="1" customFormat="1" ht="5.25" customHeight="1">
      <c r="B78" s="324"/>
      <c r="C78" s="332"/>
      <c r="D78" s="332"/>
      <c r="E78" s="332"/>
      <c r="F78" s="332"/>
      <c r="G78" s="333"/>
      <c r="H78" s="332"/>
      <c r="I78" s="332"/>
      <c r="J78" s="332"/>
      <c r="K78" s="326"/>
    </row>
    <row r="79" spans="2:11" s="1" customFormat="1" ht="15" customHeight="1">
      <c r="B79" s="324"/>
      <c r="C79" s="312" t="s">
        <v>54</v>
      </c>
      <c r="D79" s="334"/>
      <c r="E79" s="334"/>
      <c r="F79" s="335" t="s">
        <v>5996</v>
      </c>
      <c r="G79" s="336"/>
      <c r="H79" s="312" t="s">
        <v>5997</v>
      </c>
      <c r="I79" s="312" t="s">
        <v>5998</v>
      </c>
      <c r="J79" s="312">
        <v>20</v>
      </c>
      <c r="K79" s="326"/>
    </row>
    <row r="80" spans="2:11" s="1" customFormat="1" ht="15" customHeight="1">
      <c r="B80" s="324"/>
      <c r="C80" s="312" t="s">
        <v>5999</v>
      </c>
      <c r="D80" s="312"/>
      <c r="E80" s="312"/>
      <c r="F80" s="335" t="s">
        <v>5996</v>
      </c>
      <c r="G80" s="336"/>
      <c r="H80" s="312" t="s">
        <v>6000</v>
      </c>
      <c r="I80" s="312" t="s">
        <v>5998</v>
      </c>
      <c r="J80" s="312">
        <v>120</v>
      </c>
      <c r="K80" s="326"/>
    </row>
    <row r="81" spans="2:11" s="1" customFormat="1" ht="15" customHeight="1">
      <c r="B81" s="337"/>
      <c r="C81" s="312" t="s">
        <v>6001</v>
      </c>
      <c r="D81" s="312"/>
      <c r="E81" s="312"/>
      <c r="F81" s="335" t="s">
        <v>6002</v>
      </c>
      <c r="G81" s="336"/>
      <c r="H81" s="312" t="s">
        <v>6003</v>
      </c>
      <c r="I81" s="312" t="s">
        <v>5998</v>
      </c>
      <c r="J81" s="312">
        <v>50</v>
      </c>
      <c r="K81" s="326"/>
    </row>
    <row r="82" spans="2:11" s="1" customFormat="1" ht="15" customHeight="1">
      <c r="B82" s="337"/>
      <c r="C82" s="312" t="s">
        <v>6004</v>
      </c>
      <c r="D82" s="312"/>
      <c r="E82" s="312"/>
      <c r="F82" s="335" t="s">
        <v>5996</v>
      </c>
      <c r="G82" s="336"/>
      <c r="H82" s="312" t="s">
        <v>6005</v>
      </c>
      <c r="I82" s="312" t="s">
        <v>6006</v>
      </c>
      <c r="J82" s="312"/>
      <c r="K82" s="326"/>
    </row>
    <row r="83" spans="2:11" s="1" customFormat="1" ht="15" customHeight="1">
      <c r="B83" s="337"/>
      <c r="C83" s="338" t="s">
        <v>6007</v>
      </c>
      <c r="D83" s="338"/>
      <c r="E83" s="338"/>
      <c r="F83" s="339" t="s">
        <v>6002</v>
      </c>
      <c r="G83" s="338"/>
      <c r="H83" s="338" t="s">
        <v>6008</v>
      </c>
      <c r="I83" s="338" t="s">
        <v>5998</v>
      </c>
      <c r="J83" s="338">
        <v>15</v>
      </c>
      <c r="K83" s="326"/>
    </row>
    <row r="84" spans="2:11" s="1" customFormat="1" ht="15" customHeight="1">
      <c r="B84" s="337"/>
      <c r="C84" s="338" t="s">
        <v>6009</v>
      </c>
      <c r="D84" s="338"/>
      <c r="E84" s="338"/>
      <c r="F84" s="339" t="s">
        <v>6002</v>
      </c>
      <c r="G84" s="338"/>
      <c r="H84" s="338" t="s">
        <v>6010</v>
      </c>
      <c r="I84" s="338" t="s">
        <v>5998</v>
      </c>
      <c r="J84" s="338">
        <v>15</v>
      </c>
      <c r="K84" s="326"/>
    </row>
    <row r="85" spans="2:11" s="1" customFormat="1" ht="15" customHeight="1">
      <c r="B85" s="337"/>
      <c r="C85" s="338" t="s">
        <v>6011</v>
      </c>
      <c r="D85" s="338"/>
      <c r="E85" s="338"/>
      <c r="F85" s="339" t="s">
        <v>6002</v>
      </c>
      <c r="G85" s="338"/>
      <c r="H85" s="338" t="s">
        <v>6012</v>
      </c>
      <c r="I85" s="338" t="s">
        <v>5998</v>
      </c>
      <c r="J85" s="338">
        <v>20</v>
      </c>
      <c r="K85" s="326"/>
    </row>
    <row r="86" spans="2:11" s="1" customFormat="1" ht="15" customHeight="1">
      <c r="B86" s="337"/>
      <c r="C86" s="338" t="s">
        <v>6013</v>
      </c>
      <c r="D86" s="338"/>
      <c r="E86" s="338"/>
      <c r="F86" s="339" t="s">
        <v>6002</v>
      </c>
      <c r="G86" s="338"/>
      <c r="H86" s="338" t="s">
        <v>6014</v>
      </c>
      <c r="I86" s="338" t="s">
        <v>5998</v>
      </c>
      <c r="J86" s="338">
        <v>20</v>
      </c>
      <c r="K86" s="326"/>
    </row>
    <row r="87" spans="2:11" s="1" customFormat="1" ht="15" customHeight="1">
      <c r="B87" s="337"/>
      <c r="C87" s="312" t="s">
        <v>6015</v>
      </c>
      <c r="D87" s="312"/>
      <c r="E87" s="312"/>
      <c r="F87" s="335" t="s">
        <v>6002</v>
      </c>
      <c r="G87" s="336"/>
      <c r="H87" s="312" t="s">
        <v>6016</v>
      </c>
      <c r="I87" s="312" t="s">
        <v>5998</v>
      </c>
      <c r="J87" s="312">
        <v>50</v>
      </c>
      <c r="K87" s="326"/>
    </row>
    <row r="88" spans="2:11" s="1" customFormat="1" ht="15" customHeight="1">
      <c r="B88" s="337"/>
      <c r="C88" s="312" t="s">
        <v>6017</v>
      </c>
      <c r="D88" s="312"/>
      <c r="E88" s="312"/>
      <c r="F88" s="335" t="s">
        <v>6002</v>
      </c>
      <c r="G88" s="336"/>
      <c r="H88" s="312" t="s">
        <v>6018</v>
      </c>
      <c r="I88" s="312" t="s">
        <v>5998</v>
      </c>
      <c r="J88" s="312">
        <v>20</v>
      </c>
      <c r="K88" s="326"/>
    </row>
    <row r="89" spans="2:11" s="1" customFormat="1" ht="15" customHeight="1">
      <c r="B89" s="337"/>
      <c r="C89" s="312" t="s">
        <v>6019</v>
      </c>
      <c r="D89" s="312"/>
      <c r="E89" s="312"/>
      <c r="F89" s="335" t="s">
        <v>6002</v>
      </c>
      <c r="G89" s="336"/>
      <c r="H89" s="312" t="s">
        <v>6020</v>
      </c>
      <c r="I89" s="312" t="s">
        <v>5998</v>
      </c>
      <c r="J89" s="312">
        <v>20</v>
      </c>
      <c r="K89" s="326"/>
    </row>
    <row r="90" spans="2:11" s="1" customFormat="1" ht="15" customHeight="1">
      <c r="B90" s="337"/>
      <c r="C90" s="312" t="s">
        <v>6021</v>
      </c>
      <c r="D90" s="312"/>
      <c r="E90" s="312"/>
      <c r="F90" s="335" t="s">
        <v>6002</v>
      </c>
      <c r="G90" s="336"/>
      <c r="H90" s="312" t="s">
        <v>6022</v>
      </c>
      <c r="I90" s="312" t="s">
        <v>5998</v>
      </c>
      <c r="J90" s="312">
        <v>50</v>
      </c>
      <c r="K90" s="326"/>
    </row>
    <row r="91" spans="2:11" s="1" customFormat="1" ht="15" customHeight="1">
      <c r="B91" s="337"/>
      <c r="C91" s="312" t="s">
        <v>6023</v>
      </c>
      <c r="D91" s="312"/>
      <c r="E91" s="312"/>
      <c r="F91" s="335" t="s">
        <v>6002</v>
      </c>
      <c r="G91" s="336"/>
      <c r="H91" s="312" t="s">
        <v>6023</v>
      </c>
      <c r="I91" s="312" t="s">
        <v>5998</v>
      </c>
      <c r="J91" s="312">
        <v>50</v>
      </c>
      <c r="K91" s="326"/>
    </row>
    <row r="92" spans="2:11" s="1" customFormat="1" ht="15" customHeight="1">
      <c r="B92" s="337"/>
      <c r="C92" s="312" t="s">
        <v>6024</v>
      </c>
      <c r="D92" s="312"/>
      <c r="E92" s="312"/>
      <c r="F92" s="335" t="s">
        <v>6002</v>
      </c>
      <c r="G92" s="336"/>
      <c r="H92" s="312" t="s">
        <v>6025</v>
      </c>
      <c r="I92" s="312" t="s">
        <v>5998</v>
      </c>
      <c r="J92" s="312">
        <v>255</v>
      </c>
      <c r="K92" s="326"/>
    </row>
    <row r="93" spans="2:11" s="1" customFormat="1" ht="15" customHeight="1">
      <c r="B93" s="337"/>
      <c r="C93" s="312" t="s">
        <v>6026</v>
      </c>
      <c r="D93" s="312"/>
      <c r="E93" s="312"/>
      <c r="F93" s="335" t="s">
        <v>5996</v>
      </c>
      <c r="G93" s="336"/>
      <c r="H93" s="312" t="s">
        <v>6027</v>
      </c>
      <c r="I93" s="312" t="s">
        <v>6028</v>
      </c>
      <c r="J93" s="312"/>
      <c r="K93" s="326"/>
    </row>
    <row r="94" spans="2:11" s="1" customFormat="1" ht="15" customHeight="1">
      <c r="B94" s="337"/>
      <c r="C94" s="312" t="s">
        <v>6029</v>
      </c>
      <c r="D94" s="312"/>
      <c r="E94" s="312"/>
      <c r="F94" s="335" t="s">
        <v>5996</v>
      </c>
      <c r="G94" s="336"/>
      <c r="H94" s="312" t="s">
        <v>6030</v>
      </c>
      <c r="I94" s="312" t="s">
        <v>6031</v>
      </c>
      <c r="J94" s="312"/>
      <c r="K94" s="326"/>
    </row>
    <row r="95" spans="2:11" s="1" customFormat="1" ht="15" customHeight="1">
      <c r="B95" s="337"/>
      <c r="C95" s="312" t="s">
        <v>6032</v>
      </c>
      <c r="D95" s="312"/>
      <c r="E95" s="312"/>
      <c r="F95" s="335" t="s">
        <v>5996</v>
      </c>
      <c r="G95" s="336"/>
      <c r="H95" s="312" t="s">
        <v>6032</v>
      </c>
      <c r="I95" s="312" t="s">
        <v>6031</v>
      </c>
      <c r="J95" s="312"/>
      <c r="K95" s="326"/>
    </row>
    <row r="96" spans="2:11" s="1" customFormat="1" ht="15" customHeight="1">
      <c r="B96" s="337"/>
      <c r="C96" s="312" t="s">
        <v>39</v>
      </c>
      <c r="D96" s="312"/>
      <c r="E96" s="312"/>
      <c r="F96" s="335" t="s">
        <v>5996</v>
      </c>
      <c r="G96" s="336"/>
      <c r="H96" s="312" t="s">
        <v>6033</v>
      </c>
      <c r="I96" s="312" t="s">
        <v>6031</v>
      </c>
      <c r="J96" s="312"/>
      <c r="K96" s="326"/>
    </row>
    <row r="97" spans="2:11" s="1" customFormat="1" ht="15" customHeight="1">
      <c r="B97" s="337"/>
      <c r="C97" s="312" t="s">
        <v>49</v>
      </c>
      <c r="D97" s="312"/>
      <c r="E97" s="312"/>
      <c r="F97" s="335" t="s">
        <v>5996</v>
      </c>
      <c r="G97" s="336"/>
      <c r="H97" s="312" t="s">
        <v>6034</v>
      </c>
      <c r="I97" s="312" t="s">
        <v>6031</v>
      </c>
      <c r="J97" s="312"/>
      <c r="K97" s="326"/>
    </row>
    <row r="98" spans="2:11" s="1" customFormat="1" ht="15" customHeight="1">
      <c r="B98" s="340"/>
      <c r="C98" s="341"/>
      <c r="D98" s="341"/>
      <c r="E98" s="341"/>
      <c r="F98" s="341"/>
      <c r="G98" s="341"/>
      <c r="H98" s="341"/>
      <c r="I98" s="341"/>
      <c r="J98" s="341"/>
      <c r="K98" s="342"/>
    </row>
    <row r="99" spans="2:11" s="1" customFormat="1" ht="18.75" customHeight="1">
      <c r="B99" s="343"/>
      <c r="C99" s="344"/>
      <c r="D99" s="344"/>
      <c r="E99" s="344"/>
      <c r="F99" s="344"/>
      <c r="G99" s="344"/>
      <c r="H99" s="344"/>
      <c r="I99" s="344"/>
      <c r="J99" s="344"/>
      <c r="K99" s="343"/>
    </row>
    <row r="100" spans="2:11" s="1" customFormat="1" ht="18.75" customHeight="1">
      <c r="B100" s="320"/>
      <c r="C100" s="320"/>
      <c r="D100" s="320"/>
      <c r="E100" s="320"/>
      <c r="F100" s="320"/>
      <c r="G100" s="320"/>
      <c r="H100" s="320"/>
      <c r="I100" s="320"/>
      <c r="J100" s="320"/>
      <c r="K100" s="320"/>
    </row>
    <row r="101" spans="2:11" s="1" customFormat="1" ht="7.5" customHeight="1">
      <c r="B101" s="321"/>
      <c r="C101" s="322"/>
      <c r="D101" s="322"/>
      <c r="E101" s="322"/>
      <c r="F101" s="322"/>
      <c r="G101" s="322"/>
      <c r="H101" s="322"/>
      <c r="I101" s="322"/>
      <c r="J101" s="322"/>
      <c r="K101" s="323"/>
    </row>
    <row r="102" spans="2:11" s="1" customFormat="1" ht="45" customHeight="1">
      <c r="B102" s="324"/>
      <c r="C102" s="325" t="s">
        <v>6035</v>
      </c>
      <c r="D102" s="325"/>
      <c r="E102" s="325"/>
      <c r="F102" s="325"/>
      <c r="G102" s="325"/>
      <c r="H102" s="325"/>
      <c r="I102" s="325"/>
      <c r="J102" s="325"/>
      <c r="K102" s="326"/>
    </row>
    <row r="103" spans="2:11" s="1" customFormat="1" ht="17.25" customHeight="1">
      <c r="B103" s="324"/>
      <c r="C103" s="327" t="s">
        <v>5990</v>
      </c>
      <c r="D103" s="327"/>
      <c r="E103" s="327"/>
      <c r="F103" s="327" t="s">
        <v>5991</v>
      </c>
      <c r="G103" s="328"/>
      <c r="H103" s="327" t="s">
        <v>55</v>
      </c>
      <c r="I103" s="327" t="s">
        <v>58</v>
      </c>
      <c r="J103" s="327" t="s">
        <v>5992</v>
      </c>
      <c r="K103" s="326"/>
    </row>
    <row r="104" spans="2:11" s="1" customFormat="1" ht="17.25" customHeight="1">
      <c r="B104" s="324"/>
      <c r="C104" s="329" t="s">
        <v>5993</v>
      </c>
      <c r="D104" s="329"/>
      <c r="E104" s="329"/>
      <c r="F104" s="330" t="s">
        <v>5994</v>
      </c>
      <c r="G104" s="331"/>
      <c r="H104" s="329"/>
      <c r="I104" s="329"/>
      <c r="J104" s="329" t="s">
        <v>5995</v>
      </c>
      <c r="K104" s="326"/>
    </row>
    <row r="105" spans="2:11" s="1" customFormat="1" ht="5.25" customHeight="1">
      <c r="B105" s="324"/>
      <c r="C105" s="327"/>
      <c r="D105" s="327"/>
      <c r="E105" s="327"/>
      <c r="F105" s="327"/>
      <c r="G105" s="345"/>
      <c r="H105" s="327"/>
      <c r="I105" s="327"/>
      <c r="J105" s="327"/>
      <c r="K105" s="326"/>
    </row>
    <row r="106" spans="2:11" s="1" customFormat="1" ht="15" customHeight="1">
      <c r="B106" s="324"/>
      <c r="C106" s="312" t="s">
        <v>54</v>
      </c>
      <c r="D106" s="334"/>
      <c r="E106" s="334"/>
      <c r="F106" s="335" t="s">
        <v>5996</v>
      </c>
      <c r="G106" s="312"/>
      <c r="H106" s="312" t="s">
        <v>6036</v>
      </c>
      <c r="I106" s="312" t="s">
        <v>5998</v>
      </c>
      <c r="J106" s="312">
        <v>20</v>
      </c>
      <c r="K106" s="326"/>
    </row>
    <row r="107" spans="2:11" s="1" customFormat="1" ht="15" customHeight="1">
      <c r="B107" s="324"/>
      <c r="C107" s="312" t="s">
        <v>5999</v>
      </c>
      <c r="D107" s="312"/>
      <c r="E107" s="312"/>
      <c r="F107" s="335" t="s">
        <v>5996</v>
      </c>
      <c r="G107" s="312"/>
      <c r="H107" s="312" t="s">
        <v>6036</v>
      </c>
      <c r="I107" s="312" t="s">
        <v>5998</v>
      </c>
      <c r="J107" s="312">
        <v>120</v>
      </c>
      <c r="K107" s="326"/>
    </row>
    <row r="108" spans="2:11" s="1" customFormat="1" ht="15" customHeight="1">
      <c r="B108" s="337"/>
      <c r="C108" s="312" t="s">
        <v>6001</v>
      </c>
      <c r="D108" s="312"/>
      <c r="E108" s="312"/>
      <c r="F108" s="335" t="s">
        <v>6002</v>
      </c>
      <c r="G108" s="312"/>
      <c r="H108" s="312" t="s">
        <v>6036</v>
      </c>
      <c r="I108" s="312" t="s">
        <v>5998</v>
      </c>
      <c r="J108" s="312">
        <v>50</v>
      </c>
      <c r="K108" s="326"/>
    </row>
    <row r="109" spans="2:11" s="1" customFormat="1" ht="15" customHeight="1">
      <c r="B109" s="337"/>
      <c r="C109" s="312" t="s">
        <v>6004</v>
      </c>
      <c r="D109" s="312"/>
      <c r="E109" s="312"/>
      <c r="F109" s="335" t="s">
        <v>5996</v>
      </c>
      <c r="G109" s="312"/>
      <c r="H109" s="312" t="s">
        <v>6036</v>
      </c>
      <c r="I109" s="312" t="s">
        <v>6006</v>
      </c>
      <c r="J109" s="312"/>
      <c r="K109" s="326"/>
    </row>
    <row r="110" spans="2:11" s="1" customFormat="1" ht="15" customHeight="1">
      <c r="B110" s="337"/>
      <c r="C110" s="312" t="s">
        <v>6015</v>
      </c>
      <c r="D110" s="312"/>
      <c r="E110" s="312"/>
      <c r="F110" s="335" t="s">
        <v>6002</v>
      </c>
      <c r="G110" s="312"/>
      <c r="H110" s="312" t="s">
        <v>6036</v>
      </c>
      <c r="I110" s="312" t="s">
        <v>5998</v>
      </c>
      <c r="J110" s="312">
        <v>50</v>
      </c>
      <c r="K110" s="326"/>
    </row>
    <row r="111" spans="2:11" s="1" customFormat="1" ht="15" customHeight="1">
      <c r="B111" s="337"/>
      <c r="C111" s="312" t="s">
        <v>6023</v>
      </c>
      <c r="D111" s="312"/>
      <c r="E111" s="312"/>
      <c r="F111" s="335" t="s">
        <v>6002</v>
      </c>
      <c r="G111" s="312"/>
      <c r="H111" s="312" t="s">
        <v>6036</v>
      </c>
      <c r="I111" s="312" t="s">
        <v>5998</v>
      </c>
      <c r="J111" s="312">
        <v>50</v>
      </c>
      <c r="K111" s="326"/>
    </row>
    <row r="112" spans="2:11" s="1" customFormat="1" ht="15" customHeight="1">
      <c r="B112" s="337"/>
      <c r="C112" s="312" t="s">
        <v>6021</v>
      </c>
      <c r="D112" s="312"/>
      <c r="E112" s="312"/>
      <c r="F112" s="335" t="s">
        <v>6002</v>
      </c>
      <c r="G112" s="312"/>
      <c r="H112" s="312" t="s">
        <v>6036</v>
      </c>
      <c r="I112" s="312" t="s">
        <v>5998</v>
      </c>
      <c r="J112" s="312">
        <v>50</v>
      </c>
      <c r="K112" s="326"/>
    </row>
    <row r="113" spans="2:11" s="1" customFormat="1" ht="15" customHeight="1">
      <c r="B113" s="337"/>
      <c r="C113" s="312" t="s">
        <v>54</v>
      </c>
      <c r="D113" s="312"/>
      <c r="E113" s="312"/>
      <c r="F113" s="335" t="s">
        <v>5996</v>
      </c>
      <c r="G113" s="312"/>
      <c r="H113" s="312" t="s">
        <v>6037</v>
      </c>
      <c r="I113" s="312" t="s">
        <v>5998</v>
      </c>
      <c r="J113" s="312">
        <v>20</v>
      </c>
      <c r="K113" s="326"/>
    </row>
    <row r="114" spans="2:11" s="1" customFormat="1" ht="15" customHeight="1">
      <c r="B114" s="337"/>
      <c r="C114" s="312" t="s">
        <v>6038</v>
      </c>
      <c r="D114" s="312"/>
      <c r="E114" s="312"/>
      <c r="F114" s="335" t="s">
        <v>5996</v>
      </c>
      <c r="G114" s="312"/>
      <c r="H114" s="312" t="s">
        <v>6039</v>
      </c>
      <c r="I114" s="312" t="s">
        <v>5998</v>
      </c>
      <c r="J114" s="312">
        <v>120</v>
      </c>
      <c r="K114" s="326"/>
    </row>
    <row r="115" spans="2:11" s="1" customFormat="1" ht="15" customHeight="1">
      <c r="B115" s="337"/>
      <c r="C115" s="312" t="s">
        <v>39</v>
      </c>
      <c r="D115" s="312"/>
      <c r="E115" s="312"/>
      <c r="F115" s="335" t="s">
        <v>5996</v>
      </c>
      <c r="G115" s="312"/>
      <c r="H115" s="312" t="s">
        <v>6040</v>
      </c>
      <c r="I115" s="312" t="s">
        <v>6031</v>
      </c>
      <c r="J115" s="312"/>
      <c r="K115" s="326"/>
    </row>
    <row r="116" spans="2:11" s="1" customFormat="1" ht="15" customHeight="1">
      <c r="B116" s="337"/>
      <c r="C116" s="312" t="s">
        <v>49</v>
      </c>
      <c r="D116" s="312"/>
      <c r="E116" s="312"/>
      <c r="F116" s="335" t="s">
        <v>5996</v>
      </c>
      <c r="G116" s="312"/>
      <c r="H116" s="312" t="s">
        <v>6041</v>
      </c>
      <c r="I116" s="312" t="s">
        <v>6031</v>
      </c>
      <c r="J116" s="312"/>
      <c r="K116" s="326"/>
    </row>
    <row r="117" spans="2:11" s="1" customFormat="1" ht="15" customHeight="1">
      <c r="B117" s="337"/>
      <c r="C117" s="312" t="s">
        <v>58</v>
      </c>
      <c r="D117" s="312"/>
      <c r="E117" s="312"/>
      <c r="F117" s="335" t="s">
        <v>5996</v>
      </c>
      <c r="G117" s="312"/>
      <c r="H117" s="312" t="s">
        <v>6042</v>
      </c>
      <c r="I117" s="312" t="s">
        <v>6043</v>
      </c>
      <c r="J117" s="312"/>
      <c r="K117" s="326"/>
    </row>
    <row r="118" spans="2:11" s="1" customFormat="1" ht="15" customHeight="1">
      <c r="B118" s="340"/>
      <c r="C118" s="346"/>
      <c r="D118" s="346"/>
      <c r="E118" s="346"/>
      <c r="F118" s="346"/>
      <c r="G118" s="346"/>
      <c r="H118" s="346"/>
      <c r="I118" s="346"/>
      <c r="J118" s="346"/>
      <c r="K118" s="342"/>
    </row>
    <row r="119" spans="2:11" s="1" customFormat="1" ht="18.75" customHeight="1">
      <c r="B119" s="347"/>
      <c r="C119" s="348"/>
      <c r="D119" s="348"/>
      <c r="E119" s="348"/>
      <c r="F119" s="349"/>
      <c r="G119" s="348"/>
      <c r="H119" s="348"/>
      <c r="I119" s="348"/>
      <c r="J119" s="348"/>
      <c r="K119" s="347"/>
    </row>
    <row r="120" spans="2:11" s="1" customFormat="1" ht="18.75" customHeight="1">
      <c r="B120" s="320"/>
      <c r="C120" s="320"/>
      <c r="D120" s="320"/>
      <c r="E120" s="320"/>
      <c r="F120" s="320"/>
      <c r="G120" s="320"/>
      <c r="H120" s="320"/>
      <c r="I120" s="320"/>
      <c r="J120" s="320"/>
      <c r="K120" s="320"/>
    </row>
    <row r="121" spans="2:11" s="1" customFormat="1" ht="7.5" customHeight="1">
      <c r="B121" s="350"/>
      <c r="C121" s="351"/>
      <c r="D121" s="351"/>
      <c r="E121" s="351"/>
      <c r="F121" s="351"/>
      <c r="G121" s="351"/>
      <c r="H121" s="351"/>
      <c r="I121" s="351"/>
      <c r="J121" s="351"/>
      <c r="K121" s="352"/>
    </row>
    <row r="122" spans="2:11" s="1" customFormat="1" ht="45" customHeight="1">
      <c r="B122" s="353"/>
      <c r="C122" s="303" t="s">
        <v>6044</v>
      </c>
      <c r="D122" s="303"/>
      <c r="E122" s="303"/>
      <c r="F122" s="303"/>
      <c r="G122" s="303"/>
      <c r="H122" s="303"/>
      <c r="I122" s="303"/>
      <c r="J122" s="303"/>
      <c r="K122" s="354"/>
    </row>
    <row r="123" spans="2:11" s="1" customFormat="1" ht="17.25" customHeight="1">
      <c r="B123" s="355"/>
      <c r="C123" s="327" t="s">
        <v>5990</v>
      </c>
      <c r="D123" s="327"/>
      <c r="E123" s="327"/>
      <c r="F123" s="327" t="s">
        <v>5991</v>
      </c>
      <c r="G123" s="328"/>
      <c r="H123" s="327" t="s">
        <v>55</v>
      </c>
      <c r="I123" s="327" t="s">
        <v>58</v>
      </c>
      <c r="J123" s="327" t="s">
        <v>5992</v>
      </c>
      <c r="K123" s="356"/>
    </row>
    <row r="124" spans="2:11" s="1" customFormat="1" ht="17.25" customHeight="1">
      <c r="B124" s="355"/>
      <c r="C124" s="329" t="s">
        <v>5993</v>
      </c>
      <c r="D124" s="329"/>
      <c r="E124" s="329"/>
      <c r="F124" s="330" t="s">
        <v>5994</v>
      </c>
      <c r="G124" s="331"/>
      <c r="H124" s="329"/>
      <c r="I124" s="329"/>
      <c r="J124" s="329" t="s">
        <v>5995</v>
      </c>
      <c r="K124" s="356"/>
    </row>
    <row r="125" spans="2:11" s="1" customFormat="1" ht="5.25" customHeight="1">
      <c r="B125" s="357"/>
      <c r="C125" s="332"/>
      <c r="D125" s="332"/>
      <c r="E125" s="332"/>
      <c r="F125" s="332"/>
      <c r="G125" s="358"/>
      <c r="H125" s="332"/>
      <c r="I125" s="332"/>
      <c r="J125" s="332"/>
      <c r="K125" s="359"/>
    </row>
    <row r="126" spans="2:11" s="1" customFormat="1" ht="15" customHeight="1">
      <c r="B126" s="357"/>
      <c r="C126" s="312" t="s">
        <v>5999</v>
      </c>
      <c r="D126" s="334"/>
      <c r="E126" s="334"/>
      <c r="F126" s="335" t="s">
        <v>5996</v>
      </c>
      <c r="G126" s="312"/>
      <c r="H126" s="312" t="s">
        <v>6036</v>
      </c>
      <c r="I126" s="312" t="s">
        <v>5998</v>
      </c>
      <c r="J126" s="312">
        <v>120</v>
      </c>
      <c r="K126" s="360"/>
    </row>
    <row r="127" spans="2:11" s="1" customFormat="1" ht="15" customHeight="1">
      <c r="B127" s="357"/>
      <c r="C127" s="312" t="s">
        <v>6045</v>
      </c>
      <c r="D127" s="312"/>
      <c r="E127" s="312"/>
      <c r="F127" s="335" t="s">
        <v>5996</v>
      </c>
      <c r="G127" s="312"/>
      <c r="H127" s="312" t="s">
        <v>6046</v>
      </c>
      <c r="I127" s="312" t="s">
        <v>5998</v>
      </c>
      <c r="J127" s="312" t="s">
        <v>6047</v>
      </c>
      <c r="K127" s="360"/>
    </row>
    <row r="128" spans="2:11" s="1" customFormat="1" ht="15" customHeight="1">
      <c r="B128" s="357"/>
      <c r="C128" s="312" t="s">
        <v>87</v>
      </c>
      <c r="D128" s="312"/>
      <c r="E128" s="312"/>
      <c r="F128" s="335" t="s">
        <v>5996</v>
      </c>
      <c r="G128" s="312"/>
      <c r="H128" s="312" t="s">
        <v>6048</v>
      </c>
      <c r="I128" s="312" t="s">
        <v>5998</v>
      </c>
      <c r="J128" s="312" t="s">
        <v>6047</v>
      </c>
      <c r="K128" s="360"/>
    </row>
    <row r="129" spans="2:11" s="1" customFormat="1" ht="15" customHeight="1">
      <c r="B129" s="357"/>
      <c r="C129" s="312" t="s">
        <v>6007</v>
      </c>
      <c r="D129" s="312"/>
      <c r="E129" s="312"/>
      <c r="F129" s="335" t="s">
        <v>6002</v>
      </c>
      <c r="G129" s="312"/>
      <c r="H129" s="312" t="s">
        <v>6008</v>
      </c>
      <c r="I129" s="312" t="s">
        <v>5998</v>
      </c>
      <c r="J129" s="312">
        <v>15</v>
      </c>
      <c r="K129" s="360"/>
    </row>
    <row r="130" spans="2:11" s="1" customFormat="1" ht="15" customHeight="1">
      <c r="B130" s="357"/>
      <c r="C130" s="338" t="s">
        <v>6009</v>
      </c>
      <c r="D130" s="338"/>
      <c r="E130" s="338"/>
      <c r="F130" s="339" t="s">
        <v>6002</v>
      </c>
      <c r="G130" s="338"/>
      <c r="H130" s="338" t="s">
        <v>6010</v>
      </c>
      <c r="I130" s="338" t="s">
        <v>5998</v>
      </c>
      <c r="J130" s="338">
        <v>15</v>
      </c>
      <c r="K130" s="360"/>
    </row>
    <row r="131" spans="2:11" s="1" customFormat="1" ht="15" customHeight="1">
      <c r="B131" s="357"/>
      <c r="C131" s="338" t="s">
        <v>6011</v>
      </c>
      <c r="D131" s="338"/>
      <c r="E131" s="338"/>
      <c r="F131" s="339" t="s">
        <v>6002</v>
      </c>
      <c r="G131" s="338"/>
      <c r="H131" s="338" t="s">
        <v>6012</v>
      </c>
      <c r="I131" s="338" t="s">
        <v>5998</v>
      </c>
      <c r="J131" s="338">
        <v>20</v>
      </c>
      <c r="K131" s="360"/>
    </row>
    <row r="132" spans="2:11" s="1" customFormat="1" ht="15" customHeight="1">
      <c r="B132" s="357"/>
      <c r="C132" s="338" t="s">
        <v>6013</v>
      </c>
      <c r="D132" s="338"/>
      <c r="E132" s="338"/>
      <c r="F132" s="339" t="s">
        <v>6002</v>
      </c>
      <c r="G132" s="338"/>
      <c r="H132" s="338" t="s">
        <v>6014</v>
      </c>
      <c r="I132" s="338" t="s">
        <v>5998</v>
      </c>
      <c r="J132" s="338">
        <v>20</v>
      </c>
      <c r="K132" s="360"/>
    </row>
    <row r="133" spans="2:11" s="1" customFormat="1" ht="15" customHeight="1">
      <c r="B133" s="357"/>
      <c r="C133" s="312" t="s">
        <v>6001</v>
      </c>
      <c r="D133" s="312"/>
      <c r="E133" s="312"/>
      <c r="F133" s="335" t="s">
        <v>6002</v>
      </c>
      <c r="G133" s="312"/>
      <c r="H133" s="312" t="s">
        <v>6036</v>
      </c>
      <c r="I133" s="312" t="s">
        <v>5998</v>
      </c>
      <c r="J133" s="312">
        <v>50</v>
      </c>
      <c r="K133" s="360"/>
    </row>
    <row r="134" spans="2:11" s="1" customFormat="1" ht="15" customHeight="1">
      <c r="B134" s="357"/>
      <c r="C134" s="312" t="s">
        <v>6015</v>
      </c>
      <c r="D134" s="312"/>
      <c r="E134" s="312"/>
      <c r="F134" s="335" t="s">
        <v>6002</v>
      </c>
      <c r="G134" s="312"/>
      <c r="H134" s="312" t="s">
        <v>6036</v>
      </c>
      <c r="I134" s="312" t="s">
        <v>5998</v>
      </c>
      <c r="J134" s="312">
        <v>50</v>
      </c>
      <c r="K134" s="360"/>
    </row>
    <row r="135" spans="2:11" s="1" customFormat="1" ht="15" customHeight="1">
      <c r="B135" s="357"/>
      <c r="C135" s="312" t="s">
        <v>6021</v>
      </c>
      <c r="D135" s="312"/>
      <c r="E135" s="312"/>
      <c r="F135" s="335" t="s">
        <v>6002</v>
      </c>
      <c r="G135" s="312"/>
      <c r="H135" s="312" t="s">
        <v>6036</v>
      </c>
      <c r="I135" s="312" t="s">
        <v>5998</v>
      </c>
      <c r="J135" s="312">
        <v>50</v>
      </c>
      <c r="K135" s="360"/>
    </row>
    <row r="136" spans="2:11" s="1" customFormat="1" ht="15" customHeight="1">
      <c r="B136" s="357"/>
      <c r="C136" s="312" t="s">
        <v>6023</v>
      </c>
      <c r="D136" s="312"/>
      <c r="E136" s="312"/>
      <c r="F136" s="335" t="s">
        <v>6002</v>
      </c>
      <c r="G136" s="312"/>
      <c r="H136" s="312" t="s">
        <v>6036</v>
      </c>
      <c r="I136" s="312" t="s">
        <v>5998</v>
      </c>
      <c r="J136" s="312">
        <v>50</v>
      </c>
      <c r="K136" s="360"/>
    </row>
    <row r="137" spans="2:11" s="1" customFormat="1" ht="15" customHeight="1">
      <c r="B137" s="357"/>
      <c r="C137" s="312" t="s">
        <v>6024</v>
      </c>
      <c r="D137" s="312"/>
      <c r="E137" s="312"/>
      <c r="F137" s="335" t="s">
        <v>6002</v>
      </c>
      <c r="G137" s="312"/>
      <c r="H137" s="312" t="s">
        <v>6049</v>
      </c>
      <c r="I137" s="312" t="s">
        <v>5998</v>
      </c>
      <c r="J137" s="312">
        <v>255</v>
      </c>
      <c r="K137" s="360"/>
    </row>
    <row r="138" spans="2:11" s="1" customFormat="1" ht="15" customHeight="1">
      <c r="B138" s="357"/>
      <c r="C138" s="312" t="s">
        <v>6026</v>
      </c>
      <c r="D138" s="312"/>
      <c r="E138" s="312"/>
      <c r="F138" s="335" t="s">
        <v>5996</v>
      </c>
      <c r="G138" s="312"/>
      <c r="H138" s="312" t="s">
        <v>6050</v>
      </c>
      <c r="I138" s="312" t="s">
        <v>6028</v>
      </c>
      <c r="J138" s="312"/>
      <c r="K138" s="360"/>
    </row>
    <row r="139" spans="2:11" s="1" customFormat="1" ht="15" customHeight="1">
      <c r="B139" s="357"/>
      <c r="C139" s="312" t="s">
        <v>6029</v>
      </c>
      <c r="D139" s="312"/>
      <c r="E139" s="312"/>
      <c r="F139" s="335" t="s">
        <v>5996</v>
      </c>
      <c r="G139" s="312"/>
      <c r="H139" s="312" t="s">
        <v>6051</v>
      </c>
      <c r="I139" s="312" t="s">
        <v>6031</v>
      </c>
      <c r="J139" s="312"/>
      <c r="K139" s="360"/>
    </row>
    <row r="140" spans="2:11" s="1" customFormat="1" ht="15" customHeight="1">
      <c r="B140" s="357"/>
      <c r="C140" s="312" t="s">
        <v>6032</v>
      </c>
      <c r="D140" s="312"/>
      <c r="E140" s="312"/>
      <c r="F140" s="335" t="s">
        <v>5996</v>
      </c>
      <c r="G140" s="312"/>
      <c r="H140" s="312" t="s">
        <v>6032</v>
      </c>
      <c r="I140" s="312" t="s">
        <v>6031</v>
      </c>
      <c r="J140" s="312"/>
      <c r="K140" s="360"/>
    </row>
    <row r="141" spans="2:11" s="1" customFormat="1" ht="15" customHeight="1">
      <c r="B141" s="357"/>
      <c r="C141" s="312" t="s">
        <v>39</v>
      </c>
      <c r="D141" s="312"/>
      <c r="E141" s="312"/>
      <c r="F141" s="335" t="s">
        <v>5996</v>
      </c>
      <c r="G141" s="312"/>
      <c r="H141" s="312" t="s">
        <v>6052</v>
      </c>
      <c r="I141" s="312" t="s">
        <v>6031</v>
      </c>
      <c r="J141" s="312"/>
      <c r="K141" s="360"/>
    </row>
    <row r="142" spans="2:11" s="1" customFormat="1" ht="15" customHeight="1">
      <c r="B142" s="357"/>
      <c r="C142" s="312" t="s">
        <v>6053</v>
      </c>
      <c r="D142" s="312"/>
      <c r="E142" s="312"/>
      <c r="F142" s="335" t="s">
        <v>5996</v>
      </c>
      <c r="G142" s="312"/>
      <c r="H142" s="312" t="s">
        <v>6054</v>
      </c>
      <c r="I142" s="312" t="s">
        <v>6031</v>
      </c>
      <c r="J142" s="312"/>
      <c r="K142" s="360"/>
    </row>
    <row r="143" spans="2:11" s="1" customFormat="1" ht="15" customHeight="1">
      <c r="B143" s="361"/>
      <c r="C143" s="362"/>
      <c r="D143" s="362"/>
      <c r="E143" s="362"/>
      <c r="F143" s="362"/>
      <c r="G143" s="362"/>
      <c r="H143" s="362"/>
      <c r="I143" s="362"/>
      <c r="J143" s="362"/>
      <c r="K143" s="363"/>
    </row>
    <row r="144" spans="2:11" s="1" customFormat="1" ht="18.75" customHeight="1">
      <c r="B144" s="348"/>
      <c r="C144" s="348"/>
      <c r="D144" s="348"/>
      <c r="E144" s="348"/>
      <c r="F144" s="349"/>
      <c r="G144" s="348"/>
      <c r="H144" s="348"/>
      <c r="I144" s="348"/>
      <c r="J144" s="348"/>
      <c r="K144" s="348"/>
    </row>
    <row r="145" spans="2:11" s="1" customFormat="1" ht="18.75" customHeight="1">
      <c r="B145" s="320"/>
      <c r="C145" s="320"/>
      <c r="D145" s="320"/>
      <c r="E145" s="320"/>
      <c r="F145" s="320"/>
      <c r="G145" s="320"/>
      <c r="H145" s="320"/>
      <c r="I145" s="320"/>
      <c r="J145" s="320"/>
      <c r="K145" s="320"/>
    </row>
    <row r="146" spans="2:11" s="1" customFormat="1" ht="7.5" customHeight="1">
      <c r="B146" s="321"/>
      <c r="C146" s="322"/>
      <c r="D146" s="322"/>
      <c r="E146" s="322"/>
      <c r="F146" s="322"/>
      <c r="G146" s="322"/>
      <c r="H146" s="322"/>
      <c r="I146" s="322"/>
      <c r="J146" s="322"/>
      <c r="K146" s="323"/>
    </row>
    <row r="147" spans="2:11" s="1" customFormat="1" ht="45" customHeight="1">
      <c r="B147" s="324"/>
      <c r="C147" s="325" t="s">
        <v>6055</v>
      </c>
      <c r="D147" s="325"/>
      <c r="E147" s="325"/>
      <c r="F147" s="325"/>
      <c r="G147" s="325"/>
      <c r="H147" s="325"/>
      <c r="I147" s="325"/>
      <c r="J147" s="325"/>
      <c r="K147" s="326"/>
    </row>
    <row r="148" spans="2:11" s="1" customFormat="1" ht="17.25" customHeight="1">
      <c r="B148" s="324"/>
      <c r="C148" s="327" t="s">
        <v>5990</v>
      </c>
      <c r="D148" s="327"/>
      <c r="E148" s="327"/>
      <c r="F148" s="327" t="s">
        <v>5991</v>
      </c>
      <c r="G148" s="328"/>
      <c r="H148" s="327" t="s">
        <v>55</v>
      </c>
      <c r="I148" s="327" t="s">
        <v>58</v>
      </c>
      <c r="J148" s="327" t="s">
        <v>5992</v>
      </c>
      <c r="K148" s="326"/>
    </row>
    <row r="149" spans="2:11" s="1" customFormat="1" ht="17.25" customHeight="1">
      <c r="B149" s="324"/>
      <c r="C149" s="329" t="s">
        <v>5993</v>
      </c>
      <c r="D149" s="329"/>
      <c r="E149" s="329"/>
      <c r="F149" s="330" t="s">
        <v>5994</v>
      </c>
      <c r="G149" s="331"/>
      <c r="H149" s="329"/>
      <c r="I149" s="329"/>
      <c r="J149" s="329" t="s">
        <v>5995</v>
      </c>
      <c r="K149" s="326"/>
    </row>
    <row r="150" spans="2:11" s="1" customFormat="1" ht="5.25" customHeight="1">
      <c r="B150" s="337"/>
      <c r="C150" s="332"/>
      <c r="D150" s="332"/>
      <c r="E150" s="332"/>
      <c r="F150" s="332"/>
      <c r="G150" s="333"/>
      <c r="H150" s="332"/>
      <c r="I150" s="332"/>
      <c r="J150" s="332"/>
      <c r="K150" s="360"/>
    </row>
    <row r="151" spans="2:11" s="1" customFormat="1" ht="15" customHeight="1">
      <c r="B151" s="337"/>
      <c r="C151" s="364" t="s">
        <v>5999</v>
      </c>
      <c r="D151" s="312"/>
      <c r="E151" s="312"/>
      <c r="F151" s="365" t="s">
        <v>5996</v>
      </c>
      <c r="G151" s="312"/>
      <c r="H151" s="364" t="s">
        <v>6036</v>
      </c>
      <c r="I151" s="364" t="s">
        <v>5998</v>
      </c>
      <c r="J151" s="364">
        <v>120</v>
      </c>
      <c r="K151" s="360"/>
    </row>
    <row r="152" spans="2:11" s="1" customFormat="1" ht="15" customHeight="1">
      <c r="B152" s="337"/>
      <c r="C152" s="364" t="s">
        <v>6045</v>
      </c>
      <c r="D152" s="312"/>
      <c r="E152" s="312"/>
      <c r="F152" s="365" t="s">
        <v>5996</v>
      </c>
      <c r="G152" s="312"/>
      <c r="H152" s="364" t="s">
        <v>6056</v>
      </c>
      <c r="I152" s="364" t="s">
        <v>5998</v>
      </c>
      <c r="J152" s="364" t="s">
        <v>6047</v>
      </c>
      <c r="K152" s="360"/>
    </row>
    <row r="153" spans="2:11" s="1" customFormat="1" ht="15" customHeight="1">
      <c r="B153" s="337"/>
      <c r="C153" s="364" t="s">
        <v>87</v>
      </c>
      <c r="D153" s="312"/>
      <c r="E153" s="312"/>
      <c r="F153" s="365" t="s">
        <v>5996</v>
      </c>
      <c r="G153" s="312"/>
      <c r="H153" s="364" t="s">
        <v>6057</v>
      </c>
      <c r="I153" s="364" t="s">
        <v>5998</v>
      </c>
      <c r="J153" s="364" t="s">
        <v>6047</v>
      </c>
      <c r="K153" s="360"/>
    </row>
    <row r="154" spans="2:11" s="1" customFormat="1" ht="15" customHeight="1">
      <c r="B154" s="337"/>
      <c r="C154" s="364" t="s">
        <v>6001</v>
      </c>
      <c r="D154" s="312"/>
      <c r="E154" s="312"/>
      <c r="F154" s="365" t="s">
        <v>6002</v>
      </c>
      <c r="G154" s="312"/>
      <c r="H154" s="364" t="s">
        <v>6036</v>
      </c>
      <c r="I154" s="364" t="s">
        <v>5998</v>
      </c>
      <c r="J154" s="364">
        <v>50</v>
      </c>
      <c r="K154" s="360"/>
    </row>
    <row r="155" spans="2:11" s="1" customFormat="1" ht="15" customHeight="1">
      <c r="B155" s="337"/>
      <c r="C155" s="364" t="s">
        <v>6004</v>
      </c>
      <c r="D155" s="312"/>
      <c r="E155" s="312"/>
      <c r="F155" s="365" t="s">
        <v>5996</v>
      </c>
      <c r="G155" s="312"/>
      <c r="H155" s="364" t="s">
        <v>6036</v>
      </c>
      <c r="I155" s="364" t="s">
        <v>6006</v>
      </c>
      <c r="J155" s="364"/>
      <c r="K155" s="360"/>
    </row>
    <row r="156" spans="2:11" s="1" customFormat="1" ht="15" customHeight="1">
      <c r="B156" s="337"/>
      <c r="C156" s="364" t="s">
        <v>6015</v>
      </c>
      <c r="D156" s="312"/>
      <c r="E156" s="312"/>
      <c r="F156" s="365" t="s">
        <v>6002</v>
      </c>
      <c r="G156" s="312"/>
      <c r="H156" s="364" t="s">
        <v>6036</v>
      </c>
      <c r="I156" s="364" t="s">
        <v>5998</v>
      </c>
      <c r="J156" s="364">
        <v>50</v>
      </c>
      <c r="K156" s="360"/>
    </row>
    <row r="157" spans="2:11" s="1" customFormat="1" ht="15" customHeight="1">
      <c r="B157" s="337"/>
      <c r="C157" s="364" t="s">
        <v>6023</v>
      </c>
      <c r="D157" s="312"/>
      <c r="E157" s="312"/>
      <c r="F157" s="365" t="s">
        <v>6002</v>
      </c>
      <c r="G157" s="312"/>
      <c r="H157" s="364" t="s">
        <v>6036</v>
      </c>
      <c r="I157" s="364" t="s">
        <v>5998</v>
      </c>
      <c r="J157" s="364">
        <v>50</v>
      </c>
      <c r="K157" s="360"/>
    </row>
    <row r="158" spans="2:11" s="1" customFormat="1" ht="15" customHeight="1">
      <c r="B158" s="337"/>
      <c r="C158" s="364" t="s">
        <v>6021</v>
      </c>
      <c r="D158" s="312"/>
      <c r="E158" s="312"/>
      <c r="F158" s="365" t="s">
        <v>6002</v>
      </c>
      <c r="G158" s="312"/>
      <c r="H158" s="364" t="s">
        <v>6036</v>
      </c>
      <c r="I158" s="364" t="s">
        <v>5998</v>
      </c>
      <c r="J158" s="364">
        <v>50</v>
      </c>
      <c r="K158" s="360"/>
    </row>
    <row r="159" spans="2:11" s="1" customFormat="1" ht="15" customHeight="1">
      <c r="B159" s="337"/>
      <c r="C159" s="364" t="s">
        <v>146</v>
      </c>
      <c r="D159" s="312"/>
      <c r="E159" s="312"/>
      <c r="F159" s="365" t="s">
        <v>5996</v>
      </c>
      <c r="G159" s="312"/>
      <c r="H159" s="364" t="s">
        <v>6058</v>
      </c>
      <c r="I159" s="364" t="s">
        <v>5998</v>
      </c>
      <c r="J159" s="364" t="s">
        <v>6059</v>
      </c>
      <c r="K159" s="360"/>
    </row>
    <row r="160" spans="2:11" s="1" customFormat="1" ht="15" customHeight="1">
      <c r="B160" s="337"/>
      <c r="C160" s="364" t="s">
        <v>6060</v>
      </c>
      <c r="D160" s="312"/>
      <c r="E160" s="312"/>
      <c r="F160" s="365" t="s">
        <v>5996</v>
      </c>
      <c r="G160" s="312"/>
      <c r="H160" s="364" t="s">
        <v>6061</v>
      </c>
      <c r="I160" s="364" t="s">
        <v>6031</v>
      </c>
      <c r="J160" s="364"/>
      <c r="K160" s="360"/>
    </row>
    <row r="161" spans="2:11" s="1" customFormat="1" ht="15" customHeight="1">
      <c r="B161" s="366"/>
      <c r="C161" s="346"/>
      <c r="D161" s="346"/>
      <c r="E161" s="346"/>
      <c r="F161" s="346"/>
      <c r="G161" s="346"/>
      <c r="H161" s="346"/>
      <c r="I161" s="346"/>
      <c r="J161" s="346"/>
      <c r="K161" s="367"/>
    </row>
    <row r="162" spans="2:11" s="1" customFormat="1" ht="18.75" customHeight="1">
      <c r="B162" s="348"/>
      <c r="C162" s="358"/>
      <c r="D162" s="358"/>
      <c r="E162" s="358"/>
      <c r="F162" s="368"/>
      <c r="G162" s="358"/>
      <c r="H162" s="358"/>
      <c r="I162" s="358"/>
      <c r="J162" s="358"/>
      <c r="K162" s="348"/>
    </row>
    <row r="163" spans="2:11" s="1" customFormat="1" ht="18.75" customHeight="1">
      <c r="B163" s="320"/>
      <c r="C163" s="320"/>
      <c r="D163" s="320"/>
      <c r="E163" s="320"/>
      <c r="F163" s="320"/>
      <c r="G163" s="320"/>
      <c r="H163" s="320"/>
      <c r="I163" s="320"/>
      <c r="J163" s="320"/>
      <c r="K163" s="320"/>
    </row>
    <row r="164" spans="2:11" s="1" customFormat="1" ht="7.5" customHeight="1">
      <c r="B164" s="299"/>
      <c r="C164" s="300"/>
      <c r="D164" s="300"/>
      <c r="E164" s="300"/>
      <c r="F164" s="300"/>
      <c r="G164" s="300"/>
      <c r="H164" s="300"/>
      <c r="I164" s="300"/>
      <c r="J164" s="300"/>
      <c r="K164" s="301"/>
    </row>
    <row r="165" spans="2:11" s="1" customFormat="1" ht="45" customHeight="1">
      <c r="B165" s="302"/>
      <c r="C165" s="303" t="s">
        <v>6062</v>
      </c>
      <c r="D165" s="303"/>
      <c r="E165" s="303"/>
      <c r="F165" s="303"/>
      <c r="G165" s="303"/>
      <c r="H165" s="303"/>
      <c r="I165" s="303"/>
      <c r="J165" s="303"/>
      <c r="K165" s="304"/>
    </row>
    <row r="166" spans="2:11" s="1" customFormat="1" ht="17.25" customHeight="1">
      <c r="B166" s="302"/>
      <c r="C166" s="327" t="s">
        <v>5990</v>
      </c>
      <c r="D166" s="327"/>
      <c r="E166" s="327"/>
      <c r="F166" s="327" t="s">
        <v>5991</v>
      </c>
      <c r="G166" s="369"/>
      <c r="H166" s="370" t="s">
        <v>55</v>
      </c>
      <c r="I166" s="370" t="s">
        <v>58</v>
      </c>
      <c r="J166" s="327" t="s">
        <v>5992</v>
      </c>
      <c r="K166" s="304"/>
    </row>
    <row r="167" spans="2:11" s="1" customFormat="1" ht="17.25" customHeight="1">
      <c r="B167" s="305"/>
      <c r="C167" s="329" t="s">
        <v>5993</v>
      </c>
      <c r="D167" s="329"/>
      <c r="E167" s="329"/>
      <c r="F167" s="330" t="s">
        <v>5994</v>
      </c>
      <c r="G167" s="371"/>
      <c r="H167" s="372"/>
      <c r="I167" s="372"/>
      <c r="J167" s="329" t="s">
        <v>5995</v>
      </c>
      <c r="K167" s="307"/>
    </row>
    <row r="168" spans="2:11" s="1" customFormat="1" ht="5.25" customHeight="1">
      <c r="B168" s="337"/>
      <c r="C168" s="332"/>
      <c r="D168" s="332"/>
      <c r="E168" s="332"/>
      <c r="F168" s="332"/>
      <c r="G168" s="333"/>
      <c r="H168" s="332"/>
      <c r="I168" s="332"/>
      <c r="J168" s="332"/>
      <c r="K168" s="360"/>
    </row>
    <row r="169" spans="2:11" s="1" customFormat="1" ht="15" customHeight="1">
      <c r="B169" s="337"/>
      <c r="C169" s="312" t="s">
        <v>5999</v>
      </c>
      <c r="D169" s="312"/>
      <c r="E169" s="312"/>
      <c r="F169" s="335" t="s">
        <v>5996</v>
      </c>
      <c r="G169" s="312"/>
      <c r="H169" s="312" t="s">
        <v>6036</v>
      </c>
      <c r="I169" s="312" t="s">
        <v>5998</v>
      </c>
      <c r="J169" s="312">
        <v>120</v>
      </c>
      <c r="K169" s="360"/>
    </row>
    <row r="170" spans="2:11" s="1" customFormat="1" ht="15" customHeight="1">
      <c r="B170" s="337"/>
      <c r="C170" s="312" t="s">
        <v>6045</v>
      </c>
      <c r="D170" s="312"/>
      <c r="E170" s="312"/>
      <c r="F170" s="335" t="s">
        <v>5996</v>
      </c>
      <c r="G170" s="312"/>
      <c r="H170" s="312" t="s">
        <v>6046</v>
      </c>
      <c r="I170" s="312" t="s">
        <v>5998</v>
      </c>
      <c r="J170" s="312" t="s">
        <v>6047</v>
      </c>
      <c r="K170" s="360"/>
    </row>
    <row r="171" spans="2:11" s="1" customFormat="1" ht="15" customHeight="1">
      <c r="B171" s="337"/>
      <c r="C171" s="312" t="s">
        <v>87</v>
      </c>
      <c r="D171" s="312"/>
      <c r="E171" s="312"/>
      <c r="F171" s="335" t="s">
        <v>5996</v>
      </c>
      <c r="G171" s="312"/>
      <c r="H171" s="312" t="s">
        <v>6063</v>
      </c>
      <c r="I171" s="312" t="s">
        <v>5998</v>
      </c>
      <c r="J171" s="312" t="s">
        <v>6047</v>
      </c>
      <c r="K171" s="360"/>
    </row>
    <row r="172" spans="2:11" s="1" customFormat="1" ht="15" customHeight="1">
      <c r="B172" s="337"/>
      <c r="C172" s="312" t="s">
        <v>6001</v>
      </c>
      <c r="D172" s="312"/>
      <c r="E172" s="312"/>
      <c r="F172" s="335" t="s">
        <v>6002</v>
      </c>
      <c r="G172" s="312"/>
      <c r="H172" s="312" t="s">
        <v>6063</v>
      </c>
      <c r="I172" s="312" t="s">
        <v>5998</v>
      </c>
      <c r="J172" s="312">
        <v>50</v>
      </c>
      <c r="K172" s="360"/>
    </row>
    <row r="173" spans="2:11" s="1" customFormat="1" ht="15" customHeight="1">
      <c r="B173" s="337"/>
      <c r="C173" s="312" t="s">
        <v>6004</v>
      </c>
      <c r="D173" s="312"/>
      <c r="E173" s="312"/>
      <c r="F173" s="335" t="s">
        <v>5996</v>
      </c>
      <c r="G173" s="312"/>
      <c r="H173" s="312" t="s">
        <v>6063</v>
      </c>
      <c r="I173" s="312" t="s">
        <v>6006</v>
      </c>
      <c r="J173" s="312"/>
      <c r="K173" s="360"/>
    </row>
    <row r="174" spans="2:11" s="1" customFormat="1" ht="15" customHeight="1">
      <c r="B174" s="337"/>
      <c r="C174" s="312" t="s">
        <v>6015</v>
      </c>
      <c r="D174" s="312"/>
      <c r="E174" s="312"/>
      <c r="F174" s="335" t="s">
        <v>6002</v>
      </c>
      <c r="G174" s="312"/>
      <c r="H174" s="312" t="s">
        <v>6063</v>
      </c>
      <c r="I174" s="312" t="s">
        <v>5998</v>
      </c>
      <c r="J174" s="312">
        <v>50</v>
      </c>
      <c r="K174" s="360"/>
    </row>
    <row r="175" spans="2:11" s="1" customFormat="1" ht="15" customHeight="1">
      <c r="B175" s="337"/>
      <c r="C175" s="312" t="s">
        <v>6023</v>
      </c>
      <c r="D175" s="312"/>
      <c r="E175" s="312"/>
      <c r="F175" s="335" t="s">
        <v>6002</v>
      </c>
      <c r="G175" s="312"/>
      <c r="H175" s="312" t="s">
        <v>6063</v>
      </c>
      <c r="I175" s="312" t="s">
        <v>5998</v>
      </c>
      <c r="J175" s="312">
        <v>50</v>
      </c>
      <c r="K175" s="360"/>
    </row>
    <row r="176" spans="2:11" s="1" customFormat="1" ht="15" customHeight="1">
      <c r="B176" s="337"/>
      <c r="C176" s="312" t="s">
        <v>6021</v>
      </c>
      <c r="D176" s="312"/>
      <c r="E176" s="312"/>
      <c r="F176" s="335" t="s">
        <v>6002</v>
      </c>
      <c r="G176" s="312"/>
      <c r="H176" s="312" t="s">
        <v>6063</v>
      </c>
      <c r="I176" s="312" t="s">
        <v>5998</v>
      </c>
      <c r="J176" s="312">
        <v>50</v>
      </c>
      <c r="K176" s="360"/>
    </row>
    <row r="177" spans="2:11" s="1" customFormat="1" ht="15" customHeight="1">
      <c r="B177" s="337"/>
      <c r="C177" s="312" t="s">
        <v>192</v>
      </c>
      <c r="D177" s="312"/>
      <c r="E177" s="312"/>
      <c r="F177" s="335" t="s">
        <v>5996</v>
      </c>
      <c r="G177" s="312"/>
      <c r="H177" s="312" t="s">
        <v>6064</v>
      </c>
      <c r="I177" s="312" t="s">
        <v>6065</v>
      </c>
      <c r="J177" s="312"/>
      <c r="K177" s="360"/>
    </row>
    <row r="178" spans="2:11" s="1" customFormat="1" ht="15" customHeight="1">
      <c r="B178" s="337"/>
      <c r="C178" s="312" t="s">
        <v>58</v>
      </c>
      <c r="D178" s="312"/>
      <c r="E178" s="312"/>
      <c r="F178" s="335" t="s">
        <v>5996</v>
      </c>
      <c r="G178" s="312"/>
      <c r="H178" s="312" t="s">
        <v>6066</v>
      </c>
      <c r="I178" s="312" t="s">
        <v>6067</v>
      </c>
      <c r="J178" s="312">
        <v>1</v>
      </c>
      <c r="K178" s="360"/>
    </row>
    <row r="179" spans="2:11" s="1" customFormat="1" ht="15" customHeight="1">
      <c r="B179" s="337"/>
      <c r="C179" s="312" t="s">
        <v>54</v>
      </c>
      <c r="D179" s="312"/>
      <c r="E179" s="312"/>
      <c r="F179" s="335" t="s">
        <v>5996</v>
      </c>
      <c r="G179" s="312"/>
      <c r="H179" s="312" t="s">
        <v>6068</v>
      </c>
      <c r="I179" s="312" t="s">
        <v>5998</v>
      </c>
      <c r="J179" s="312">
        <v>20</v>
      </c>
      <c r="K179" s="360"/>
    </row>
    <row r="180" spans="2:11" s="1" customFormat="1" ht="15" customHeight="1">
      <c r="B180" s="337"/>
      <c r="C180" s="312" t="s">
        <v>55</v>
      </c>
      <c r="D180" s="312"/>
      <c r="E180" s="312"/>
      <c r="F180" s="335" t="s">
        <v>5996</v>
      </c>
      <c r="G180" s="312"/>
      <c r="H180" s="312" t="s">
        <v>6069</v>
      </c>
      <c r="I180" s="312" t="s">
        <v>5998</v>
      </c>
      <c r="J180" s="312">
        <v>255</v>
      </c>
      <c r="K180" s="360"/>
    </row>
    <row r="181" spans="2:11" s="1" customFormat="1" ht="15" customHeight="1">
      <c r="B181" s="337"/>
      <c r="C181" s="312" t="s">
        <v>193</v>
      </c>
      <c r="D181" s="312"/>
      <c r="E181" s="312"/>
      <c r="F181" s="335" t="s">
        <v>5996</v>
      </c>
      <c r="G181" s="312"/>
      <c r="H181" s="312" t="s">
        <v>5960</v>
      </c>
      <c r="I181" s="312" t="s">
        <v>5998</v>
      </c>
      <c r="J181" s="312">
        <v>10</v>
      </c>
      <c r="K181" s="360"/>
    </row>
    <row r="182" spans="2:11" s="1" customFormat="1" ht="15" customHeight="1">
      <c r="B182" s="337"/>
      <c r="C182" s="312" t="s">
        <v>194</v>
      </c>
      <c r="D182" s="312"/>
      <c r="E182" s="312"/>
      <c r="F182" s="335" t="s">
        <v>5996</v>
      </c>
      <c r="G182" s="312"/>
      <c r="H182" s="312" t="s">
        <v>6070</v>
      </c>
      <c r="I182" s="312" t="s">
        <v>6031</v>
      </c>
      <c r="J182" s="312"/>
      <c r="K182" s="360"/>
    </row>
    <row r="183" spans="2:11" s="1" customFormat="1" ht="15" customHeight="1">
      <c r="B183" s="337"/>
      <c r="C183" s="312" t="s">
        <v>6071</v>
      </c>
      <c r="D183" s="312"/>
      <c r="E183" s="312"/>
      <c r="F183" s="335" t="s">
        <v>5996</v>
      </c>
      <c r="G183" s="312"/>
      <c r="H183" s="312" t="s">
        <v>6072</v>
      </c>
      <c r="I183" s="312" t="s">
        <v>6031</v>
      </c>
      <c r="J183" s="312"/>
      <c r="K183" s="360"/>
    </row>
    <row r="184" spans="2:11" s="1" customFormat="1" ht="15" customHeight="1">
      <c r="B184" s="337"/>
      <c r="C184" s="312" t="s">
        <v>6060</v>
      </c>
      <c r="D184" s="312"/>
      <c r="E184" s="312"/>
      <c r="F184" s="335" t="s">
        <v>5996</v>
      </c>
      <c r="G184" s="312"/>
      <c r="H184" s="312" t="s">
        <v>6073</v>
      </c>
      <c r="I184" s="312" t="s">
        <v>6031</v>
      </c>
      <c r="J184" s="312"/>
      <c r="K184" s="360"/>
    </row>
    <row r="185" spans="2:11" s="1" customFormat="1" ht="15" customHeight="1">
      <c r="B185" s="337"/>
      <c r="C185" s="312" t="s">
        <v>196</v>
      </c>
      <c r="D185" s="312"/>
      <c r="E185" s="312"/>
      <c r="F185" s="335" t="s">
        <v>6002</v>
      </c>
      <c r="G185" s="312"/>
      <c r="H185" s="312" t="s">
        <v>6074</v>
      </c>
      <c r="I185" s="312" t="s">
        <v>5998</v>
      </c>
      <c r="J185" s="312">
        <v>50</v>
      </c>
      <c r="K185" s="360"/>
    </row>
    <row r="186" spans="2:11" s="1" customFormat="1" ht="15" customHeight="1">
      <c r="B186" s="337"/>
      <c r="C186" s="312" t="s">
        <v>6075</v>
      </c>
      <c r="D186" s="312"/>
      <c r="E186" s="312"/>
      <c r="F186" s="335" t="s">
        <v>6002</v>
      </c>
      <c r="G186" s="312"/>
      <c r="H186" s="312" t="s">
        <v>6076</v>
      </c>
      <c r="I186" s="312" t="s">
        <v>6077</v>
      </c>
      <c r="J186" s="312"/>
      <c r="K186" s="360"/>
    </row>
    <row r="187" spans="2:11" s="1" customFormat="1" ht="15" customHeight="1">
      <c r="B187" s="337"/>
      <c r="C187" s="312" t="s">
        <v>6078</v>
      </c>
      <c r="D187" s="312"/>
      <c r="E187" s="312"/>
      <c r="F187" s="335" t="s">
        <v>6002</v>
      </c>
      <c r="G187" s="312"/>
      <c r="H187" s="312" t="s">
        <v>6079</v>
      </c>
      <c r="I187" s="312" t="s">
        <v>6077</v>
      </c>
      <c r="J187" s="312"/>
      <c r="K187" s="360"/>
    </row>
    <row r="188" spans="2:11" s="1" customFormat="1" ht="15" customHeight="1">
      <c r="B188" s="337"/>
      <c r="C188" s="312" t="s">
        <v>6080</v>
      </c>
      <c r="D188" s="312"/>
      <c r="E188" s="312"/>
      <c r="F188" s="335" t="s">
        <v>6002</v>
      </c>
      <c r="G188" s="312"/>
      <c r="H188" s="312" t="s">
        <v>6081</v>
      </c>
      <c r="I188" s="312" t="s">
        <v>6077</v>
      </c>
      <c r="J188" s="312"/>
      <c r="K188" s="360"/>
    </row>
    <row r="189" spans="2:11" s="1" customFormat="1" ht="15" customHeight="1">
      <c r="B189" s="337"/>
      <c r="C189" s="373" t="s">
        <v>6082</v>
      </c>
      <c r="D189" s="312"/>
      <c r="E189" s="312"/>
      <c r="F189" s="335" t="s">
        <v>6002</v>
      </c>
      <c r="G189" s="312"/>
      <c r="H189" s="312" t="s">
        <v>6083</v>
      </c>
      <c r="I189" s="312" t="s">
        <v>6084</v>
      </c>
      <c r="J189" s="374" t="s">
        <v>6085</v>
      </c>
      <c r="K189" s="360"/>
    </row>
    <row r="190" spans="2:11" s="1" customFormat="1" ht="15" customHeight="1">
      <c r="B190" s="337"/>
      <c r="C190" s="373" t="s">
        <v>43</v>
      </c>
      <c r="D190" s="312"/>
      <c r="E190" s="312"/>
      <c r="F190" s="335" t="s">
        <v>5996</v>
      </c>
      <c r="G190" s="312"/>
      <c r="H190" s="309" t="s">
        <v>6086</v>
      </c>
      <c r="I190" s="312" t="s">
        <v>6087</v>
      </c>
      <c r="J190" s="312"/>
      <c r="K190" s="360"/>
    </row>
    <row r="191" spans="2:11" s="1" customFormat="1" ht="15" customHeight="1">
      <c r="B191" s="337"/>
      <c r="C191" s="373" t="s">
        <v>6088</v>
      </c>
      <c r="D191" s="312"/>
      <c r="E191" s="312"/>
      <c r="F191" s="335" t="s">
        <v>5996</v>
      </c>
      <c r="G191" s="312"/>
      <c r="H191" s="312" t="s">
        <v>6089</v>
      </c>
      <c r="I191" s="312" t="s">
        <v>6031</v>
      </c>
      <c r="J191" s="312"/>
      <c r="K191" s="360"/>
    </row>
    <row r="192" spans="2:11" s="1" customFormat="1" ht="15" customHeight="1">
      <c r="B192" s="337"/>
      <c r="C192" s="373" t="s">
        <v>6090</v>
      </c>
      <c r="D192" s="312"/>
      <c r="E192" s="312"/>
      <c r="F192" s="335" t="s">
        <v>5996</v>
      </c>
      <c r="G192" s="312"/>
      <c r="H192" s="312" t="s">
        <v>6091</v>
      </c>
      <c r="I192" s="312" t="s">
        <v>6031</v>
      </c>
      <c r="J192" s="312"/>
      <c r="K192" s="360"/>
    </row>
    <row r="193" spans="2:11" s="1" customFormat="1" ht="15" customHeight="1">
      <c r="B193" s="337"/>
      <c r="C193" s="373" t="s">
        <v>6092</v>
      </c>
      <c r="D193" s="312"/>
      <c r="E193" s="312"/>
      <c r="F193" s="335" t="s">
        <v>6002</v>
      </c>
      <c r="G193" s="312"/>
      <c r="H193" s="312" t="s">
        <v>6093</v>
      </c>
      <c r="I193" s="312" t="s">
        <v>6031</v>
      </c>
      <c r="J193" s="312"/>
      <c r="K193" s="360"/>
    </row>
    <row r="194" spans="2:11" s="1" customFormat="1" ht="15" customHeight="1">
      <c r="B194" s="366"/>
      <c r="C194" s="375"/>
      <c r="D194" s="346"/>
      <c r="E194" s="346"/>
      <c r="F194" s="346"/>
      <c r="G194" s="346"/>
      <c r="H194" s="346"/>
      <c r="I194" s="346"/>
      <c r="J194" s="346"/>
      <c r="K194" s="367"/>
    </row>
    <row r="195" spans="2:11" s="1" customFormat="1" ht="18.75" customHeight="1">
      <c r="B195" s="348"/>
      <c r="C195" s="358"/>
      <c r="D195" s="358"/>
      <c r="E195" s="358"/>
      <c r="F195" s="368"/>
      <c r="G195" s="358"/>
      <c r="H195" s="358"/>
      <c r="I195" s="358"/>
      <c r="J195" s="358"/>
      <c r="K195" s="348"/>
    </row>
    <row r="196" spans="2:11" s="1" customFormat="1" ht="18.75" customHeight="1">
      <c r="B196" s="348"/>
      <c r="C196" s="358"/>
      <c r="D196" s="358"/>
      <c r="E196" s="358"/>
      <c r="F196" s="368"/>
      <c r="G196" s="358"/>
      <c r="H196" s="358"/>
      <c r="I196" s="358"/>
      <c r="J196" s="358"/>
      <c r="K196" s="348"/>
    </row>
    <row r="197" spans="2:11" s="1" customFormat="1" ht="18.75" customHeight="1">
      <c r="B197" s="320"/>
      <c r="C197" s="320"/>
      <c r="D197" s="320"/>
      <c r="E197" s="320"/>
      <c r="F197" s="320"/>
      <c r="G197" s="320"/>
      <c r="H197" s="320"/>
      <c r="I197" s="320"/>
      <c r="J197" s="320"/>
      <c r="K197" s="320"/>
    </row>
    <row r="198" spans="2:11" s="1" customFormat="1" ht="13.5">
      <c r="B198" s="299"/>
      <c r="C198" s="300"/>
      <c r="D198" s="300"/>
      <c r="E198" s="300"/>
      <c r="F198" s="300"/>
      <c r="G198" s="300"/>
      <c r="H198" s="300"/>
      <c r="I198" s="300"/>
      <c r="J198" s="300"/>
      <c r="K198" s="301"/>
    </row>
    <row r="199" spans="2:11" s="1" customFormat="1" ht="21">
      <c r="B199" s="302"/>
      <c r="C199" s="303" t="s">
        <v>6094</v>
      </c>
      <c r="D199" s="303"/>
      <c r="E199" s="303"/>
      <c r="F199" s="303"/>
      <c r="G199" s="303"/>
      <c r="H199" s="303"/>
      <c r="I199" s="303"/>
      <c r="J199" s="303"/>
      <c r="K199" s="304"/>
    </row>
    <row r="200" spans="2:11" s="1" customFormat="1" ht="25.5" customHeight="1">
      <c r="B200" s="302"/>
      <c r="C200" s="376" t="s">
        <v>6095</v>
      </c>
      <c r="D200" s="376"/>
      <c r="E200" s="376"/>
      <c r="F200" s="376" t="s">
        <v>6096</v>
      </c>
      <c r="G200" s="377"/>
      <c r="H200" s="376" t="s">
        <v>6097</v>
      </c>
      <c r="I200" s="376"/>
      <c r="J200" s="376"/>
      <c r="K200" s="304"/>
    </row>
    <row r="201" spans="2:11" s="1" customFormat="1" ht="5.25" customHeight="1">
      <c r="B201" s="337"/>
      <c r="C201" s="332"/>
      <c r="D201" s="332"/>
      <c r="E201" s="332"/>
      <c r="F201" s="332"/>
      <c r="G201" s="358"/>
      <c r="H201" s="332"/>
      <c r="I201" s="332"/>
      <c r="J201" s="332"/>
      <c r="K201" s="360"/>
    </row>
    <row r="202" spans="2:11" s="1" customFormat="1" ht="15" customHeight="1">
      <c r="B202" s="337"/>
      <c r="C202" s="312" t="s">
        <v>6087</v>
      </c>
      <c r="D202" s="312"/>
      <c r="E202" s="312"/>
      <c r="F202" s="335" t="s">
        <v>44</v>
      </c>
      <c r="G202" s="312"/>
      <c r="H202" s="312" t="s">
        <v>6098</v>
      </c>
      <c r="I202" s="312"/>
      <c r="J202" s="312"/>
      <c r="K202" s="360"/>
    </row>
    <row r="203" spans="2:11" s="1" customFormat="1" ht="15" customHeight="1">
      <c r="B203" s="337"/>
      <c r="C203" s="312"/>
      <c r="D203" s="312"/>
      <c r="E203" s="312"/>
      <c r="F203" s="335" t="s">
        <v>45</v>
      </c>
      <c r="G203" s="312"/>
      <c r="H203" s="312" t="s">
        <v>6099</v>
      </c>
      <c r="I203" s="312"/>
      <c r="J203" s="312"/>
      <c r="K203" s="360"/>
    </row>
    <row r="204" spans="2:11" s="1" customFormat="1" ht="15" customHeight="1">
      <c r="B204" s="337"/>
      <c r="C204" s="312"/>
      <c r="D204" s="312"/>
      <c r="E204" s="312"/>
      <c r="F204" s="335" t="s">
        <v>48</v>
      </c>
      <c r="G204" s="312"/>
      <c r="H204" s="312" t="s">
        <v>6100</v>
      </c>
      <c r="I204" s="312"/>
      <c r="J204" s="312"/>
      <c r="K204" s="360"/>
    </row>
    <row r="205" spans="2:11" s="1" customFormat="1" ht="15" customHeight="1">
      <c r="B205" s="337"/>
      <c r="C205" s="312"/>
      <c r="D205" s="312"/>
      <c r="E205" s="312"/>
      <c r="F205" s="335" t="s">
        <v>46</v>
      </c>
      <c r="G205" s="312"/>
      <c r="H205" s="312" t="s">
        <v>6101</v>
      </c>
      <c r="I205" s="312"/>
      <c r="J205" s="312"/>
      <c r="K205" s="360"/>
    </row>
    <row r="206" spans="2:11" s="1" customFormat="1" ht="15" customHeight="1">
      <c r="B206" s="337"/>
      <c r="C206" s="312"/>
      <c r="D206" s="312"/>
      <c r="E206" s="312"/>
      <c r="F206" s="335" t="s">
        <v>47</v>
      </c>
      <c r="G206" s="312"/>
      <c r="H206" s="312" t="s">
        <v>6102</v>
      </c>
      <c r="I206" s="312"/>
      <c r="J206" s="312"/>
      <c r="K206" s="360"/>
    </row>
    <row r="207" spans="2:11" s="1" customFormat="1" ht="15" customHeight="1">
      <c r="B207" s="337"/>
      <c r="C207" s="312"/>
      <c r="D207" s="312"/>
      <c r="E207" s="312"/>
      <c r="F207" s="335"/>
      <c r="G207" s="312"/>
      <c r="H207" s="312"/>
      <c r="I207" s="312"/>
      <c r="J207" s="312"/>
      <c r="K207" s="360"/>
    </row>
    <row r="208" spans="2:11" s="1" customFormat="1" ht="15" customHeight="1">
      <c r="B208" s="337"/>
      <c r="C208" s="312" t="s">
        <v>6043</v>
      </c>
      <c r="D208" s="312"/>
      <c r="E208" s="312"/>
      <c r="F208" s="335" t="s">
        <v>80</v>
      </c>
      <c r="G208" s="312"/>
      <c r="H208" s="312" t="s">
        <v>6103</v>
      </c>
      <c r="I208" s="312"/>
      <c r="J208" s="312"/>
      <c r="K208" s="360"/>
    </row>
    <row r="209" spans="2:11" s="1" customFormat="1" ht="15" customHeight="1">
      <c r="B209" s="337"/>
      <c r="C209" s="312"/>
      <c r="D209" s="312"/>
      <c r="E209" s="312"/>
      <c r="F209" s="335" t="s">
        <v>5941</v>
      </c>
      <c r="G209" s="312"/>
      <c r="H209" s="312" t="s">
        <v>5942</v>
      </c>
      <c r="I209" s="312"/>
      <c r="J209" s="312"/>
      <c r="K209" s="360"/>
    </row>
    <row r="210" spans="2:11" s="1" customFormat="1" ht="15" customHeight="1">
      <c r="B210" s="337"/>
      <c r="C210" s="312"/>
      <c r="D210" s="312"/>
      <c r="E210" s="312"/>
      <c r="F210" s="335" t="s">
        <v>5939</v>
      </c>
      <c r="G210" s="312"/>
      <c r="H210" s="312" t="s">
        <v>6104</v>
      </c>
      <c r="I210" s="312"/>
      <c r="J210" s="312"/>
      <c r="K210" s="360"/>
    </row>
    <row r="211" spans="2:11" s="1" customFormat="1" ht="15" customHeight="1">
      <c r="B211" s="378"/>
      <c r="C211" s="312"/>
      <c r="D211" s="312"/>
      <c r="E211" s="312"/>
      <c r="F211" s="335" t="s">
        <v>139</v>
      </c>
      <c r="G211" s="373"/>
      <c r="H211" s="364" t="s">
        <v>140</v>
      </c>
      <c r="I211" s="364"/>
      <c r="J211" s="364"/>
      <c r="K211" s="379"/>
    </row>
    <row r="212" spans="2:11" s="1" customFormat="1" ht="15" customHeight="1">
      <c r="B212" s="378"/>
      <c r="C212" s="312"/>
      <c r="D212" s="312"/>
      <c r="E212" s="312"/>
      <c r="F212" s="335" t="s">
        <v>5943</v>
      </c>
      <c r="G212" s="373"/>
      <c r="H212" s="364" t="s">
        <v>6105</v>
      </c>
      <c r="I212" s="364"/>
      <c r="J212" s="364"/>
      <c r="K212" s="379"/>
    </row>
    <row r="213" spans="2:11" s="1" customFormat="1" ht="15" customHeight="1">
      <c r="B213" s="378"/>
      <c r="C213" s="312"/>
      <c r="D213" s="312"/>
      <c r="E213" s="312"/>
      <c r="F213" s="335"/>
      <c r="G213" s="373"/>
      <c r="H213" s="364"/>
      <c r="I213" s="364"/>
      <c r="J213" s="364"/>
      <c r="K213" s="379"/>
    </row>
    <row r="214" spans="2:11" s="1" customFormat="1" ht="15" customHeight="1">
      <c r="B214" s="378"/>
      <c r="C214" s="312" t="s">
        <v>6067</v>
      </c>
      <c r="D214" s="312"/>
      <c r="E214" s="312"/>
      <c r="F214" s="335">
        <v>1</v>
      </c>
      <c r="G214" s="373"/>
      <c r="H214" s="364" t="s">
        <v>6106</v>
      </c>
      <c r="I214" s="364"/>
      <c r="J214" s="364"/>
      <c r="K214" s="379"/>
    </row>
    <row r="215" spans="2:11" s="1" customFormat="1" ht="15" customHeight="1">
      <c r="B215" s="378"/>
      <c r="C215" s="312"/>
      <c r="D215" s="312"/>
      <c r="E215" s="312"/>
      <c r="F215" s="335">
        <v>2</v>
      </c>
      <c r="G215" s="373"/>
      <c r="H215" s="364" t="s">
        <v>6107</v>
      </c>
      <c r="I215" s="364"/>
      <c r="J215" s="364"/>
      <c r="K215" s="379"/>
    </row>
    <row r="216" spans="2:11" s="1" customFormat="1" ht="15" customHeight="1">
      <c r="B216" s="378"/>
      <c r="C216" s="312"/>
      <c r="D216" s="312"/>
      <c r="E216" s="312"/>
      <c r="F216" s="335">
        <v>3</v>
      </c>
      <c r="G216" s="373"/>
      <c r="H216" s="364" t="s">
        <v>6108</v>
      </c>
      <c r="I216" s="364"/>
      <c r="J216" s="364"/>
      <c r="K216" s="379"/>
    </row>
    <row r="217" spans="2:11" s="1" customFormat="1" ht="15" customHeight="1">
      <c r="B217" s="378"/>
      <c r="C217" s="312"/>
      <c r="D217" s="312"/>
      <c r="E217" s="312"/>
      <c r="F217" s="335">
        <v>4</v>
      </c>
      <c r="G217" s="373"/>
      <c r="H217" s="364" t="s">
        <v>6109</v>
      </c>
      <c r="I217" s="364"/>
      <c r="J217" s="364"/>
      <c r="K217" s="379"/>
    </row>
    <row r="218" spans="2:11" s="1" customFormat="1" ht="12.75" customHeight="1">
      <c r="B218" s="380"/>
      <c r="C218" s="381"/>
      <c r="D218" s="381"/>
      <c r="E218" s="381"/>
      <c r="F218" s="381"/>
      <c r="G218" s="381"/>
      <c r="H218" s="381"/>
      <c r="I218" s="381"/>
      <c r="J218" s="381"/>
      <c r="K218" s="382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88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2:12" s="1" customFormat="1" ht="12" customHeight="1">
      <c r="B8" s="22"/>
      <c r="D8" s="145" t="s">
        <v>143</v>
      </c>
      <c r="L8" s="22"/>
    </row>
    <row r="9" spans="1:31" s="2" customFormat="1" ht="16.5" customHeight="1">
      <c r="A9" s="40"/>
      <c r="B9" s="46"/>
      <c r="C9" s="40"/>
      <c r="D9" s="40"/>
      <c r="E9" s="146" t="s">
        <v>3956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3957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3958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49" t="str">
        <f>'Rekapitulace stavby'!AN8</f>
        <v>6. 8. 2020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">
        <v>19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45" t="s">
        <v>28</v>
      </c>
      <c r="J17" s="135" t="s">
        <v>19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29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28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31</v>
      </c>
      <c r="E22" s="40"/>
      <c r="F22" s="40"/>
      <c r="G22" s="40"/>
      <c r="H22" s="40"/>
      <c r="I22" s="145" t="s">
        <v>26</v>
      </c>
      <c r="J22" s="135" t="s">
        <v>19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45" t="s">
        <v>28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35</v>
      </c>
      <c r="E25" s="40"/>
      <c r="F25" s="40"/>
      <c r="G25" s="40"/>
      <c r="H25" s="40"/>
      <c r="I25" s="145" t="s">
        <v>26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75</v>
      </c>
      <c r="F26" s="40"/>
      <c r="G26" s="40"/>
      <c r="H26" s="40"/>
      <c r="I26" s="145" t="s">
        <v>28</v>
      </c>
      <c r="J26" s="135" t="s">
        <v>19</v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37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71.25" customHeight="1">
      <c r="A29" s="150"/>
      <c r="B29" s="151"/>
      <c r="C29" s="150"/>
      <c r="D29" s="150"/>
      <c r="E29" s="152" t="s">
        <v>38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5" t="s">
        <v>39</v>
      </c>
      <c r="E32" s="40"/>
      <c r="F32" s="40"/>
      <c r="G32" s="40"/>
      <c r="H32" s="40"/>
      <c r="I32" s="40"/>
      <c r="J32" s="156">
        <f>ROUND(J95,0)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7" t="s">
        <v>41</v>
      </c>
      <c r="G34" s="40"/>
      <c r="H34" s="40"/>
      <c r="I34" s="157" t="s">
        <v>40</v>
      </c>
      <c r="J34" s="157" t="s">
        <v>42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8" t="s">
        <v>43</v>
      </c>
      <c r="E35" s="145" t="s">
        <v>44</v>
      </c>
      <c r="F35" s="159">
        <f>ROUND((SUM(BE95:BE293)),0)</f>
        <v>0</v>
      </c>
      <c r="G35" s="40"/>
      <c r="H35" s="40"/>
      <c r="I35" s="160">
        <v>0.21</v>
      </c>
      <c r="J35" s="159">
        <f>ROUND(((SUM(BE95:BE293))*I35),0)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45</v>
      </c>
      <c r="F36" s="159">
        <f>ROUND((SUM(BF95:BF293)),0)</f>
        <v>0</v>
      </c>
      <c r="G36" s="40"/>
      <c r="H36" s="40"/>
      <c r="I36" s="160">
        <v>0.15</v>
      </c>
      <c r="J36" s="159">
        <f>ROUND(((SUM(BF95:BF293))*I36),0)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46</v>
      </c>
      <c r="F37" s="159">
        <f>ROUND((SUM(BG95:BG293)),0)</f>
        <v>0</v>
      </c>
      <c r="G37" s="40"/>
      <c r="H37" s="40"/>
      <c r="I37" s="160">
        <v>0.21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47</v>
      </c>
      <c r="F38" s="159">
        <f>ROUND((SUM(BH95:BH293)),0)</f>
        <v>0</v>
      </c>
      <c r="G38" s="40"/>
      <c r="H38" s="40"/>
      <c r="I38" s="160">
        <v>0.15</v>
      </c>
      <c r="J38" s="159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48</v>
      </c>
      <c r="F39" s="159">
        <f>ROUND((SUM(BI95:BI293)),0)</f>
        <v>0</v>
      </c>
      <c r="G39" s="40"/>
      <c r="H39" s="40"/>
      <c r="I39" s="160">
        <v>0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49</v>
      </c>
      <c r="E41" s="163"/>
      <c r="F41" s="163"/>
      <c r="G41" s="164" t="s">
        <v>50</v>
      </c>
      <c r="H41" s="165" t="s">
        <v>51</v>
      </c>
      <c r="I41" s="163"/>
      <c r="J41" s="166">
        <f>SUM(J32:J39)</f>
        <v>0</v>
      </c>
      <c r="K41" s="167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145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2" t="str">
        <f>E7</f>
        <v>VOŠ a SPŠ Žďár nad Sázavou - tělocvična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143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2" t="s">
        <v>3956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3957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1 - Zdravotně technické instalace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Žďár nad Sázavou</v>
      </c>
      <c r="G56" s="42"/>
      <c r="H56" s="42"/>
      <c r="I56" s="34" t="s">
        <v>23</v>
      </c>
      <c r="J56" s="74" t="str">
        <f>IF(J14="","",J14)</f>
        <v>6. 8. 2020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Kraj Vysočina</v>
      </c>
      <c r="G58" s="42"/>
      <c r="H58" s="42"/>
      <c r="I58" s="34" t="s">
        <v>31</v>
      </c>
      <c r="J58" s="38" t="str">
        <f>E23</f>
        <v>ARTPROJEKT Jihlava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>IMPORT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3" t="s">
        <v>146</v>
      </c>
      <c r="D61" s="174"/>
      <c r="E61" s="174"/>
      <c r="F61" s="174"/>
      <c r="G61" s="174"/>
      <c r="H61" s="174"/>
      <c r="I61" s="174"/>
      <c r="J61" s="175" t="s">
        <v>147</v>
      </c>
      <c r="K61" s="174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6" t="s">
        <v>71</v>
      </c>
      <c r="D63" s="42"/>
      <c r="E63" s="42"/>
      <c r="F63" s="42"/>
      <c r="G63" s="42"/>
      <c r="H63" s="42"/>
      <c r="I63" s="42"/>
      <c r="J63" s="104">
        <f>J95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148</v>
      </c>
    </row>
    <row r="64" spans="1:31" s="9" customFormat="1" ht="24.95" customHeight="1">
      <c r="A64" s="9"/>
      <c r="B64" s="177"/>
      <c r="C64" s="178"/>
      <c r="D64" s="179" t="s">
        <v>149</v>
      </c>
      <c r="E64" s="180"/>
      <c r="F64" s="180"/>
      <c r="G64" s="180"/>
      <c r="H64" s="180"/>
      <c r="I64" s="180"/>
      <c r="J64" s="181">
        <f>J96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7"/>
      <c r="D65" s="184" t="s">
        <v>150</v>
      </c>
      <c r="E65" s="185"/>
      <c r="F65" s="185"/>
      <c r="G65" s="185"/>
      <c r="H65" s="185"/>
      <c r="I65" s="185"/>
      <c r="J65" s="186">
        <f>J97</f>
        <v>0</v>
      </c>
      <c r="K65" s="127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7"/>
      <c r="D66" s="184" t="s">
        <v>154</v>
      </c>
      <c r="E66" s="185"/>
      <c r="F66" s="185"/>
      <c r="G66" s="185"/>
      <c r="H66" s="185"/>
      <c r="I66" s="185"/>
      <c r="J66" s="186">
        <f>J131</f>
        <v>0</v>
      </c>
      <c r="K66" s="127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7"/>
      <c r="D67" s="184" t="s">
        <v>166</v>
      </c>
      <c r="E67" s="185"/>
      <c r="F67" s="185"/>
      <c r="G67" s="185"/>
      <c r="H67" s="185"/>
      <c r="I67" s="185"/>
      <c r="J67" s="186">
        <f>J137</f>
        <v>0</v>
      </c>
      <c r="K67" s="127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77"/>
      <c r="C68" s="178"/>
      <c r="D68" s="179" t="s">
        <v>167</v>
      </c>
      <c r="E68" s="180"/>
      <c r="F68" s="180"/>
      <c r="G68" s="180"/>
      <c r="H68" s="180"/>
      <c r="I68" s="180"/>
      <c r="J68" s="181">
        <f>J139</f>
        <v>0</v>
      </c>
      <c r="K68" s="178"/>
      <c r="L68" s="18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3"/>
      <c r="C69" s="127"/>
      <c r="D69" s="184" t="s">
        <v>3959</v>
      </c>
      <c r="E69" s="185"/>
      <c r="F69" s="185"/>
      <c r="G69" s="185"/>
      <c r="H69" s="185"/>
      <c r="I69" s="185"/>
      <c r="J69" s="186">
        <f>J140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7"/>
      <c r="D70" s="184" t="s">
        <v>3960</v>
      </c>
      <c r="E70" s="185"/>
      <c r="F70" s="185"/>
      <c r="G70" s="185"/>
      <c r="H70" s="185"/>
      <c r="I70" s="185"/>
      <c r="J70" s="186">
        <f>J188</f>
        <v>0</v>
      </c>
      <c r="K70" s="127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3"/>
      <c r="C71" s="127"/>
      <c r="D71" s="184" t="s">
        <v>175</v>
      </c>
      <c r="E71" s="185"/>
      <c r="F71" s="185"/>
      <c r="G71" s="185"/>
      <c r="H71" s="185"/>
      <c r="I71" s="185"/>
      <c r="J71" s="186">
        <f>J254</f>
        <v>0</v>
      </c>
      <c r="K71" s="127"/>
      <c r="L71" s="18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77"/>
      <c r="C72" s="178"/>
      <c r="D72" s="179" t="s">
        <v>3961</v>
      </c>
      <c r="E72" s="180"/>
      <c r="F72" s="180"/>
      <c r="G72" s="180"/>
      <c r="H72" s="180"/>
      <c r="I72" s="180"/>
      <c r="J72" s="181">
        <f>J286</f>
        <v>0</v>
      </c>
      <c r="K72" s="178"/>
      <c r="L72" s="182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83"/>
      <c r="C73" s="127"/>
      <c r="D73" s="184" t="s">
        <v>3962</v>
      </c>
      <c r="E73" s="185"/>
      <c r="F73" s="185"/>
      <c r="G73" s="185"/>
      <c r="H73" s="185"/>
      <c r="I73" s="185"/>
      <c r="J73" s="186">
        <f>J287</f>
        <v>0</v>
      </c>
      <c r="K73" s="127"/>
      <c r="L73" s="18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5" t="s">
        <v>191</v>
      </c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172" t="str">
        <f>E7</f>
        <v>VOŠ a SPŠ Žďár nad Sázavou - tělocvična</v>
      </c>
      <c r="F83" s="34"/>
      <c r="G83" s="34"/>
      <c r="H83" s="34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2:12" s="1" customFormat="1" ht="12" customHeight="1">
      <c r="B84" s="23"/>
      <c r="C84" s="34" t="s">
        <v>143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1:31" s="2" customFormat="1" ht="16.5" customHeight="1">
      <c r="A85" s="40"/>
      <c r="B85" s="41"/>
      <c r="C85" s="42"/>
      <c r="D85" s="42"/>
      <c r="E85" s="172" t="s">
        <v>3956</v>
      </c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3957</v>
      </c>
      <c r="D86" s="42"/>
      <c r="E86" s="42"/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1" t="str">
        <f>E11</f>
        <v>1 - Zdravotně technické instalace</v>
      </c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21</v>
      </c>
      <c r="D89" s="42"/>
      <c r="E89" s="42"/>
      <c r="F89" s="29" t="str">
        <f>F14</f>
        <v>Žďár nad Sázavou</v>
      </c>
      <c r="G89" s="42"/>
      <c r="H89" s="42"/>
      <c r="I89" s="34" t="s">
        <v>23</v>
      </c>
      <c r="J89" s="74" t="str">
        <f>IF(J14="","",J14)</f>
        <v>6. 8. 2020</v>
      </c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25</v>
      </c>
      <c r="D91" s="42"/>
      <c r="E91" s="42"/>
      <c r="F91" s="29" t="str">
        <f>E17</f>
        <v>Kraj Vysočina</v>
      </c>
      <c r="G91" s="42"/>
      <c r="H91" s="42"/>
      <c r="I91" s="34" t="s">
        <v>31</v>
      </c>
      <c r="J91" s="38" t="str">
        <f>E23</f>
        <v>ARTPROJEKT Jihlava</v>
      </c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4" t="s">
        <v>29</v>
      </c>
      <c r="D92" s="42"/>
      <c r="E92" s="42"/>
      <c r="F92" s="29" t="str">
        <f>IF(E20="","",E20)</f>
        <v>Vyplň údaj</v>
      </c>
      <c r="G92" s="42"/>
      <c r="H92" s="42"/>
      <c r="I92" s="34" t="s">
        <v>35</v>
      </c>
      <c r="J92" s="38" t="str">
        <f>E26</f>
        <v>IMPORT</v>
      </c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4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11" customFormat="1" ht="29.25" customHeight="1">
      <c r="A94" s="188"/>
      <c r="B94" s="189"/>
      <c r="C94" s="190" t="s">
        <v>192</v>
      </c>
      <c r="D94" s="191" t="s">
        <v>58</v>
      </c>
      <c r="E94" s="191" t="s">
        <v>54</v>
      </c>
      <c r="F94" s="191" t="s">
        <v>55</v>
      </c>
      <c r="G94" s="191" t="s">
        <v>193</v>
      </c>
      <c r="H94" s="191" t="s">
        <v>194</v>
      </c>
      <c r="I94" s="191" t="s">
        <v>195</v>
      </c>
      <c r="J94" s="191" t="s">
        <v>147</v>
      </c>
      <c r="K94" s="192" t="s">
        <v>196</v>
      </c>
      <c r="L94" s="193"/>
      <c r="M94" s="94" t="s">
        <v>19</v>
      </c>
      <c r="N94" s="95" t="s">
        <v>43</v>
      </c>
      <c r="O94" s="95" t="s">
        <v>197</v>
      </c>
      <c r="P94" s="95" t="s">
        <v>198</v>
      </c>
      <c r="Q94" s="95" t="s">
        <v>199</v>
      </c>
      <c r="R94" s="95" t="s">
        <v>200</v>
      </c>
      <c r="S94" s="95" t="s">
        <v>201</v>
      </c>
      <c r="T94" s="96" t="s">
        <v>202</v>
      </c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</row>
    <row r="95" spans="1:63" s="2" customFormat="1" ht="22.8" customHeight="1">
      <c r="A95" s="40"/>
      <c r="B95" s="41"/>
      <c r="C95" s="101" t="s">
        <v>203</v>
      </c>
      <c r="D95" s="42"/>
      <c r="E95" s="42"/>
      <c r="F95" s="42"/>
      <c r="G95" s="42"/>
      <c r="H95" s="42"/>
      <c r="I95" s="42"/>
      <c r="J95" s="194">
        <f>BK95</f>
        <v>0</v>
      </c>
      <c r="K95" s="42"/>
      <c r="L95" s="46"/>
      <c r="M95" s="97"/>
      <c r="N95" s="195"/>
      <c r="O95" s="98"/>
      <c r="P95" s="196">
        <f>P96+P139+P286</f>
        <v>0</v>
      </c>
      <c r="Q95" s="98"/>
      <c r="R95" s="196">
        <f>R96+R139+R286</f>
        <v>3.3924415000000003</v>
      </c>
      <c r="S95" s="98"/>
      <c r="T95" s="197">
        <f>T96+T139+T286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72</v>
      </c>
      <c r="AU95" s="19" t="s">
        <v>148</v>
      </c>
      <c r="BK95" s="198">
        <f>BK96+BK139+BK286</f>
        <v>0</v>
      </c>
    </row>
    <row r="96" spans="1:63" s="12" customFormat="1" ht="25.9" customHeight="1">
      <c r="A96" s="12"/>
      <c r="B96" s="199"/>
      <c r="C96" s="200"/>
      <c r="D96" s="201" t="s">
        <v>72</v>
      </c>
      <c r="E96" s="202" t="s">
        <v>204</v>
      </c>
      <c r="F96" s="202" t="s">
        <v>205</v>
      </c>
      <c r="G96" s="200"/>
      <c r="H96" s="200"/>
      <c r="I96" s="203"/>
      <c r="J96" s="204">
        <f>BK96</f>
        <v>0</v>
      </c>
      <c r="K96" s="200"/>
      <c r="L96" s="205"/>
      <c r="M96" s="206"/>
      <c r="N96" s="207"/>
      <c r="O96" s="207"/>
      <c r="P96" s="208">
        <f>P97+P131+P137</f>
        <v>0</v>
      </c>
      <c r="Q96" s="207"/>
      <c r="R96" s="208">
        <f>R97+R131+R137</f>
        <v>0.3052</v>
      </c>
      <c r="S96" s="207"/>
      <c r="T96" s="209">
        <f>T97+T131+T137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0" t="s">
        <v>34</v>
      </c>
      <c r="AT96" s="211" t="s">
        <v>72</v>
      </c>
      <c r="AU96" s="211" t="s">
        <v>73</v>
      </c>
      <c r="AY96" s="210" t="s">
        <v>206</v>
      </c>
      <c r="BK96" s="212">
        <f>BK97+BK131+BK137</f>
        <v>0</v>
      </c>
    </row>
    <row r="97" spans="1:63" s="12" customFormat="1" ht="22.8" customHeight="1">
      <c r="A97" s="12"/>
      <c r="B97" s="199"/>
      <c r="C97" s="200"/>
      <c r="D97" s="201" t="s">
        <v>72</v>
      </c>
      <c r="E97" s="213" t="s">
        <v>34</v>
      </c>
      <c r="F97" s="213" t="s">
        <v>207</v>
      </c>
      <c r="G97" s="200"/>
      <c r="H97" s="200"/>
      <c r="I97" s="203"/>
      <c r="J97" s="214">
        <f>BK97</f>
        <v>0</v>
      </c>
      <c r="K97" s="200"/>
      <c r="L97" s="205"/>
      <c r="M97" s="206"/>
      <c r="N97" s="207"/>
      <c r="O97" s="207"/>
      <c r="P97" s="208">
        <f>SUM(P98:P130)</f>
        <v>0</v>
      </c>
      <c r="Q97" s="207"/>
      <c r="R97" s="208">
        <f>SUM(R98:R130)</f>
        <v>0</v>
      </c>
      <c r="S97" s="207"/>
      <c r="T97" s="209">
        <f>SUM(T98:T130)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0" t="s">
        <v>34</v>
      </c>
      <c r="AT97" s="211" t="s">
        <v>72</v>
      </c>
      <c r="AU97" s="211" t="s">
        <v>34</v>
      </c>
      <c r="AY97" s="210" t="s">
        <v>206</v>
      </c>
      <c r="BK97" s="212">
        <f>SUM(BK98:BK130)</f>
        <v>0</v>
      </c>
    </row>
    <row r="98" spans="1:65" s="2" customFormat="1" ht="12">
      <c r="A98" s="40"/>
      <c r="B98" s="41"/>
      <c r="C98" s="215" t="s">
        <v>34</v>
      </c>
      <c r="D98" s="215" t="s">
        <v>208</v>
      </c>
      <c r="E98" s="216" t="s">
        <v>3963</v>
      </c>
      <c r="F98" s="217" t="s">
        <v>3964</v>
      </c>
      <c r="G98" s="218" t="s">
        <v>3965</v>
      </c>
      <c r="H98" s="219">
        <v>16</v>
      </c>
      <c r="I98" s="220"/>
      <c r="J98" s="221">
        <f>ROUND(I98*H98,2)</f>
        <v>0</v>
      </c>
      <c r="K98" s="217" t="s">
        <v>3966</v>
      </c>
      <c r="L98" s="46"/>
      <c r="M98" s="222" t="s">
        <v>19</v>
      </c>
      <c r="N98" s="223" t="s">
        <v>44</v>
      </c>
      <c r="O98" s="86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112</v>
      </c>
      <c r="AT98" s="226" t="s">
        <v>208</v>
      </c>
      <c r="AU98" s="226" t="s">
        <v>82</v>
      </c>
      <c r="AY98" s="19" t="s">
        <v>206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34</v>
      </c>
      <c r="BK98" s="227">
        <f>ROUND(I98*H98,2)</f>
        <v>0</v>
      </c>
      <c r="BL98" s="19" t="s">
        <v>112</v>
      </c>
      <c r="BM98" s="226" t="s">
        <v>3967</v>
      </c>
    </row>
    <row r="99" spans="1:51" s="13" customFormat="1" ht="12">
      <c r="A99" s="13"/>
      <c r="B99" s="228"/>
      <c r="C99" s="229"/>
      <c r="D99" s="230" t="s">
        <v>218</v>
      </c>
      <c r="E99" s="231" t="s">
        <v>19</v>
      </c>
      <c r="F99" s="232" t="s">
        <v>3968</v>
      </c>
      <c r="G99" s="229"/>
      <c r="H99" s="233">
        <v>16</v>
      </c>
      <c r="I99" s="234"/>
      <c r="J99" s="229"/>
      <c r="K99" s="229"/>
      <c r="L99" s="235"/>
      <c r="M99" s="236"/>
      <c r="N99" s="237"/>
      <c r="O99" s="237"/>
      <c r="P99" s="237"/>
      <c r="Q99" s="237"/>
      <c r="R99" s="237"/>
      <c r="S99" s="237"/>
      <c r="T99" s="23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9" t="s">
        <v>218</v>
      </c>
      <c r="AU99" s="239" t="s">
        <v>82</v>
      </c>
      <c r="AV99" s="13" t="s">
        <v>82</v>
      </c>
      <c r="AW99" s="13" t="s">
        <v>33</v>
      </c>
      <c r="AX99" s="13" t="s">
        <v>34</v>
      </c>
      <c r="AY99" s="239" t="s">
        <v>206</v>
      </c>
    </row>
    <row r="100" spans="1:65" s="2" customFormat="1" ht="12">
      <c r="A100" s="40"/>
      <c r="B100" s="41"/>
      <c r="C100" s="215" t="s">
        <v>82</v>
      </c>
      <c r="D100" s="215" t="s">
        <v>208</v>
      </c>
      <c r="E100" s="216" t="s">
        <v>3969</v>
      </c>
      <c r="F100" s="217" t="s">
        <v>3970</v>
      </c>
      <c r="G100" s="218" t="s">
        <v>3971</v>
      </c>
      <c r="H100" s="219">
        <v>2</v>
      </c>
      <c r="I100" s="220"/>
      <c r="J100" s="221">
        <f>ROUND(I100*H100,2)</f>
        <v>0</v>
      </c>
      <c r="K100" s="217" t="s">
        <v>3966</v>
      </c>
      <c r="L100" s="46"/>
      <c r="M100" s="222" t="s">
        <v>19</v>
      </c>
      <c r="N100" s="223" t="s">
        <v>44</v>
      </c>
      <c r="O100" s="86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112</v>
      </c>
      <c r="AT100" s="226" t="s">
        <v>208</v>
      </c>
      <c r="AU100" s="226" t="s">
        <v>82</v>
      </c>
      <c r="AY100" s="19" t="s">
        <v>206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34</v>
      </c>
      <c r="BK100" s="227">
        <f>ROUND(I100*H100,2)</f>
        <v>0</v>
      </c>
      <c r="BL100" s="19" t="s">
        <v>112</v>
      </c>
      <c r="BM100" s="226" t="s">
        <v>3972</v>
      </c>
    </row>
    <row r="101" spans="1:51" s="13" customFormat="1" ht="12">
      <c r="A101" s="13"/>
      <c r="B101" s="228"/>
      <c r="C101" s="229"/>
      <c r="D101" s="230" t="s">
        <v>218</v>
      </c>
      <c r="E101" s="231" t="s">
        <v>19</v>
      </c>
      <c r="F101" s="232" t="s">
        <v>3973</v>
      </c>
      <c r="G101" s="229"/>
      <c r="H101" s="233">
        <v>2</v>
      </c>
      <c r="I101" s="234"/>
      <c r="J101" s="229"/>
      <c r="K101" s="229"/>
      <c r="L101" s="235"/>
      <c r="M101" s="236"/>
      <c r="N101" s="237"/>
      <c r="O101" s="237"/>
      <c r="P101" s="237"/>
      <c r="Q101" s="237"/>
      <c r="R101" s="237"/>
      <c r="S101" s="237"/>
      <c r="T101" s="238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9" t="s">
        <v>218</v>
      </c>
      <c r="AU101" s="239" t="s">
        <v>82</v>
      </c>
      <c r="AV101" s="13" t="s">
        <v>82</v>
      </c>
      <c r="AW101" s="13" t="s">
        <v>33</v>
      </c>
      <c r="AX101" s="13" t="s">
        <v>34</v>
      </c>
      <c r="AY101" s="239" t="s">
        <v>206</v>
      </c>
    </row>
    <row r="102" spans="1:65" s="2" customFormat="1" ht="44.25" customHeight="1">
      <c r="A102" s="40"/>
      <c r="B102" s="41"/>
      <c r="C102" s="215" t="s">
        <v>93</v>
      </c>
      <c r="D102" s="215" t="s">
        <v>208</v>
      </c>
      <c r="E102" s="216" t="s">
        <v>3974</v>
      </c>
      <c r="F102" s="217" t="s">
        <v>3975</v>
      </c>
      <c r="G102" s="218" t="s">
        <v>216</v>
      </c>
      <c r="H102" s="219">
        <v>123.084</v>
      </c>
      <c r="I102" s="220"/>
      <c r="J102" s="221">
        <f>ROUND(I102*H102,2)</f>
        <v>0</v>
      </c>
      <c r="K102" s="217" t="s">
        <v>3966</v>
      </c>
      <c r="L102" s="46"/>
      <c r="M102" s="222" t="s">
        <v>19</v>
      </c>
      <c r="N102" s="223" t="s">
        <v>44</v>
      </c>
      <c r="O102" s="86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112</v>
      </c>
      <c r="AT102" s="226" t="s">
        <v>208</v>
      </c>
      <c r="AU102" s="226" t="s">
        <v>82</v>
      </c>
      <c r="AY102" s="19" t="s">
        <v>206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34</v>
      </c>
      <c r="BK102" s="227">
        <f>ROUND(I102*H102,2)</f>
        <v>0</v>
      </c>
      <c r="BL102" s="19" t="s">
        <v>112</v>
      </c>
      <c r="BM102" s="226" t="s">
        <v>3976</v>
      </c>
    </row>
    <row r="103" spans="1:51" s="13" customFormat="1" ht="12">
      <c r="A103" s="13"/>
      <c r="B103" s="228"/>
      <c r="C103" s="229"/>
      <c r="D103" s="230" t="s">
        <v>218</v>
      </c>
      <c r="E103" s="231" t="s">
        <v>19</v>
      </c>
      <c r="F103" s="232" t="s">
        <v>3977</v>
      </c>
      <c r="G103" s="229"/>
      <c r="H103" s="233">
        <v>123.084</v>
      </c>
      <c r="I103" s="234"/>
      <c r="J103" s="229"/>
      <c r="K103" s="229"/>
      <c r="L103" s="235"/>
      <c r="M103" s="236"/>
      <c r="N103" s="237"/>
      <c r="O103" s="237"/>
      <c r="P103" s="237"/>
      <c r="Q103" s="237"/>
      <c r="R103" s="237"/>
      <c r="S103" s="237"/>
      <c r="T103" s="238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9" t="s">
        <v>218</v>
      </c>
      <c r="AU103" s="239" t="s">
        <v>82</v>
      </c>
      <c r="AV103" s="13" t="s">
        <v>82</v>
      </c>
      <c r="AW103" s="13" t="s">
        <v>33</v>
      </c>
      <c r="AX103" s="13" t="s">
        <v>34</v>
      </c>
      <c r="AY103" s="239" t="s">
        <v>206</v>
      </c>
    </row>
    <row r="104" spans="1:65" s="2" customFormat="1" ht="12">
      <c r="A104" s="40"/>
      <c r="B104" s="41"/>
      <c r="C104" s="215" t="s">
        <v>112</v>
      </c>
      <c r="D104" s="215" t="s">
        <v>208</v>
      </c>
      <c r="E104" s="216" t="s">
        <v>3978</v>
      </c>
      <c r="F104" s="217" t="s">
        <v>3979</v>
      </c>
      <c r="G104" s="218" t="s">
        <v>216</v>
      </c>
      <c r="H104" s="219">
        <v>123.084</v>
      </c>
      <c r="I104" s="220"/>
      <c r="J104" s="221">
        <f>ROUND(I104*H104,2)</f>
        <v>0</v>
      </c>
      <c r="K104" s="217" t="s">
        <v>3966</v>
      </c>
      <c r="L104" s="46"/>
      <c r="M104" s="222" t="s">
        <v>19</v>
      </c>
      <c r="N104" s="223" t="s">
        <v>44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112</v>
      </c>
      <c r="AT104" s="226" t="s">
        <v>208</v>
      </c>
      <c r="AU104" s="226" t="s">
        <v>82</v>
      </c>
      <c r="AY104" s="19" t="s">
        <v>206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34</v>
      </c>
      <c r="BK104" s="227">
        <f>ROUND(I104*H104,2)</f>
        <v>0</v>
      </c>
      <c r="BL104" s="19" t="s">
        <v>112</v>
      </c>
      <c r="BM104" s="226" t="s">
        <v>3980</v>
      </c>
    </row>
    <row r="105" spans="1:51" s="13" customFormat="1" ht="12">
      <c r="A105" s="13"/>
      <c r="B105" s="228"/>
      <c r="C105" s="229"/>
      <c r="D105" s="230" t="s">
        <v>218</v>
      </c>
      <c r="E105" s="231" t="s">
        <v>19</v>
      </c>
      <c r="F105" s="232" t="s">
        <v>3977</v>
      </c>
      <c r="G105" s="229"/>
      <c r="H105" s="233">
        <v>123.084</v>
      </c>
      <c r="I105" s="234"/>
      <c r="J105" s="229"/>
      <c r="K105" s="229"/>
      <c r="L105" s="235"/>
      <c r="M105" s="236"/>
      <c r="N105" s="237"/>
      <c r="O105" s="237"/>
      <c r="P105" s="237"/>
      <c r="Q105" s="237"/>
      <c r="R105" s="237"/>
      <c r="S105" s="237"/>
      <c r="T105" s="23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9" t="s">
        <v>218</v>
      </c>
      <c r="AU105" s="239" t="s">
        <v>82</v>
      </c>
      <c r="AV105" s="13" t="s">
        <v>82</v>
      </c>
      <c r="AW105" s="13" t="s">
        <v>33</v>
      </c>
      <c r="AX105" s="13" t="s">
        <v>34</v>
      </c>
      <c r="AY105" s="239" t="s">
        <v>206</v>
      </c>
    </row>
    <row r="106" spans="1:65" s="2" customFormat="1" ht="55.5" customHeight="1">
      <c r="A106" s="40"/>
      <c r="B106" s="41"/>
      <c r="C106" s="215" t="s">
        <v>115</v>
      </c>
      <c r="D106" s="215" t="s">
        <v>208</v>
      </c>
      <c r="E106" s="216" t="s">
        <v>3981</v>
      </c>
      <c r="F106" s="217" t="s">
        <v>3982</v>
      </c>
      <c r="G106" s="218" t="s">
        <v>216</v>
      </c>
      <c r="H106" s="219">
        <v>123.084</v>
      </c>
      <c r="I106" s="220"/>
      <c r="J106" s="221">
        <f>ROUND(I106*H106,2)</f>
        <v>0</v>
      </c>
      <c r="K106" s="217" t="s">
        <v>3966</v>
      </c>
      <c r="L106" s="46"/>
      <c r="M106" s="222" t="s">
        <v>19</v>
      </c>
      <c r="N106" s="223" t="s">
        <v>44</v>
      </c>
      <c r="O106" s="86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112</v>
      </c>
      <c r="AT106" s="226" t="s">
        <v>208</v>
      </c>
      <c r="AU106" s="226" t="s">
        <v>82</v>
      </c>
      <c r="AY106" s="19" t="s">
        <v>206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34</v>
      </c>
      <c r="BK106" s="227">
        <f>ROUND(I106*H106,2)</f>
        <v>0</v>
      </c>
      <c r="BL106" s="19" t="s">
        <v>112</v>
      </c>
      <c r="BM106" s="226" t="s">
        <v>3983</v>
      </c>
    </row>
    <row r="107" spans="1:51" s="13" customFormat="1" ht="12">
      <c r="A107" s="13"/>
      <c r="B107" s="228"/>
      <c r="C107" s="229"/>
      <c r="D107" s="230" t="s">
        <v>218</v>
      </c>
      <c r="E107" s="231" t="s">
        <v>19</v>
      </c>
      <c r="F107" s="232" t="s">
        <v>3977</v>
      </c>
      <c r="G107" s="229"/>
      <c r="H107" s="233">
        <v>123.084</v>
      </c>
      <c r="I107" s="234"/>
      <c r="J107" s="229"/>
      <c r="K107" s="229"/>
      <c r="L107" s="235"/>
      <c r="M107" s="236"/>
      <c r="N107" s="237"/>
      <c r="O107" s="237"/>
      <c r="P107" s="237"/>
      <c r="Q107" s="237"/>
      <c r="R107" s="237"/>
      <c r="S107" s="237"/>
      <c r="T107" s="238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9" t="s">
        <v>218</v>
      </c>
      <c r="AU107" s="239" t="s">
        <v>82</v>
      </c>
      <c r="AV107" s="13" t="s">
        <v>82</v>
      </c>
      <c r="AW107" s="13" t="s">
        <v>33</v>
      </c>
      <c r="AX107" s="13" t="s">
        <v>34</v>
      </c>
      <c r="AY107" s="239" t="s">
        <v>206</v>
      </c>
    </row>
    <row r="108" spans="1:65" s="2" customFormat="1" ht="55.5" customHeight="1">
      <c r="A108" s="40"/>
      <c r="B108" s="41"/>
      <c r="C108" s="215" t="s">
        <v>118</v>
      </c>
      <c r="D108" s="215" t="s">
        <v>208</v>
      </c>
      <c r="E108" s="216" t="s">
        <v>3984</v>
      </c>
      <c r="F108" s="217" t="s">
        <v>3985</v>
      </c>
      <c r="G108" s="218" t="s">
        <v>216</v>
      </c>
      <c r="H108" s="219">
        <v>94.68</v>
      </c>
      <c r="I108" s="220"/>
      <c r="J108" s="221">
        <f>ROUND(I108*H108,2)</f>
        <v>0</v>
      </c>
      <c r="K108" s="217" t="s">
        <v>3966</v>
      </c>
      <c r="L108" s="46"/>
      <c r="M108" s="222" t="s">
        <v>19</v>
      </c>
      <c r="N108" s="223" t="s">
        <v>44</v>
      </c>
      <c r="O108" s="86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112</v>
      </c>
      <c r="AT108" s="226" t="s">
        <v>208</v>
      </c>
      <c r="AU108" s="226" t="s">
        <v>82</v>
      </c>
      <c r="AY108" s="19" t="s">
        <v>206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34</v>
      </c>
      <c r="BK108" s="227">
        <f>ROUND(I108*H108,2)</f>
        <v>0</v>
      </c>
      <c r="BL108" s="19" t="s">
        <v>112</v>
      </c>
      <c r="BM108" s="226" t="s">
        <v>3986</v>
      </c>
    </row>
    <row r="109" spans="1:51" s="13" customFormat="1" ht="12">
      <c r="A109" s="13"/>
      <c r="B109" s="228"/>
      <c r="C109" s="229"/>
      <c r="D109" s="230" t="s">
        <v>218</v>
      </c>
      <c r="E109" s="231" t="s">
        <v>19</v>
      </c>
      <c r="F109" s="232" t="s">
        <v>3987</v>
      </c>
      <c r="G109" s="229"/>
      <c r="H109" s="233">
        <v>94.68</v>
      </c>
      <c r="I109" s="234"/>
      <c r="J109" s="229"/>
      <c r="K109" s="229"/>
      <c r="L109" s="235"/>
      <c r="M109" s="236"/>
      <c r="N109" s="237"/>
      <c r="O109" s="237"/>
      <c r="P109" s="237"/>
      <c r="Q109" s="237"/>
      <c r="R109" s="237"/>
      <c r="S109" s="237"/>
      <c r="T109" s="238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9" t="s">
        <v>218</v>
      </c>
      <c r="AU109" s="239" t="s">
        <v>82</v>
      </c>
      <c r="AV109" s="13" t="s">
        <v>82</v>
      </c>
      <c r="AW109" s="13" t="s">
        <v>33</v>
      </c>
      <c r="AX109" s="13" t="s">
        <v>34</v>
      </c>
      <c r="AY109" s="239" t="s">
        <v>206</v>
      </c>
    </row>
    <row r="110" spans="1:65" s="2" customFormat="1" ht="66.75" customHeight="1">
      <c r="A110" s="40"/>
      <c r="B110" s="41"/>
      <c r="C110" s="215" t="s">
        <v>242</v>
      </c>
      <c r="D110" s="215" t="s">
        <v>208</v>
      </c>
      <c r="E110" s="216" t="s">
        <v>3988</v>
      </c>
      <c r="F110" s="217" t="s">
        <v>3989</v>
      </c>
      <c r="G110" s="218" t="s">
        <v>216</v>
      </c>
      <c r="H110" s="219">
        <v>946.8</v>
      </c>
      <c r="I110" s="220"/>
      <c r="J110" s="221">
        <f>ROUND(I110*H110,2)</f>
        <v>0</v>
      </c>
      <c r="K110" s="217" t="s">
        <v>3966</v>
      </c>
      <c r="L110" s="46"/>
      <c r="M110" s="222" t="s">
        <v>19</v>
      </c>
      <c r="N110" s="223" t="s">
        <v>44</v>
      </c>
      <c r="O110" s="86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112</v>
      </c>
      <c r="AT110" s="226" t="s">
        <v>208</v>
      </c>
      <c r="AU110" s="226" t="s">
        <v>82</v>
      </c>
      <c r="AY110" s="19" t="s">
        <v>206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34</v>
      </c>
      <c r="BK110" s="227">
        <f>ROUND(I110*H110,2)</f>
        <v>0</v>
      </c>
      <c r="BL110" s="19" t="s">
        <v>112</v>
      </c>
      <c r="BM110" s="226" t="s">
        <v>3990</v>
      </c>
    </row>
    <row r="111" spans="1:51" s="13" customFormat="1" ht="12">
      <c r="A111" s="13"/>
      <c r="B111" s="228"/>
      <c r="C111" s="229"/>
      <c r="D111" s="230" t="s">
        <v>218</v>
      </c>
      <c r="E111" s="231" t="s">
        <v>19</v>
      </c>
      <c r="F111" s="232" t="s">
        <v>3991</v>
      </c>
      <c r="G111" s="229"/>
      <c r="H111" s="233">
        <v>946.8</v>
      </c>
      <c r="I111" s="234"/>
      <c r="J111" s="229"/>
      <c r="K111" s="229"/>
      <c r="L111" s="235"/>
      <c r="M111" s="236"/>
      <c r="N111" s="237"/>
      <c r="O111" s="237"/>
      <c r="P111" s="237"/>
      <c r="Q111" s="237"/>
      <c r="R111" s="237"/>
      <c r="S111" s="237"/>
      <c r="T111" s="238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9" t="s">
        <v>218</v>
      </c>
      <c r="AU111" s="239" t="s">
        <v>82</v>
      </c>
      <c r="AV111" s="13" t="s">
        <v>82</v>
      </c>
      <c r="AW111" s="13" t="s">
        <v>33</v>
      </c>
      <c r="AX111" s="13" t="s">
        <v>34</v>
      </c>
      <c r="AY111" s="239" t="s">
        <v>206</v>
      </c>
    </row>
    <row r="112" spans="1:65" s="2" customFormat="1" ht="12">
      <c r="A112" s="40"/>
      <c r="B112" s="41"/>
      <c r="C112" s="215" t="s">
        <v>247</v>
      </c>
      <c r="D112" s="215" t="s">
        <v>208</v>
      </c>
      <c r="E112" s="216" t="s">
        <v>3992</v>
      </c>
      <c r="F112" s="217" t="s">
        <v>3993</v>
      </c>
      <c r="G112" s="218" t="s">
        <v>216</v>
      </c>
      <c r="H112" s="219">
        <v>94.68</v>
      </c>
      <c r="I112" s="220"/>
      <c r="J112" s="221">
        <f>ROUND(I112*H112,2)</f>
        <v>0</v>
      </c>
      <c r="K112" s="217" t="s">
        <v>3966</v>
      </c>
      <c r="L112" s="46"/>
      <c r="M112" s="222" t="s">
        <v>19</v>
      </c>
      <c r="N112" s="223" t="s">
        <v>44</v>
      </c>
      <c r="O112" s="86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112</v>
      </c>
      <c r="AT112" s="226" t="s">
        <v>208</v>
      </c>
      <c r="AU112" s="226" t="s">
        <v>82</v>
      </c>
      <c r="AY112" s="19" t="s">
        <v>206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34</v>
      </c>
      <c r="BK112" s="227">
        <f>ROUND(I112*H112,2)</f>
        <v>0</v>
      </c>
      <c r="BL112" s="19" t="s">
        <v>112</v>
      </c>
      <c r="BM112" s="226" t="s">
        <v>3994</v>
      </c>
    </row>
    <row r="113" spans="1:51" s="13" customFormat="1" ht="12">
      <c r="A113" s="13"/>
      <c r="B113" s="228"/>
      <c r="C113" s="229"/>
      <c r="D113" s="230" t="s">
        <v>218</v>
      </c>
      <c r="E113" s="231" t="s">
        <v>19</v>
      </c>
      <c r="F113" s="232" t="s">
        <v>3987</v>
      </c>
      <c r="G113" s="229"/>
      <c r="H113" s="233">
        <v>94.68</v>
      </c>
      <c r="I113" s="234"/>
      <c r="J113" s="229"/>
      <c r="K113" s="229"/>
      <c r="L113" s="235"/>
      <c r="M113" s="236"/>
      <c r="N113" s="237"/>
      <c r="O113" s="237"/>
      <c r="P113" s="237"/>
      <c r="Q113" s="237"/>
      <c r="R113" s="237"/>
      <c r="S113" s="237"/>
      <c r="T113" s="23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9" t="s">
        <v>218</v>
      </c>
      <c r="AU113" s="239" t="s">
        <v>82</v>
      </c>
      <c r="AV113" s="13" t="s">
        <v>82</v>
      </c>
      <c r="AW113" s="13" t="s">
        <v>33</v>
      </c>
      <c r="AX113" s="13" t="s">
        <v>34</v>
      </c>
      <c r="AY113" s="239" t="s">
        <v>206</v>
      </c>
    </row>
    <row r="114" spans="1:65" s="2" customFormat="1" ht="16.5" customHeight="1">
      <c r="A114" s="40"/>
      <c r="B114" s="41"/>
      <c r="C114" s="215" t="s">
        <v>251</v>
      </c>
      <c r="D114" s="215" t="s">
        <v>208</v>
      </c>
      <c r="E114" s="216" t="s">
        <v>3995</v>
      </c>
      <c r="F114" s="217" t="s">
        <v>3996</v>
      </c>
      <c r="G114" s="218" t="s">
        <v>216</v>
      </c>
      <c r="H114" s="219">
        <v>94.68</v>
      </c>
      <c r="I114" s="220"/>
      <c r="J114" s="221">
        <f>ROUND(I114*H114,2)</f>
        <v>0</v>
      </c>
      <c r="K114" s="217" t="s">
        <v>3966</v>
      </c>
      <c r="L114" s="46"/>
      <c r="M114" s="222" t="s">
        <v>19</v>
      </c>
      <c r="N114" s="223" t="s">
        <v>44</v>
      </c>
      <c r="O114" s="86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6" t="s">
        <v>112</v>
      </c>
      <c r="AT114" s="226" t="s">
        <v>208</v>
      </c>
      <c r="AU114" s="226" t="s">
        <v>82</v>
      </c>
      <c r="AY114" s="19" t="s">
        <v>206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34</v>
      </c>
      <c r="BK114" s="227">
        <f>ROUND(I114*H114,2)</f>
        <v>0</v>
      </c>
      <c r="BL114" s="19" t="s">
        <v>112</v>
      </c>
      <c r="BM114" s="226" t="s">
        <v>3997</v>
      </c>
    </row>
    <row r="115" spans="1:51" s="13" customFormat="1" ht="12">
      <c r="A115" s="13"/>
      <c r="B115" s="228"/>
      <c r="C115" s="229"/>
      <c r="D115" s="230" t="s">
        <v>218</v>
      </c>
      <c r="E115" s="231" t="s">
        <v>19</v>
      </c>
      <c r="F115" s="232" t="s">
        <v>3987</v>
      </c>
      <c r="G115" s="229"/>
      <c r="H115" s="233">
        <v>94.68</v>
      </c>
      <c r="I115" s="234"/>
      <c r="J115" s="229"/>
      <c r="K115" s="229"/>
      <c r="L115" s="235"/>
      <c r="M115" s="236"/>
      <c r="N115" s="237"/>
      <c r="O115" s="237"/>
      <c r="P115" s="237"/>
      <c r="Q115" s="237"/>
      <c r="R115" s="237"/>
      <c r="S115" s="237"/>
      <c r="T115" s="238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9" t="s">
        <v>218</v>
      </c>
      <c r="AU115" s="239" t="s">
        <v>82</v>
      </c>
      <c r="AV115" s="13" t="s">
        <v>82</v>
      </c>
      <c r="AW115" s="13" t="s">
        <v>33</v>
      </c>
      <c r="AX115" s="13" t="s">
        <v>34</v>
      </c>
      <c r="AY115" s="239" t="s">
        <v>206</v>
      </c>
    </row>
    <row r="116" spans="1:65" s="2" customFormat="1" ht="44.25" customHeight="1">
      <c r="A116" s="40"/>
      <c r="B116" s="41"/>
      <c r="C116" s="215" t="s">
        <v>255</v>
      </c>
      <c r="D116" s="215" t="s">
        <v>208</v>
      </c>
      <c r="E116" s="216" t="s">
        <v>3998</v>
      </c>
      <c r="F116" s="217" t="s">
        <v>3999</v>
      </c>
      <c r="G116" s="218" t="s">
        <v>258</v>
      </c>
      <c r="H116" s="219">
        <v>170.424</v>
      </c>
      <c r="I116" s="220"/>
      <c r="J116" s="221">
        <f>ROUND(I116*H116,2)</f>
        <v>0</v>
      </c>
      <c r="K116" s="217" t="s">
        <v>3966</v>
      </c>
      <c r="L116" s="46"/>
      <c r="M116" s="222" t="s">
        <v>19</v>
      </c>
      <c r="N116" s="223" t="s">
        <v>44</v>
      </c>
      <c r="O116" s="86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112</v>
      </c>
      <c r="AT116" s="226" t="s">
        <v>208</v>
      </c>
      <c r="AU116" s="226" t="s">
        <v>82</v>
      </c>
      <c r="AY116" s="19" t="s">
        <v>206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34</v>
      </c>
      <c r="BK116" s="227">
        <f>ROUND(I116*H116,2)</f>
        <v>0</v>
      </c>
      <c r="BL116" s="19" t="s">
        <v>112</v>
      </c>
      <c r="BM116" s="226" t="s">
        <v>4000</v>
      </c>
    </row>
    <row r="117" spans="1:51" s="13" customFormat="1" ht="12">
      <c r="A117" s="13"/>
      <c r="B117" s="228"/>
      <c r="C117" s="229"/>
      <c r="D117" s="230" t="s">
        <v>218</v>
      </c>
      <c r="E117" s="231" t="s">
        <v>19</v>
      </c>
      <c r="F117" s="232" t="s">
        <v>3987</v>
      </c>
      <c r="G117" s="229"/>
      <c r="H117" s="233">
        <v>94.68</v>
      </c>
      <c r="I117" s="234"/>
      <c r="J117" s="229"/>
      <c r="K117" s="229"/>
      <c r="L117" s="235"/>
      <c r="M117" s="236"/>
      <c r="N117" s="237"/>
      <c r="O117" s="237"/>
      <c r="P117" s="237"/>
      <c r="Q117" s="237"/>
      <c r="R117" s="237"/>
      <c r="S117" s="237"/>
      <c r="T117" s="238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9" t="s">
        <v>218</v>
      </c>
      <c r="AU117" s="239" t="s">
        <v>82</v>
      </c>
      <c r="AV117" s="13" t="s">
        <v>82</v>
      </c>
      <c r="AW117" s="13" t="s">
        <v>33</v>
      </c>
      <c r="AX117" s="13" t="s">
        <v>34</v>
      </c>
      <c r="AY117" s="239" t="s">
        <v>206</v>
      </c>
    </row>
    <row r="118" spans="1:51" s="13" customFormat="1" ht="12">
      <c r="A118" s="13"/>
      <c r="B118" s="228"/>
      <c r="C118" s="229"/>
      <c r="D118" s="230" t="s">
        <v>218</v>
      </c>
      <c r="E118" s="229"/>
      <c r="F118" s="232" t="s">
        <v>4001</v>
      </c>
      <c r="G118" s="229"/>
      <c r="H118" s="233">
        <v>170.424</v>
      </c>
      <c r="I118" s="234"/>
      <c r="J118" s="229"/>
      <c r="K118" s="229"/>
      <c r="L118" s="235"/>
      <c r="M118" s="236"/>
      <c r="N118" s="237"/>
      <c r="O118" s="237"/>
      <c r="P118" s="237"/>
      <c r="Q118" s="237"/>
      <c r="R118" s="237"/>
      <c r="S118" s="237"/>
      <c r="T118" s="23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9" t="s">
        <v>218</v>
      </c>
      <c r="AU118" s="239" t="s">
        <v>82</v>
      </c>
      <c r="AV118" s="13" t="s">
        <v>82</v>
      </c>
      <c r="AW118" s="13" t="s">
        <v>4</v>
      </c>
      <c r="AX118" s="13" t="s">
        <v>34</v>
      </c>
      <c r="AY118" s="239" t="s">
        <v>206</v>
      </c>
    </row>
    <row r="119" spans="1:65" s="2" customFormat="1" ht="12">
      <c r="A119" s="40"/>
      <c r="B119" s="41"/>
      <c r="C119" s="215" t="s">
        <v>261</v>
      </c>
      <c r="D119" s="215" t="s">
        <v>208</v>
      </c>
      <c r="E119" s="216" t="s">
        <v>4002</v>
      </c>
      <c r="F119" s="217" t="s">
        <v>4003</v>
      </c>
      <c r="G119" s="218" t="s">
        <v>216</v>
      </c>
      <c r="H119" s="219">
        <v>28.404</v>
      </c>
      <c r="I119" s="220"/>
      <c r="J119" s="221">
        <f>ROUND(I119*H119,2)</f>
        <v>0</v>
      </c>
      <c r="K119" s="217" t="s">
        <v>3966</v>
      </c>
      <c r="L119" s="46"/>
      <c r="M119" s="222" t="s">
        <v>19</v>
      </c>
      <c r="N119" s="223" t="s">
        <v>44</v>
      </c>
      <c r="O119" s="86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112</v>
      </c>
      <c r="AT119" s="226" t="s">
        <v>208</v>
      </c>
      <c r="AU119" s="226" t="s">
        <v>82</v>
      </c>
      <c r="AY119" s="19" t="s">
        <v>206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34</v>
      </c>
      <c r="BK119" s="227">
        <f>ROUND(I119*H119,2)</f>
        <v>0</v>
      </c>
      <c r="BL119" s="19" t="s">
        <v>112</v>
      </c>
      <c r="BM119" s="226" t="s">
        <v>4004</v>
      </c>
    </row>
    <row r="120" spans="1:51" s="13" customFormat="1" ht="12">
      <c r="A120" s="13"/>
      <c r="B120" s="228"/>
      <c r="C120" s="229"/>
      <c r="D120" s="230" t="s">
        <v>218</v>
      </c>
      <c r="E120" s="231" t="s">
        <v>19</v>
      </c>
      <c r="F120" s="232" t="s">
        <v>4005</v>
      </c>
      <c r="G120" s="229"/>
      <c r="H120" s="233">
        <v>28.404</v>
      </c>
      <c r="I120" s="234"/>
      <c r="J120" s="229"/>
      <c r="K120" s="229"/>
      <c r="L120" s="235"/>
      <c r="M120" s="236"/>
      <c r="N120" s="237"/>
      <c r="O120" s="237"/>
      <c r="P120" s="237"/>
      <c r="Q120" s="237"/>
      <c r="R120" s="237"/>
      <c r="S120" s="237"/>
      <c r="T120" s="238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9" t="s">
        <v>218</v>
      </c>
      <c r="AU120" s="239" t="s">
        <v>82</v>
      </c>
      <c r="AV120" s="13" t="s">
        <v>82</v>
      </c>
      <c r="AW120" s="13" t="s">
        <v>33</v>
      </c>
      <c r="AX120" s="13" t="s">
        <v>34</v>
      </c>
      <c r="AY120" s="239" t="s">
        <v>206</v>
      </c>
    </row>
    <row r="121" spans="1:65" s="2" customFormat="1" ht="12">
      <c r="A121" s="40"/>
      <c r="B121" s="41"/>
      <c r="C121" s="215" t="s">
        <v>267</v>
      </c>
      <c r="D121" s="215" t="s">
        <v>208</v>
      </c>
      <c r="E121" s="216" t="s">
        <v>4006</v>
      </c>
      <c r="F121" s="217" t="s">
        <v>4007</v>
      </c>
      <c r="G121" s="218" t="s">
        <v>216</v>
      </c>
      <c r="H121" s="219">
        <v>94.68</v>
      </c>
      <c r="I121" s="220"/>
      <c r="J121" s="221">
        <f>ROUND(I121*H121,2)</f>
        <v>0</v>
      </c>
      <c r="K121" s="217" t="s">
        <v>3966</v>
      </c>
      <c r="L121" s="46"/>
      <c r="M121" s="222" t="s">
        <v>19</v>
      </c>
      <c r="N121" s="223" t="s">
        <v>44</v>
      </c>
      <c r="O121" s="86"/>
      <c r="P121" s="224">
        <f>O121*H121</f>
        <v>0</v>
      </c>
      <c r="Q121" s="224">
        <v>0</v>
      </c>
      <c r="R121" s="224">
        <f>Q121*H121</f>
        <v>0</v>
      </c>
      <c r="S121" s="224">
        <v>0</v>
      </c>
      <c r="T121" s="225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6" t="s">
        <v>112</v>
      </c>
      <c r="AT121" s="226" t="s">
        <v>208</v>
      </c>
      <c r="AU121" s="226" t="s">
        <v>82</v>
      </c>
      <c r="AY121" s="19" t="s">
        <v>206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9" t="s">
        <v>34</v>
      </c>
      <c r="BK121" s="227">
        <f>ROUND(I121*H121,2)</f>
        <v>0</v>
      </c>
      <c r="BL121" s="19" t="s">
        <v>112</v>
      </c>
      <c r="BM121" s="226" t="s">
        <v>4008</v>
      </c>
    </row>
    <row r="122" spans="1:51" s="13" customFormat="1" ht="12">
      <c r="A122" s="13"/>
      <c r="B122" s="228"/>
      <c r="C122" s="229"/>
      <c r="D122" s="230" t="s">
        <v>218</v>
      </c>
      <c r="E122" s="231" t="s">
        <v>19</v>
      </c>
      <c r="F122" s="232" t="s">
        <v>3987</v>
      </c>
      <c r="G122" s="229"/>
      <c r="H122" s="233">
        <v>94.68</v>
      </c>
      <c r="I122" s="234"/>
      <c r="J122" s="229"/>
      <c r="K122" s="229"/>
      <c r="L122" s="235"/>
      <c r="M122" s="236"/>
      <c r="N122" s="237"/>
      <c r="O122" s="237"/>
      <c r="P122" s="237"/>
      <c r="Q122" s="237"/>
      <c r="R122" s="237"/>
      <c r="S122" s="237"/>
      <c r="T122" s="238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9" t="s">
        <v>218</v>
      </c>
      <c r="AU122" s="239" t="s">
        <v>82</v>
      </c>
      <c r="AV122" s="13" t="s">
        <v>82</v>
      </c>
      <c r="AW122" s="13" t="s">
        <v>33</v>
      </c>
      <c r="AX122" s="13" t="s">
        <v>34</v>
      </c>
      <c r="AY122" s="239" t="s">
        <v>206</v>
      </c>
    </row>
    <row r="123" spans="1:65" s="2" customFormat="1" ht="16.5" customHeight="1">
      <c r="A123" s="40"/>
      <c r="B123" s="41"/>
      <c r="C123" s="261" t="s">
        <v>274</v>
      </c>
      <c r="D123" s="261" t="s">
        <v>317</v>
      </c>
      <c r="E123" s="262" t="s">
        <v>4009</v>
      </c>
      <c r="F123" s="263" t="s">
        <v>4010</v>
      </c>
      <c r="G123" s="264" t="s">
        <v>258</v>
      </c>
      <c r="H123" s="265">
        <v>56.808</v>
      </c>
      <c r="I123" s="266"/>
      <c r="J123" s="267">
        <f>ROUND(I123*H123,2)</f>
        <v>0</v>
      </c>
      <c r="K123" s="263" t="s">
        <v>3966</v>
      </c>
      <c r="L123" s="268"/>
      <c r="M123" s="269" t="s">
        <v>19</v>
      </c>
      <c r="N123" s="270" t="s">
        <v>44</v>
      </c>
      <c r="O123" s="86"/>
      <c r="P123" s="224">
        <f>O123*H123</f>
        <v>0</v>
      </c>
      <c r="Q123" s="224">
        <v>0</v>
      </c>
      <c r="R123" s="224">
        <f>Q123*H123</f>
        <v>0</v>
      </c>
      <c r="S123" s="224">
        <v>0</v>
      </c>
      <c r="T123" s="225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6" t="s">
        <v>247</v>
      </c>
      <c r="AT123" s="226" t="s">
        <v>317</v>
      </c>
      <c r="AU123" s="226" t="s">
        <v>82</v>
      </c>
      <c r="AY123" s="19" t="s">
        <v>206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19" t="s">
        <v>34</v>
      </c>
      <c r="BK123" s="227">
        <f>ROUND(I123*H123,2)</f>
        <v>0</v>
      </c>
      <c r="BL123" s="19" t="s">
        <v>112</v>
      </c>
      <c r="BM123" s="226" t="s">
        <v>4011</v>
      </c>
    </row>
    <row r="124" spans="1:51" s="13" customFormat="1" ht="12">
      <c r="A124" s="13"/>
      <c r="B124" s="228"/>
      <c r="C124" s="229"/>
      <c r="D124" s="230" t="s">
        <v>218</v>
      </c>
      <c r="E124" s="231" t="s">
        <v>19</v>
      </c>
      <c r="F124" s="232" t="s">
        <v>4005</v>
      </c>
      <c r="G124" s="229"/>
      <c r="H124" s="233">
        <v>28.404</v>
      </c>
      <c r="I124" s="234"/>
      <c r="J124" s="229"/>
      <c r="K124" s="229"/>
      <c r="L124" s="235"/>
      <c r="M124" s="236"/>
      <c r="N124" s="237"/>
      <c r="O124" s="237"/>
      <c r="P124" s="237"/>
      <c r="Q124" s="237"/>
      <c r="R124" s="237"/>
      <c r="S124" s="237"/>
      <c r="T124" s="238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9" t="s">
        <v>218</v>
      </c>
      <c r="AU124" s="239" t="s">
        <v>82</v>
      </c>
      <c r="AV124" s="13" t="s">
        <v>82</v>
      </c>
      <c r="AW124" s="13" t="s">
        <v>33</v>
      </c>
      <c r="AX124" s="13" t="s">
        <v>34</v>
      </c>
      <c r="AY124" s="239" t="s">
        <v>206</v>
      </c>
    </row>
    <row r="125" spans="1:51" s="13" customFormat="1" ht="12">
      <c r="A125" s="13"/>
      <c r="B125" s="228"/>
      <c r="C125" s="229"/>
      <c r="D125" s="230" t="s">
        <v>218</v>
      </c>
      <c r="E125" s="229"/>
      <c r="F125" s="232" t="s">
        <v>4012</v>
      </c>
      <c r="G125" s="229"/>
      <c r="H125" s="233">
        <v>56.808</v>
      </c>
      <c r="I125" s="234"/>
      <c r="J125" s="229"/>
      <c r="K125" s="229"/>
      <c r="L125" s="235"/>
      <c r="M125" s="236"/>
      <c r="N125" s="237"/>
      <c r="O125" s="237"/>
      <c r="P125" s="237"/>
      <c r="Q125" s="237"/>
      <c r="R125" s="237"/>
      <c r="S125" s="237"/>
      <c r="T125" s="23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9" t="s">
        <v>218</v>
      </c>
      <c r="AU125" s="239" t="s">
        <v>82</v>
      </c>
      <c r="AV125" s="13" t="s">
        <v>82</v>
      </c>
      <c r="AW125" s="13" t="s">
        <v>4</v>
      </c>
      <c r="AX125" s="13" t="s">
        <v>34</v>
      </c>
      <c r="AY125" s="239" t="s">
        <v>206</v>
      </c>
    </row>
    <row r="126" spans="1:65" s="2" customFormat="1" ht="16.5" customHeight="1">
      <c r="A126" s="40"/>
      <c r="B126" s="41"/>
      <c r="C126" s="261" t="s">
        <v>285</v>
      </c>
      <c r="D126" s="261" t="s">
        <v>317</v>
      </c>
      <c r="E126" s="262" t="s">
        <v>4013</v>
      </c>
      <c r="F126" s="263" t="s">
        <v>4014</v>
      </c>
      <c r="G126" s="264" t="s">
        <v>258</v>
      </c>
      <c r="H126" s="265">
        <v>132.552</v>
      </c>
      <c r="I126" s="266"/>
      <c r="J126" s="267">
        <f>ROUND(I126*H126,2)</f>
        <v>0</v>
      </c>
      <c r="K126" s="263" t="s">
        <v>3966</v>
      </c>
      <c r="L126" s="268"/>
      <c r="M126" s="269" t="s">
        <v>19</v>
      </c>
      <c r="N126" s="270" t="s">
        <v>44</v>
      </c>
      <c r="O126" s="86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6" t="s">
        <v>247</v>
      </c>
      <c r="AT126" s="226" t="s">
        <v>317</v>
      </c>
      <c r="AU126" s="226" t="s">
        <v>82</v>
      </c>
      <c r="AY126" s="19" t="s">
        <v>206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19" t="s">
        <v>34</v>
      </c>
      <c r="BK126" s="227">
        <f>ROUND(I126*H126,2)</f>
        <v>0</v>
      </c>
      <c r="BL126" s="19" t="s">
        <v>112</v>
      </c>
      <c r="BM126" s="226" t="s">
        <v>4015</v>
      </c>
    </row>
    <row r="127" spans="1:51" s="13" customFormat="1" ht="12">
      <c r="A127" s="13"/>
      <c r="B127" s="228"/>
      <c r="C127" s="229"/>
      <c r="D127" s="230" t="s">
        <v>218</v>
      </c>
      <c r="E127" s="231" t="s">
        <v>19</v>
      </c>
      <c r="F127" s="232" t="s">
        <v>4016</v>
      </c>
      <c r="G127" s="229"/>
      <c r="H127" s="233">
        <v>66.276</v>
      </c>
      <c r="I127" s="234"/>
      <c r="J127" s="229"/>
      <c r="K127" s="229"/>
      <c r="L127" s="235"/>
      <c r="M127" s="236"/>
      <c r="N127" s="237"/>
      <c r="O127" s="237"/>
      <c r="P127" s="237"/>
      <c r="Q127" s="237"/>
      <c r="R127" s="237"/>
      <c r="S127" s="237"/>
      <c r="T127" s="23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9" t="s">
        <v>218</v>
      </c>
      <c r="AU127" s="239" t="s">
        <v>82</v>
      </c>
      <c r="AV127" s="13" t="s">
        <v>82</v>
      </c>
      <c r="AW127" s="13" t="s">
        <v>33</v>
      </c>
      <c r="AX127" s="13" t="s">
        <v>34</v>
      </c>
      <c r="AY127" s="239" t="s">
        <v>206</v>
      </c>
    </row>
    <row r="128" spans="1:51" s="13" customFormat="1" ht="12">
      <c r="A128" s="13"/>
      <c r="B128" s="228"/>
      <c r="C128" s="229"/>
      <c r="D128" s="230" t="s">
        <v>218</v>
      </c>
      <c r="E128" s="229"/>
      <c r="F128" s="232" t="s">
        <v>4017</v>
      </c>
      <c r="G128" s="229"/>
      <c r="H128" s="233">
        <v>132.552</v>
      </c>
      <c r="I128" s="234"/>
      <c r="J128" s="229"/>
      <c r="K128" s="229"/>
      <c r="L128" s="235"/>
      <c r="M128" s="236"/>
      <c r="N128" s="237"/>
      <c r="O128" s="237"/>
      <c r="P128" s="237"/>
      <c r="Q128" s="237"/>
      <c r="R128" s="237"/>
      <c r="S128" s="237"/>
      <c r="T128" s="23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9" t="s">
        <v>218</v>
      </c>
      <c r="AU128" s="239" t="s">
        <v>82</v>
      </c>
      <c r="AV128" s="13" t="s">
        <v>82</v>
      </c>
      <c r="AW128" s="13" t="s">
        <v>4</v>
      </c>
      <c r="AX128" s="13" t="s">
        <v>34</v>
      </c>
      <c r="AY128" s="239" t="s">
        <v>206</v>
      </c>
    </row>
    <row r="129" spans="1:65" s="2" customFormat="1" ht="12">
      <c r="A129" s="40"/>
      <c r="B129" s="41"/>
      <c r="C129" s="215" t="s">
        <v>8</v>
      </c>
      <c r="D129" s="215" t="s">
        <v>208</v>
      </c>
      <c r="E129" s="216" t="s">
        <v>4018</v>
      </c>
      <c r="F129" s="217" t="s">
        <v>4019</v>
      </c>
      <c r="G129" s="218" t="s">
        <v>216</v>
      </c>
      <c r="H129" s="219">
        <v>94.68</v>
      </c>
      <c r="I129" s="220"/>
      <c r="J129" s="221">
        <f>ROUND(I129*H129,2)</f>
        <v>0</v>
      </c>
      <c r="K129" s="217" t="s">
        <v>19</v>
      </c>
      <c r="L129" s="46"/>
      <c r="M129" s="222" t="s">
        <v>19</v>
      </c>
      <c r="N129" s="223" t="s">
        <v>44</v>
      </c>
      <c r="O129" s="86"/>
      <c r="P129" s="224">
        <f>O129*H129</f>
        <v>0</v>
      </c>
      <c r="Q129" s="224">
        <v>0</v>
      </c>
      <c r="R129" s="224">
        <f>Q129*H129</f>
        <v>0</v>
      </c>
      <c r="S129" s="224">
        <v>0</v>
      </c>
      <c r="T129" s="225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6" t="s">
        <v>112</v>
      </c>
      <c r="AT129" s="226" t="s">
        <v>208</v>
      </c>
      <c r="AU129" s="226" t="s">
        <v>82</v>
      </c>
      <c r="AY129" s="19" t="s">
        <v>206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9" t="s">
        <v>34</v>
      </c>
      <c r="BK129" s="227">
        <f>ROUND(I129*H129,2)</f>
        <v>0</v>
      </c>
      <c r="BL129" s="19" t="s">
        <v>112</v>
      </c>
      <c r="BM129" s="226" t="s">
        <v>4020</v>
      </c>
    </row>
    <row r="130" spans="1:51" s="13" customFormat="1" ht="12">
      <c r="A130" s="13"/>
      <c r="B130" s="228"/>
      <c r="C130" s="229"/>
      <c r="D130" s="230" t="s">
        <v>218</v>
      </c>
      <c r="E130" s="231" t="s">
        <v>19</v>
      </c>
      <c r="F130" s="232" t="s">
        <v>3987</v>
      </c>
      <c r="G130" s="229"/>
      <c r="H130" s="233">
        <v>94.68</v>
      </c>
      <c r="I130" s="234"/>
      <c r="J130" s="229"/>
      <c r="K130" s="229"/>
      <c r="L130" s="235"/>
      <c r="M130" s="236"/>
      <c r="N130" s="237"/>
      <c r="O130" s="237"/>
      <c r="P130" s="237"/>
      <c r="Q130" s="237"/>
      <c r="R130" s="237"/>
      <c r="S130" s="237"/>
      <c r="T130" s="23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9" t="s">
        <v>218</v>
      </c>
      <c r="AU130" s="239" t="s">
        <v>82</v>
      </c>
      <c r="AV130" s="13" t="s">
        <v>82</v>
      </c>
      <c r="AW130" s="13" t="s">
        <v>33</v>
      </c>
      <c r="AX130" s="13" t="s">
        <v>34</v>
      </c>
      <c r="AY130" s="239" t="s">
        <v>206</v>
      </c>
    </row>
    <row r="131" spans="1:63" s="12" customFormat="1" ht="22.8" customHeight="1">
      <c r="A131" s="12"/>
      <c r="B131" s="199"/>
      <c r="C131" s="200"/>
      <c r="D131" s="201" t="s">
        <v>72</v>
      </c>
      <c r="E131" s="213" t="s">
        <v>118</v>
      </c>
      <c r="F131" s="213" t="s">
        <v>1248</v>
      </c>
      <c r="G131" s="200"/>
      <c r="H131" s="200"/>
      <c r="I131" s="203"/>
      <c r="J131" s="214">
        <f>BK131</f>
        <v>0</v>
      </c>
      <c r="K131" s="200"/>
      <c r="L131" s="205"/>
      <c r="M131" s="206"/>
      <c r="N131" s="207"/>
      <c r="O131" s="207"/>
      <c r="P131" s="208">
        <f>SUM(P132:P136)</f>
        <v>0</v>
      </c>
      <c r="Q131" s="207"/>
      <c r="R131" s="208">
        <f>SUM(R132:R136)</f>
        <v>0.3052</v>
      </c>
      <c r="S131" s="207"/>
      <c r="T131" s="209">
        <f>SUM(T132:T136)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0" t="s">
        <v>34</v>
      </c>
      <c r="AT131" s="211" t="s">
        <v>72</v>
      </c>
      <c r="AU131" s="211" t="s">
        <v>34</v>
      </c>
      <c r="AY131" s="210" t="s">
        <v>206</v>
      </c>
      <c r="BK131" s="212">
        <f>SUM(BK132:BK136)</f>
        <v>0</v>
      </c>
    </row>
    <row r="132" spans="1:65" s="2" customFormat="1" ht="21.75" customHeight="1">
      <c r="A132" s="40"/>
      <c r="B132" s="41"/>
      <c r="C132" s="215" t="s">
        <v>928</v>
      </c>
      <c r="D132" s="215" t="s">
        <v>208</v>
      </c>
      <c r="E132" s="216" t="s">
        <v>1640</v>
      </c>
      <c r="F132" s="217" t="s">
        <v>1641</v>
      </c>
      <c r="G132" s="218" t="s">
        <v>211</v>
      </c>
      <c r="H132" s="219">
        <v>7.63</v>
      </c>
      <c r="I132" s="220"/>
      <c r="J132" s="221">
        <f>ROUND(I132*H132,2)</f>
        <v>0</v>
      </c>
      <c r="K132" s="217" t="s">
        <v>3966</v>
      </c>
      <c r="L132" s="46"/>
      <c r="M132" s="222" t="s">
        <v>19</v>
      </c>
      <c r="N132" s="223" t="s">
        <v>44</v>
      </c>
      <c r="O132" s="86"/>
      <c r="P132" s="224">
        <f>O132*H132</f>
        <v>0</v>
      </c>
      <c r="Q132" s="224">
        <v>0.04</v>
      </c>
      <c r="R132" s="224">
        <f>Q132*H132</f>
        <v>0.3052</v>
      </c>
      <c r="S132" s="224">
        <v>0</v>
      </c>
      <c r="T132" s="22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6" t="s">
        <v>112</v>
      </c>
      <c r="AT132" s="226" t="s">
        <v>208</v>
      </c>
      <c r="AU132" s="226" t="s">
        <v>82</v>
      </c>
      <c r="AY132" s="19" t="s">
        <v>206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34</v>
      </c>
      <c r="BK132" s="227">
        <f>ROUND(I132*H132,2)</f>
        <v>0</v>
      </c>
      <c r="BL132" s="19" t="s">
        <v>112</v>
      </c>
      <c r="BM132" s="226" t="s">
        <v>4021</v>
      </c>
    </row>
    <row r="133" spans="1:51" s="13" customFormat="1" ht="12">
      <c r="A133" s="13"/>
      <c r="B133" s="228"/>
      <c r="C133" s="229"/>
      <c r="D133" s="230" t="s">
        <v>218</v>
      </c>
      <c r="E133" s="231" t="s">
        <v>19</v>
      </c>
      <c r="F133" s="232" t="s">
        <v>4022</v>
      </c>
      <c r="G133" s="229"/>
      <c r="H133" s="233">
        <v>6.12</v>
      </c>
      <c r="I133" s="234"/>
      <c r="J133" s="229"/>
      <c r="K133" s="229"/>
      <c r="L133" s="235"/>
      <c r="M133" s="236"/>
      <c r="N133" s="237"/>
      <c r="O133" s="237"/>
      <c r="P133" s="237"/>
      <c r="Q133" s="237"/>
      <c r="R133" s="237"/>
      <c r="S133" s="237"/>
      <c r="T133" s="23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9" t="s">
        <v>218</v>
      </c>
      <c r="AU133" s="239" t="s">
        <v>82</v>
      </c>
      <c r="AV133" s="13" t="s">
        <v>82</v>
      </c>
      <c r="AW133" s="13" t="s">
        <v>33</v>
      </c>
      <c r="AX133" s="13" t="s">
        <v>73</v>
      </c>
      <c r="AY133" s="239" t="s">
        <v>206</v>
      </c>
    </row>
    <row r="134" spans="1:51" s="13" customFormat="1" ht="12">
      <c r="A134" s="13"/>
      <c r="B134" s="228"/>
      <c r="C134" s="229"/>
      <c r="D134" s="230" t="s">
        <v>218</v>
      </c>
      <c r="E134" s="231" t="s">
        <v>19</v>
      </c>
      <c r="F134" s="232" t="s">
        <v>4023</v>
      </c>
      <c r="G134" s="229"/>
      <c r="H134" s="233">
        <v>0.91</v>
      </c>
      <c r="I134" s="234"/>
      <c r="J134" s="229"/>
      <c r="K134" s="229"/>
      <c r="L134" s="235"/>
      <c r="M134" s="236"/>
      <c r="N134" s="237"/>
      <c r="O134" s="237"/>
      <c r="P134" s="237"/>
      <c r="Q134" s="237"/>
      <c r="R134" s="237"/>
      <c r="S134" s="237"/>
      <c r="T134" s="23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9" t="s">
        <v>218</v>
      </c>
      <c r="AU134" s="239" t="s">
        <v>82</v>
      </c>
      <c r="AV134" s="13" t="s">
        <v>82</v>
      </c>
      <c r="AW134" s="13" t="s">
        <v>33</v>
      </c>
      <c r="AX134" s="13" t="s">
        <v>73</v>
      </c>
      <c r="AY134" s="239" t="s">
        <v>206</v>
      </c>
    </row>
    <row r="135" spans="1:51" s="13" customFormat="1" ht="12">
      <c r="A135" s="13"/>
      <c r="B135" s="228"/>
      <c r="C135" s="229"/>
      <c r="D135" s="230" t="s">
        <v>218</v>
      </c>
      <c r="E135" s="231" t="s">
        <v>19</v>
      </c>
      <c r="F135" s="232" t="s">
        <v>4024</v>
      </c>
      <c r="G135" s="229"/>
      <c r="H135" s="233">
        <v>0.6</v>
      </c>
      <c r="I135" s="234"/>
      <c r="J135" s="229"/>
      <c r="K135" s="229"/>
      <c r="L135" s="235"/>
      <c r="M135" s="236"/>
      <c r="N135" s="237"/>
      <c r="O135" s="237"/>
      <c r="P135" s="237"/>
      <c r="Q135" s="237"/>
      <c r="R135" s="237"/>
      <c r="S135" s="237"/>
      <c r="T135" s="23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9" t="s">
        <v>218</v>
      </c>
      <c r="AU135" s="239" t="s">
        <v>82</v>
      </c>
      <c r="AV135" s="13" t="s">
        <v>82</v>
      </c>
      <c r="AW135" s="13" t="s">
        <v>33</v>
      </c>
      <c r="AX135" s="13" t="s">
        <v>73</v>
      </c>
      <c r="AY135" s="239" t="s">
        <v>206</v>
      </c>
    </row>
    <row r="136" spans="1:51" s="14" customFormat="1" ht="12">
      <c r="A136" s="14"/>
      <c r="B136" s="240"/>
      <c r="C136" s="241"/>
      <c r="D136" s="230" t="s">
        <v>218</v>
      </c>
      <c r="E136" s="242" t="s">
        <v>19</v>
      </c>
      <c r="F136" s="243" t="s">
        <v>220</v>
      </c>
      <c r="G136" s="241"/>
      <c r="H136" s="244">
        <v>7.63</v>
      </c>
      <c r="I136" s="245"/>
      <c r="J136" s="241"/>
      <c r="K136" s="241"/>
      <c r="L136" s="246"/>
      <c r="M136" s="247"/>
      <c r="N136" s="248"/>
      <c r="O136" s="248"/>
      <c r="P136" s="248"/>
      <c r="Q136" s="248"/>
      <c r="R136" s="248"/>
      <c r="S136" s="248"/>
      <c r="T136" s="24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0" t="s">
        <v>218</v>
      </c>
      <c r="AU136" s="250" t="s">
        <v>82</v>
      </c>
      <c r="AV136" s="14" t="s">
        <v>112</v>
      </c>
      <c r="AW136" s="14" t="s">
        <v>33</v>
      </c>
      <c r="AX136" s="14" t="s">
        <v>34</v>
      </c>
      <c r="AY136" s="250" t="s">
        <v>206</v>
      </c>
    </row>
    <row r="137" spans="1:63" s="12" customFormat="1" ht="22.8" customHeight="1">
      <c r="A137" s="12"/>
      <c r="B137" s="199"/>
      <c r="C137" s="200"/>
      <c r="D137" s="201" t="s">
        <v>72</v>
      </c>
      <c r="E137" s="213" t="s">
        <v>1905</v>
      </c>
      <c r="F137" s="213" t="s">
        <v>1906</v>
      </c>
      <c r="G137" s="200"/>
      <c r="H137" s="200"/>
      <c r="I137" s="203"/>
      <c r="J137" s="214">
        <f>BK137</f>
        <v>0</v>
      </c>
      <c r="K137" s="200"/>
      <c r="L137" s="205"/>
      <c r="M137" s="206"/>
      <c r="N137" s="207"/>
      <c r="O137" s="207"/>
      <c r="P137" s="208">
        <f>P138</f>
        <v>0</v>
      </c>
      <c r="Q137" s="207"/>
      <c r="R137" s="208">
        <f>R138</f>
        <v>0</v>
      </c>
      <c r="S137" s="207"/>
      <c r="T137" s="209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0" t="s">
        <v>34</v>
      </c>
      <c r="AT137" s="211" t="s">
        <v>72</v>
      </c>
      <c r="AU137" s="211" t="s">
        <v>34</v>
      </c>
      <c r="AY137" s="210" t="s">
        <v>206</v>
      </c>
      <c r="BK137" s="212">
        <f>BK138</f>
        <v>0</v>
      </c>
    </row>
    <row r="138" spans="1:65" s="2" customFormat="1" ht="55.5" customHeight="1">
      <c r="A138" s="40"/>
      <c r="B138" s="41"/>
      <c r="C138" s="215" t="s">
        <v>935</v>
      </c>
      <c r="D138" s="215" t="s">
        <v>208</v>
      </c>
      <c r="E138" s="216" t="s">
        <v>4025</v>
      </c>
      <c r="F138" s="217" t="s">
        <v>4026</v>
      </c>
      <c r="G138" s="218" t="s">
        <v>258</v>
      </c>
      <c r="H138" s="219">
        <v>0.308</v>
      </c>
      <c r="I138" s="220"/>
      <c r="J138" s="221">
        <f>ROUND(I138*H138,2)</f>
        <v>0</v>
      </c>
      <c r="K138" s="217" t="s">
        <v>3966</v>
      </c>
      <c r="L138" s="46"/>
      <c r="M138" s="222" t="s">
        <v>19</v>
      </c>
      <c r="N138" s="223" t="s">
        <v>44</v>
      </c>
      <c r="O138" s="86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6" t="s">
        <v>112</v>
      </c>
      <c r="AT138" s="226" t="s">
        <v>208</v>
      </c>
      <c r="AU138" s="226" t="s">
        <v>82</v>
      </c>
      <c r="AY138" s="19" t="s">
        <v>206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9" t="s">
        <v>34</v>
      </c>
      <c r="BK138" s="227">
        <f>ROUND(I138*H138,2)</f>
        <v>0</v>
      </c>
      <c r="BL138" s="19" t="s">
        <v>112</v>
      </c>
      <c r="BM138" s="226" t="s">
        <v>4027</v>
      </c>
    </row>
    <row r="139" spans="1:63" s="12" customFormat="1" ht="25.9" customHeight="1">
      <c r="A139" s="12"/>
      <c r="B139" s="199"/>
      <c r="C139" s="200"/>
      <c r="D139" s="201" t="s">
        <v>72</v>
      </c>
      <c r="E139" s="202" t="s">
        <v>1911</v>
      </c>
      <c r="F139" s="202" t="s">
        <v>1912</v>
      </c>
      <c r="G139" s="200"/>
      <c r="H139" s="200"/>
      <c r="I139" s="203"/>
      <c r="J139" s="204">
        <f>BK139</f>
        <v>0</v>
      </c>
      <c r="K139" s="200"/>
      <c r="L139" s="205"/>
      <c r="M139" s="206"/>
      <c r="N139" s="207"/>
      <c r="O139" s="207"/>
      <c r="P139" s="208">
        <f>P140+P188+P254</f>
        <v>0</v>
      </c>
      <c r="Q139" s="207"/>
      <c r="R139" s="208">
        <f>R140+R188+R254</f>
        <v>3.0872415</v>
      </c>
      <c r="S139" s="207"/>
      <c r="T139" s="209">
        <f>T140+T188+T254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0" t="s">
        <v>82</v>
      </c>
      <c r="AT139" s="211" t="s">
        <v>72</v>
      </c>
      <c r="AU139" s="211" t="s">
        <v>73</v>
      </c>
      <c r="AY139" s="210" t="s">
        <v>206</v>
      </c>
      <c r="BK139" s="212">
        <f>BK140+BK188+BK254</f>
        <v>0</v>
      </c>
    </row>
    <row r="140" spans="1:63" s="12" customFormat="1" ht="22.8" customHeight="1">
      <c r="A140" s="12"/>
      <c r="B140" s="199"/>
      <c r="C140" s="200"/>
      <c r="D140" s="201" t="s">
        <v>72</v>
      </c>
      <c r="E140" s="213" t="s">
        <v>4028</v>
      </c>
      <c r="F140" s="213" t="s">
        <v>4029</v>
      </c>
      <c r="G140" s="200"/>
      <c r="H140" s="200"/>
      <c r="I140" s="203"/>
      <c r="J140" s="214">
        <f>BK140</f>
        <v>0</v>
      </c>
      <c r="K140" s="200"/>
      <c r="L140" s="205"/>
      <c r="M140" s="206"/>
      <c r="N140" s="207"/>
      <c r="O140" s="207"/>
      <c r="P140" s="208">
        <f>SUM(P141:P187)</f>
        <v>0</v>
      </c>
      <c r="Q140" s="207"/>
      <c r="R140" s="208">
        <f>SUM(R141:R187)</f>
        <v>0.8956755000000001</v>
      </c>
      <c r="S140" s="207"/>
      <c r="T140" s="209">
        <f>SUM(T141:T187)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0" t="s">
        <v>82</v>
      </c>
      <c r="AT140" s="211" t="s">
        <v>72</v>
      </c>
      <c r="AU140" s="211" t="s">
        <v>34</v>
      </c>
      <c r="AY140" s="210" t="s">
        <v>206</v>
      </c>
      <c r="BK140" s="212">
        <f>SUM(BK141:BK187)</f>
        <v>0</v>
      </c>
    </row>
    <row r="141" spans="1:65" s="2" customFormat="1" ht="12">
      <c r="A141" s="40"/>
      <c r="B141" s="41"/>
      <c r="C141" s="215" t="s">
        <v>304</v>
      </c>
      <c r="D141" s="215" t="s">
        <v>208</v>
      </c>
      <c r="E141" s="216" t="s">
        <v>4030</v>
      </c>
      <c r="F141" s="217" t="s">
        <v>4031</v>
      </c>
      <c r="G141" s="218" t="s">
        <v>270</v>
      </c>
      <c r="H141" s="219">
        <v>50.6</v>
      </c>
      <c r="I141" s="220"/>
      <c r="J141" s="221">
        <f>ROUND(I141*H141,2)</f>
        <v>0</v>
      </c>
      <c r="K141" s="217" t="s">
        <v>3966</v>
      </c>
      <c r="L141" s="46"/>
      <c r="M141" s="222" t="s">
        <v>19</v>
      </c>
      <c r="N141" s="223" t="s">
        <v>44</v>
      </c>
      <c r="O141" s="86"/>
      <c r="P141" s="224">
        <f>O141*H141</f>
        <v>0</v>
      </c>
      <c r="Q141" s="224">
        <v>0.00126</v>
      </c>
      <c r="R141" s="224">
        <f>Q141*H141</f>
        <v>0.06375600000000001</v>
      </c>
      <c r="S141" s="224">
        <v>0</v>
      </c>
      <c r="T141" s="225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6" t="s">
        <v>304</v>
      </c>
      <c r="AT141" s="226" t="s">
        <v>208</v>
      </c>
      <c r="AU141" s="226" t="s">
        <v>82</v>
      </c>
      <c r="AY141" s="19" t="s">
        <v>206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9" t="s">
        <v>34</v>
      </c>
      <c r="BK141" s="227">
        <f>ROUND(I141*H141,2)</f>
        <v>0</v>
      </c>
      <c r="BL141" s="19" t="s">
        <v>304</v>
      </c>
      <c r="BM141" s="226" t="s">
        <v>4032</v>
      </c>
    </row>
    <row r="142" spans="1:51" s="13" customFormat="1" ht="12">
      <c r="A142" s="13"/>
      <c r="B142" s="228"/>
      <c r="C142" s="229"/>
      <c r="D142" s="230" t="s">
        <v>218</v>
      </c>
      <c r="E142" s="231" t="s">
        <v>19</v>
      </c>
      <c r="F142" s="232" t="s">
        <v>4033</v>
      </c>
      <c r="G142" s="229"/>
      <c r="H142" s="233">
        <v>50.6</v>
      </c>
      <c r="I142" s="234"/>
      <c r="J142" s="229"/>
      <c r="K142" s="229"/>
      <c r="L142" s="235"/>
      <c r="M142" s="236"/>
      <c r="N142" s="237"/>
      <c r="O142" s="237"/>
      <c r="P142" s="237"/>
      <c r="Q142" s="237"/>
      <c r="R142" s="237"/>
      <c r="S142" s="237"/>
      <c r="T142" s="23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9" t="s">
        <v>218</v>
      </c>
      <c r="AU142" s="239" t="s">
        <v>82</v>
      </c>
      <c r="AV142" s="13" t="s">
        <v>82</v>
      </c>
      <c r="AW142" s="13" t="s">
        <v>33</v>
      </c>
      <c r="AX142" s="13" t="s">
        <v>34</v>
      </c>
      <c r="AY142" s="239" t="s">
        <v>206</v>
      </c>
    </row>
    <row r="143" spans="1:65" s="2" customFormat="1" ht="12">
      <c r="A143" s="40"/>
      <c r="B143" s="41"/>
      <c r="C143" s="215" t="s">
        <v>308</v>
      </c>
      <c r="D143" s="215" t="s">
        <v>208</v>
      </c>
      <c r="E143" s="216" t="s">
        <v>4034</v>
      </c>
      <c r="F143" s="217" t="s">
        <v>4035</v>
      </c>
      <c r="G143" s="218" t="s">
        <v>270</v>
      </c>
      <c r="H143" s="219">
        <v>197.01</v>
      </c>
      <c r="I143" s="220"/>
      <c r="J143" s="221">
        <f>ROUND(I143*H143,2)</f>
        <v>0</v>
      </c>
      <c r="K143" s="217" t="s">
        <v>3966</v>
      </c>
      <c r="L143" s="46"/>
      <c r="M143" s="222" t="s">
        <v>19</v>
      </c>
      <c r="N143" s="223" t="s">
        <v>44</v>
      </c>
      <c r="O143" s="86"/>
      <c r="P143" s="224">
        <f>O143*H143</f>
        <v>0</v>
      </c>
      <c r="Q143" s="224">
        <v>0.00175</v>
      </c>
      <c r="R143" s="224">
        <f>Q143*H143</f>
        <v>0.3447675</v>
      </c>
      <c r="S143" s="224">
        <v>0</v>
      </c>
      <c r="T143" s="225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6" t="s">
        <v>304</v>
      </c>
      <c r="AT143" s="226" t="s">
        <v>208</v>
      </c>
      <c r="AU143" s="226" t="s">
        <v>82</v>
      </c>
      <c r="AY143" s="19" t="s">
        <v>206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9" t="s">
        <v>34</v>
      </c>
      <c r="BK143" s="227">
        <f>ROUND(I143*H143,2)</f>
        <v>0</v>
      </c>
      <c r="BL143" s="19" t="s">
        <v>304</v>
      </c>
      <c r="BM143" s="226" t="s">
        <v>4036</v>
      </c>
    </row>
    <row r="144" spans="1:51" s="13" customFormat="1" ht="12">
      <c r="A144" s="13"/>
      <c r="B144" s="228"/>
      <c r="C144" s="229"/>
      <c r="D144" s="230" t="s">
        <v>218</v>
      </c>
      <c r="E144" s="231" t="s">
        <v>19</v>
      </c>
      <c r="F144" s="232" t="s">
        <v>4037</v>
      </c>
      <c r="G144" s="229"/>
      <c r="H144" s="233">
        <v>197.01</v>
      </c>
      <c r="I144" s="234"/>
      <c r="J144" s="229"/>
      <c r="K144" s="229"/>
      <c r="L144" s="235"/>
      <c r="M144" s="236"/>
      <c r="N144" s="237"/>
      <c r="O144" s="237"/>
      <c r="P144" s="237"/>
      <c r="Q144" s="237"/>
      <c r="R144" s="237"/>
      <c r="S144" s="237"/>
      <c r="T144" s="23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9" t="s">
        <v>218</v>
      </c>
      <c r="AU144" s="239" t="s">
        <v>82</v>
      </c>
      <c r="AV144" s="13" t="s">
        <v>82</v>
      </c>
      <c r="AW144" s="13" t="s">
        <v>33</v>
      </c>
      <c r="AX144" s="13" t="s">
        <v>34</v>
      </c>
      <c r="AY144" s="239" t="s">
        <v>206</v>
      </c>
    </row>
    <row r="145" spans="1:65" s="2" customFormat="1" ht="12">
      <c r="A145" s="40"/>
      <c r="B145" s="41"/>
      <c r="C145" s="215" t="s">
        <v>312</v>
      </c>
      <c r="D145" s="215" t="s">
        <v>208</v>
      </c>
      <c r="E145" s="216" t="s">
        <v>4038</v>
      </c>
      <c r="F145" s="217" t="s">
        <v>4039</v>
      </c>
      <c r="G145" s="218" t="s">
        <v>270</v>
      </c>
      <c r="H145" s="219">
        <v>96.8</v>
      </c>
      <c r="I145" s="220"/>
      <c r="J145" s="221">
        <f>ROUND(I145*H145,2)</f>
        <v>0</v>
      </c>
      <c r="K145" s="217" t="s">
        <v>3966</v>
      </c>
      <c r="L145" s="46"/>
      <c r="M145" s="222" t="s">
        <v>19</v>
      </c>
      <c r="N145" s="223" t="s">
        <v>44</v>
      </c>
      <c r="O145" s="86"/>
      <c r="P145" s="224">
        <f>O145*H145</f>
        <v>0</v>
      </c>
      <c r="Q145" s="224">
        <v>0.00274</v>
      </c>
      <c r="R145" s="224">
        <f>Q145*H145</f>
        <v>0.26523199999999997</v>
      </c>
      <c r="S145" s="224">
        <v>0</v>
      </c>
      <c r="T145" s="225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6" t="s">
        <v>304</v>
      </c>
      <c r="AT145" s="226" t="s">
        <v>208</v>
      </c>
      <c r="AU145" s="226" t="s">
        <v>82</v>
      </c>
      <c r="AY145" s="19" t="s">
        <v>206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9" t="s">
        <v>34</v>
      </c>
      <c r="BK145" s="227">
        <f>ROUND(I145*H145,2)</f>
        <v>0</v>
      </c>
      <c r="BL145" s="19" t="s">
        <v>304</v>
      </c>
      <c r="BM145" s="226" t="s">
        <v>4040</v>
      </c>
    </row>
    <row r="146" spans="1:51" s="13" customFormat="1" ht="12">
      <c r="A146" s="13"/>
      <c r="B146" s="228"/>
      <c r="C146" s="229"/>
      <c r="D146" s="230" t="s">
        <v>218</v>
      </c>
      <c r="E146" s="231" t="s">
        <v>19</v>
      </c>
      <c r="F146" s="232" t="s">
        <v>4041</v>
      </c>
      <c r="G146" s="229"/>
      <c r="H146" s="233">
        <v>96.8</v>
      </c>
      <c r="I146" s="234"/>
      <c r="J146" s="229"/>
      <c r="K146" s="229"/>
      <c r="L146" s="235"/>
      <c r="M146" s="236"/>
      <c r="N146" s="237"/>
      <c r="O146" s="237"/>
      <c r="P146" s="237"/>
      <c r="Q146" s="237"/>
      <c r="R146" s="237"/>
      <c r="S146" s="237"/>
      <c r="T146" s="23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9" t="s">
        <v>218</v>
      </c>
      <c r="AU146" s="239" t="s">
        <v>82</v>
      </c>
      <c r="AV146" s="13" t="s">
        <v>82</v>
      </c>
      <c r="AW146" s="13" t="s">
        <v>33</v>
      </c>
      <c r="AX146" s="13" t="s">
        <v>34</v>
      </c>
      <c r="AY146" s="239" t="s">
        <v>206</v>
      </c>
    </row>
    <row r="147" spans="1:65" s="2" customFormat="1" ht="12">
      <c r="A147" s="40"/>
      <c r="B147" s="41"/>
      <c r="C147" s="215" t="s">
        <v>316</v>
      </c>
      <c r="D147" s="215" t="s">
        <v>208</v>
      </c>
      <c r="E147" s="216" t="s">
        <v>4042</v>
      </c>
      <c r="F147" s="217" t="s">
        <v>4043</v>
      </c>
      <c r="G147" s="218" t="s">
        <v>270</v>
      </c>
      <c r="H147" s="219">
        <v>2.5</v>
      </c>
      <c r="I147" s="220"/>
      <c r="J147" s="221">
        <f>ROUND(I147*H147,2)</f>
        <v>0</v>
      </c>
      <c r="K147" s="217" t="s">
        <v>3966</v>
      </c>
      <c r="L147" s="46"/>
      <c r="M147" s="222" t="s">
        <v>19</v>
      </c>
      <c r="N147" s="223" t="s">
        <v>44</v>
      </c>
      <c r="O147" s="86"/>
      <c r="P147" s="224">
        <f>O147*H147</f>
        <v>0</v>
      </c>
      <c r="Q147" s="224">
        <v>0.00441</v>
      </c>
      <c r="R147" s="224">
        <f>Q147*H147</f>
        <v>0.011025</v>
      </c>
      <c r="S147" s="224">
        <v>0</v>
      </c>
      <c r="T147" s="225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6" t="s">
        <v>304</v>
      </c>
      <c r="AT147" s="226" t="s">
        <v>208</v>
      </c>
      <c r="AU147" s="226" t="s">
        <v>82</v>
      </c>
      <c r="AY147" s="19" t="s">
        <v>206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19" t="s">
        <v>34</v>
      </c>
      <c r="BK147" s="227">
        <f>ROUND(I147*H147,2)</f>
        <v>0</v>
      </c>
      <c r="BL147" s="19" t="s">
        <v>304</v>
      </c>
      <c r="BM147" s="226" t="s">
        <v>4044</v>
      </c>
    </row>
    <row r="148" spans="1:51" s="13" customFormat="1" ht="12">
      <c r="A148" s="13"/>
      <c r="B148" s="228"/>
      <c r="C148" s="229"/>
      <c r="D148" s="230" t="s">
        <v>218</v>
      </c>
      <c r="E148" s="231" t="s">
        <v>19</v>
      </c>
      <c r="F148" s="232" t="s">
        <v>4045</v>
      </c>
      <c r="G148" s="229"/>
      <c r="H148" s="233">
        <v>2.5</v>
      </c>
      <c r="I148" s="234"/>
      <c r="J148" s="229"/>
      <c r="K148" s="229"/>
      <c r="L148" s="235"/>
      <c r="M148" s="236"/>
      <c r="N148" s="237"/>
      <c r="O148" s="237"/>
      <c r="P148" s="237"/>
      <c r="Q148" s="237"/>
      <c r="R148" s="237"/>
      <c r="S148" s="237"/>
      <c r="T148" s="23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9" t="s">
        <v>218</v>
      </c>
      <c r="AU148" s="239" t="s">
        <v>82</v>
      </c>
      <c r="AV148" s="13" t="s">
        <v>82</v>
      </c>
      <c r="AW148" s="13" t="s">
        <v>33</v>
      </c>
      <c r="AX148" s="13" t="s">
        <v>34</v>
      </c>
      <c r="AY148" s="239" t="s">
        <v>206</v>
      </c>
    </row>
    <row r="149" spans="1:65" s="2" customFormat="1" ht="12">
      <c r="A149" s="40"/>
      <c r="B149" s="41"/>
      <c r="C149" s="215" t="s">
        <v>322</v>
      </c>
      <c r="D149" s="215" t="s">
        <v>208</v>
      </c>
      <c r="E149" s="216" t="s">
        <v>4046</v>
      </c>
      <c r="F149" s="217" t="s">
        <v>4047</v>
      </c>
      <c r="G149" s="218" t="s">
        <v>270</v>
      </c>
      <c r="H149" s="219">
        <v>24.2</v>
      </c>
      <c r="I149" s="220"/>
      <c r="J149" s="221">
        <f>ROUND(I149*H149,2)</f>
        <v>0</v>
      </c>
      <c r="K149" s="217" t="s">
        <v>3966</v>
      </c>
      <c r="L149" s="46"/>
      <c r="M149" s="222" t="s">
        <v>19</v>
      </c>
      <c r="N149" s="223" t="s">
        <v>44</v>
      </c>
      <c r="O149" s="86"/>
      <c r="P149" s="224">
        <f>O149*H149</f>
        <v>0</v>
      </c>
      <c r="Q149" s="224">
        <v>0.00059</v>
      </c>
      <c r="R149" s="224">
        <f>Q149*H149</f>
        <v>0.014278</v>
      </c>
      <c r="S149" s="224">
        <v>0</v>
      </c>
      <c r="T149" s="225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6" t="s">
        <v>304</v>
      </c>
      <c r="AT149" s="226" t="s">
        <v>208</v>
      </c>
      <c r="AU149" s="226" t="s">
        <v>82</v>
      </c>
      <c r="AY149" s="19" t="s">
        <v>206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19" t="s">
        <v>34</v>
      </c>
      <c r="BK149" s="227">
        <f>ROUND(I149*H149,2)</f>
        <v>0</v>
      </c>
      <c r="BL149" s="19" t="s">
        <v>304</v>
      </c>
      <c r="BM149" s="226" t="s">
        <v>4048</v>
      </c>
    </row>
    <row r="150" spans="1:51" s="13" customFormat="1" ht="12">
      <c r="A150" s="13"/>
      <c r="B150" s="228"/>
      <c r="C150" s="229"/>
      <c r="D150" s="230" t="s">
        <v>218</v>
      </c>
      <c r="E150" s="231" t="s">
        <v>19</v>
      </c>
      <c r="F150" s="232" t="s">
        <v>4049</v>
      </c>
      <c r="G150" s="229"/>
      <c r="H150" s="233">
        <v>24.2</v>
      </c>
      <c r="I150" s="234"/>
      <c r="J150" s="229"/>
      <c r="K150" s="229"/>
      <c r="L150" s="235"/>
      <c r="M150" s="236"/>
      <c r="N150" s="237"/>
      <c r="O150" s="237"/>
      <c r="P150" s="237"/>
      <c r="Q150" s="237"/>
      <c r="R150" s="237"/>
      <c r="S150" s="237"/>
      <c r="T150" s="23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9" t="s">
        <v>218</v>
      </c>
      <c r="AU150" s="239" t="s">
        <v>82</v>
      </c>
      <c r="AV150" s="13" t="s">
        <v>82</v>
      </c>
      <c r="AW150" s="13" t="s">
        <v>33</v>
      </c>
      <c r="AX150" s="13" t="s">
        <v>34</v>
      </c>
      <c r="AY150" s="239" t="s">
        <v>206</v>
      </c>
    </row>
    <row r="151" spans="1:65" s="2" customFormat="1" ht="12">
      <c r="A151" s="40"/>
      <c r="B151" s="41"/>
      <c r="C151" s="215" t="s">
        <v>7</v>
      </c>
      <c r="D151" s="215" t="s">
        <v>208</v>
      </c>
      <c r="E151" s="216" t="s">
        <v>4050</v>
      </c>
      <c r="F151" s="217" t="s">
        <v>4051</v>
      </c>
      <c r="G151" s="218" t="s">
        <v>270</v>
      </c>
      <c r="H151" s="219">
        <v>125.4</v>
      </c>
      <c r="I151" s="220"/>
      <c r="J151" s="221">
        <f>ROUND(I151*H151,2)</f>
        <v>0</v>
      </c>
      <c r="K151" s="217" t="s">
        <v>3966</v>
      </c>
      <c r="L151" s="46"/>
      <c r="M151" s="222" t="s">
        <v>19</v>
      </c>
      <c r="N151" s="223" t="s">
        <v>44</v>
      </c>
      <c r="O151" s="86"/>
      <c r="P151" s="224">
        <f>O151*H151</f>
        <v>0</v>
      </c>
      <c r="Q151" s="224">
        <v>0.00121</v>
      </c>
      <c r="R151" s="224">
        <f>Q151*H151</f>
        <v>0.151734</v>
      </c>
      <c r="S151" s="224">
        <v>0</v>
      </c>
      <c r="T151" s="225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6" t="s">
        <v>304</v>
      </c>
      <c r="AT151" s="226" t="s">
        <v>208</v>
      </c>
      <c r="AU151" s="226" t="s">
        <v>82</v>
      </c>
      <c r="AY151" s="19" t="s">
        <v>206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19" t="s">
        <v>34</v>
      </c>
      <c r="BK151" s="227">
        <f>ROUND(I151*H151,2)</f>
        <v>0</v>
      </c>
      <c r="BL151" s="19" t="s">
        <v>304</v>
      </c>
      <c r="BM151" s="226" t="s">
        <v>4052</v>
      </c>
    </row>
    <row r="152" spans="1:51" s="13" customFormat="1" ht="12">
      <c r="A152" s="13"/>
      <c r="B152" s="228"/>
      <c r="C152" s="229"/>
      <c r="D152" s="230" t="s">
        <v>218</v>
      </c>
      <c r="E152" s="231" t="s">
        <v>19</v>
      </c>
      <c r="F152" s="232" t="s">
        <v>4053</v>
      </c>
      <c r="G152" s="229"/>
      <c r="H152" s="233">
        <v>125.4</v>
      </c>
      <c r="I152" s="234"/>
      <c r="J152" s="229"/>
      <c r="K152" s="229"/>
      <c r="L152" s="235"/>
      <c r="M152" s="236"/>
      <c r="N152" s="237"/>
      <c r="O152" s="237"/>
      <c r="P152" s="237"/>
      <c r="Q152" s="237"/>
      <c r="R152" s="237"/>
      <c r="S152" s="237"/>
      <c r="T152" s="23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9" t="s">
        <v>218</v>
      </c>
      <c r="AU152" s="239" t="s">
        <v>82</v>
      </c>
      <c r="AV152" s="13" t="s">
        <v>82</v>
      </c>
      <c r="AW152" s="13" t="s">
        <v>33</v>
      </c>
      <c r="AX152" s="13" t="s">
        <v>34</v>
      </c>
      <c r="AY152" s="239" t="s">
        <v>206</v>
      </c>
    </row>
    <row r="153" spans="1:65" s="2" customFormat="1" ht="12">
      <c r="A153" s="40"/>
      <c r="B153" s="41"/>
      <c r="C153" s="215" t="s">
        <v>329</v>
      </c>
      <c r="D153" s="215" t="s">
        <v>208</v>
      </c>
      <c r="E153" s="216" t="s">
        <v>4054</v>
      </c>
      <c r="F153" s="217" t="s">
        <v>4055</v>
      </c>
      <c r="G153" s="218" t="s">
        <v>270</v>
      </c>
      <c r="H153" s="219">
        <v>15.4</v>
      </c>
      <c r="I153" s="220"/>
      <c r="J153" s="221">
        <f>ROUND(I153*H153,2)</f>
        <v>0</v>
      </c>
      <c r="K153" s="217" t="s">
        <v>3966</v>
      </c>
      <c r="L153" s="46"/>
      <c r="M153" s="222" t="s">
        <v>19</v>
      </c>
      <c r="N153" s="223" t="s">
        <v>44</v>
      </c>
      <c r="O153" s="86"/>
      <c r="P153" s="224">
        <f>O153*H153</f>
        <v>0</v>
      </c>
      <c r="Q153" s="224">
        <v>0.00029</v>
      </c>
      <c r="R153" s="224">
        <f>Q153*H153</f>
        <v>0.004466</v>
      </c>
      <c r="S153" s="224">
        <v>0</v>
      </c>
      <c r="T153" s="225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6" t="s">
        <v>304</v>
      </c>
      <c r="AT153" s="226" t="s">
        <v>208</v>
      </c>
      <c r="AU153" s="226" t="s">
        <v>82</v>
      </c>
      <c r="AY153" s="19" t="s">
        <v>206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19" t="s">
        <v>34</v>
      </c>
      <c r="BK153" s="227">
        <f>ROUND(I153*H153,2)</f>
        <v>0</v>
      </c>
      <c r="BL153" s="19" t="s">
        <v>304</v>
      </c>
      <c r="BM153" s="226" t="s">
        <v>4056</v>
      </c>
    </row>
    <row r="154" spans="1:51" s="13" customFormat="1" ht="12">
      <c r="A154" s="13"/>
      <c r="B154" s="228"/>
      <c r="C154" s="229"/>
      <c r="D154" s="230" t="s">
        <v>218</v>
      </c>
      <c r="E154" s="231" t="s">
        <v>19</v>
      </c>
      <c r="F154" s="232" t="s">
        <v>4057</v>
      </c>
      <c r="G154" s="229"/>
      <c r="H154" s="233">
        <v>15.4</v>
      </c>
      <c r="I154" s="234"/>
      <c r="J154" s="229"/>
      <c r="K154" s="229"/>
      <c r="L154" s="235"/>
      <c r="M154" s="236"/>
      <c r="N154" s="237"/>
      <c r="O154" s="237"/>
      <c r="P154" s="237"/>
      <c r="Q154" s="237"/>
      <c r="R154" s="237"/>
      <c r="S154" s="237"/>
      <c r="T154" s="23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9" t="s">
        <v>218</v>
      </c>
      <c r="AU154" s="239" t="s">
        <v>82</v>
      </c>
      <c r="AV154" s="13" t="s">
        <v>82</v>
      </c>
      <c r="AW154" s="13" t="s">
        <v>33</v>
      </c>
      <c r="AX154" s="13" t="s">
        <v>34</v>
      </c>
      <c r="AY154" s="239" t="s">
        <v>206</v>
      </c>
    </row>
    <row r="155" spans="1:65" s="2" customFormat="1" ht="12">
      <c r="A155" s="40"/>
      <c r="B155" s="41"/>
      <c r="C155" s="215" t="s">
        <v>333</v>
      </c>
      <c r="D155" s="215" t="s">
        <v>208</v>
      </c>
      <c r="E155" s="216" t="s">
        <v>4058</v>
      </c>
      <c r="F155" s="217" t="s">
        <v>4059</v>
      </c>
      <c r="G155" s="218" t="s">
        <v>270</v>
      </c>
      <c r="H155" s="219">
        <v>16.5</v>
      </c>
      <c r="I155" s="220"/>
      <c r="J155" s="221">
        <f>ROUND(I155*H155,2)</f>
        <v>0</v>
      </c>
      <c r="K155" s="217" t="s">
        <v>3966</v>
      </c>
      <c r="L155" s="46"/>
      <c r="M155" s="222" t="s">
        <v>19</v>
      </c>
      <c r="N155" s="223" t="s">
        <v>44</v>
      </c>
      <c r="O155" s="86"/>
      <c r="P155" s="224">
        <f>O155*H155</f>
        <v>0</v>
      </c>
      <c r="Q155" s="224">
        <v>0.00035</v>
      </c>
      <c r="R155" s="224">
        <f>Q155*H155</f>
        <v>0.005775</v>
      </c>
      <c r="S155" s="224">
        <v>0</v>
      </c>
      <c r="T155" s="22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6" t="s">
        <v>304</v>
      </c>
      <c r="AT155" s="226" t="s">
        <v>208</v>
      </c>
      <c r="AU155" s="226" t="s">
        <v>82</v>
      </c>
      <c r="AY155" s="19" t="s">
        <v>206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19" t="s">
        <v>34</v>
      </c>
      <c r="BK155" s="227">
        <f>ROUND(I155*H155,2)</f>
        <v>0</v>
      </c>
      <c r="BL155" s="19" t="s">
        <v>304</v>
      </c>
      <c r="BM155" s="226" t="s">
        <v>4060</v>
      </c>
    </row>
    <row r="156" spans="1:51" s="13" customFormat="1" ht="12">
      <c r="A156" s="13"/>
      <c r="B156" s="228"/>
      <c r="C156" s="229"/>
      <c r="D156" s="230" t="s">
        <v>218</v>
      </c>
      <c r="E156" s="231" t="s">
        <v>19</v>
      </c>
      <c r="F156" s="232" t="s">
        <v>4061</v>
      </c>
      <c r="G156" s="229"/>
      <c r="H156" s="233">
        <v>16.5</v>
      </c>
      <c r="I156" s="234"/>
      <c r="J156" s="229"/>
      <c r="K156" s="229"/>
      <c r="L156" s="235"/>
      <c r="M156" s="236"/>
      <c r="N156" s="237"/>
      <c r="O156" s="237"/>
      <c r="P156" s="237"/>
      <c r="Q156" s="237"/>
      <c r="R156" s="237"/>
      <c r="S156" s="237"/>
      <c r="T156" s="23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9" t="s">
        <v>218</v>
      </c>
      <c r="AU156" s="239" t="s">
        <v>82</v>
      </c>
      <c r="AV156" s="13" t="s">
        <v>82</v>
      </c>
      <c r="AW156" s="13" t="s">
        <v>33</v>
      </c>
      <c r="AX156" s="13" t="s">
        <v>34</v>
      </c>
      <c r="AY156" s="239" t="s">
        <v>206</v>
      </c>
    </row>
    <row r="157" spans="1:65" s="2" customFormat="1" ht="12">
      <c r="A157" s="40"/>
      <c r="B157" s="41"/>
      <c r="C157" s="215" t="s">
        <v>337</v>
      </c>
      <c r="D157" s="215" t="s">
        <v>208</v>
      </c>
      <c r="E157" s="216" t="s">
        <v>4062</v>
      </c>
      <c r="F157" s="217" t="s">
        <v>4063</v>
      </c>
      <c r="G157" s="218" t="s">
        <v>270</v>
      </c>
      <c r="H157" s="219">
        <v>14.3</v>
      </c>
      <c r="I157" s="220"/>
      <c r="J157" s="221">
        <f>ROUND(I157*H157,2)</f>
        <v>0</v>
      </c>
      <c r="K157" s="217" t="s">
        <v>3966</v>
      </c>
      <c r="L157" s="46"/>
      <c r="M157" s="222" t="s">
        <v>19</v>
      </c>
      <c r="N157" s="223" t="s">
        <v>44</v>
      </c>
      <c r="O157" s="86"/>
      <c r="P157" s="224">
        <f>O157*H157</f>
        <v>0</v>
      </c>
      <c r="Q157" s="224">
        <v>0.00114</v>
      </c>
      <c r="R157" s="224">
        <f>Q157*H157</f>
        <v>0.016302</v>
      </c>
      <c r="S157" s="224">
        <v>0</v>
      </c>
      <c r="T157" s="225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6" t="s">
        <v>304</v>
      </c>
      <c r="AT157" s="226" t="s">
        <v>208</v>
      </c>
      <c r="AU157" s="226" t="s">
        <v>82</v>
      </c>
      <c r="AY157" s="19" t="s">
        <v>206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19" t="s">
        <v>34</v>
      </c>
      <c r="BK157" s="227">
        <f>ROUND(I157*H157,2)</f>
        <v>0</v>
      </c>
      <c r="BL157" s="19" t="s">
        <v>304</v>
      </c>
      <c r="BM157" s="226" t="s">
        <v>4064</v>
      </c>
    </row>
    <row r="158" spans="1:51" s="13" customFormat="1" ht="12">
      <c r="A158" s="13"/>
      <c r="B158" s="228"/>
      <c r="C158" s="229"/>
      <c r="D158" s="230" t="s">
        <v>218</v>
      </c>
      <c r="E158" s="231" t="s">
        <v>19</v>
      </c>
      <c r="F158" s="232" t="s">
        <v>4065</v>
      </c>
      <c r="G158" s="229"/>
      <c r="H158" s="233">
        <v>14.3</v>
      </c>
      <c r="I158" s="234"/>
      <c r="J158" s="229"/>
      <c r="K158" s="229"/>
      <c r="L158" s="235"/>
      <c r="M158" s="236"/>
      <c r="N158" s="237"/>
      <c r="O158" s="237"/>
      <c r="P158" s="237"/>
      <c r="Q158" s="237"/>
      <c r="R158" s="237"/>
      <c r="S158" s="237"/>
      <c r="T158" s="23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9" t="s">
        <v>218</v>
      </c>
      <c r="AU158" s="239" t="s">
        <v>82</v>
      </c>
      <c r="AV158" s="13" t="s">
        <v>82</v>
      </c>
      <c r="AW158" s="13" t="s">
        <v>33</v>
      </c>
      <c r="AX158" s="13" t="s">
        <v>34</v>
      </c>
      <c r="AY158" s="239" t="s">
        <v>206</v>
      </c>
    </row>
    <row r="159" spans="1:65" s="2" customFormat="1" ht="16.5" customHeight="1">
      <c r="A159" s="40"/>
      <c r="B159" s="41"/>
      <c r="C159" s="261" t="s">
        <v>341</v>
      </c>
      <c r="D159" s="261" t="s">
        <v>317</v>
      </c>
      <c r="E159" s="262" t="s">
        <v>4066</v>
      </c>
      <c r="F159" s="263" t="s">
        <v>4067</v>
      </c>
      <c r="G159" s="264" t="s">
        <v>386</v>
      </c>
      <c r="H159" s="265">
        <v>1</v>
      </c>
      <c r="I159" s="266"/>
      <c r="J159" s="267">
        <f>ROUND(I159*H159,2)</f>
        <v>0</v>
      </c>
      <c r="K159" s="263" t="s">
        <v>3966</v>
      </c>
      <c r="L159" s="268"/>
      <c r="M159" s="269" t="s">
        <v>19</v>
      </c>
      <c r="N159" s="270" t="s">
        <v>44</v>
      </c>
      <c r="O159" s="86"/>
      <c r="P159" s="224">
        <f>O159*H159</f>
        <v>0</v>
      </c>
      <c r="Q159" s="224">
        <v>0.00014</v>
      </c>
      <c r="R159" s="224">
        <f>Q159*H159</f>
        <v>0.00014</v>
      </c>
      <c r="S159" s="224">
        <v>0</v>
      </c>
      <c r="T159" s="225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6" t="s">
        <v>377</v>
      </c>
      <c r="AT159" s="226" t="s">
        <v>317</v>
      </c>
      <c r="AU159" s="226" t="s">
        <v>82</v>
      </c>
      <c r="AY159" s="19" t="s">
        <v>206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9" t="s">
        <v>34</v>
      </c>
      <c r="BK159" s="227">
        <f>ROUND(I159*H159,2)</f>
        <v>0</v>
      </c>
      <c r="BL159" s="19" t="s">
        <v>304</v>
      </c>
      <c r="BM159" s="226" t="s">
        <v>4068</v>
      </c>
    </row>
    <row r="160" spans="1:51" s="13" customFormat="1" ht="12">
      <c r="A160" s="13"/>
      <c r="B160" s="228"/>
      <c r="C160" s="229"/>
      <c r="D160" s="230" t="s">
        <v>218</v>
      </c>
      <c r="E160" s="231" t="s">
        <v>19</v>
      </c>
      <c r="F160" s="232" t="s">
        <v>4069</v>
      </c>
      <c r="G160" s="229"/>
      <c r="H160" s="233">
        <v>1</v>
      </c>
      <c r="I160" s="234"/>
      <c r="J160" s="229"/>
      <c r="K160" s="229"/>
      <c r="L160" s="235"/>
      <c r="M160" s="236"/>
      <c r="N160" s="237"/>
      <c r="O160" s="237"/>
      <c r="P160" s="237"/>
      <c r="Q160" s="237"/>
      <c r="R160" s="237"/>
      <c r="S160" s="237"/>
      <c r="T160" s="23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9" t="s">
        <v>218</v>
      </c>
      <c r="AU160" s="239" t="s">
        <v>82</v>
      </c>
      <c r="AV160" s="13" t="s">
        <v>82</v>
      </c>
      <c r="AW160" s="13" t="s">
        <v>33</v>
      </c>
      <c r="AX160" s="13" t="s">
        <v>34</v>
      </c>
      <c r="AY160" s="239" t="s">
        <v>206</v>
      </c>
    </row>
    <row r="161" spans="1:65" s="2" customFormat="1" ht="16.5" customHeight="1">
      <c r="A161" s="40"/>
      <c r="B161" s="41"/>
      <c r="C161" s="261" t="s">
        <v>344</v>
      </c>
      <c r="D161" s="261" t="s">
        <v>317</v>
      </c>
      <c r="E161" s="262" t="s">
        <v>4070</v>
      </c>
      <c r="F161" s="263" t="s">
        <v>4071</v>
      </c>
      <c r="G161" s="264" t="s">
        <v>386</v>
      </c>
      <c r="H161" s="265">
        <v>26</v>
      </c>
      <c r="I161" s="266"/>
      <c r="J161" s="267">
        <f>ROUND(I161*H161,2)</f>
        <v>0</v>
      </c>
      <c r="K161" s="263" t="s">
        <v>3966</v>
      </c>
      <c r="L161" s="268"/>
      <c r="M161" s="269" t="s">
        <v>19</v>
      </c>
      <c r="N161" s="270" t="s">
        <v>44</v>
      </c>
      <c r="O161" s="86"/>
      <c r="P161" s="224">
        <f>O161*H161</f>
        <v>0</v>
      </c>
      <c r="Q161" s="224">
        <v>0.00042</v>
      </c>
      <c r="R161" s="224">
        <f>Q161*H161</f>
        <v>0.010920000000000001</v>
      </c>
      <c r="S161" s="224">
        <v>0</v>
      </c>
      <c r="T161" s="225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6" t="s">
        <v>377</v>
      </c>
      <c r="AT161" s="226" t="s">
        <v>317</v>
      </c>
      <c r="AU161" s="226" t="s">
        <v>82</v>
      </c>
      <c r="AY161" s="19" t="s">
        <v>206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19" t="s">
        <v>34</v>
      </c>
      <c r="BK161" s="227">
        <f>ROUND(I161*H161,2)</f>
        <v>0</v>
      </c>
      <c r="BL161" s="19" t="s">
        <v>304</v>
      </c>
      <c r="BM161" s="226" t="s">
        <v>4072</v>
      </c>
    </row>
    <row r="162" spans="1:51" s="13" customFormat="1" ht="12">
      <c r="A162" s="13"/>
      <c r="B162" s="228"/>
      <c r="C162" s="229"/>
      <c r="D162" s="230" t="s">
        <v>218</v>
      </c>
      <c r="E162" s="231" t="s">
        <v>19</v>
      </c>
      <c r="F162" s="232" t="s">
        <v>4073</v>
      </c>
      <c r="G162" s="229"/>
      <c r="H162" s="233">
        <v>26</v>
      </c>
      <c r="I162" s="234"/>
      <c r="J162" s="229"/>
      <c r="K162" s="229"/>
      <c r="L162" s="235"/>
      <c r="M162" s="236"/>
      <c r="N162" s="237"/>
      <c r="O162" s="237"/>
      <c r="P162" s="237"/>
      <c r="Q162" s="237"/>
      <c r="R162" s="237"/>
      <c r="S162" s="237"/>
      <c r="T162" s="23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9" t="s">
        <v>218</v>
      </c>
      <c r="AU162" s="239" t="s">
        <v>82</v>
      </c>
      <c r="AV162" s="13" t="s">
        <v>82</v>
      </c>
      <c r="AW162" s="13" t="s">
        <v>33</v>
      </c>
      <c r="AX162" s="13" t="s">
        <v>34</v>
      </c>
      <c r="AY162" s="239" t="s">
        <v>206</v>
      </c>
    </row>
    <row r="163" spans="1:65" s="2" customFormat="1" ht="16.5" customHeight="1">
      <c r="A163" s="40"/>
      <c r="B163" s="41"/>
      <c r="C163" s="261" t="s">
        <v>350</v>
      </c>
      <c r="D163" s="261" t="s">
        <v>317</v>
      </c>
      <c r="E163" s="262" t="s">
        <v>4074</v>
      </c>
      <c r="F163" s="263" t="s">
        <v>4075</v>
      </c>
      <c r="G163" s="264" t="s">
        <v>386</v>
      </c>
      <c r="H163" s="265">
        <v>1</v>
      </c>
      <c r="I163" s="266"/>
      <c r="J163" s="267">
        <f>ROUND(I163*H163,2)</f>
        <v>0</v>
      </c>
      <c r="K163" s="263" t="s">
        <v>3966</v>
      </c>
      <c r="L163" s="268"/>
      <c r="M163" s="269" t="s">
        <v>19</v>
      </c>
      <c r="N163" s="270" t="s">
        <v>44</v>
      </c>
      <c r="O163" s="86"/>
      <c r="P163" s="224">
        <f>O163*H163</f>
        <v>0</v>
      </c>
      <c r="Q163" s="224">
        <v>0.00077</v>
      </c>
      <c r="R163" s="224">
        <f>Q163*H163</f>
        <v>0.00077</v>
      </c>
      <c r="S163" s="224">
        <v>0</v>
      </c>
      <c r="T163" s="225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6" t="s">
        <v>377</v>
      </c>
      <c r="AT163" s="226" t="s">
        <v>317</v>
      </c>
      <c r="AU163" s="226" t="s">
        <v>82</v>
      </c>
      <c r="AY163" s="19" t="s">
        <v>206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19" t="s">
        <v>34</v>
      </c>
      <c r="BK163" s="227">
        <f>ROUND(I163*H163,2)</f>
        <v>0</v>
      </c>
      <c r="BL163" s="19" t="s">
        <v>304</v>
      </c>
      <c r="BM163" s="226" t="s">
        <v>4076</v>
      </c>
    </row>
    <row r="164" spans="1:51" s="13" customFormat="1" ht="12">
      <c r="A164" s="13"/>
      <c r="B164" s="228"/>
      <c r="C164" s="229"/>
      <c r="D164" s="230" t="s">
        <v>218</v>
      </c>
      <c r="E164" s="231" t="s">
        <v>19</v>
      </c>
      <c r="F164" s="232" t="s">
        <v>4069</v>
      </c>
      <c r="G164" s="229"/>
      <c r="H164" s="233">
        <v>1</v>
      </c>
      <c r="I164" s="234"/>
      <c r="J164" s="229"/>
      <c r="K164" s="229"/>
      <c r="L164" s="235"/>
      <c r="M164" s="236"/>
      <c r="N164" s="237"/>
      <c r="O164" s="237"/>
      <c r="P164" s="237"/>
      <c r="Q164" s="237"/>
      <c r="R164" s="237"/>
      <c r="S164" s="237"/>
      <c r="T164" s="23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9" t="s">
        <v>218</v>
      </c>
      <c r="AU164" s="239" t="s">
        <v>82</v>
      </c>
      <c r="AV164" s="13" t="s">
        <v>82</v>
      </c>
      <c r="AW164" s="13" t="s">
        <v>33</v>
      </c>
      <c r="AX164" s="13" t="s">
        <v>34</v>
      </c>
      <c r="AY164" s="239" t="s">
        <v>206</v>
      </c>
    </row>
    <row r="165" spans="1:65" s="2" customFormat="1" ht="16.5" customHeight="1">
      <c r="A165" s="40"/>
      <c r="B165" s="41"/>
      <c r="C165" s="261" t="s">
        <v>355</v>
      </c>
      <c r="D165" s="261" t="s">
        <v>317</v>
      </c>
      <c r="E165" s="262" t="s">
        <v>4077</v>
      </c>
      <c r="F165" s="263" t="s">
        <v>4078</v>
      </c>
      <c r="G165" s="264" t="s">
        <v>386</v>
      </c>
      <c r="H165" s="265">
        <v>1</v>
      </c>
      <c r="I165" s="266"/>
      <c r="J165" s="267">
        <f>ROUND(I165*H165,2)</f>
        <v>0</v>
      </c>
      <c r="K165" s="263" t="s">
        <v>3966</v>
      </c>
      <c r="L165" s="268"/>
      <c r="M165" s="269" t="s">
        <v>19</v>
      </c>
      <c r="N165" s="270" t="s">
        <v>44</v>
      </c>
      <c r="O165" s="86"/>
      <c r="P165" s="224">
        <f>O165*H165</f>
        <v>0</v>
      </c>
      <c r="Q165" s="224">
        <v>0.00138</v>
      </c>
      <c r="R165" s="224">
        <f>Q165*H165</f>
        <v>0.00138</v>
      </c>
      <c r="S165" s="224">
        <v>0</v>
      </c>
      <c r="T165" s="225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6" t="s">
        <v>377</v>
      </c>
      <c r="AT165" s="226" t="s">
        <v>317</v>
      </c>
      <c r="AU165" s="226" t="s">
        <v>82</v>
      </c>
      <c r="AY165" s="19" t="s">
        <v>206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19" t="s">
        <v>34</v>
      </c>
      <c r="BK165" s="227">
        <f>ROUND(I165*H165,2)</f>
        <v>0</v>
      </c>
      <c r="BL165" s="19" t="s">
        <v>304</v>
      </c>
      <c r="BM165" s="226" t="s">
        <v>4079</v>
      </c>
    </row>
    <row r="166" spans="1:51" s="13" customFormat="1" ht="12">
      <c r="A166" s="13"/>
      <c r="B166" s="228"/>
      <c r="C166" s="229"/>
      <c r="D166" s="230" t="s">
        <v>218</v>
      </c>
      <c r="E166" s="231" t="s">
        <v>19</v>
      </c>
      <c r="F166" s="232" t="s">
        <v>4069</v>
      </c>
      <c r="G166" s="229"/>
      <c r="H166" s="233">
        <v>1</v>
      </c>
      <c r="I166" s="234"/>
      <c r="J166" s="229"/>
      <c r="K166" s="229"/>
      <c r="L166" s="235"/>
      <c r="M166" s="236"/>
      <c r="N166" s="237"/>
      <c r="O166" s="237"/>
      <c r="P166" s="237"/>
      <c r="Q166" s="237"/>
      <c r="R166" s="237"/>
      <c r="S166" s="237"/>
      <c r="T166" s="23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9" t="s">
        <v>218</v>
      </c>
      <c r="AU166" s="239" t="s">
        <v>82</v>
      </c>
      <c r="AV166" s="13" t="s">
        <v>82</v>
      </c>
      <c r="AW166" s="13" t="s">
        <v>33</v>
      </c>
      <c r="AX166" s="13" t="s">
        <v>34</v>
      </c>
      <c r="AY166" s="239" t="s">
        <v>206</v>
      </c>
    </row>
    <row r="167" spans="1:65" s="2" customFormat="1" ht="12">
      <c r="A167" s="40"/>
      <c r="B167" s="41"/>
      <c r="C167" s="215" t="s">
        <v>363</v>
      </c>
      <c r="D167" s="215" t="s">
        <v>208</v>
      </c>
      <c r="E167" s="216" t="s">
        <v>4080</v>
      </c>
      <c r="F167" s="217" t="s">
        <v>4081</v>
      </c>
      <c r="G167" s="218" t="s">
        <v>386</v>
      </c>
      <c r="H167" s="219">
        <v>3</v>
      </c>
      <c r="I167" s="220"/>
      <c r="J167" s="221">
        <f>ROUND(I167*H167,2)</f>
        <v>0</v>
      </c>
      <c r="K167" s="217" t="s">
        <v>3966</v>
      </c>
      <c r="L167" s="46"/>
      <c r="M167" s="222" t="s">
        <v>19</v>
      </c>
      <c r="N167" s="223" t="s">
        <v>44</v>
      </c>
      <c r="O167" s="86"/>
      <c r="P167" s="224">
        <f>O167*H167</f>
        <v>0</v>
      </c>
      <c r="Q167" s="224">
        <v>0.00101</v>
      </c>
      <c r="R167" s="224">
        <f>Q167*H167</f>
        <v>0.00303</v>
      </c>
      <c r="S167" s="224">
        <v>0</v>
      </c>
      <c r="T167" s="225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6" t="s">
        <v>304</v>
      </c>
      <c r="AT167" s="226" t="s">
        <v>208</v>
      </c>
      <c r="AU167" s="226" t="s">
        <v>82</v>
      </c>
      <c r="AY167" s="19" t="s">
        <v>206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19" t="s">
        <v>34</v>
      </c>
      <c r="BK167" s="227">
        <f>ROUND(I167*H167,2)</f>
        <v>0</v>
      </c>
      <c r="BL167" s="19" t="s">
        <v>304</v>
      </c>
      <c r="BM167" s="226" t="s">
        <v>4082</v>
      </c>
    </row>
    <row r="168" spans="1:51" s="13" customFormat="1" ht="12">
      <c r="A168" s="13"/>
      <c r="B168" s="228"/>
      <c r="C168" s="229"/>
      <c r="D168" s="230" t="s">
        <v>218</v>
      </c>
      <c r="E168" s="231" t="s">
        <v>19</v>
      </c>
      <c r="F168" s="232" t="s">
        <v>4083</v>
      </c>
      <c r="G168" s="229"/>
      <c r="H168" s="233">
        <v>3</v>
      </c>
      <c r="I168" s="234"/>
      <c r="J168" s="229"/>
      <c r="K168" s="229"/>
      <c r="L168" s="235"/>
      <c r="M168" s="236"/>
      <c r="N168" s="237"/>
      <c r="O168" s="237"/>
      <c r="P168" s="237"/>
      <c r="Q168" s="237"/>
      <c r="R168" s="237"/>
      <c r="S168" s="237"/>
      <c r="T168" s="23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9" t="s">
        <v>218</v>
      </c>
      <c r="AU168" s="239" t="s">
        <v>82</v>
      </c>
      <c r="AV168" s="13" t="s">
        <v>82</v>
      </c>
      <c r="AW168" s="13" t="s">
        <v>33</v>
      </c>
      <c r="AX168" s="13" t="s">
        <v>34</v>
      </c>
      <c r="AY168" s="239" t="s">
        <v>206</v>
      </c>
    </row>
    <row r="169" spans="1:65" s="2" customFormat="1" ht="21.75" customHeight="1">
      <c r="A169" s="40"/>
      <c r="B169" s="41"/>
      <c r="C169" s="215" t="s">
        <v>368</v>
      </c>
      <c r="D169" s="215" t="s">
        <v>208</v>
      </c>
      <c r="E169" s="216" t="s">
        <v>4084</v>
      </c>
      <c r="F169" s="217" t="s">
        <v>4085</v>
      </c>
      <c r="G169" s="218" t="s">
        <v>386</v>
      </c>
      <c r="H169" s="219">
        <v>2</v>
      </c>
      <c r="I169" s="220"/>
      <c r="J169" s="221">
        <f>ROUND(I169*H169,2)</f>
        <v>0</v>
      </c>
      <c r="K169" s="217" t="s">
        <v>3966</v>
      </c>
      <c r="L169" s="46"/>
      <c r="M169" s="222" t="s">
        <v>19</v>
      </c>
      <c r="N169" s="223" t="s">
        <v>44</v>
      </c>
      <c r="O169" s="86"/>
      <c r="P169" s="224">
        <f>O169*H169</f>
        <v>0</v>
      </c>
      <c r="Q169" s="224">
        <v>0.00017</v>
      </c>
      <c r="R169" s="224">
        <f>Q169*H169</f>
        <v>0.00034</v>
      </c>
      <c r="S169" s="224">
        <v>0</v>
      </c>
      <c r="T169" s="225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6" t="s">
        <v>304</v>
      </c>
      <c r="AT169" s="226" t="s">
        <v>208</v>
      </c>
      <c r="AU169" s="226" t="s">
        <v>82</v>
      </c>
      <c r="AY169" s="19" t="s">
        <v>206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19" t="s">
        <v>34</v>
      </c>
      <c r="BK169" s="227">
        <f>ROUND(I169*H169,2)</f>
        <v>0</v>
      </c>
      <c r="BL169" s="19" t="s">
        <v>304</v>
      </c>
      <c r="BM169" s="226" t="s">
        <v>4086</v>
      </c>
    </row>
    <row r="170" spans="1:51" s="13" customFormat="1" ht="12">
      <c r="A170" s="13"/>
      <c r="B170" s="228"/>
      <c r="C170" s="229"/>
      <c r="D170" s="230" t="s">
        <v>218</v>
      </c>
      <c r="E170" s="231" t="s">
        <v>19</v>
      </c>
      <c r="F170" s="232" t="s">
        <v>3973</v>
      </c>
      <c r="G170" s="229"/>
      <c r="H170" s="233">
        <v>2</v>
      </c>
      <c r="I170" s="234"/>
      <c r="J170" s="229"/>
      <c r="K170" s="229"/>
      <c r="L170" s="235"/>
      <c r="M170" s="236"/>
      <c r="N170" s="237"/>
      <c r="O170" s="237"/>
      <c r="P170" s="237"/>
      <c r="Q170" s="237"/>
      <c r="R170" s="237"/>
      <c r="S170" s="237"/>
      <c r="T170" s="23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9" t="s">
        <v>218</v>
      </c>
      <c r="AU170" s="239" t="s">
        <v>82</v>
      </c>
      <c r="AV170" s="13" t="s">
        <v>82</v>
      </c>
      <c r="AW170" s="13" t="s">
        <v>33</v>
      </c>
      <c r="AX170" s="13" t="s">
        <v>34</v>
      </c>
      <c r="AY170" s="239" t="s">
        <v>206</v>
      </c>
    </row>
    <row r="171" spans="1:65" s="2" customFormat="1" ht="21.75" customHeight="1">
      <c r="A171" s="40"/>
      <c r="B171" s="41"/>
      <c r="C171" s="215" t="s">
        <v>373</v>
      </c>
      <c r="D171" s="215" t="s">
        <v>208</v>
      </c>
      <c r="E171" s="216" t="s">
        <v>4087</v>
      </c>
      <c r="F171" s="217" t="s">
        <v>4088</v>
      </c>
      <c r="G171" s="218" t="s">
        <v>386</v>
      </c>
      <c r="H171" s="219">
        <v>10</v>
      </c>
      <c r="I171" s="220"/>
      <c r="J171" s="221">
        <f>ROUND(I171*H171,2)</f>
        <v>0</v>
      </c>
      <c r="K171" s="217" t="s">
        <v>3966</v>
      </c>
      <c r="L171" s="46"/>
      <c r="M171" s="222" t="s">
        <v>19</v>
      </c>
      <c r="N171" s="223" t="s">
        <v>44</v>
      </c>
      <c r="O171" s="86"/>
      <c r="P171" s="224">
        <f>O171*H171</f>
        <v>0</v>
      </c>
      <c r="Q171" s="224">
        <v>8E-05</v>
      </c>
      <c r="R171" s="224">
        <f>Q171*H171</f>
        <v>0.0008</v>
      </c>
      <c r="S171" s="224">
        <v>0</v>
      </c>
      <c r="T171" s="225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6" t="s">
        <v>304</v>
      </c>
      <c r="AT171" s="226" t="s">
        <v>208</v>
      </c>
      <c r="AU171" s="226" t="s">
        <v>82</v>
      </c>
      <c r="AY171" s="19" t="s">
        <v>206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19" t="s">
        <v>34</v>
      </c>
      <c r="BK171" s="227">
        <f>ROUND(I171*H171,2)</f>
        <v>0</v>
      </c>
      <c r="BL171" s="19" t="s">
        <v>304</v>
      </c>
      <c r="BM171" s="226" t="s">
        <v>4089</v>
      </c>
    </row>
    <row r="172" spans="1:51" s="13" customFormat="1" ht="12">
      <c r="A172" s="13"/>
      <c r="B172" s="228"/>
      <c r="C172" s="229"/>
      <c r="D172" s="230" t="s">
        <v>218</v>
      </c>
      <c r="E172" s="231" t="s">
        <v>19</v>
      </c>
      <c r="F172" s="232" t="s">
        <v>4090</v>
      </c>
      <c r="G172" s="229"/>
      <c r="H172" s="233">
        <v>10</v>
      </c>
      <c r="I172" s="234"/>
      <c r="J172" s="229"/>
      <c r="K172" s="229"/>
      <c r="L172" s="235"/>
      <c r="M172" s="236"/>
      <c r="N172" s="237"/>
      <c r="O172" s="237"/>
      <c r="P172" s="237"/>
      <c r="Q172" s="237"/>
      <c r="R172" s="237"/>
      <c r="S172" s="237"/>
      <c r="T172" s="23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9" t="s">
        <v>218</v>
      </c>
      <c r="AU172" s="239" t="s">
        <v>82</v>
      </c>
      <c r="AV172" s="13" t="s">
        <v>82</v>
      </c>
      <c r="AW172" s="13" t="s">
        <v>33</v>
      </c>
      <c r="AX172" s="13" t="s">
        <v>34</v>
      </c>
      <c r="AY172" s="239" t="s">
        <v>206</v>
      </c>
    </row>
    <row r="173" spans="1:65" s="2" customFormat="1" ht="16.5" customHeight="1">
      <c r="A173" s="40"/>
      <c r="B173" s="41"/>
      <c r="C173" s="215" t="s">
        <v>377</v>
      </c>
      <c r="D173" s="215" t="s">
        <v>208</v>
      </c>
      <c r="E173" s="216" t="s">
        <v>4091</v>
      </c>
      <c r="F173" s="217" t="s">
        <v>4092</v>
      </c>
      <c r="G173" s="218" t="s">
        <v>386</v>
      </c>
      <c r="H173" s="219">
        <v>12</v>
      </c>
      <c r="I173" s="220"/>
      <c r="J173" s="221">
        <f>ROUND(I173*H173,2)</f>
        <v>0</v>
      </c>
      <c r="K173" s="217" t="s">
        <v>19</v>
      </c>
      <c r="L173" s="46"/>
      <c r="M173" s="222" t="s">
        <v>19</v>
      </c>
      <c r="N173" s="223" t="s">
        <v>44</v>
      </c>
      <c r="O173" s="86"/>
      <c r="P173" s="224">
        <f>O173*H173</f>
        <v>0</v>
      </c>
      <c r="Q173" s="224">
        <v>8E-05</v>
      </c>
      <c r="R173" s="224">
        <f>Q173*H173</f>
        <v>0.0009600000000000001</v>
      </c>
      <c r="S173" s="224">
        <v>0</v>
      </c>
      <c r="T173" s="225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6" t="s">
        <v>304</v>
      </c>
      <c r="AT173" s="226" t="s">
        <v>208</v>
      </c>
      <c r="AU173" s="226" t="s">
        <v>82</v>
      </c>
      <c r="AY173" s="19" t="s">
        <v>206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19" t="s">
        <v>34</v>
      </c>
      <c r="BK173" s="227">
        <f>ROUND(I173*H173,2)</f>
        <v>0</v>
      </c>
      <c r="BL173" s="19" t="s">
        <v>304</v>
      </c>
      <c r="BM173" s="226" t="s">
        <v>4093</v>
      </c>
    </row>
    <row r="174" spans="1:51" s="13" customFormat="1" ht="12">
      <c r="A174" s="13"/>
      <c r="B174" s="228"/>
      <c r="C174" s="229"/>
      <c r="D174" s="230" t="s">
        <v>218</v>
      </c>
      <c r="E174" s="231" t="s">
        <v>19</v>
      </c>
      <c r="F174" s="232" t="s">
        <v>4094</v>
      </c>
      <c r="G174" s="229"/>
      <c r="H174" s="233">
        <v>12</v>
      </c>
      <c r="I174" s="234"/>
      <c r="J174" s="229"/>
      <c r="K174" s="229"/>
      <c r="L174" s="235"/>
      <c r="M174" s="236"/>
      <c r="N174" s="237"/>
      <c r="O174" s="237"/>
      <c r="P174" s="237"/>
      <c r="Q174" s="237"/>
      <c r="R174" s="237"/>
      <c r="S174" s="237"/>
      <c r="T174" s="23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9" t="s">
        <v>218</v>
      </c>
      <c r="AU174" s="239" t="s">
        <v>82</v>
      </c>
      <c r="AV174" s="13" t="s">
        <v>82</v>
      </c>
      <c r="AW174" s="13" t="s">
        <v>33</v>
      </c>
      <c r="AX174" s="13" t="s">
        <v>34</v>
      </c>
      <c r="AY174" s="239" t="s">
        <v>206</v>
      </c>
    </row>
    <row r="175" spans="1:65" s="2" customFormat="1" ht="12">
      <c r="A175" s="40"/>
      <c r="B175" s="41"/>
      <c r="C175" s="215" t="s">
        <v>383</v>
      </c>
      <c r="D175" s="215" t="s">
        <v>208</v>
      </c>
      <c r="E175" s="216" t="s">
        <v>4095</v>
      </c>
      <c r="F175" s="217" t="s">
        <v>4096</v>
      </c>
      <c r="G175" s="218" t="s">
        <v>270</v>
      </c>
      <c r="H175" s="219">
        <v>443.41</v>
      </c>
      <c r="I175" s="220"/>
      <c r="J175" s="221">
        <f>ROUND(I175*H175,2)</f>
        <v>0</v>
      </c>
      <c r="K175" s="217" t="s">
        <v>3966</v>
      </c>
      <c r="L175" s="46"/>
      <c r="M175" s="222" t="s">
        <v>19</v>
      </c>
      <c r="N175" s="223" t="s">
        <v>44</v>
      </c>
      <c r="O175" s="86"/>
      <c r="P175" s="224">
        <f>O175*H175</f>
        <v>0</v>
      </c>
      <c r="Q175" s="224">
        <v>0</v>
      </c>
      <c r="R175" s="224">
        <f>Q175*H175</f>
        <v>0</v>
      </c>
      <c r="S175" s="224">
        <v>0</v>
      </c>
      <c r="T175" s="225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6" t="s">
        <v>304</v>
      </c>
      <c r="AT175" s="226" t="s">
        <v>208</v>
      </c>
      <c r="AU175" s="226" t="s">
        <v>82</v>
      </c>
      <c r="AY175" s="19" t="s">
        <v>206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19" t="s">
        <v>34</v>
      </c>
      <c r="BK175" s="227">
        <f>ROUND(I175*H175,2)</f>
        <v>0</v>
      </c>
      <c r="BL175" s="19" t="s">
        <v>304</v>
      </c>
      <c r="BM175" s="226" t="s">
        <v>4097</v>
      </c>
    </row>
    <row r="176" spans="1:51" s="13" customFormat="1" ht="12">
      <c r="A176" s="13"/>
      <c r="B176" s="228"/>
      <c r="C176" s="229"/>
      <c r="D176" s="230" t="s">
        <v>218</v>
      </c>
      <c r="E176" s="231" t="s">
        <v>19</v>
      </c>
      <c r="F176" s="232" t="s">
        <v>4098</v>
      </c>
      <c r="G176" s="229"/>
      <c r="H176" s="233">
        <v>443.41</v>
      </c>
      <c r="I176" s="234"/>
      <c r="J176" s="229"/>
      <c r="K176" s="229"/>
      <c r="L176" s="235"/>
      <c r="M176" s="236"/>
      <c r="N176" s="237"/>
      <c r="O176" s="237"/>
      <c r="P176" s="237"/>
      <c r="Q176" s="237"/>
      <c r="R176" s="237"/>
      <c r="S176" s="237"/>
      <c r="T176" s="23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9" t="s">
        <v>218</v>
      </c>
      <c r="AU176" s="239" t="s">
        <v>82</v>
      </c>
      <c r="AV176" s="13" t="s">
        <v>82</v>
      </c>
      <c r="AW176" s="13" t="s">
        <v>33</v>
      </c>
      <c r="AX176" s="13" t="s">
        <v>34</v>
      </c>
      <c r="AY176" s="239" t="s">
        <v>206</v>
      </c>
    </row>
    <row r="177" spans="1:65" s="2" customFormat="1" ht="12">
      <c r="A177" s="40"/>
      <c r="B177" s="41"/>
      <c r="C177" s="215" t="s">
        <v>395</v>
      </c>
      <c r="D177" s="215" t="s">
        <v>208</v>
      </c>
      <c r="E177" s="216" t="s">
        <v>4099</v>
      </c>
      <c r="F177" s="217" t="s">
        <v>4100</v>
      </c>
      <c r="G177" s="218" t="s">
        <v>270</v>
      </c>
      <c r="H177" s="219">
        <v>99.3</v>
      </c>
      <c r="I177" s="220"/>
      <c r="J177" s="221">
        <f>ROUND(I177*H177,2)</f>
        <v>0</v>
      </c>
      <c r="K177" s="217" t="s">
        <v>3966</v>
      </c>
      <c r="L177" s="46"/>
      <c r="M177" s="222" t="s">
        <v>19</v>
      </c>
      <c r="N177" s="223" t="s">
        <v>44</v>
      </c>
      <c r="O177" s="86"/>
      <c r="P177" s="224">
        <f>O177*H177</f>
        <v>0</v>
      </c>
      <c r="Q177" s="224">
        <v>0</v>
      </c>
      <c r="R177" s="224">
        <f>Q177*H177</f>
        <v>0</v>
      </c>
      <c r="S177" s="224">
        <v>0</v>
      </c>
      <c r="T177" s="225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6" t="s">
        <v>304</v>
      </c>
      <c r="AT177" s="226" t="s">
        <v>208</v>
      </c>
      <c r="AU177" s="226" t="s">
        <v>82</v>
      </c>
      <c r="AY177" s="19" t="s">
        <v>206</v>
      </c>
      <c r="BE177" s="227">
        <f>IF(N177="základní",J177,0)</f>
        <v>0</v>
      </c>
      <c r="BF177" s="227">
        <f>IF(N177="snížená",J177,0)</f>
        <v>0</v>
      </c>
      <c r="BG177" s="227">
        <f>IF(N177="zákl. přenesená",J177,0)</f>
        <v>0</v>
      </c>
      <c r="BH177" s="227">
        <f>IF(N177="sníž. přenesená",J177,0)</f>
        <v>0</v>
      </c>
      <c r="BI177" s="227">
        <f>IF(N177="nulová",J177,0)</f>
        <v>0</v>
      </c>
      <c r="BJ177" s="19" t="s">
        <v>34</v>
      </c>
      <c r="BK177" s="227">
        <f>ROUND(I177*H177,2)</f>
        <v>0</v>
      </c>
      <c r="BL177" s="19" t="s">
        <v>304</v>
      </c>
      <c r="BM177" s="226" t="s">
        <v>4101</v>
      </c>
    </row>
    <row r="178" spans="1:51" s="13" customFormat="1" ht="12">
      <c r="A178" s="13"/>
      <c r="B178" s="228"/>
      <c r="C178" s="229"/>
      <c r="D178" s="230" t="s">
        <v>218</v>
      </c>
      <c r="E178" s="231" t="s">
        <v>19</v>
      </c>
      <c r="F178" s="232" t="s">
        <v>4102</v>
      </c>
      <c r="G178" s="229"/>
      <c r="H178" s="233">
        <v>99.3</v>
      </c>
      <c r="I178" s="234"/>
      <c r="J178" s="229"/>
      <c r="K178" s="229"/>
      <c r="L178" s="235"/>
      <c r="M178" s="236"/>
      <c r="N178" s="237"/>
      <c r="O178" s="237"/>
      <c r="P178" s="237"/>
      <c r="Q178" s="237"/>
      <c r="R178" s="237"/>
      <c r="S178" s="237"/>
      <c r="T178" s="23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9" t="s">
        <v>218</v>
      </c>
      <c r="AU178" s="239" t="s">
        <v>82</v>
      </c>
      <c r="AV178" s="13" t="s">
        <v>82</v>
      </c>
      <c r="AW178" s="13" t="s">
        <v>33</v>
      </c>
      <c r="AX178" s="13" t="s">
        <v>34</v>
      </c>
      <c r="AY178" s="239" t="s">
        <v>206</v>
      </c>
    </row>
    <row r="179" spans="1:65" s="2" customFormat="1" ht="16.5" customHeight="1">
      <c r="A179" s="40"/>
      <c r="B179" s="41"/>
      <c r="C179" s="215" t="s">
        <v>431</v>
      </c>
      <c r="D179" s="215" t="s">
        <v>208</v>
      </c>
      <c r="E179" s="216" t="s">
        <v>4103</v>
      </c>
      <c r="F179" s="217" t="s">
        <v>4104</v>
      </c>
      <c r="G179" s="218" t="s">
        <v>386</v>
      </c>
      <c r="H179" s="219">
        <v>7</v>
      </c>
      <c r="I179" s="220"/>
      <c r="J179" s="221">
        <f>ROUND(I179*H179,2)</f>
        <v>0</v>
      </c>
      <c r="K179" s="217" t="s">
        <v>19</v>
      </c>
      <c r="L179" s="46"/>
      <c r="M179" s="222" t="s">
        <v>19</v>
      </c>
      <c r="N179" s="223" t="s">
        <v>44</v>
      </c>
      <c r="O179" s="86"/>
      <c r="P179" s="224">
        <f>O179*H179</f>
        <v>0</v>
      </c>
      <c r="Q179" s="224">
        <v>0</v>
      </c>
      <c r="R179" s="224">
        <f>Q179*H179</f>
        <v>0</v>
      </c>
      <c r="S179" s="224">
        <v>0</v>
      </c>
      <c r="T179" s="225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6" t="s">
        <v>304</v>
      </c>
      <c r="AT179" s="226" t="s">
        <v>208</v>
      </c>
      <c r="AU179" s="226" t="s">
        <v>82</v>
      </c>
      <c r="AY179" s="19" t="s">
        <v>206</v>
      </c>
      <c r="BE179" s="227">
        <f>IF(N179="základní",J179,0)</f>
        <v>0</v>
      </c>
      <c r="BF179" s="227">
        <f>IF(N179="snížená",J179,0)</f>
        <v>0</v>
      </c>
      <c r="BG179" s="227">
        <f>IF(N179="zákl. přenesená",J179,0)</f>
        <v>0</v>
      </c>
      <c r="BH179" s="227">
        <f>IF(N179="sníž. přenesená",J179,0)</f>
        <v>0</v>
      </c>
      <c r="BI179" s="227">
        <f>IF(N179="nulová",J179,0)</f>
        <v>0</v>
      </c>
      <c r="BJ179" s="19" t="s">
        <v>34</v>
      </c>
      <c r="BK179" s="227">
        <f>ROUND(I179*H179,2)</f>
        <v>0</v>
      </c>
      <c r="BL179" s="19" t="s">
        <v>304</v>
      </c>
      <c r="BM179" s="226" t="s">
        <v>4105</v>
      </c>
    </row>
    <row r="180" spans="1:51" s="13" customFormat="1" ht="12">
      <c r="A180" s="13"/>
      <c r="B180" s="228"/>
      <c r="C180" s="229"/>
      <c r="D180" s="230" t="s">
        <v>218</v>
      </c>
      <c r="E180" s="231" t="s">
        <v>19</v>
      </c>
      <c r="F180" s="232" t="s">
        <v>4106</v>
      </c>
      <c r="G180" s="229"/>
      <c r="H180" s="233">
        <v>7</v>
      </c>
      <c r="I180" s="234"/>
      <c r="J180" s="229"/>
      <c r="K180" s="229"/>
      <c r="L180" s="235"/>
      <c r="M180" s="236"/>
      <c r="N180" s="237"/>
      <c r="O180" s="237"/>
      <c r="P180" s="237"/>
      <c r="Q180" s="237"/>
      <c r="R180" s="237"/>
      <c r="S180" s="237"/>
      <c r="T180" s="23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9" t="s">
        <v>218</v>
      </c>
      <c r="AU180" s="239" t="s">
        <v>82</v>
      </c>
      <c r="AV180" s="13" t="s">
        <v>82</v>
      </c>
      <c r="AW180" s="13" t="s">
        <v>33</v>
      </c>
      <c r="AX180" s="13" t="s">
        <v>73</v>
      </c>
      <c r="AY180" s="239" t="s">
        <v>206</v>
      </c>
    </row>
    <row r="181" spans="1:65" s="2" customFormat="1" ht="12">
      <c r="A181" s="40"/>
      <c r="B181" s="41"/>
      <c r="C181" s="215" t="s">
        <v>438</v>
      </c>
      <c r="D181" s="215" t="s">
        <v>208</v>
      </c>
      <c r="E181" s="216" t="s">
        <v>4107</v>
      </c>
      <c r="F181" s="217" t="s">
        <v>4108</v>
      </c>
      <c r="G181" s="218" t="s">
        <v>270</v>
      </c>
      <c r="H181" s="219">
        <v>105.6</v>
      </c>
      <c r="I181" s="220"/>
      <c r="J181" s="221">
        <f>ROUND(I181*H181,2)</f>
        <v>0</v>
      </c>
      <c r="K181" s="217" t="s">
        <v>19</v>
      </c>
      <c r="L181" s="46"/>
      <c r="M181" s="222" t="s">
        <v>19</v>
      </c>
      <c r="N181" s="223" t="s">
        <v>44</v>
      </c>
      <c r="O181" s="86"/>
      <c r="P181" s="224">
        <f>O181*H181</f>
        <v>0</v>
      </c>
      <c r="Q181" s="224">
        <v>0</v>
      </c>
      <c r="R181" s="224">
        <f>Q181*H181</f>
        <v>0</v>
      </c>
      <c r="S181" s="224">
        <v>0</v>
      </c>
      <c r="T181" s="225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6" t="s">
        <v>304</v>
      </c>
      <c r="AT181" s="226" t="s">
        <v>208</v>
      </c>
      <c r="AU181" s="226" t="s">
        <v>82</v>
      </c>
      <c r="AY181" s="19" t="s">
        <v>206</v>
      </c>
      <c r="BE181" s="227">
        <f>IF(N181="základní",J181,0)</f>
        <v>0</v>
      </c>
      <c r="BF181" s="227">
        <f>IF(N181="snížená",J181,0)</f>
        <v>0</v>
      </c>
      <c r="BG181" s="227">
        <f>IF(N181="zákl. přenesená",J181,0)</f>
        <v>0</v>
      </c>
      <c r="BH181" s="227">
        <f>IF(N181="sníž. přenesená",J181,0)</f>
        <v>0</v>
      </c>
      <c r="BI181" s="227">
        <f>IF(N181="nulová",J181,0)</f>
        <v>0</v>
      </c>
      <c r="BJ181" s="19" t="s">
        <v>34</v>
      </c>
      <c r="BK181" s="227">
        <f>ROUND(I181*H181,2)</f>
        <v>0</v>
      </c>
      <c r="BL181" s="19" t="s">
        <v>304</v>
      </c>
      <c r="BM181" s="226" t="s">
        <v>4109</v>
      </c>
    </row>
    <row r="182" spans="1:51" s="13" customFormat="1" ht="12">
      <c r="A182" s="13"/>
      <c r="B182" s="228"/>
      <c r="C182" s="229"/>
      <c r="D182" s="230" t="s">
        <v>218</v>
      </c>
      <c r="E182" s="231" t="s">
        <v>19</v>
      </c>
      <c r="F182" s="232" t="s">
        <v>4110</v>
      </c>
      <c r="G182" s="229"/>
      <c r="H182" s="233">
        <v>105.6</v>
      </c>
      <c r="I182" s="234"/>
      <c r="J182" s="229"/>
      <c r="K182" s="229"/>
      <c r="L182" s="235"/>
      <c r="M182" s="236"/>
      <c r="N182" s="237"/>
      <c r="O182" s="237"/>
      <c r="P182" s="237"/>
      <c r="Q182" s="237"/>
      <c r="R182" s="237"/>
      <c r="S182" s="237"/>
      <c r="T182" s="23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9" t="s">
        <v>218</v>
      </c>
      <c r="AU182" s="239" t="s">
        <v>82</v>
      </c>
      <c r="AV182" s="13" t="s">
        <v>82</v>
      </c>
      <c r="AW182" s="13" t="s">
        <v>33</v>
      </c>
      <c r="AX182" s="13" t="s">
        <v>34</v>
      </c>
      <c r="AY182" s="239" t="s">
        <v>206</v>
      </c>
    </row>
    <row r="183" spans="1:65" s="2" customFormat="1" ht="33" customHeight="1">
      <c r="A183" s="40"/>
      <c r="B183" s="41"/>
      <c r="C183" s="215" t="s">
        <v>444</v>
      </c>
      <c r="D183" s="215" t="s">
        <v>208</v>
      </c>
      <c r="E183" s="216" t="s">
        <v>4111</v>
      </c>
      <c r="F183" s="217" t="s">
        <v>4112</v>
      </c>
      <c r="G183" s="218" t="s">
        <v>386</v>
      </c>
      <c r="H183" s="219">
        <v>3</v>
      </c>
      <c r="I183" s="220"/>
      <c r="J183" s="221">
        <f>ROUND(I183*H183,2)</f>
        <v>0</v>
      </c>
      <c r="K183" s="217" t="s">
        <v>19</v>
      </c>
      <c r="L183" s="46"/>
      <c r="M183" s="222" t="s">
        <v>19</v>
      </c>
      <c r="N183" s="223" t="s">
        <v>44</v>
      </c>
      <c r="O183" s="86"/>
      <c r="P183" s="224">
        <f>O183*H183</f>
        <v>0</v>
      </c>
      <c r="Q183" s="224">
        <v>0</v>
      </c>
      <c r="R183" s="224">
        <f>Q183*H183</f>
        <v>0</v>
      </c>
      <c r="S183" s="224">
        <v>0</v>
      </c>
      <c r="T183" s="225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6" t="s">
        <v>304</v>
      </c>
      <c r="AT183" s="226" t="s">
        <v>208</v>
      </c>
      <c r="AU183" s="226" t="s">
        <v>82</v>
      </c>
      <c r="AY183" s="19" t="s">
        <v>206</v>
      </c>
      <c r="BE183" s="227">
        <f>IF(N183="základní",J183,0)</f>
        <v>0</v>
      </c>
      <c r="BF183" s="227">
        <f>IF(N183="snížená",J183,0)</f>
        <v>0</v>
      </c>
      <c r="BG183" s="227">
        <f>IF(N183="zákl. přenesená",J183,0)</f>
        <v>0</v>
      </c>
      <c r="BH183" s="227">
        <f>IF(N183="sníž. přenesená",J183,0)</f>
        <v>0</v>
      </c>
      <c r="BI183" s="227">
        <f>IF(N183="nulová",J183,0)</f>
        <v>0</v>
      </c>
      <c r="BJ183" s="19" t="s">
        <v>34</v>
      </c>
      <c r="BK183" s="227">
        <f>ROUND(I183*H183,2)</f>
        <v>0</v>
      </c>
      <c r="BL183" s="19" t="s">
        <v>304</v>
      </c>
      <c r="BM183" s="226" t="s">
        <v>4113</v>
      </c>
    </row>
    <row r="184" spans="1:51" s="13" customFormat="1" ht="12">
      <c r="A184" s="13"/>
      <c r="B184" s="228"/>
      <c r="C184" s="229"/>
      <c r="D184" s="230" t="s">
        <v>218</v>
      </c>
      <c r="E184" s="231" t="s">
        <v>19</v>
      </c>
      <c r="F184" s="232" t="s">
        <v>4083</v>
      </c>
      <c r="G184" s="229"/>
      <c r="H184" s="233">
        <v>3</v>
      </c>
      <c r="I184" s="234"/>
      <c r="J184" s="229"/>
      <c r="K184" s="229"/>
      <c r="L184" s="235"/>
      <c r="M184" s="236"/>
      <c r="N184" s="237"/>
      <c r="O184" s="237"/>
      <c r="P184" s="237"/>
      <c r="Q184" s="237"/>
      <c r="R184" s="237"/>
      <c r="S184" s="237"/>
      <c r="T184" s="23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9" t="s">
        <v>218</v>
      </c>
      <c r="AU184" s="239" t="s">
        <v>82</v>
      </c>
      <c r="AV184" s="13" t="s">
        <v>82</v>
      </c>
      <c r="AW184" s="13" t="s">
        <v>33</v>
      </c>
      <c r="AX184" s="13" t="s">
        <v>34</v>
      </c>
      <c r="AY184" s="239" t="s">
        <v>206</v>
      </c>
    </row>
    <row r="185" spans="1:65" s="2" customFormat="1" ht="16.5" customHeight="1">
      <c r="A185" s="40"/>
      <c r="B185" s="41"/>
      <c r="C185" s="215" t="s">
        <v>450</v>
      </c>
      <c r="D185" s="215" t="s">
        <v>208</v>
      </c>
      <c r="E185" s="216" t="s">
        <v>4114</v>
      </c>
      <c r="F185" s="217" t="s">
        <v>4115</v>
      </c>
      <c r="G185" s="218" t="s">
        <v>386</v>
      </c>
      <c r="H185" s="219">
        <v>13</v>
      </c>
      <c r="I185" s="220"/>
      <c r="J185" s="221">
        <f>ROUND(I185*H185,2)</f>
        <v>0</v>
      </c>
      <c r="K185" s="217" t="s">
        <v>19</v>
      </c>
      <c r="L185" s="46"/>
      <c r="M185" s="222" t="s">
        <v>19</v>
      </c>
      <c r="N185" s="223" t="s">
        <v>44</v>
      </c>
      <c r="O185" s="86"/>
      <c r="P185" s="224">
        <f>O185*H185</f>
        <v>0</v>
      </c>
      <c r="Q185" s="224">
        <v>0</v>
      </c>
      <c r="R185" s="224">
        <f>Q185*H185</f>
        <v>0</v>
      </c>
      <c r="S185" s="224">
        <v>0</v>
      </c>
      <c r="T185" s="225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6" t="s">
        <v>304</v>
      </c>
      <c r="AT185" s="226" t="s">
        <v>208</v>
      </c>
      <c r="AU185" s="226" t="s">
        <v>82</v>
      </c>
      <c r="AY185" s="19" t="s">
        <v>206</v>
      </c>
      <c r="BE185" s="227">
        <f>IF(N185="základní",J185,0)</f>
        <v>0</v>
      </c>
      <c r="BF185" s="227">
        <f>IF(N185="snížená",J185,0)</f>
        <v>0</v>
      </c>
      <c r="BG185" s="227">
        <f>IF(N185="zákl. přenesená",J185,0)</f>
        <v>0</v>
      </c>
      <c r="BH185" s="227">
        <f>IF(N185="sníž. přenesená",J185,0)</f>
        <v>0</v>
      </c>
      <c r="BI185" s="227">
        <f>IF(N185="nulová",J185,0)</f>
        <v>0</v>
      </c>
      <c r="BJ185" s="19" t="s">
        <v>34</v>
      </c>
      <c r="BK185" s="227">
        <f>ROUND(I185*H185,2)</f>
        <v>0</v>
      </c>
      <c r="BL185" s="19" t="s">
        <v>304</v>
      </c>
      <c r="BM185" s="226" t="s">
        <v>4116</v>
      </c>
    </row>
    <row r="186" spans="1:51" s="13" customFormat="1" ht="12">
      <c r="A186" s="13"/>
      <c r="B186" s="228"/>
      <c r="C186" s="229"/>
      <c r="D186" s="230" t="s">
        <v>218</v>
      </c>
      <c r="E186" s="231" t="s">
        <v>19</v>
      </c>
      <c r="F186" s="232" t="s">
        <v>4117</v>
      </c>
      <c r="G186" s="229"/>
      <c r="H186" s="233">
        <v>13</v>
      </c>
      <c r="I186" s="234"/>
      <c r="J186" s="229"/>
      <c r="K186" s="229"/>
      <c r="L186" s="235"/>
      <c r="M186" s="236"/>
      <c r="N186" s="237"/>
      <c r="O186" s="237"/>
      <c r="P186" s="237"/>
      <c r="Q186" s="237"/>
      <c r="R186" s="237"/>
      <c r="S186" s="237"/>
      <c r="T186" s="23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9" t="s">
        <v>218</v>
      </c>
      <c r="AU186" s="239" t="s">
        <v>82</v>
      </c>
      <c r="AV186" s="13" t="s">
        <v>82</v>
      </c>
      <c r="AW186" s="13" t="s">
        <v>33</v>
      </c>
      <c r="AX186" s="13" t="s">
        <v>34</v>
      </c>
      <c r="AY186" s="239" t="s">
        <v>206</v>
      </c>
    </row>
    <row r="187" spans="1:65" s="2" customFormat="1" ht="12">
      <c r="A187" s="40"/>
      <c r="B187" s="41"/>
      <c r="C187" s="215" t="s">
        <v>456</v>
      </c>
      <c r="D187" s="215" t="s">
        <v>208</v>
      </c>
      <c r="E187" s="216" t="s">
        <v>4118</v>
      </c>
      <c r="F187" s="217" t="s">
        <v>4119</v>
      </c>
      <c r="G187" s="218" t="s">
        <v>258</v>
      </c>
      <c r="H187" s="219">
        <v>0.896</v>
      </c>
      <c r="I187" s="220"/>
      <c r="J187" s="221">
        <f>ROUND(I187*H187,2)</f>
        <v>0</v>
      </c>
      <c r="K187" s="217" t="s">
        <v>3966</v>
      </c>
      <c r="L187" s="46"/>
      <c r="M187" s="222" t="s">
        <v>19</v>
      </c>
      <c r="N187" s="223" t="s">
        <v>44</v>
      </c>
      <c r="O187" s="86"/>
      <c r="P187" s="224">
        <f>O187*H187</f>
        <v>0</v>
      </c>
      <c r="Q187" s="224">
        <v>0</v>
      </c>
      <c r="R187" s="224">
        <f>Q187*H187</f>
        <v>0</v>
      </c>
      <c r="S187" s="224">
        <v>0</v>
      </c>
      <c r="T187" s="225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6" t="s">
        <v>304</v>
      </c>
      <c r="AT187" s="226" t="s">
        <v>208</v>
      </c>
      <c r="AU187" s="226" t="s">
        <v>82</v>
      </c>
      <c r="AY187" s="19" t="s">
        <v>206</v>
      </c>
      <c r="BE187" s="227">
        <f>IF(N187="základní",J187,0)</f>
        <v>0</v>
      </c>
      <c r="BF187" s="227">
        <f>IF(N187="snížená",J187,0)</f>
        <v>0</v>
      </c>
      <c r="BG187" s="227">
        <f>IF(N187="zákl. přenesená",J187,0)</f>
        <v>0</v>
      </c>
      <c r="BH187" s="227">
        <f>IF(N187="sníž. přenesená",J187,0)</f>
        <v>0</v>
      </c>
      <c r="BI187" s="227">
        <f>IF(N187="nulová",J187,0)</f>
        <v>0</v>
      </c>
      <c r="BJ187" s="19" t="s">
        <v>34</v>
      </c>
      <c r="BK187" s="227">
        <f>ROUND(I187*H187,2)</f>
        <v>0</v>
      </c>
      <c r="BL187" s="19" t="s">
        <v>304</v>
      </c>
      <c r="BM187" s="226" t="s">
        <v>4120</v>
      </c>
    </row>
    <row r="188" spans="1:63" s="12" customFormat="1" ht="22.8" customHeight="1">
      <c r="A188" s="12"/>
      <c r="B188" s="199"/>
      <c r="C188" s="200"/>
      <c r="D188" s="201" t="s">
        <v>72</v>
      </c>
      <c r="E188" s="213" t="s">
        <v>4121</v>
      </c>
      <c r="F188" s="213" t="s">
        <v>4122</v>
      </c>
      <c r="G188" s="200"/>
      <c r="H188" s="200"/>
      <c r="I188" s="203"/>
      <c r="J188" s="214">
        <f>BK188</f>
        <v>0</v>
      </c>
      <c r="K188" s="200"/>
      <c r="L188" s="205"/>
      <c r="M188" s="206"/>
      <c r="N188" s="207"/>
      <c r="O188" s="207"/>
      <c r="P188" s="208">
        <f>SUM(P189:P253)</f>
        <v>0</v>
      </c>
      <c r="Q188" s="207"/>
      <c r="R188" s="208">
        <f>SUM(R189:R253)</f>
        <v>0.846506</v>
      </c>
      <c r="S188" s="207"/>
      <c r="T188" s="209">
        <f>SUM(T189:T253)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10" t="s">
        <v>82</v>
      </c>
      <c r="AT188" s="211" t="s">
        <v>72</v>
      </c>
      <c r="AU188" s="211" t="s">
        <v>34</v>
      </c>
      <c r="AY188" s="210" t="s">
        <v>206</v>
      </c>
      <c r="BK188" s="212">
        <f>SUM(BK189:BK253)</f>
        <v>0</v>
      </c>
    </row>
    <row r="189" spans="1:65" s="2" customFormat="1" ht="12">
      <c r="A189" s="40"/>
      <c r="B189" s="41"/>
      <c r="C189" s="215" t="s">
        <v>462</v>
      </c>
      <c r="D189" s="215" t="s">
        <v>208</v>
      </c>
      <c r="E189" s="216" t="s">
        <v>4123</v>
      </c>
      <c r="F189" s="217" t="s">
        <v>4124</v>
      </c>
      <c r="G189" s="218" t="s">
        <v>270</v>
      </c>
      <c r="H189" s="219">
        <v>16.5</v>
      </c>
      <c r="I189" s="220"/>
      <c r="J189" s="221">
        <f>ROUND(I189*H189,2)</f>
        <v>0</v>
      </c>
      <c r="K189" s="217" t="s">
        <v>3966</v>
      </c>
      <c r="L189" s="46"/>
      <c r="M189" s="222" t="s">
        <v>19</v>
      </c>
      <c r="N189" s="223" t="s">
        <v>44</v>
      </c>
      <c r="O189" s="86"/>
      <c r="P189" s="224">
        <f>O189*H189</f>
        <v>0</v>
      </c>
      <c r="Q189" s="224">
        <v>0.00309</v>
      </c>
      <c r="R189" s="224">
        <f>Q189*H189</f>
        <v>0.050984999999999996</v>
      </c>
      <c r="S189" s="224">
        <v>0</v>
      </c>
      <c r="T189" s="225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6" t="s">
        <v>304</v>
      </c>
      <c r="AT189" s="226" t="s">
        <v>208</v>
      </c>
      <c r="AU189" s="226" t="s">
        <v>82</v>
      </c>
      <c r="AY189" s="19" t="s">
        <v>206</v>
      </c>
      <c r="BE189" s="227">
        <f>IF(N189="základní",J189,0)</f>
        <v>0</v>
      </c>
      <c r="BF189" s="227">
        <f>IF(N189="snížená",J189,0)</f>
        <v>0</v>
      </c>
      <c r="BG189" s="227">
        <f>IF(N189="zákl. přenesená",J189,0)</f>
        <v>0</v>
      </c>
      <c r="BH189" s="227">
        <f>IF(N189="sníž. přenesená",J189,0)</f>
        <v>0</v>
      </c>
      <c r="BI189" s="227">
        <f>IF(N189="nulová",J189,0)</f>
        <v>0</v>
      </c>
      <c r="BJ189" s="19" t="s">
        <v>34</v>
      </c>
      <c r="BK189" s="227">
        <f>ROUND(I189*H189,2)</f>
        <v>0</v>
      </c>
      <c r="BL189" s="19" t="s">
        <v>304</v>
      </c>
      <c r="BM189" s="226" t="s">
        <v>4125</v>
      </c>
    </row>
    <row r="190" spans="1:51" s="13" customFormat="1" ht="12">
      <c r="A190" s="13"/>
      <c r="B190" s="228"/>
      <c r="C190" s="229"/>
      <c r="D190" s="230" t="s">
        <v>218</v>
      </c>
      <c r="E190" s="231" t="s">
        <v>19</v>
      </c>
      <c r="F190" s="232" t="s">
        <v>4126</v>
      </c>
      <c r="G190" s="229"/>
      <c r="H190" s="233">
        <v>16.5</v>
      </c>
      <c r="I190" s="234"/>
      <c r="J190" s="229"/>
      <c r="K190" s="229"/>
      <c r="L190" s="235"/>
      <c r="M190" s="236"/>
      <c r="N190" s="237"/>
      <c r="O190" s="237"/>
      <c r="P190" s="237"/>
      <c r="Q190" s="237"/>
      <c r="R190" s="237"/>
      <c r="S190" s="237"/>
      <c r="T190" s="23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9" t="s">
        <v>218</v>
      </c>
      <c r="AU190" s="239" t="s">
        <v>82</v>
      </c>
      <c r="AV190" s="13" t="s">
        <v>82</v>
      </c>
      <c r="AW190" s="13" t="s">
        <v>33</v>
      </c>
      <c r="AX190" s="13" t="s">
        <v>34</v>
      </c>
      <c r="AY190" s="239" t="s">
        <v>206</v>
      </c>
    </row>
    <row r="191" spans="1:65" s="2" customFormat="1" ht="12">
      <c r="A191" s="40"/>
      <c r="B191" s="41"/>
      <c r="C191" s="215" t="s">
        <v>468</v>
      </c>
      <c r="D191" s="215" t="s">
        <v>208</v>
      </c>
      <c r="E191" s="216" t="s">
        <v>4127</v>
      </c>
      <c r="F191" s="217" t="s">
        <v>4128</v>
      </c>
      <c r="G191" s="218" t="s">
        <v>270</v>
      </c>
      <c r="H191" s="219">
        <v>46.2</v>
      </c>
      <c r="I191" s="220"/>
      <c r="J191" s="221">
        <f>ROUND(I191*H191,2)</f>
        <v>0</v>
      </c>
      <c r="K191" s="217" t="s">
        <v>3966</v>
      </c>
      <c r="L191" s="46"/>
      <c r="M191" s="222" t="s">
        <v>19</v>
      </c>
      <c r="N191" s="223" t="s">
        <v>44</v>
      </c>
      <c r="O191" s="86"/>
      <c r="P191" s="224">
        <f>O191*H191</f>
        <v>0</v>
      </c>
      <c r="Q191" s="224">
        <v>0.00451</v>
      </c>
      <c r="R191" s="224">
        <f>Q191*H191</f>
        <v>0.20836200000000002</v>
      </c>
      <c r="S191" s="224">
        <v>0</v>
      </c>
      <c r="T191" s="225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6" t="s">
        <v>304</v>
      </c>
      <c r="AT191" s="226" t="s">
        <v>208</v>
      </c>
      <c r="AU191" s="226" t="s">
        <v>82</v>
      </c>
      <c r="AY191" s="19" t="s">
        <v>206</v>
      </c>
      <c r="BE191" s="227">
        <f>IF(N191="základní",J191,0)</f>
        <v>0</v>
      </c>
      <c r="BF191" s="227">
        <f>IF(N191="snížená",J191,0)</f>
        <v>0</v>
      </c>
      <c r="BG191" s="227">
        <f>IF(N191="zákl. přenesená",J191,0)</f>
        <v>0</v>
      </c>
      <c r="BH191" s="227">
        <f>IF(N191="sníž. přenesená",J191,0)</f>
        <v>0</v>
      </c>
      <c r="BI191" s="227">
        <f>IF(N191="nulová",J191,0)</f>
        <v>0</v>
      </c>
      <c r="BJ191" s="19" t="s">
        <v>34</v>
      </c>
      <c r="BK191" s="227">
        <f>ROUND(I191*H191,2)</f>
        <v>0</v>
      </c>
      <c r="BL191" s="19" t="s">
        <v>304</v>
      </c>
      <c r="BM191" s="226" t="s">
        <v>4129</v>
      </c>
    </row>
    <row r="192" spans="1:51" s="13" customFormat="1" ht="12">
      <c r="A192" s="13"/>
      <c r="B192" s="228"/>
      <c r="C192" s="229"/>
      <c r="D192" s="230" t="s">
        <v>218</v>
      </c>
      <c r="E192" s="231" t="s">
        <v>19</v>
      </c>
      <c r="F192" s="232" t="s">
        <v>4130</v>
      </c>
      <c r="G192" s="229"/>
      <c r="H192" s="233">
        <v>46.2</v>
      </c>
      <c r="I192" s="234"/>
      <c r="J192" s="229"/>
      <c r="K192" s="229"/>
      <c r="L192" s="235"/>
      <c r="M192" s="236"/>
      <c r="N192" s="237"/>
      <c r="O192" s="237"/>
      <c r="P192" s="237"/>
      <c r="Q192" s="237"/>
      <c r="R192" s="237"/>
      <c r="S192" s="237"/>
      <c r="T192" s="23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9" t="s">
        <v>218</v>
      </c>
      <c r="AU192" s="239" t="s">
        <v>82</v>
      </c>
      <c r="AV192" s="13" t="s">
        <v>82</v>
      </c>
      <c r="AW192" s="13" t="s">
        <v>33</v>
      </c>
      <c r="AX192" s="13" t="s">
        <v>34</v>
      </c>
      <c r="AY192" s="239" t="s">
        <v>206</v>
      </c>
    </row>
    <row r="193" spans="1:65" s="2" customFormat="1" ht="33" customHeight="1">
      <c r="A193" s="40"/>
      <c r="B193" s="41"/>
      <c r="C193" s="215" t="s">
        <v>474</v>
      </c>
      <c r="D193" s="215" t="s">
        <v>208</v>
      </c>
      <c r="E193" s="216" t="s">
        <v>4131</v>
      </c>
      <c r="F193" s="217" t="s">
        <v>4132</v>
      </c>
      <c r="G193" s="218" t="s">
        <v>270</v>
      </c>
      <c r="H193" s="219">
        <v>89.1</v>
      </c>
      <c r="I193" s="220"/>
      <c r="J193" s="221">
        <f>ROUND(I193*H193,2)</f>
        <v>0</v>
      </c>
      <c r="K193" s="217" t="s">
        <v>3966</v>
      </c>
      <c r="L193" s="46"/>
      <c r="M193" s="222" t="s">
        <v>19</v>
      </c>
      <c r="N193" s="223" t="s">
        <v>44</v>
      </c>
      <c r="O193" s="86"/>
      <c r="P193" s="224">
        <f>O193*H193</f>
        <v>0</v>
      </c>
      <c r="Q193" s="224">
        <v>0.00066</v>
      </c>
      <c r="R193" s="224">
        <f>Q193*H193</f>
        <v>0.058806</v>
      </c>
      <c r="S193" s="224">
        <v>0</v>
      </c>
      <c r="T193" s="225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6" t="s">
        <v>304</v>
      </c>
      <c r="AT193" s="226" t="s">
        <v>208</v>
      </c>
      <c r="AU193" s="226" t="s">
        <v>82</v>
      </c>
      <c r="AY193" s="19" t="s">
        <v>206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19" t="s">
        <v>34</v>
      </c>
      <c r="BK193" s="227">
        <f>ROUND(I193*H193,2)</f>
        <v>0</v>
      </c>
      <c r="BL193" s="19" t="s">
        <v>304</v>
      </c>
      <c r="BM193" s="226" t="s">
        <v>4133</v>
      </c>
    </row>
    <row r="194" spans="1:51" s="13" customFormat="1" ht="12">
      <c r="A194" s="13"/>
      <c r="B194" s="228"/>
      <c r="C194" s="229"/>
      <c r="D194" s="230" t="s">
        <v>218</v>
      </c>
      <c r="E194" s="231" t="s">
        <v>19</v>
      </c>
      <c r="F194" s="232" t="s">
        <v>4134</v>
      </c>
      <c r="G194" s="229"/>
      <c r="H194" s="233">
        <v>89.1</v>
      </c>
      <c r="I194" s="234"/>
      <c r="J194" s="229"/>
      <c r="K194" s="229"/>
      <c r="L194" s="235"/>
      <c r="M194" s="236"/>
      <c r="N194" s="237"/>
      <c r="O194" s="237"/>
      <c r="P194" s="237"/>
      <c r="Q194" s="237"/>
      <c r="R194" s="237"/>
      <c r="S194" s="237"/>
      <c r="T194" s="23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9" t="s">
        <v>218</v>
      </c>
      <c r="AU194" s="239" t="s">
        <v>82</v>
      </c>
      <c r="AV194" s="13" t="s">
        <v>82</v>
      </c>
      <c r="AW194" s="13" t="s">
        <v>33</v>
      </c>
      <c r="AX194" s="13" t="s">
        <v>34</v>
      </c>
      <c r="AY194" s="239" t="s">
        <v>206</v>
      </c>
    </row>
    <row r="195" spans="1:65" s="2" customFormat="1" ht="33" customHeight="1">
      <c r="A195" s="40"/>
      <c r="B195" s="41"/>
      <c r="C195" s="215" t="s">
        <v>480</v>
      </c>
      <c r="D195" s="215" t="s">
        <v>208</v>
      </c>
      <c r="E195" s="216" t="s">
        <v>4135</v>
      </c>
      <c r="F195" s="217" t="s">
        <v>4136</v>
      </c>
      <c r="G195" s="218" t="s">
        <v>270</v>
      </c>
      <c r="H195" s="219">
        <v>148.5</v>
      </c>
      <c r="I195" s="220"/>
      <c r="J195" s="221">
        <f>ROUND(I195*H195,2)</f>
        <v>0</v>
      </c>
      <c r="K195" s="217" t="s">
        <v>3966</v>
      </c>
      <c r="L195" s="46"/>
      <c r="M195" s="222" t="s">
        <v>19</v>
      </c>
      <c r="N195" s="223" t="s">
        <v>44</v>
      </c>
      <c r="O195" s="86"/>
      <c r="P195" s="224">
        <f>O195*H195</f>
        <v>0</v>
      </c>
      <c r="Q195" s="224">
        <v>0.00091</v>
      </c>
      <c r="R195" s="224">
        <f>Q195*H195</f>
        <v>0.135135</v>
      </c>
      <c r="S195" s="224">
        <v>0</v>
      </c>
      <c r="T195" s="225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6" t="s">
        <v>304</v>
      </c>
      <c r="AT195" s="226" t="s">
        <v>208</v>
      </c>
      <c r="AU195" s="226" t="s">
        <v>82</v>
      </c>
      <c r="AY195" s="19" t="s">
        <v>206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19" t="s">
        <v>34</v>
      </c>
      <c r="BK195" s="227">
        <f>ROUND(I195*H195,2)</f>
        <v>0</v>
      </c>
      <c r="BL195" s="19" t="s">
        <v>304</v>
      </c>
      <c r="BM195" s="226" t="s">
        <v>4137</v>
      </c>
    </row>
    <row r="196" spans="1:51" s="13" customFormat="1" ht="12">
      <c r="A196" s="13"/>
      <c r="B196" s="228"/>
      <c r="C196" s="229"/>
      <c r="D196" s="230" t="s">
        <v>218</v>
      </c>
      <c r="E196" s="231" t="s">
        <v>19</v>
      </c>
      <c r="F196" s="232" t="s">
        <v>4138</v>
      </c>
      <c r="G196" s="229"/>
      <c r="H196" s="233">
        <v>148.5</v>
      </c>
      <c r="I196" s="234"/>
      <c r="J196" s="229"/>
      <c r="K196" s="229"/>
      <c r="L196" s="235"/>
      <c r="M196" s="236"/>
      <c r="N196" s="237"/>
      <c r="O196" s="237"/>
      <c r="P196" s="237"/>
      <c r="Q196" s="237"/>
      <c r="R196" s="237"/>
      <c r="S196" s="237"/>
      <c r="T196" s="23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9" t="s">
        <v>218</v>
      </c>
      <c r="AU196" s="239" t="s">
        <v>82</v>
      </c>
      <c r="AV196" s="13" t="s">
        <v>82</v>
      </c>
      <c r="AW196" s="13" t="s">
        <v>33</v>
      </c>
      <c r="AX196" s="13" t="s">
        <v>34</v>
      </c>
      <c r="AY196" s="239" t="s">
        <v>206</v>
      </c>
    </row>
    <row r="197" spans="1:65" s="2" customFormat="1" ht="33" customHeight="1">
      <c r="A197" s="40"/>
      <c r="B197" s="41"/>
      <c r="C197" s="215" t="s">
        <v>485</v>
      </c>
      <c r="D197" s="215" t="s">
        <v>208</v>
      </c>
      <c r="E197" s="216" t="s">
        <v>4139</v>
      </c>
      <c r="F197" s="217" t="s">
        <v>4140</v>
      </c>
      <c r="G197" s="218" t="s">
        <v>270</v>
      </c>
      <c r="H197" s="219">
        <v>88</v>
      </c>
      <c r="I197" s="220"/>
      <c r="J197" s="221">
        <f>ROUND(I197*H197,2)</f>
        <v>0</v>
      </c>
      <c r="K197" s="217" t="s">
        <v>3966</v>
      </c>
      <c r="L197" s="46"/>
      <c r="M197" s="222" t="s">
        <v>19</v>
      </c>
      <c r="N197" s="223" t="s">
        <v>44</v>
      </c>
      <c r="O197" s="86"/>
      <c r="P197" s="224">
        <f>O197*H197</f>
        <v>0</v>
      </c>
      <c r="Q197" s="224">
        <v>0.00119</v>
      </c>
      <c r="R197" s="224">
        <f>Q197*H197</f>
        <v>0.10472000000000001</v>
      </c>
      <c r="S197" s="224">
        <v>0</v>
      </c>
      <c r="T197" s="225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6" t="s">
        <v>304</v>
      </c>
      <c r="AT197" s="226" t="s">
        <v>208</v>
      </c>
      <c r="AU197" s="226" t="s">
        <v>82</v>
      </c>
      <c r="AY197" s="19" t="s">
        <v>206</v>
      </c>
      <c r="BE197" s="227">
        <f>IF(N197="základní",J197,0)</f>
        <v>0</v>
      </c>
      <c r="BF197" s="227">
        <f>IF(N197="snížená",J197,0)</f>
        <v>0</v>
      </c>
      <c r="BG197" s="227">
        <f>IF(N197="zákl. přenesená",J197,0)</f>
        <v>0</v>
      </c>
      <c r="BH197" s="227">
        <f>IF(N197="sníž. přenesená",J197,0)</f>
        <v>0</v>
      </c>
      <c r="BI197" s="227">
        <f>IF(N197="nulová",J197,0)</f>
        <v>0</v>
      </c>
      <c r="BJ197" s="19" t="s">
        <v>34</v>
      </c>
      <c r="BK197" s="227">
        <f>ROUND(I197*H197,2)</f>
        <v>0</v>
      </c>
      <c r="BL197" s="19" t="s">
        <v>304</v>
      </c>
      <c r="BM197" s="226" t="s">
        <v>4141</v>
      </c>
    </row>
    <row r="198" spans="1:51" s="13" customFormat="1" ht="12">
      <c r="A198" s="13"/>
      <c r="B198" s="228"/>
      <c r="C198" s="229"/>
      <c r="D198" s="230" t="s">
        <v>218</v>
      </c>
      <c r="E198" s="231" t="s">
        <v>19</v>
      </c>
      <c r="F198" s="232" t="s">
        <v>4142</v>
      </c>
      <c r="G198" s="229"/>
      <c r="H198" s="233">
        <v>88</v>
      </c>
      <c r="I198" s="234"/>
      <c r="J198" s="229"/>
      <c r="K198" s="229"/>
      <c r="L198" s="235"/>
      <c r="M198" s="236"/>
      <c r="N198" s="237"/>
      <c r="O198" s="237"/>
      <c r="P198" s="237"/>
      <c r="Q198" s="237"/>
      <c r="R198" s="237"/>
      <c r="S198" s="237"/>
      <c r="T198" s="23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9" t="s">
        <v>218</v>
      </c>
      <c r="AU198" s="239" t="s">
        <v>82</v>
      </c>
      <c r="AV198" s="13" t="s">
        <v>82</v>
      </c>
      <c r="AW198" s="13" t="s">
        <v>33</v>
      </c>
      <c r="AX198" s="13" t="s">
        <v>34</v>
      </c>
      <c r="AY198" s="239" t="s">
        <v>206</v>
      </c>
    </row>
    <row r="199" spans="1:65" s="2" customFormat="1" ht="33" customHeight="1">
      <c r="A199" s="40"/>
      <c r="B199" s="41"/>
      <c r="C199" s="215" t="s">
        <v>490</v>
      </c>
      <c r="D199" s="215" t="s">
        <v>208</v>
      </c>
      <c r="E199" s="216" t="s">
        <v>4143</v>
      </c>
      <c r="F199" s="217" t="s">
        <v>4144</v>
      </c>
      <c r="G199" s="218" t="s">
        <v>270</v>
      </c>
      <c r="H199" s="219">
        <v>22</v>
      </c>
      <c r="I199" s="220"/>
      <c r="J199" s="221">
        <f>ROUND(I199*H199,2)</f>
        <v>0</v>
      </c>
      <c r="K199" s="217" t="s">
        <v>3966</v>
      </c>
      <c r="L199" s="46"/>
      <c r="M199" s="222" t="s">
        <v>19</v>
      </c>
      <c r="N199" s="223" t="s">
        <v>44</v>
      </c>
      <c r="O199" s="86"/>
      <c r="P199" s="224">
        <f>O199*H199</f>
        <v>0</v>
      </c>
      <c r="Q199" s="224">
        <v>0.00252</v>
      </c>
      <c r="R199" s="224">
        <f>Q199*H199</f>
        <v>0.05544</v>
      </c>
      <c r="S199" s="224">
        <v>0</v>
      </c>
      <c r="T199" s="225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6" t="s">
        <v>304</v>
      </c>
      <c r="AT199" s="226" t="s">
        <v>208</v>
      </c>
      <c r="AU199" s="226" t="s">
        <v>82</v>
      </c>
      <c r="AY199" s="19" t="s">
        <v>206</v>
      </c>
      <c r="BE199" s="227">
        <f>IF(N199="základní",J199,0)</f>
        <v>0</v>
      </c>
      <c r="BF199" s="227">
        <f>IF(N199="snížená",J199,0)</f>
        <v>0</v>
      </c>
      <c r="BG199" s="227">
        <f>IF(N199="zákl. přenesená",J199,0)</f>
        <v>0</v>
      </c>
      <c r="BH199" s="227">
        <f>IF(N199="sníž. přenesená",J199,0)</f>
        <v>0</v>
      </c>
      <c r="BI199" s="227">
        <f>IF(N199="nulová",J199,0)</f>
        <v>0</v>
      </c>
      <c r="BJ199" s="19" t="s">
        <v>34</v>
      </c>
      <c r="BK199" s="227">
        <f>ROUND(I199*H199,2)</f>
        <v>0</v>
      </c>
      <c r="BL199" s="19" t="s">
        <v>304</v>
      </c>
      <c r="BM199" s="226" t="s">
        <v>4145</v>
      </c>
    </row>
    <row r="200" spans="1:51" s="13" customFormat="1" ht="12">
      <c r="A200" s="13"/>
      <c r="B200" s="228"/>
      <c r="C200" s="229"/>
      <c r="D200" s="230" t="s">
        <v>218</v>
      </c>
      <c r="E200" s="231" t="s">
        <v>19</v>
      </c>
      <c r="F200" s="232" t="s">
        <v>4146</v>
      </c>
      <c r="G200" s="229"/>
      <c r="H200" s="233">
        <v>22</v>
      </c>
      <c r="I200" s="234"/>
      <c r="J200" s="229"/>
      <c r="K200" s="229"/>
      <c r="L200" s="235"/>
      <c r="M200" s="236"/>
      <c r="N200" s="237"/>
      <c r="O200" s="237"/>
      <c r="P200" s="237"/>
      <c r="Q200" s="237"/>
      <c r="R200" s="237"/>
      <c r="S200" s="237"/>
      <c r="T200" s="23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9" t="s">
        <v>218</v>
      </c>
      <c r="AU200" s="239" t="s">
        <v>82</v>
      </c>
      <c r="AV200" s="13" t="s">
        <v>82</v>
      </c>
      <c r="AW200" s="13" t="s">
        <v>33</v>
      </c>
      <c r="AX200" s="13" t="s">
        <v>34</v>
      </c>
      <c r="AY200" s="239" t="s">
        <v>206</v>
      </c>
    </row>
    <row r="201" spans="1:65" s="2" customFormat="1" ht="33" customHeight="1">
      <c r="A201" s="40"/>
      <c r="B201" s="41"/>
      <c r="C201" s="215" t="s">
        <v>494</v>
      </c>
      <c r="D201" s="215" t="s">
        <v>208</v>
      </c>
      <c r="E201" s="216" t="s">
        <v>4147</v>
      </c>
      <c r="F201" s="217" t="s">
        <v>4148</v>
      </c>
      <c r="G201" s="218" t="s">
        <v>270</v>
      </c>
      <c r="H201" s="219">
        <v>8.8</v>
      </c>
      <c r="I201" s="220"/>
      <c r="J201" s="221">
        <f>ROUND(I201*H201,2)</f>
        <v>0</v>
      </c>
      <c r="K201" s="217" t="s">
        <v>3966</v>
      </c>
      <c r="L201" s="46"/>
      <c r="M201" s="222" t="s">
        <v>19</v>
      </c>
      <c r="N201" s="223" t="s">
        <v>44</v>
      </c>
      <c r="O201" s="86"/>
      <c r="P201" s="224">
        <f>O201*H201</f>
        <v>0</v>
      </c>
      <c r="Q201" s="224">
        <v>0.0035</v>
      </c>
      <c r="R201" s="224">
        <f>Q201*H201</f>
        <v>0.030800000000000004</v>
      </c>
      <c r="S201" s="224">
        <v>0</v>
      </c>
      <c r="T201" s="225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6" t="s">
        <v>304</v>
      </c>
      <c r="AT201" s="226" t="s">
        <v>208</v>
      </c>
      <c r="AU201" s="226" t="s">
        <v>82</v>
      </c>
      <c r="AY201" s="19" t="s">
        <v>206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19" t="s">
        <v>34</v>
      </c>
      <c r="BK201" s="227">
        <f>ROUND(I201*H201,2)</f>
        <v>0</v>
      </c>
      <c r="BL201" s="19" t="s">
        <v>304</v>
      </c>
      <c r="BM201" s="226" t="s">
        <v>4149</v>
      </c>
    </row>
    <row r="202" spans="1:51" s="13" customFormat="1" ht="12">
      <c r="A202" s="13"/>
      <c r="B202" s="228"/>
      <c r="C202" s="229"/>
      <c r="D202" s="230" t="s">
        <v>218</v>
      </c>
      <c r="E202" s="231" t="s">
        <v>19</v>
      </c>
      <c r="F202" s="232" t="s">
        <v>4150</v>
      </c>
      <c r="G202" s="229"/>
      <c r="H202" s="233">
        <v>8.8</v>
      </c>
      <c r="I202" s="234"/>
      <c r="J202" s="229"/>
      <c r="K202" s="229"/>
      <c r="L202" s="235"/>
      <c r="M202" s="236"/>
      <c r="N202" s="237"/>
      <c r="O202" s="237"/>
      <c r="P202" s="237"/>
      <c r="Q202" s="237"/>
      <c r="R202" s="237"/>
      <c r="S202" s="237"/>
      <c r="T202" s="23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9" t="s">
        <v>218</v>
      </c>
      <c r="AU202" s="239" t="s">
        <v>82</v>
      </c>
      <c r="AV202" s="13" t="s">
        <v>82</v>
      </c>
      <c r="AW202" s="13" t="s">
        <v>33</v>
      </c>
      <c r="AX202" s="13" t="s">
        <v>34</v>
      </c>
      <c r="AY202" s="239" t="s">
        <v>206</v>
      </c>
    </row>
    <row r="203" spans="1:65" s="2" customFormat="1" ht="55.5" customHeight="1">
      <c r="A203" s="40"/>
      <c r="B203" s="41"/>
      <c r="C203" s="215" t="s">
        <v>498</v>
      </c>
      <c r="D203" s="215" t="s">
        <v>208</v>
      </c>
      <c r="E203" s="216" t="s">
        <v>4151</v>
      </c>
      <c r="F203" s="217" t="s">
        <v>4152</v>
      </c>
      <c r="G203" s="218" t="s">
        <v>270</v>
      </c>
      <c r="H203" s="219">
        <v>61.6</v>
      </c>
      <c r="I203" s="220"/>
      <c r="J203" s="221">
        <f>ROUND(I203*H203,2)</f>
        <v>0</v>
      </c>
      <c r="K203" s="217" t="s">
        <v>3966</v>
      </c>
      <c r="L203" s="46"/>
      <c r="M203" s="222" t="s">
        <v>19</v>
      </c>
      <c r="N203" s="223" t="s">
        <v>44</v>
      </c>
      <c r="O203" s="86"/>
      <c r="P203" s="224">
        <f>O203*H203</f>
        <v>0</v>
      </c>
      <c r="Q203" s="224">
        <v>7E-05</v>
      </c>
      <c r="R203" s="224">
        <f>Q203*H203</f>
        <v>0.004312</v>
      </c>
      <c r="S203" s="224">
        <v>0</v>
      </c>
      <c r="T203" s="225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6" t="s">
        <v>304</v>
      </c>
      <c r="AT203" s="226" t="s">
        <v>208</v>
      </c>
      <c r="AU203" s="226" t="s">
        <v>82</v>
      </c>
      <c r="AY203" s="19" t="s">
        <v>206</v>
      </c>
      <c r="BE203" s="227">
        <f>IF(N203="základní",J203,0)</f>
        <v>0</v>
      </c>
      <c r="BF203" s="227">
        <f>IF(N203="snížená",J203,0)</f>
        <v>0</v>
      </c>
      <c r="BG203" s="227">
        <f>IF(N203="zákl. přenesená",J203,0)</f>
        <v>0</v>
      </c>
      <c r="BH203" s="227">
        <f>IF(N203="sníž. přenesená",J203,0)</f>
        <v>0</v>
      </c>
      <c r="BI203" s="227">
        <f>IF(N203="nulová",J203,0)</f>
        <v>0</v>
      </c>
      <c r="BJ203" s="19" t="s">
        <v>34</v>
      </c>
      <c r="BK203" s="227">
        <f>ROUND(I203*H203,2)</f>
        <v>0</v>
      </c>
      <c r="BL203" s="19" t="s">
        <v>304</v>
      </c>
      <c r="BM203" s="226" t="s">
        <v>4153</v>
      </c>
    </row>
    <row r="204" spans="1:51" s="13" customFormat="1" ht="12">
      <c r="A204" s="13"/>
      <c r="B204" s="228"/>
      <c r="C204" s="229"/>
      <c r="D204" s="230" t="s">
        <v>218</v>
      </c>
      <c r="E204" s="231" t="s">
        <v>19</v>
      </c>
      <c r="F204" s="232" t="s">
        <v>4154</v>
      </c>
      <c r="G204" s="229"/>
      <c r="H204" s="233">
        <v>61.6</v>
      </c>
      <c r="I204" s="234"/>
      <c r="J204" s="229"/>
      <c r="K204" s="229"/>
      <c r="L204" s="235"/>
      <c r="M204" s="236"/>
      <c r="N204" s="237"/>
      <c r="O204" s="237"/>
      <c r="P204" s="237"/>
      <c r="Q204" s="237"/>
      <c r="R204" s="237"/>
      <c r="S204" s="237"/>
      <c r="T204" s="23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9" t="s">
        <v>218</v>
      </c>
      <c r="AU204" s="239" t="s">
        <v>82</v>
      </c>
      <c r="AV204" s="13" t="s">
        <v>82</v>
      </c>
      <c r="AW204" s="13" t="s">
        <v>33</v>
      </c>
      <c r="AX204" s="13" t="s">
        <v>34</v>
      </c>
      <c r="AY204" s="239" t="s">
        <v>206</v>
      </c>
    </row>
    <row r="205" spans="1:65" s="2" customFormat="1" ht="55.5" customHeight="1">
      <c r="A205" s="40"/>
      <c r="B205" s="41"/>
      <c r="C205" s="215" t="s">
        <v>503</v>
      </c>
      <c r="D205" s="215" t="s">
        <v>208</v>
      </c>
      <c r="E205" s="216" t="s">
        <v>4155</v>
      </c>
      <c r="F205" s="217" t="s">
        <v>4156</v>
      </c>
      <c r="G205" s="218" t="s">
        <v>270</v>
      </c>
      <c r="H205" s="219">
        <v>105.6</v>
      </c>
      <c r="I205" s="220"/>
      <c r="J205" s="221">
        <f>ROUND(I205*H205,2)</f>
        <v>0</v>
      </c>
      <c r="K205" s="217" t="s">
        <v>3966</v>
      </c>
      <c r="L205" s="46"/>
      <c r="M205" s="222" t="s">
        <v>19</v>
      </c>
      <c r="N205" s="223" t="s">
        <v>44</v>
      </c>
      <c r="O205" s="86"/>
      <c r="P205" s="224">
        <f>O205*H205</f>
        <v>0</v>
      </c>
      <c r="Q205" s="224">
        <v>9E-05</v>
      </c>
      <c r="R205" s="224">
        <f>Q205*H205</f>
        <v>0.009504</v>
      </c>
      <c r="S205" s="224">
        <v>0</v>
      </c>
      <c r="T205" s="225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6" t="s">
        <v>304</v>
      </c>
      <c r="AT205" s="226" t="s">
        <v>208</v>
      </c>
      <c r="AU205" s="226" t="s">
        <v>82</v>
      </c>
      <c r="AY205" s="19" t="s">
        <v>206</v>
      </c>
      <c r="BE205" s="227">
        <f>IF(N205="základní",J205,0)</f>
        <v>0</v>
      </c>
      <c r="BF205" s="227">
        <f>IF(N205="snížená",J205,0)</f>
        <v>0</v>
      </c>
      <c r="BG205" s="227">
        <f>IF(N205="zákl. přenesená",J205,0)</f>
        <v>0</v>
      </c>
      <c r="BH205" s="227">
        <f>IF(N205="sníž. přenesená",J205,0)</f>
        <v>0</v>
      </c>
      <c r="BI205" s="227">
        <f>IF(N205="nulová",J205,0)</f>
        <v>0</v>
      </c>
      <c r="BJ205" s="19" t="s">
        <v>34</v>
      </c>
      <c r="BK205" s="227">
        <f>ROUND(I205*H205,2)</f>
        <v>0</v>
      </c>
      <c r="BL205" s="19" t="s">
        <v>304</v>
      </c>
      <c r="BM205" s="226" t="s">
        <v>4157</v>
      </c>
    </row>
    <row r="206" spans="1:51" s="13" customFormat="1" ht="12">
      <c r="A206" s="13"/>
      <c r="B206" s="228"/>
      <c r="C206" s="229"/>
      <c r="D206" s="230" t="s">
        <v>218</v>
      </c>
      <c r="E206" s="231" t="s">
        <v>19</v>
      </c>
      <c r="F206" s="232" t="s">
        <v>4158</v>
      </c>
      <c r="G206" s="229"/>
      <c r="H206" s="233">
        <v>105.6</v>
      </c>
      <c r="I206" s="234"/>
      <c r="J206" s="229"/>
      <c r="K206" s="229"/>
      <c r="L206" s="235"/>
      <c r="M206" s="236"/>
      <c r="N206" s="237"/>
      <c r="O206" s="237"/>
      <c r="P206" s="237"/>
      <c r="Q206" s="237"/>
      <c r="R206" s="237"/>
      <c r="S206" s="237"/>
      <c r="T206" s="23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9" t="s">
        <v>218</v>
      </c>
      <c r="AU206" s="239" t="s">
        <v>82</v>
      </c>
      <c r="AV206" s="13" t="s">
        <v>82</v>
      </c>
      <c r="AW206" s="13" t="s">
        <v>33</v>
      </c>
      <c r="AX206" s="13" t="s">
        <v>34</v>
      </c>
      <c r="AY206" s="239" t="s">
        <v>206</v>
      </c>
    </row>
    <row r="207" spans="1:65" s="2" customFormat="1" ht="55.5" customHeight="1">
      <c r="A207" s="40"/>
      <c r="B207" s="41"/>
      <c r="C207" s="215" t="s">
        <v>508</v>
      </c>
      <c r="D207" s="215" t="s">
        <v>208</v>
      </c>
      <c r="E207" s="216" t="s">
        <v>4159</v>
      </c>
      <c r="F207" s="217" t="s">
        <v>4160</v>
      </c>
      <c r="G207" s="218" t="s">
        <v>270</v>
      </c>
      <c r="H207" s="219">
        <v>27.5</v>
      </c>
      <c r="I207" s="220"/>
      <c r="J207" s="221">
        <f>ROUND(I207*H207,2)</f>
        <v>0</v>
      </c>
      <c r="K207" s="217" t="s">
        <v>3966</v>
      </c>
      <c r="L207" s="46"/>
      <c r="M207" s="222" t="s">
        <v>19</v>
      </c>
      <c r="N207" s="223" t="s">
        <v>44</v>
      </c>
      <c r="O207" s="86"/>
      <c r="P207" s="224">
        <f>O207*H207</f>
        <v>0</v>
      </c>
      <c r="Q207" s="224">
        <v>0.00012</v>
      </c>
      <c r="R207" s="224">
        <f>Q207*H207</f>
        <v>0.0033</v>
      </c>
      <c r="S207" s="224">
        <v>0</v>
      </c>
      <c r="T207" s="225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6" t="s">
        <v>304</v>
      </c>
      <c r="AT207" s="226" t="s">
        <v>208</v>
      </c>
      <c r="AU207" s="226" t="s">
        <v>82</v>
      </c>
      <c r="AY207" s="19" t="s">
        <v>206</v>
      </c>
      <c r="BE207" s="227">
        <f>IF(N207="základní",J207,0)</f>
        <v>0</v>
      </c>
      <c r="BF207" s="227">
        <f>IF(N207="snížená",J207,0)</f>
        <v>0</v>
      </c>
      <c r="BG207" s="227">
        <f>IF(N207="zákl. přenesená",J207,0)</f>
        <v>0</v>
      </c>
      <c r="BH207" s="227">
        <f>IF(N207="sníž. přenesená",J207,0)</f>
        <v>0</v>
      </c>
      <c r="BI207" s="227">
        <f>IF(N207="nulová",J207,0)</f>
        <v>0</v>
      </c>
      <c r="BJ207" s="19" t="s">
        <v>34</v>
      </c>
      <c r="BK207" s="227">
        <f>ROUND(I207*H207,2)</f>
        <v>0</v>
      </c>
      <c r="BL207" s="19" t="s">
        <v>304</v>
      </c>
      <c r="BM207" s="226" t="s">
        <v>4161</v>
      </c>
    </row>
    <row r="208" spans="1:51" s="13" customFormat="1" ht="12">
      <c r="A208" s="13"/>
      <c r="B208" s="228"/>
      <c r="C208" s="229"/>
      <c r="D208" s="230" t="s">
        <v>218</v>
      </c>
      <c r="E208" s="231" t="s">
        <v>19</v>
      </c>
      <c r="F208" s="232" t="s">
        <v>4162</v>
      </c>
      <c r="G208" s="229"/>
      <c r="H208" s="233">
        <v>27.5</v>
      </c>
      <c r="I208" s="234"/>
      <c r="J208" s="229"/>
      <c r="K208" s="229"/>
      <c r="L208" s="235"/>
      <c r="M208" s="236"/>
      <c r="N208" s="237"/>
      <c r="O208" s="237"/>
      <c r="P208" s="237"/>
      <c r="Q208" s="237"/>
      <c r="R208" s="237"/>
      <c r="S208" s="237"/>
      <c r="T208" s="23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9" t="s">
        <v>218</v>
      </c>
      <c r="AU208" s="239" t="s">
        <v>82</v>
      </c>
      <c r="AV208" s="13" t="s">
        <v>82</v>
      </c>
      <c r="AW208" s="13" t="s">
        <v>33</v>
      </c>
      <c r="AX208" s="13" t="s">
        <v>34</v>
      </c>
      <c r="AY208" s="239" t="s">
        <v>206</v>
      </c>
    </row>
    <row r="209" spans="1:65" s="2" customFormat="1" ht="55.5" customHeight="1">
      <c r="A209" s="40"/>
      <c r="B209" s="41"/>
      <c r="C209" s="215" t="s">
        <v>512</v>
      </c>
      <c r="D209" s="215" t="s">
        <v>208</v>
      </c>
      <c r="E209" s="216" t="s">
        <v>4163</v>
      </c>
      <c r="F209" s="217" t="s">
        <v>4164</v>
      </c>
      <c r="G209" s="218" t="s">
        <v>270</v>
      </c>
      <c r="H209" s="219">
        <v>161.7</v>
      </c>
      <c r="I209" s="220"/>
      <c r="J209" s="221">
        <f>ROUND(I209*H209,2)</f>
        <v>0</v>
      </c>
      <c r="K209" s="217" t="s">
        <v>3966</v>
      </c>
      <c r="L209" s="46"/>
      <c r="M209" s="222" t="s">
        <v>19</v>
      </c>
      <c r="N209" s="223" t="s">
        <v>44</v>
      </c>
      <c r="O209" s="86"/>
      <c r="P209" s="224">
        <f>O209*H209</f>
        <v>0</v>
      </c>
      <c r="Q209" s="224">
        <v>0.00016</v>
      </c>
      <c r="R209" s="224">
        <f>Q209*H209</f>
        <v>0.025872</v>
      </c>
      <c r="S209" s="224">
        <v>0</v>
      </c>
      <c r="T209" s="225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26" t="s">
        <v>304</v>
      </c>
      <c r="AT209" s="226" t="s">
        <v>208</v>
      </c>
      <c r="AU209" s="226" t="s">
        <v>82</v>
      </c>
      <c r="AY209" s="19" t="s">
        <v>206</v>
      </c>
      <c r="BE209" s="227">
        <f>IF(N209="základní",J209,0)</f>
        <v>0</v>
      </c>
      <c r="BF209" s="227">
        <f>IF(N209="snížená",J209,0)</f>
        <v>0</v>
      </c>
      <c r="BG209" s="227">
        <f>IF(N209="zákl. přenesená",J209,0)</f>
        <v>0</v>
      </c>
      <c r="BH209" s="227">
        <f>IF(N209="sníž. přenesená",J209,0)</f>
        <v>0</v>
      </c>
      <c r="BI209" s="227">
        <f>IF(N209="nulová",J209,0)</f>
        <v>0</v>
      </c>
      <c r="BJ209" s="19" t="s">
        <v>34</v>
      </c>
      <c r="BK209" s="227">
        <f>ROUND(I209*H209,2)</f>
        <v>0</v>
      </c>
      <c r="BL209" s="19" t="s">
        <v>304</v>
      </c>
      <c r="BM209" s="226" t="s">
        <v>4165</v>
      </c>
    </row>
    <row r="210" spans="1:51" s="13" customFormat="1" ht="12">
      <c r="A210" s="13"/>
      <c r="B210" s="228"/>
      <c r="C210" s="229"/>
      <c r="D210" s="230" t="s">
        <v>218</v>
      </c>
      <c r="E210" s="231" t="s">
        <v>19</v>
      </c>
      <c r="F210" s="232" t="s">
        <v>4166</v>
      </c>
      <c r="G210" s="229"/>
      <c r="H210" s="233">
        <v>161.7</v>
      </c>
      <c r="I210" s="234"/>
      <c r="J210" s="229"/>
      <c r="K210" s="229"/>
      <c r="L210" s="235"/>
      <c r="M210" s="236"/>
      <c r="N210" s="237"/>
      <c r="O210" s="237"/>
      <c r="P210" s="237"/>
      <c r="Q210" s="237"/>
      <c r="R210" s="237"/>
      <c r="S210" s="237"/>
      <c r="T210" s="23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9" t="s">
        <v>218</v>
      </c>
      <c r="AU210" s="239" t="s">
        <v>82</v>
      </c>
      <c r="AV210" s="13" t="s">
        <v>82</v>
      </c>
      <c r="AW210" s="13" t="s">
        <v>33</v>
      </c>
      <c r="AX210" s="13" t="s">
        <v>34</v>
      </c>
      <c r="AY210" s="239" t="s">
        <v>206</v>
      </c>
    </row>
    <row r="211" spans="1:65" s="2" customFormat="1" ht="12">
      <c r="A211" s="40"/>
      <c r="B211" s="41"/>
      <c r="C211" s="215" t="s">
        <v>518</v>
      </c>
      <c r="D211" s="215" t="s">
        <v>208</v>
      </c>
      <c r="E211" s="216" t="s">
        <v>4167</v>
      </c>
      <c r="F211" s="217" t="s">
        <v>4168</v>
      </c>
      <c r="G211" s="218" t="s">
        <v>386</v>
      </c>
      <c r="H211" s="219">
        <v>10</v>
      </c>
      <c r="I211" s="220"/>
      <c r="J211" s="221">
        <f>ROUND(I211*H211,2)</f>
        <v>0</v>
      </c>
      <c r="K211" s="217" t="s">
        <v>3966</v>
      </c>
      <c r="L211" s="46"/>
      <c r="M211" s="222" t="s">
        <v>19</v>
      </c>
      <c r="N211" s="223" t="s">
        <v>44</v>
      </c>
      <c r="O211" s="86"/>
      <c r="P211" s="224">
        <f>O211*H211</f>
        <v>0</v>
      </c>
      <c r="Q211" s="224">
        <v>0.00013</v>
      </c>
      <c r="R211" s="224">
        <f>Q211*H211</f>
        <v>0.0013</v>
      </c>
      <c r="S211" s="224">
        <v>0</v>
      </c>
      <c r="T211" s="225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6" t="s">
        <v>304</v>
      </c>
      <c r="AT211" s="226" t="s">
        <v>208</v>
      </c>
      <c r="AU211" s="226" t="s">
        <v>82</v>
      </c>
      <c r="AY211" s="19" t="s">
        <v>206</v>
      </c>
      <c r="BE211" s="227">
        <f>IF(N211="základní",J211,0)</f>
        <v>0</v>
      </c>
      <c r="BF211" s="227">
        <f>IF(N211="snížená",J211,0)</f>
        <v>0</v>
      </c>
      <c r="BG211" s="227">
        <f>IF(N211="zákl. přenesená",J211,0)</f>
        <v>0</v>
      </c>
      <c r="BH211" s="227">
        <f>IF(N211="sníž. přenesená",J211,0)</f>
        <v>0</v>
      </c>
      <c r="BI211" s="227">
        <f>IF(N211="nulová",J211,0)</f>
        <v>0</v>
      </c>
      <c r="BJ211" s="19" t="s">
        <v>34</v>
      </c>
      <c r="BK211" s="227">
        <f>ROUND(I211*H211,2)</f>
        <v>0</v>
      </c>
      <c r="BL211" s="19" t="s">
        <v>304</v>
      </c>
      <c r="BM211" s="226" t="s">
        <v>4169</v>
      </c>
    </row>
    <row r="212" spans="1:51" s="13" customFormat="1" ht="12">
      <c r="A212" s="13"/>
      <c r="B212" s="228"/>
      <c r="C212" s="229"/>
      <c r="D212" s="230" t="s">
        <v>218</v>
      </c>
      <c r="E212" s="231" t="s">
        <v>19</v>
      </c>
      <c r="F212" s="232" t="s">
        <v>4170</v>
      </c>
      <c r="G212" s="229"/>
      <c r="H212" s="233">
        <v>10</v>
      </c>
      <c r="I212" s="234"/>
      <c r="J212" s="229"/>
      <c r="K212" s="229"/>
      <c r="L212" s="235"/>
      <c r="M212" s="236"/>
      <c r="N212" s="237"/>
      <c r="O212" s="237"/>
      <c r="P212" s="237"/>
      <c r="Q212" s="237"/>
      <c r="R212" s="237"/>
      <c r="S212" s="237"/>
      <c r="T212" s="23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9" t="s">
        <v>218</v>
      </c>
      <c r="AU212" s="239" t="s">
        <v>82</v>
      </c>
      <c r="AV212" s="13" t="s">
        <v>82</v>
      </c>
      <c r="AW212" s="13" t="s">
        <v>33</v>
      </c>
      <c r="AX212" s="13" t="s">
        <v>34</v>
      </c>
      <c r="AY212" s="239" t="s">
        <v>206</v>
      </c>
    </row>
    <row r="213" spans="1:65" s="2" customFormat="1" ht="21.75" customHeight="1">
      <c r="A213" s="40"/>
      <c r="B213" s="41"/>
      <c r="C213" s="215" t="s">
        <v>522</v>
      </c>
      <c r="D213" s="215" t="s">
        <v>208</v>
      </c>
      <c r="E213" s="216" t="s">
        <v>4171</v>
      </c>
      <c r="F213" s="217" t="s">
        <v>4172</v>
      </c>
      <c r="G213" s="218" t="s">
        <v>4173</v>
      </c>
      <c r="H213" s="219">
        <v>15</v>
      </c>
      <c r="I213" s="220"/>
      <c r="J213" s="221">
        <f>ROUND(I213*H213,2)</f>
        <v>0</v>
      </c>
      <c r="K213" s="217" t="s">
        <v>3966</v>
      </c>
      <c r="L213" s="46"/>
      <c r="M213" s="222" t="s">
        <v>19</v>
      </c>
      <c r="N213" s="223" t="s">
        <v>44</v>
      </c>
      <c r="O213" s="86"/>
      <c r="P213" s="224">
        <f>O213*H213</f>
        <v>0</v>
      </c>
      <c r="Q213" s="224">
        <v>0.00025</v>
      </c>
      <c r="R213" s="224">
        <f>Q213*H213</f>
        <v>0.00375</v>
      </c>
      <c r="S213" s="224">
        <v>0</v>
      </c>
      <c r="T213" s="225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26" t="s">
        <v>304</v>
      </c>
      <c r="AT213" s="226" t="s">
        <v>208</v>
      </c>
      <c r="AU213" s="226" t="s">
        <v>82</v>
      </c>
      <c r="AY213" s="19" t="s">
        <v>206</v>
      </c>
      <c r="BE213" s="227">
        <f>IF(N213="základní",J213,0)</f>
        <v>0</v>
      </c>
      <c r="BF213" s="227">
        <f>IF(N213="snížená",J213,0)</f>
        <v>0</v>
      </c>
      <c r="BG213" s="227">
        <f>IF(N213="zákl. přenesená",J213,0)</f>
        <v>0</v>
      </c>
      <c r="BH213" s="227">
        <f>IF(N213="sníž. přenesená",J213,0)</f>
        <v>0</v>
      </c>
      <c r="BI213" s="227">
        <f>IF(N213="nulová",J213,0)</f>
        <v>0</v>
      </c>
      <c r="BJ213" s="19" t="s">
        <v>34</v>
      </c>
      <c r="BK213" s="227">
        <f>ROUND(I213*H213,2)</f>
        <v>0</v>
      </c>
      <c r="BL213" s="19" t="s">
        <v>304</v>
      </c>
      <c r="BM213" s="226" t="s">
        <v>4174</v>
      </c>
    </row>
    <row r="214" spans="1:51" s="13" customFormat="1" ht="12">
      <c r="A214" s="13"/>
      <c r="B214" s="228"/>
      <c r="C214" s="229"/>
      <c r="D214" s="230" t="s">
        <v>218</v>
      </c>
      <c r="E214" s="231" t="s">
        <v>19</v>
      </c>
      <c r="F214" s="232" t="s">
        <v>4175</v>
      </c>
      <c r="G214" s="229"/>
      <c r="H214" s="233">
        <v>15</v>
      </c>
      <c r="I214" s="234"/>
      <c r="J214" s="229"/>
      <c r="K214" s="229"/>
      <c r="L214" s="235"/>
      <c r="M214" s="236"/>
      <c r="N214" s="237"/>
      <c r="O214" s="237"/>
      <c r="P214" s="237"/>
      <c r="Q214" s="237"/>
      <c r="R214" s="237"/>
      <c r="S214" s="237"/>
      <c r="T214" s="23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9" t="s">
        <v>218</v>
      </c>
      <c r="AU214" s="239" t="s">
        <v>82</v>
      </c>
      <c r="AV214" s="13" t="s">
        <v>82</v>
      </c>
      <c r="AW214" s="13" t="s">
        <v>33</v>
      </c>
      <c r="AX214" s="13" t="s">
        <v>34</v>
      </c>
      <c r="AY214" s="239" t="s">
        <v>206</v>
      </c>
    </row>
    <row r="215" spans="1:65" s="2" customFormat="1" ht="12">
      <c r="A215" s="40"/>
      <c r="B215" s="41"/>
      <c r="C215" s="215" t="s">
        <v>528</v>
      </c>
      <c r="D215" s="215" t="s">
        <v>208</v>
      </c>
      <c r="E215" s="216" t="s">
        <v>4176</v>
      </c>
      <c r="F215" s="217" t="s">
        <v>4177</v>
      </c>
      <c r="G215" s="218" t="s">
        <v>386</v>
      </c>
      <c r="H215" s="219">
        <v>5</v>
      </c>
      <c r="I215" s="220"/>
      <c r="J215" s="221">
        <f>ROUND(I215*H215,2)</f>
        <v>0</v>
      </c>
      <c r="K215" s="217" t="s">
        <v>3966</v>
      </c>
      <c r="L215" s="46"/>
      <c r="M215" s="222" t="s">
        <v>19</v>
      </c>
      <c r="N215" s="223" t="s">
        <v>44</v>
      </c>
      <c r="O215" s="86"/>
      <c r="P215" s="224">
        <f>O215*H215</f>
        <v>0</v>
      </c>
      <c r="Q215" s="224">
        <v>0.00022</v>
      </c>
      <c r="R215" s="224">
        <f>Q215*H215</f>
        <v>0.0011</v>
      </c>
      <c r="S215" s="224">
        <v>0</v>
      </c>
      <c r="T215" s="225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6" t="s">
        <v>304</v>
      </c>
      <c r="AT215" s="226" t="s">
        <v>208</v>
      </c>
      <c r="AU215" s="226" t="s">
        <v>82</v>
      </c>
      <c r="AY215" s="19" t="s">
        <v>206</v>
      </c>
      <c r="BE215" s="227">
        <f>IF(N215="základní",J215,0)</f>
        <v>0</v>
      </c>
      <c r="BF215" s="227">
        <f>IF(N215="snížená",J215,0)</f>
        <v>0</v>
      </c>
      <c r="BG215" s="227">
        <f>IF(N215="zákl. přenesená",J215,0)</f>
        <v>0</v>
      </c>
      <c r="BH215" s="227">
        <f>IF(N215="sníž. přenesená",J215,0)</f>
        <v>0</v>
      </c>
      <c r="BI215" s="227">
        <f>IF(N215="nulová",J215,0)</f>
        <v>0</v>
      </c>
      <c r="BJ215" s="19" t="s">
        <v>34</v>
      </c>
      <c r="BK215" s="227">
        <f>ROUND(I215*H215,2)</f>
        <v>0</v>
      </c>
      <c r="BL215" s="19" t="s">
        <v>304</v>
      </c>
      <c r="BM215" s="226" t="s">
        <v>4178</v>
      </c>
    </row>
    <row r="216" spans="1:51" s="13" customFormat="1" ht="12">
      <c r="A216" s="13"/>
      <c r="B216" s="228"/>
      <c r="C216" s="229"/>
      <c r="D216" s="230" t="s">
        <v>218</v>
      </c>
      <c r="E216" s="231" t="s">
        <v>19</v>
      </c>
      <c r="F216" s="232" t="s">
        <v>4179</v>
      </c>
      <c r="G216" s="229"/>
      <c r="H216" s="233">
        <v>5</v>
      </c>
      <c r="I216" s="234"/>
      <c r="J216" s="229"/>
      <c r="K216" s="229"/>
      <c r="L216" s="235"/>
      <c r="M216" s="236"/>
      <c r="N216" s="237"/>
      <c r="O216" s="237"/>
      <c r="P216" s="237"/>
      <c r="Q216" s="237"/>
      <c r="R216" s="237"/>
      <c r="S216" s="237"/>
      <c r="T216" s="23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9" t="s">
        <v>218</v>
      </c>
      <c r="AU216" s="239" t="s">
        <v>82</v>
      </c>
      <c r="AV216" s="13" t="s">
        <v>82</v>
      </c>
      <c r="AW216" s="13" t="s">
        <v>33</v>
      </c>
      <c r="AX216" s="13" t="s">
        <v>34</v>
      </c>
      <c r="AY216" s="239" t="s">
        <v>206</v>
      </c>
    </row>
    <row r="217" spans="1:65" s="2" customFormat="1" ht="12">
      <c r="A217" s="40"/>
      <c r="B217" s="41"/>
      <c r="C217" s="215" t="s">
        <v>535</v>
      </c>
      <c r="D217" s="215" t="s">
        <v>208</v>
      </c>
      <c r="E217" s="216" t="s">
        <v>4180</v>
      </c>
      <c r="F217" s="217" t="s">
        <v>4181</v>
      </c>
      <c r="G217" s="218" t="s">
        <v>386</v>
      </c>
      <c r="H217" s="219">
        <v>2</v>
      </c>
      <c r="I217" s="220"/>
      <c r="J217" s="221">
        <f>ROUND(I217*H217,2)</f>
        <v>0</v>
      </c>
      <c r="K217" s="217" t="s">
        <v>3966</v>
      </c>
      <c r="L217" s="46"/>
      <c r="M217" s="222" t="s">
        <v>19</v>
      </c>
      <c r="N217" s="223" t="s">
        <v>44</v>
      </c>
      <c r="O217" s="86"/>
      <c r="P217" s="224">
        <f>O217*H217</f>
        <v>0</v>
      </c>
      <c r="Q217" s="224">
        <v>0.00036</v>
      </c>
      <c r="R217" s="224">
        <f>Q217*H217</f>
        <v>0.00072</v>
      </c>
      <c r="S217" s="224">
        <v>0</v>
      </c>
      <c r="T217" s="225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26" t="s">
        <v>304</v>
      </c>
      <c r="AT217" s="226" t="s">
        <v>208</v>
      </c>
      <c r="AU217" s="226" t="s">
        <v>82</v>
      </c>
      <c r="AY217" s="19" t="s">
        <v>206</v>
      </c>
      <c r="BE217" s="227">
        <f>IF(N217="základní",J217,0)</f>
        <v>0</v>
      </c>
      <c r="BF217" s="227">
        <f>IF(N217="snížená",J217,0)</f>
        <v>0</v>
      </c>
      <c r="BG217" s="227">
        <f>IF(N217="zákl. přenesená",J217,0)</f>
        <v>0</v>
      </c>
      <c r="BH217" s="227">
        <f>IF(N217="sníž. přenesená",J217,0)</f>
        <v>0</v>
      </c>
      <c r="BI217" s="227">
        <f>IF(N217="nulová",J217,0)</f>
        <v>0</v>
      </c>
      <c r="BJ217" s="19" t="s">
        <v>34</v>
      </c>
      <c r="BK217" s="227">
        <f>ROUND(I217*H217,2)</f>
        <v>0</v>
      </c>
      <c r="BL217" s="19" t="s">
        <v>304</v>
      </c>
      <c r="BM217" s="226" t="s">
        <v>4182</v>
      </c>
    </row>
    <row r="218" spans="1:51" s="13" customFormat="1" ht="12">
      <c r="A218" s="13"/>
      <c r="B218" s="228"/>
      <c r="C218" s="229"/>
      <c r="D218" s="230" t="s">
        <v>218</v>
      </c>
      <c r="E218" s="231" t="s">
        <v>19</v>
      </c>
      <c r="F218" s="232" t="s">
        <v>3973</v>
      </c>
      <c r="G218" s="229"/>
      <c r="H218" s="233">
        <v>2</v>
      </c>
      <c r="I218" s="234"/>
      <c r="J218" s="229"/>
      <c r="K218" s="229"/>
      <c r="L218" s="235"/>
      <c r="M218" s="236"/>
      <c r="N218" s="237"/>
      <c r="O218" s="237"/>
      <c r="P218" s="237"/>
      <c r="Q218" s="237"/>
      <c r="R218" s="237"/>
      <c r="S218" s="237"/>
      <c r="T218" s="23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9" t="s">
        <v>218</v>
      </c>
      <c r="AU218" s="239" t="s">
        <v>82</v>
      </c>
      <c r="AV218" s="13" t="s">
        <v>82</v>
      </c>
      <c r="AW218" s="13" t="s">
        <v>33</v>
      </c>
      <c r="AX218" s="13" t="s">
        <v>34</v>
      </c>
      <c r="AY218" s="239" t="s">
        <v>206</v>
      </c>
    </row>
    <row r="219" spans="1:65" s="2" customFormat="1" ht="12">
      <c r="A219" s="40"/>
      <c r="B219" s="41"/>
      <c r="C219" s="215" t="s">
        <v>552</v>
      </c>
      <c r="D219" s="215" t="s">
        <v>208</v>
      </c>
      <c r="E219" s="216" t="s">
        <v>4183</v>
      </c>
      <c r="F219" s="217" t="s">
        <v>4184</v>
      </c>
      <c r="G219" s="218" t="s">
        <v>386</v>
      </c>
      <c r="H219" s="219">
        <v>1</v>
      </c>
      <c r="I219" s="220"/>
      <c r="J219" s="221">
        <f>ROUND(I219*H219,2)</f>
        <v>0</v>
      </c>
      <c r="K219" s="217" t="s">
        <v>3966</v>
      </c>
      <c r="L219" s="46"/>
      <c r="M219" s="222" t="s">
        <v>19</v>
      </c>
      <c r="N219" s="223" t="s">
        <v>44</v>
      </c>
      <c r="O219" s="86"/>
      <c r="P219" s="224">
        <f>O219*H219</f>
        <v>0</v>
      </c>
      <c r="Q219" s="224">
        <v>0.0005</v>
      </c>
      <c r="R219" s="224">
        <f>Q219*H219</f>
        <v>0.0005</v>
      </c>
      <c r="S219" s="224">
        <v>0</v>
      </c>
      <c r="T219" s="225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6" t="s">
        <v>304</v>
      </c>
      <c r="AT219" s="226" t="s">
        <v>208</v>
      </c>
      <c r="AU219" s="226" t="s">
        <v>82</v>
      </c>
      <c r="AY219" s="19" t="s">
        <v>206</v>
      </c>
      <c r="BE219" s="227">
        <f>IF(N219="základní",J219,0)</f>
        <v>0</v>
      </c>
      <c r="BF219" s="227">
        <f>IF(N219="snížená",J219,0)</f>
        <v>0</v>
      </c>
      <c r="BG219" s="227">
        <f>IF(N219="zákl. přenesená",J219,0)</f>
        <v>0</v>
      </c>
      <c r="BH219" s="227">
        <f>IF(N219="sníž. přenesená",J219,0)</f>
        <v>0</v>
      </c>
      <c r="BI219" s="227">
        <f>IF(N219="nulová",J219,0)</f>
        <v>0</v>
      </c>
      <c r="BJ219" s="19" t="s">
        <v>34</v>
      </c>
      <c r="BK219" s="227">
        <f>ROUND(I219*H219,2)</f>
        <v>0</v>
      </c>
      <c r="BL219" s="19" t="s">
        <v>304</v>
      </c>
      <c r="BM219" s="226" t="s">
        <v>4185</v>
      </c>
    </row>
    <row r="220" spans="1:51" s="13" customFormat="1" ht="12">
      <c r="A220" s="13"/>
      <c r="B220" s="228"/>
      <c r="C220" s="229"/>
      <c r="D220" s="230" t="s">
        <v>218</v>
      </c>
      <c r="E220" s="231" t="s">
        <v>19</v>
      </c>
      <c r="F220" s="232" t="s">
        <v>4069</v>
      </c>
      <c r="G220" s="229"/>
      <c r="H220" s="233">
        <v>1</v>
      </c>
      <c r="I220" s="234"/>
      <c r="J220" s="229"/>
      <c r="K220" s="229"/>
      <c r="L220" s="235"/>
      <c r="M220" s="236"/>
      <c r="N220" s="237"/>
      <c r="O220" s="237"/>
      <c r="P220" s="237"/>
      <c r="Q220" s="237"/>
      <c r="R220" s="237"/>
      <c r="S220" s="237"/>
      <c r="T220" s="23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9" t="s">
        <v>218</v>
      </c>
      <c r="AU220" s="239" t="s">
        <v>82</v>
      </c>
      <c r="AV220" s="13" t="s">
        <v>82</v>
      </c>
      <c r="AW220" s="13" t="s">
        <v>33</v>
      </c>
      <c r="AX220" s="13" t="s">
        <v>34</v>
      </c>
      <c r="AY220" s="239" t="s">
        <v>206</v>
      </c>
    </row>
    <row r="221" spans="1:65" s="2" customFormat="1" ht="21.75" customHeight="1">
      <c r="A221" s="40"/>
      <c r="B221" s="41"/>
      <c r="C221" s="215" t="s">
        <v>556</v>
      </c>
      <c r="D221" s="215" t="s">
        <v>208</v>
      </c>
      <c r="E221" s="216" t="s">
        <v>4186</v>
      </c>
      <c r="F221" s="217" t="s">
        <v>4187</v>
      </c>
      <c r="G221" s="218" t="s">
        <v>386</v>
      </c>
      <c r="H221" s="219">
        <v>1</v>
      </c>
      <c r="I221" s="220"/>
      <c r="J221" s="221">
        <f>ROUND(I221*H221,2)</f>
        <v>0</v>
      </c>
      <c r="K221" s="217" t="s">
        <v>3966</v>
      </c>
      <c r="L221" s="46"/>
      <c r="M221" s="222" t="s">
        <v>19</v>
      </c>
      <c r="N221" s="223" t="s">
        <v>44</v>
      </c>
      <c r="O221" s="86"/>
      <c r="P221" s="224">
        <f>O221*H221</f>
        <v>0</v>
      </c>
      <c r="Q221" s="224">
        <v>0.00041</v>
      </c>
      <c r="R221" s="224">
        <f>Q221*H221</f>
        <v>0.00041</v>
      </c>
      <c r="S221" s="224">
        <v>0</v>
      </c>
      <c r="T221" s="225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26" t="s">
        <v>304</v>
      </c>
      <c r="AT221" s="226" t="s">
        <v>208</v>
      </c>
      <c r="AU221" s="226" t="s">
        <v>82</v>
      </c>
      <c r="AY221" s="19" t="s">
        <v>206</v>
      </c>
      <c r="BE221" s="227">
        <f>IF(N221="základní",J221,0)</f>
        <v>0</v>
      </c>
      <c r="BF221" s="227">
        <f>IF(N221="snížená",J221,0)</f>
        <v>0</v>
      </c>
      <c r="BG221" s="227">
        <f>IF(N221="zákl. přenesená",J221,0)</f>
        <v>0</v>
      </c>
      <c r="BH221" s="227">
        <f>IF(N221="sníž. přenesená",J221,0)</f>
        <v>0</v>
      </c>
      <c r="BI221" s="227">
        <f>IF(N221="nulová",J221,0)</f>
        <v>0</v>
      </c>
      <c r="BJ221" s="19" t="s">
        <v>34</v>
      </c>
      <c r="BK221" s="227">
        <f>ROUND(I221*H221,2)</f>
        <v>0</v>
      </c>
      <c r="BL221" s="19" t="s">
        <v>304</v>
      </c>
      <c r="BM221" s="226" t="s">
        <v>4188</v>
      </c>
    </row>
    <row r="222" spans="1:51" s="13" customFormat="1" ht="12">
      <c r="A222" s="13"/>
      <c r="B222" s="228"/>
      <c r="C222" s="229"/>
      <c r="D222" s="230" t="s">
        <v>218</v>
      </c>
      <c r="E222" s="231" t="s">
        <v>19</v>
      </c>
      <c r="F222" s="232" t="s">
        <v>4069</v>
      </c>
      <c r="G222" s="229"/>
      <c r="H222" s="233">
        <v>1</v>
      </c>
      <c r="I222" s="234"/>
      <c r="J222" s="229"/>
      <c r="K222" s="229"/>
      <c r="L222" s="235"/>
      <c r="M222" s="236"/>
      <c r="N222" s="237"/>
      <c r="O222" s="237"/>
      <c r="P222" s="237"/>
      <c r="Q222" s="237"/>
      <c r="R222" s="237"/>
      <c r="S222" s="237"/>
      <c r="T222" s="23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9" t="s">
        <v>218</v>
      </c>
      <c r="AU222" s="239" t="s">
        <v>82</v>
      </c>
      <c r="AV222" s="13" t="s">
        <v>82</v>
      </c>
      <c r="AW222" s="13" t="s">
        <v>33</v>
      </c>
      <c r="AX222" s="13" t="s">
        <v>34</v>
      </c>
      <c r="AY222" s="239" t="s">
        <v>206</v>
      </c>
    </row>
    <row r="223" spans="1:65" s="2" customFormat="1" ht="12">
      <c r="A223" s="40"/>
      <c r="B223" s="41"/>
      <c r="C223" s="215" t="s">
        <v>560</v>
      </c>
      <c r="D223" s="215" t="s">
        <v>208</v>
      </c>
      <c r="E223" s="216" t="s">
        <v>4189</v>
      </c>
      <c r="F223" s="217" t="s">
        <v>4190</v>
      </c>
      <c r="G223" s="218" t="s">
        <v>386</v>
      </c>
      <c r="H223" s="219">
        <v>2</v>
      </c>
      <c r="I223" s="220"/>
      <c r="J223" s="221">
        <f>ROUND(I223*H223,2)</f>
        <v>0</v>
      </c>
      <c r="K223" s="217" t="s">
        <v>3966</v>
      </c>
      <c r="L223" s="46"/>
      <c r="M223" s="222" t="s">
        <v>19</v>
      </c>
      <c r="N223" s="223" t="s">
        <v>44</v>
      </c>
      <c r="O223" s="86"/>
      <c r="P223" s="224">
        <f>O223*H223</f>
        <v>0</v>
      </c>
      <c r="Q223" s="224">
        <v>0.00034</v>
      </c>
      <c r="R223" s="224">
        <f>Q223*H223</f>
        <v>0.00068</v>
      </c>
      <c r="S223" s="224">
        <v>0</v>
      </c>
      <c r="T223" s="225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26" t="s">
        <v>304</v>
      </c>
      <c r="AT223" s="226" t="s">
        <v>208</v>
      </c>
      <c r="AU223" s="226" t="s">
        <v>82</v>
      </c>
      <c r="AY223" s="19" t="s">
        <v>206</v>
      </c>
      <c r="BE223" s="227">
        <f>IF(N223="základní",J223,0)</f>
        <v>0</v>
      </c>
      <c r="BF223" s="227">
        <f>IF(N223="snížená",J223,0)</f>
        <v>0</v>
      </c>
      <c r="BG223" s="227">
        <f>IF(N223="zákl. přenesená",J223,0)</f>
        <v>0</v>
      </c>
      <c r="BH223" s="227">
        <f>IF(N223="sníž. přenesená",J223,0)</f>
        <v>0</v>
      </c>
      <c r="BI223" s="227">
        <f>IF(N223="nulová",J223,0)</f>
        <v>0</v>
      </c>
      <c r="BJ223" s="19" t="s">
        <v>34</v>
      </c>
      <c r="BK223" s="227">
        <f>ROUND(I223*H223,2)</f>
        <v>0</v>
      </c>
      <c r="BL223" s="19" t="s">
        <v>304</v>
      </c>
      <c r="BM223" s="226" t="s">
        <v>4191</v>
      </c>
    </row>
    <row r="224" spans="1:51" s="13" customFormat="1" ht="12">
      <c r="A224" s="13"/>
      <c r="B224" s="228"/>
      <c r="C224" s="229"/>
      <c r="D224" s="230" t="s">
        <v>218</v>
      </c>
      <c r="E224" s="231" t="s">
        <v>19</v>
      </c>
      <c r="F224" s="232" t="s">
        <v>3973</v>
      </c>
      <c r="G224" s="229"/>
      <c r="H224" s="233">
        <v>2</v>
      </c>
      <c r="I224" s="234"/>
      <c r="J224" s="229"/>
      <c r="K224" s="229"/>
      <c r="L224" s="235"/>
      <c r="M224" s="236"/>
      <c r="N224" s="237"/>
      <c r="O224" s="237"/>
      <c r="P224" s="237"/>
      <c r="Q224" s="237"/>
      <c r="R224" s="237"/>
      <c r="S224" s="237"/>
      <c r="T224" s="23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9" t="s">
        <v>218</v>
      </c>
      <c r="AU224" s="239" t="s">
        <v>82</v>
      </c>
      <c r="AV224" s="13" t="s">
        <v>82</v>
      </c>
      <c r="AW224" s="13" t="s">
        <v>33</v>
      </c>
      <c r="AX224" s="13" t="s">
        <v>34</v>
      </c>
      <c r="AY224" s="239" t="s">
        <v>206</v>
      </c>
    </row>
    <row r="225" spans="1:65" s="2" customFormat="1" ht="12">
      <c r="A225" s="40"/>
      <c r="B225" s="41"/>
      <c r="C225" s="215" t="s">
        <v>564</v>
      </c>
      <c r="D225" s="215" t="s">
        <v>208</v>
      </c>
      <c r="E225" s="216" t="s">
        <v>4192</v>
      </c>
      <c r="F225" s="217" t="s">
        <v>4193</v>
      </c>
      <c r="G225" s="218" t="s">
        <v>386</v>
      </c>
      <c r="H225" s="219">
        <v>18</v>
      </c>
      <c r="I225" s="220"/>
      <c r="J225" s="221">
        <f>ROUND(I225*H225,2)</f>
        <v>0</v>
      </c>
      <c r="K225" s="217" t="s">
        <v>3966</v>
      </c>
      <c r="L225" s="46"/>
      <c r="M225" s="222" t="s">
        <v>19</v>
      </c>
      <c r="N225" s="223" t="s">
        <v>44</v>
      </c>
      <c r="O225" s="86"/>
      <c r="P225" s="224">
        <f>O225*H225</f>
        <v>0</v>
      </c>
      <c r="Q225" s="224">
        <v>0.0005</v>
      </c>
      <c r="R225" s="224">
        <f>Q225*H225</f>
        <v>0.009000000000000001</v>
      </c>
      <c r="S225" s="224">
        <v>0</v>
      </c>
      <c r="T225" s="225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26" t="s">
        <v>304</v>
      </c>
      <c r="AT225" s="226" t="s">
        <v>208</v>
      </c>
      <c r="AU225" s="226" t="s">
        <v>82</v>
      </c>
      <c r="AY225" s="19" t="s">
        <v>206</v>
      </c>
      <c r="BE225" s="227">
        <f>IF(N225="základní",J225,0)</f>
        <v>0</v>
      </c>
      <c r="BF225" s="227">
        <f>IF(N225="snížená",J225,0)</f>
        <v>0</v>
      </c>
      <c r="BG225" s="227">
        <f>IF(N225="zákl. přenesená",J225,0)</f>
        <v>0</v>
      </c>
      <c r="BH225" s="227">
        <f>IF(N225="sníž. přenesená",J225,0)</f>
        <v>0</v>
      </c>
      <c r="BI225" s="227">
        <f>IF(N225="nulová",J225,0)</f>
        <v>0</v>
      </c>
      <c r="BJ225" s="19" t="s">
        <v>34</v>
      </c>
      <c r="BK225" s="227">
        <f>ROUND(I225*H225,2)</f>
        <v>0</v>
      </c>
      <c r="BL225" s="19" t="s">
        <v>304</v>
      </c>
      <c r="BM225" s="226" t="s">
        <v>4194</v>
      </c>
    </row>
    <row r="226" spans="1:51" s="13" customFormat="1" ht="12">
      <c r="A226" s="13"/>
      <c r="B226" s="228"/>
      <c r="C226" s="229"/>
      <c r="D226" s="230" t="s">
        <v>218</v>
      </c>
      <c r="E226" s="231" t="s">
        <v>19</v>
      </c>
      <c r="F226" s="232" t="s">
        <v>4195</v>
      </c>
      <c r="G226" s="229"/>
      <c r="H226" s="233">
        <v>18</v>
      </c>
      <c r="I226" s="234"/>
      <c r="J226" s="229"/>
      <c r="K226" s="229"/>
      <c r="L226" s="235"/>
      <c r="M226" s="236"/>
      <c r="N226" s="237"/>
      <c r="O226" s="237"/>
      <c r="P226" s="237"/>
      <c r="Q226" s="237"/>
      <c r="R226" s="237"/>
      <c r="S226" s="237"/>
      <c r="T226" s="23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9" t="s">
        <v>218</v>
      </c>
      <c r="AU226" s="239" t="s">
        <v>82</v>
      </c>
      <c r="AV226" s="13" t="s">
        <v>82</v>
      </c>
      <c r="AW226" s="13" t="s">
        <v>33</v>
      </c>
      <c r="AX226" s="13" t="s">
        <v>34</v>
      </c>
      <c r="AY226" s="239" t="s">
        <v>206</v>
      </c>
    </row>
    <row r="227" spans="1:65" s="2" customFormat="1" ht="12">
      <c r="A227" s="40"/>
      <c r="B227" s="41"/>
      <c r="C227" s="215" t="s">
        <v>568</v>
      </c>
      <c r="D227" s="215" t="s">
        <v>208</v>
      </c>
      <c r="E227" s="216" t="s">
        <v>4196</v>
      </c>
      <c r="F227" s="217" t="s">
        <v>4197</v>
      </c>
      <c r="G227" s="218" t="s">
        <v>386</v>
      </c>
      <c r="H227" s="219">
        <v>2</v>
      </c>
      <c r="I227" s="220"/>
      <c r="J227" s="221">
        <f>ROUND(I227*H227,2)</f>
        <v>0</v>
      </c>
      <c r="K227" s="217" t="s">
        <v>3966</v>
      </c>
      <c r="L227" s="46"/>
      <c r="M227" s="222" t="s">
        <v>19</v>
      </c>
      <c r="N227" s="223" t="s">
        <v>44</v>
      </c>
      <c r="O227" s="86"/>
      <c r="P227" s="224">
        <f>O227*H227</f>
        <v>0</v>
      </c>
      <c r="Q227" s="224">
        <v>0.0007</v>
      </c>
      <c r="R227" s="224">
        <f>Q227*H227</f>
        <v>0.0014</v>
      </c>
      <c r="S227" s="224">
        <v>0</v>
      </c>
      <c r="T227" s="225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26" t="s">
        <v>304</v>
      </c>
      <c r="AT227" s="226" t="s">
        <v>208</v>
      </c>
      <c r="AU227" s="226" t="s">
        <v>82</v>
      </c>
      <c r="AY227" s="19" t="s">
        <v>206</v>
      </c>
      <c r="BE227" s="227">
        <f>IF(N227="základní",J227,0)</f>
        <v>0</v>
      </c>
      <c r="BF227" s="227">
        <f>IF(N227="snížená",J227,0)</f>
        <v>0</v>
      </c>
      <c r="BG227" s="227">
        <f>IF(N227="zákl. přenesená",J227,0)</f>
        <v>0</v>
      </c>
      <c r="BH227" s="227">
        <f>IF(N227="sníž. přenesená",J227,0)</f>
        <v>0</v>
      </c>
      <c r="BI227" s="227">
        <f>IF(N227="nulová",J227,0)</f>
        <v>0</v>
      </c>
      <c r="BJ227" s="19" t="s">
        <v>34</v>
      </c>
      <c r="BK227" s="227">
        <f>ROUND(I227*H227,2)</f>
        <v>0</v>
      </c>
      <c r="BL227" s="19" t="s">
        <v>304</v>
      </c>
      <c r="BM227" s="226" t="s">
        <v>4198</v>
      </c>
    </row>
    <row r="228" spans="1:51" s="13" customFormat="1" ht="12">
      <c r="A228" s="13"/>
      <c r="B228" s="228"/>
      <c r="C228" s="229"/>
      <c r="D228" s="230" t="s">
        <v>218</v>
      </c>
      <c r="E228" s="231" t="s">
        <v>19</v>
      </c>
      <c r="F228" s="232" t="s">
        <v>3973</v>
      </c>
      <c r="G228" s="229"/>
      <c r="H228" s="233">
        <v>2</v>
      </c>
      <c r="I228" s="234"/>
      <c r="J228" s="229"/>
      <c r="K228" s="229"/>
      <c r="L228" s="235"/>
      <c r="M228" s="236"/>
      <c r="N228" s="237"/>
      <c r="O228" s="237"/>
      <c r="P228" s="237"/>
      <c r="Q228" s="237"/>
      <c r="R228" s="237"/>
      <c r="S228" s="237"/>
      <c r="T228" s="23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9" t="s">
        <v>218</v>
      </c>
      <c r="AU228" s="239" t="s">
        <v>82</v>
      </c>
      <c r="AV228" s="13" t="s">
        <v>82</v>
      </c>
      <c r="AW228" s="13" t="s">
        <v>33</v>
      </c>
      <c r="AX228" s="13" t="s">
        <v>34</v>
      </c>
      <c r="AY228" s="239" t="s">
        <v>206</v>
      </c>
    </row>
    <row r="229" spans="1:65" s="2" customFormat="1" ht="12">
      <c r="A229" s="40"/>
      <c r="B229" s="41"/>
      <c r="C229" s="215" t="s">
        <v>575</v>
      </c>
      <c r="D229" s="215" t="s">
        <v>208</v>
      </c>
      <c r="E229" s="216" t="s">
        <v>4199</v>
      </c>
      <c r="F229" s="217" t="s">
        <v>4200</v>
      </c>
      <c r="G229" s="218" t="s">
        <v>386</v>
      </c>
      <c r="H229" s="219">
        <v>2</v>
      </c>
      <c r="I229" s="220"/>
      <c r="J229" s="221">
        <f>ROUND(I229*H229,2)</f>
        <v>0</v>
      </c>
      <c r="K229" s="217" t="s">
        <v>3966</v>
      </c>
      <c r="L229" s="46"/>
      <c r="M229" s="222" t="s">
        <v>19</v>
      </c>
      <c r="N229" s="223" t="s">
        <v>44</v>
      </c>
      <c r="O229" s="86"/>
      <c r="P229" s="224">
        <f>O229*H229</f>
        <v>0</v>
      </c>
      <c r="Q229" s="224">
        <v>0.00107</v>
      </c>
      <c r="R229" s="224">
        <f>Q229*H229</f>
        <v>0.00214</v>
      </c>
      <c r="S229" s="224">
        <v>0</v>
      </c>
      <c r="T229" s="225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26" t="s">
        <v>304</v>
      </c>
      <c r="AT229" s="226" t="s">
        <v>208</v>
      </c>
      <c r="AU229" s="226" t="s">
        <v>82</v>
      </c>
      <c r="AY229" s="19" t="s">
        <v>206</v>
      </c>
      <c r="BE229" s="227">
        <f>IF(N229="základní",J229,0)</f>
        <v>0</v>
      </c>
      <c r="BF229" s="227">
        <f>IF(N229="snížená",J229,0)</f>
        <v>0</v>
      </c>
      <c r="BG229" s="227">
        <f>IF(N229="zákl. přenesená",J229,0)</f>
        <v>0</v>
      </c>
      <c r="BH229" s="227">
        <f>IF(N229="sníž. přenesená",J229,0)</f>
        <v>0</v>
      </c>
      <c r="BI229" s="227">
        <f>IF(N229="nulová",J229,0)</f>
        <v>0</v>
      </c>
      <c r="BJ229" s="19" t="s">
        <v>34</v>
      </c>
      <c r="BK229" s="227">
        <f>ROUND(I229*H229,2)</f>
        <v>0</v>
      </c>
      <c r="BL229" s="19" t="s">
        <v>304</v>
      </c>
      <c r="BM229" s="226" t="s">
        <v>4201</v>
      </c>
    </row>
    <row r="230" spans="1:51" s="13" customFormat="1" ht="12">
      <c r="A230" s="13"/>
      <c r="B230" s="228"/>
      <c r="C230" s="229"/>
      <c r="D230" s="230" t="s">
        <v>218</v>
      </c>
      <c r="E230" s="231" t="s">
        <v>19</v>
      </c>
      <c r="F230" s="232" t="s">
        <v>3973</v>
      </c>
      <c r="G230" s="229"/>
      <c r="H230" s="233">
        <v>2</v>
      </c>
      <c r="I230" s="234"/>
      <c r="J230" s="229"/>
      <c r="K230" s="229"/>
      <c r="L230" s="235"/>
      <c r="M230" s="236"/>
      <c r="N230" s="237"/>
      <c r="O230" s="237"/>
      <c r="P230" s="237"/>
      <c r="Q230" s="237"/>
      <c r="R230" s="237"/>
      <c r="S230" s="237"/>
      <c r="T230" s="23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9" t="s">
        <v>218</v>
      </c>
      <c r="AU230" s="239" t="s">
        <v>82</v>
      </c>
      <c r="AV230" s="13" t="s">
        <v>82</v>
      </c>
      <c r="AW230" s="13" t="s">
        <v>33</v>
      </c>
      <c r="AX230" s="13" t="s">
        <v>34</v>
      </c>
      <c r="AY230" s="239" t="s">
        <v>206</v>
      </c>
    </row>
    <row r="231" spans="1:65" s="2" customFormat="1" ht="33" customHeight="1">
      <c r="A231" s="40"/>
      <c r="B231" s="41"/>
      <c r="C231" s="215" t="s">
        <v>583</v>
      </c>
      <c r="D231" s="215" t="s">
        <v>208</v>
      </c>
      <c r="E231" s="216" t="s">
        <v>4202</v>
      </c>
      <c r="F231" s="217" t="s">
        <v>4203</v>
      </c>
      <c r="G231" s="218" t="s">
        <v>386</v>
      </c>
      <c r="H231" s="219">
        <v>4</v>
      </c>
      <c r="I231" s="220"/>
      <c r="J231" s="221">
        <f>ROUND(I231*H231,2)</f>
        <v>0</v>
      </c>
      <c r="K231" s="217" t="s">
        <v>3966</v>
      </c>
      <c r="L231" s="46"/>
      <c r="M231" s="222" t="s">
        <v>19</v>
      </c>
      <c r="N231" s="223" t="s">
        <v>44</v>
      </c>
      <c r="O231" s="86"/>
      <c r="P231" s="224">
        <f>O231*H231</f>
        <v>0</v>
      </c>
      <c r="Q231" s="224">
        <v>0.00027</v>
      </c>
      <c r="R231" s="224">
        <f>Q231*H231</f>
        <v>0.00108</v>
      </c>
      <c r="S231" s="224">
        <v>0</v>
      </c>
      <c r="T231" s="225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6" t="s">
        <v>304</v>
      </c>
      <c r="AT231" s="226" t="s">
        <v>208</v>
      </c>
      <c r="AU231" s="226" t="s">
        <v>82</v>
      </c>
      <c r="AY231" s="19" t="s">
        <v>206</v>
      </c>
      <c r="BE231" s="227">
        <f>IF(N231="základní",J231,0)</f>
        <v>0</v>
      </c>
      <c r="BF231" s="227">
        <f>IF(N231="snížená",J231,0)</f>
        <v>0</v>
      </c>
      <c r="BG231" s="227">
        <f>IF(N231="zákl. přenesená",J231,0)</f>
        <v>0</v>
      </c>
      <c r="BH231" s="227">
        <f>IF(N231="sníž. přenesená",J231,0)</f>
        <v>0</v>
      </c>
      <c r="BI231" s="227">
        <f>IF(N231="nulová",J231,0)</f>
        <v>0</v>
      </c>
      <c r="BJ231" s="19" t="s">
        <v>34</v>
      </c>
      <c r="BK231" s="227">
        <f>ROUND(I231*H231,2)</f>
        <v>0</v>
      </c>
      <c r="BL231" s="19" t="s">
        <v>304</v>
      </c>
      <c r="BM231" s="226" t="s">
        <v>4204</v>
      </c>
    </row>
    <row r="232" spans="1:51" s="13" customFormat="1" ht="12">
      <c r="A232" s="13"/>
      <c r="B232" s="228"/>
      <c r="C232" s="229"/>
      <c r="D232" s="230" t="s">
        <v>218</v>
      </c>
      <c r="E232" s="231" t="s">
        <v>19</v>
      </c>
      <c r="F232" s="232" t="s">
        <v>4205</v>
      </c>
      <c r="G232" s="229"/>
      <c r="H232" s="233">
        <v>4</v>
      </c>
      <c r="I232" s="234"/>
      <c r="J232" s="229"/>
      <c r="K232" s="229"/>
      <c r="L232" s="235"/>
      <c r="M232" s="236"/>
      <c r="N232" s="237"/>
      <c r="O232" s="237"/>
      <c r="P232" s="237"/>
      <c r="Q232" s="237"/>
      <c r="R232" s="237"/>
      <c r="S232" s="237"/>
      <c r="T232" s="23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9" t="s">
        <v>218</v>
      </c>
      <c r="AU232" s="239" t="s">
        <v>82</v>
      </c>
      <c r="AV232" s="13" t="s">
        <v>82</v>
      </c>
      <c r="AW232" s="13" t="s">
        <v>33</v>
      </c>
      <c r="AX232" s="13" t="s">
        <v>34</v>
      </c>
      <c r="AY232" s="239" t="s">
        <v>206</v>
      </c>
    </row>
    <row r="233" spans="1:65" s="2" customFormat="1" ht="33" customHeight="1">
      <c r="A233" s="40"/>
      <c r="B233" s="41"/>
      <c r="C233" s="215" t="s">
        <v>588</v>
      </c>
      <c r="D233" s="215" t="s">
        <v>208</v>
      </c>
      <c r="E233" s="216" t="s">
        <v>4206</v>
      </c>
      <c r="F233" s="217" t="s">
        <v>4207</v>
      </c>
      <c r="G233" s="218" t="s">
        <v>386</v>
      </c>
      <c r="H233" s="219">
        <v>2</v>
      </c>
      <c r="I233" s="220"/>
      <c r="J233" s="221">
        <f>ROUND(I233*H233,2)</f>
        <v>0</v>
      </c>
      <c r="K233" s="217" t="s">
        <v>3966</v>
      </c>
      <c r="L233" s="46"/>
      <c r="M233" s="222" t="s">
        <v>19</v>
      </c>
      <c r="N233" s="223" t="s">
        <v>44</v>
      </c>
      <c r="O233" s="86"/>
      <c r="P233" s="224">
        <f>O233*H233</f>
        <v>0</v>
      </c>
      <c r="Q233" s="224">
        <v>0.0004</v>
      </c>
      <c r="R233" s="224">
        <f>Q233*H233</f>
        <v>0.0008</v>
      </c>
      <c r="S233" s="224">
        <v>0</v>
      </c>
      <c r="T233" s="225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26" t="s">
        <v>304</v>
      </c>
      <c r="AT233" s="226" t="s">
        <v>208</v>
      </c>
      <c r="AU233" s="226" t="s">
        <v>82</v>
      </c>
      <c r="AY233" s="19" t="s">
        <v>206</v>
      </c>
      <c r="BE233" s="227">
        <f>IF(N233="základní",J233,0)</f>
        <v>0</v>
      </c>
      <c r="BF233" s="227">
        <f>IF(N233="snížená",J233,0)</f>
        <v>0</v>
      </c>
      <c r="BG233" s="227">
        <f>IF(N233="zákl. přenesená",J233,0)</f>
        <v>0</v>
      </c>
      <c r="BH233" s="227">
        <f>IF(N233="sníž. přenesená",J233,0)</f>
        <v>0</v>
      </c>
      <c r="BI233" s="227">
        <f>IF(N233="nulová",J233,0)</f>
        <v>0</v>
      </c>
      <c r="BJ233" s="19" t="s">
        <v>34</v>
      </c>
      <c r="BK233" s="227">
        <f>ROUND(I233*H233,2)</f>
        <v>0</v>
      </c>
      <c r="BL233" s="19" t="s">
        <v>304</v>
      </c>
      <c r="BM233" s="226" t="s">
        <v>4208</v>
      </c>
    </row>
    <row r="234" spans="1:51" s="13" customFormat="1" ht="12">
      <c r="A234" s="13"/>
      <c r="B234" s="228"/>
      <c r="C234" s="229"/>
      <c r="D234" s="230" t="s">
        <v>218</v>
      </c>
      <c r="E234" s="231" t="s">
        <v>19</v>
      </c>
      <c r="F234" s="232" t="s">
        <v>3973</v>
      </c>
      <c r="G234" s="229"/>
      <c r="H234" s="233">
        <v>2</v>
      </c>
      <c r="I234" s="234"/>
      <c r="J234" s="229"/>
      <c r="K234" s="229"/>
      <c r="L234" s="235"/>
      <c r="M234" s="236"/>
      <c r="N234" s="237"/>
      <c r="O234" s="237"/>
      <c r="P234" s="237"/>
      <c r="Q234" s="237"/>
      <c r="R234" s="237"/>
      <c r="S234" s="237"/>
      <c r="T234" s="23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9" t="s">
        <v>218</v>
      </c>
      <c r="AU234" s="239" t="s">
        <v>82</v>
      </c>
      <c r="AV234" s="13" t="s">
        <v>82</v>
      </c>
      <c r="AW234" s="13" t="s">
        <v>33</v>
      </c>
      <c r="AX234" s="13" t="s">
        <v>34</v>
      </c>
      <c r="AY234" s="239" t="s">
        <v>206</v>
      </c>
    </row>
    <row r="235" spans="1:65" s="2" customFormat="1" ht="33" customHeight="1">
      <c r="A235" s="40"/>
      <c r="B235" s="41"/>
      <c r="C235" s="215" t="s">
        <v>922</v>
      </c>
      <c r="D235" s="215" t="s">
        <v>208</v>
      </c>
      <c r="E235" s="216" t="s">
        <v>4209</v>
      </c>
      <c r="F235" s="217" t="s">
        <v>4210</v>
      </c>
      <c r="G235" s="218" t="s">
        <v>270</v>
      </c>
      <c r="H235" s="219">
        <v>381</v>
      </c>
      <c r="I235" s="220"/>
      <c r="J235" s="221">
        <f>ROUND(I235*H235,2)</f>
        <v>0</v>
      </c>
      <c r="K235" s="217" t="s">
        <v>3966</v>
      </c>
      <c r="L235" s="46"/>
      <c r="M235" s="222" t="s">
        <v>19</v>
      </c>
      <c r="N235" s="223" t="s">
        <v>44</v>
      </c>
      <c r="O235" s="86"/>
      <c r="P235" s="224">
        <f>O235*H235</f>
        <v>0</v>
      </c>
      <c r="Q235" s="224">
        <v>1E-05</v>
      </c>
      <c r="R235" s="224">
        <f>Q235*H235</f>
        <v>0.0038100000000000005</v>
      </c>
      <c r="S235" s="224">
        <v>0</v>
      </c>
      <c r="T235" s="225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26" t="s">
        <v>304</v>
      </c>
      <c r="AT235" s="226" t="s">
        <v>208</v>
      </c>
      <c r="AU235" s="226" t="s">
        <v>82</v>
      </c>
      <c r="AY235" s="19" t="s">
        <v>206</v>
      </c>
      <c r="BE235" s="227">
        <f>IF(N235="základní",J235,0)</f>
        <v>0</v>
      </c>
      <c r="BF235" s="227">
        <f>IF(N235="snížená",J235,0)</f>
        <v>0</v>
      </c>
      <c r="BG235" s="227">
        <f>IF(N235="zákl. přenesená",J235,0)</f>
        <v>0</v>
      </c>
      <c r="BH235" s="227">
        <f>IF(N235="sníž. přenesená",J235,0)</f>
        <v>0</v>
      </c>
      <c r="BI235" s="227">
        <f>IF(N235="nulová",J235,0)</f>
        <v>0</v>
      </c>
      <c r="BJ235" s="19" t="s">
        <v>34</v>
      </c>
      <c r="BK235" s="227">
        <f>ROUND(I235*H235,2)</f>
        <v>0</v>
      </c>
      <c r="BL235" s="19" t="s">
        <v>304</v>
      </c>
      <c r="BM235" s="226" t="s">
        <v>4211</v>
      </c>
    </row>
    <row r="236" spans="1:51" s="13" customFormat="1" ht="12">
      <c r="A236" s="13"/>
      <c r="B236" s="228"/>
      <c r="C236" s="229"/>
      <c r="D236" s="230" t="s">
        <v>218</v>
      </c>
      <c r="E236" s="231" t="s">
        <v>19</v>
      </c>
      <c r="F236" s="232" t="s">
        <v>4212</v>
      </c>
      <c r="G236" s="229"/>
      <c r="H236" s="233">
        <v>381</v>
      </c>
      <c r="I236" s="234"/>
      <c r="J236" s="229"/>
      <c r="K236" s="229"/>
      <c r="L236" s="235"/>
      <c r="M236" s="236"/>
      <c r="N236" s="237"/>
      <c r="O236" s="237"/>
      <c r="P236" s="237"/>
      <c r="Q236" s="237"/>
      <c r="R236" s="237"/>
      <c r="S236" s="237"/>
      <c r="T236" s="23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9" t="s">
        <v>218</v>
      </c>
      <c r="AU236" s="239" t="s">
        <v>82</v>
      </c>
      <c r="AV236" s="13" t="s">
        <v>82</v>
      </c>
      <c r="AW236" s="13" t="s">
        <v>33</v>
      </c>
      <c r="AX236" s="13" t="s">
        <v>34</v>
      </c>
      <c r="AY236" s="239" t="s">
        <v>206</v>
      </c>
    </row>
    <row r="237" spans="1:65" s="2" customFormat="1" ht="44.25" customHeight="1">
      <c r="A237" s="40"/>
      <c r="B237" s="41"/>
      <c r="C237" s="215" t="s">
        <v>593</v>
      </c>
      <c r="D237" s="215" t="s">
        <v>208</v>
      </c>
      <c r="E237" s="216" t="s">
        <v>4213</v>
      </c>
      <c r="F237" s="217" t="s">
        <v>4214</v>
      </c>
      <c r="G237" s="218" t="s">
        <v>258</v>
      </c>
      <c r="H237" s="219">
        <v>0.844</v>
      </c>
      <c r="I237" s="220"/>
      <c r="J237" s="221">
        <f>ROUND(I237*H237,2)</f>
        <v>0</v>
      </c>
      <c r="K237" s="217" t="s">
        <v>3966</v>
      </c>
      <c r="L237" s="46"/>
      <c r="M237" s="222" t="s">
        <v>19</v>
      </c>
      <c r="N237" s="223" t="s">
        <v>44</v>
      </c>
      <c r="O237" s="86"/>
      <c r="P237" s="224">
        <f>O237*H237</f>
        <v>0</v>
      </c>
      <c r="Q237" s="224">
        <v>0</v>
      </c>
      <c r="R237" s="224">
        <f>Q237*H237</f>
        <v>0</v>
      </c>
      <c r="S237" s="224">
        <v>0</v>
      </c>
      <c r="T237" s="225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26" t="s">
        <v>304</v>
      </c>
      <c r="AT237" s="226" t="s">
        <v>208</v>
      </c>
      <c r="AU237" s="226" t="s">
        <v>82</v>
      </c>
      <c r="AY237" s="19" t="s">
        <v>206</v>
      </c>
      <c r="BE237" s="227">
        <f>IF(N237="základní",J237,0)</f>
        <v>0</v>
      </c>
      <c r="BF237" s="227">
        <f>IF(N237="snížená",J237,0)</f>
        <v>0</v>
      </c>
      <c r="BG237" s="227">
        <f>IF(N237="zákl. přenesená",J237,0)</f>
        <v>0</v>
      </c>
      <c r="BH237" s="227">
        <f>IF(N237="sníž. přenesená",J237,0)</f>
        <v>0</v>
      </c>
      <c r="BI237" s="227">
        <f>IF(N237="nulová",J237,0)</f>
        <v>0</v>
      </c>
      <c r="BJ237" s="19" t="s">
        <v>34</v>
      </c>
      <c r="BK237" s="227">
        <f>ROUND(I237*H237,2)</f>
        <v>0</v>
      </c>
      <c r="BL237" s="19" t="s">
        <v>304</v>
      </c>
      <c r="BM237" s="226" t="s">
        <v>4215</v>
      </c>
    </row>
    <row r="238" spans="1:65" s="2" customFormat="1" ht="12">
      <c r="A238" s="40"/>
      <c r="B238" s="41"/>
      <c r="C238" s="215" t="s">
        <v>599</v>
      </c>
      <c r="D238" s="215" t="s">
        <v>208</v>
      </c>
      <c r="E238" s="216" t="s">
        <v>4216</v>
      </c>
      <c r="F238" s="217" t="s">
        <v>4217</v>
      </c>
      <c r="G238" s="218" t="s">
        <v>386</v>
      </c>
      <c r="H238" s="219">
        <v>1</v>
      </c>
      <c r="I238" s="220"/>
      <c r="J238" s="221">
        <f>ROUND(I238*H238,2)</f>
        <v>0</v>
      </c>
      <c r="K238" s="217" t="s">
        <v>19</v>
      </c>
      <c r="L238" s="46"/>
      <c r="M238" s="222" t="s">
        <v>19</v>
      </c>
      <c r="N238" s="223" t="s">
        <v>44</v>
      </c>
      <c r="O238" s="86"/>
      <c r="P238" s="224">
        <f>O238*H238</f>
        <v>0</v>
      </c>
      <c r="Q238" s="224">
        <v>0.00062</v>
      </c>
      <c r="R238" s="224">
        <f>Q238*H238</f>
        <v>0.00062</v>
      </c>
      <c r="S238" s="224">
        <v>0</v>
      </c>
      <c r="T238" s="225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26" t="s">
        <v>304</v>
      </c>
      <c r="AT238" s="226" t="s">
        <v>208</v>
      </c>
      <c r="AU238" s="226" t="s">
        <v>82</v>
      </c>
      <c r="AY238" s="19" t="s">
        <v>206</v>
      </c>
      <c r="BE238" s="227">
        <f>IF(N238="základní",J238,0)</f>
        <v>0</v>
      </c>
      <c r="BF238" s="227">
        <f>IF(N238="snížená",J238,0)</f>
        <v>0</v>
      </c>
      <c r="BG238" s="227">
        <f>IF(N238="zákl. přenesená",J238,0)</f>
        <v>0</v>
      </c>
      <c r="BH238" s="227">
        <f>IF(N238="sníž. přenesená",J238,0)</f>
        <v>0</v>
      </c>
      <c r="BI238" s="227">
        <f>IF(N238="nulová",J238,0)</f>
        <v>0</v>
      </c>
      <c r="BJ238" s="19" t="s">
        <v>34</v>
      </c>
      <c r="BK238" s="227">
        <f>ROUND(I238*H238,2)</f>
        <v>0</v>
      </c>
      <c r="BL238" s="19" t="s">
        <v>304</v>
      </c>
      <c r="BM238" s="226" t="s">
        <v>4218</v>
      </c>
    </row>
    <row r="239" spans="1:51" s="13" customFormat="1" ht="12">
      <c r="A239" s="13"/>
      <c r="B239" s="228"/>
      <c r="C239" s="229"/>
      <c r="D239" s="230" t="s">
        <v>218</v>
      </c>
      <c r="E239" s="231" t="s">
        <v>19</v>
      </c>
      <c r="F239" s="232" t="s">
        <v>4069</v>
      </c>
      <c r="G239" s="229"/>
      <c r="H239" s="233">
        <v>1</v>
      </c>
      <c r="I239" s="234"/>
      <c r="J239" s="229"/>
      <c r="K239" s="229"/>
      <c r="L239" s="235"/>
      <c r="M239" s="236"/>
      <c r="N239" s="237"/>
      <c r="O239" s="237"/>
      <c r="P239" s="237"/>
      <c r="Q239" s="237"/>
      <c r="R239" s="237"/>
      <c r="S239" s="237"/>
      <c r="T239" s="23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9" t="s">
        <v>218</v>
      </c>
      <c r="AU239" s="239" t="s">
        <v>82</v>
      </c>
      <c r="AV239" s="13" t="s">
        <v>82</v>
      </c>
      <c r="AW239" s="13" t="s">
        <v>33</v>
      </c>
      <c r="AX239" s="13" t="s">
        <v>34</v>
      </c>
      <c r="AY239" s="239" t="s">
        <v>206</v>
      </c>
    </row>
    <row r="240" spans="1:65" s="2" customFormat="1" ht="12">
      <c r="A240" s="40"/>
      <c r="B240" s="41"/>
      <c r="C240" s="215" t="s">
        <v>611</v>
      </c>
      <c r="D240" s="215" t="s">
        <v>208</v>
      </c>
      <c r="E240" s="216" t="s">
        <v>4219</v>
      </c>
      <c r="F240" s="217" t="s">
        <v>4220</v>
      </c>
      <c r="G240" s="218" t="s">
        <v>386</v>
      </c>
      <c r="H240" s="219">
        <v>4</v>
      </c>
      <c r="I240" s="220"/>
      <c r="J240" s="221">
        <f>ROUND(I240*H240,2)</f>
        <v>0</v>
      </c>
      <c r="K240" s="217" t="s">
        <v>3966</v>
      </c>
      <c r="L240" s="46"/>
      <c r="M240" s="222" t="s">
        <v>19</v>
      </c>
      <c r="N240" s="223" t="s">
        <v>44</v>
      </c>
      <c r="O240" s="86"/>
      <c r="P240" s="224">
        <f>O240*H240</f>
        <v>0</v>
      </c>
      <c r="Q240" s="224">
        <v>0.00069</v>
      </c>
      <c r="R240" s="224">
        <f>Q240*H240</f>
        <v>0.00276</v>
      </c>
      <c r="S240" s="224">
        <v>0</v>
      </c>
      <c r="T240" s="225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26" t="s">
        <v>112</v>
      </c>
      <c r="AT240" s="226" t="s">
        <v>208</v>
      </c>
      <c r="AU240" s="226" t="s">
        <v>82</v>
      </c>
      <c r="AY240" s="19" t="s">
        <v>206</v>
      </c>
      <c r="BE240" s="227">
        <f>IF(N240="základní",J240,0)</f>
        <v>0</v>
      </c>
      <c r="BF240" s="227">
        <f>IF(N240="snížená",J240,0)</f>
        <v>0</v>
      </c>
      <c r="BG240" s="227">
        <f>IF(N240="zákl. přenesená",J240,0)</f>
        <v>0</v>
      </c>
      <c r="BH240" s="227">
        <f>IF(N240="sníž. přenesená",J240,0)</f>
        <v>0</v>
      </c>
      <c r="BI240" s="227">
        <f>IF(N240="nulová",J240,0)</f>
        <v>0</v>
      </c>
      <c r="BJ240" s="19" t="s">
        <v>34</v>
      </c>
      <c r="BK240" s="227">
        <f>ROUND(I240*H240,2)</f>
        <v>0</v>
      </c>
      <c r="BL240" s="19" t="s">
        <v>112</v>
      </c>
      <c r="BM240" s="226" t="s">
        <v>4221</v>
      </c>
    </row>
    <row r="241" spans="1:51" s="13" customFormat="1" ht="12">
      <c r="A241" s="13"/>
      <c r="B241" s="228"/>
      <c r="C241" s="229"/>
      <c r="D241" s="230" t="s">
        <v>218</v>
      </c>
      <c r="E241" s="231" t="s">
        <v>19</v>
      </c>
      <c r="F241" s="232" t="s">
        <v>4205</v>
      </c>
      <c r="G241" s="229"/>
      <c r="H241" s="233">
        <v>4</v>
      </c>
      <c r="I241" s="234"/>
      <c r="J241" s="229"/>
      <c r="K241" s="229"/>
      <c r="L241" s="235"/>
      <c r="M241" s="236"/>
      <c r="N241" s="237"/>
      <c r="O241" s="237"/>
      <c r="P241" s="237"/>
      <c r="Q241" s="237"/>
      <c r="R241" s="237"/>
      <c r="S241" s="237"/>
      <c r="T241" s="23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9" t="s">
        <v>218</v>
      </c>
      <c r="AU241" s="239" t="s">
        <v>82</v>
      </c>
      <c r="AV241" s="13" t="s">
        <v>82</v>
      </c>
      <c r="AW241" s="13" t="s">
        <v>33</v>
      </c>
      <c r="AX241" s="13" t="s">
        <v>34</v>
      </c>
      <c r="AY241" s="239" t="s">
        <v>206</v>
      </c>
    </row>
    <row r="242" spans="1:65" s="2" customFormat="1" ht="12">
      <c r="A242" s="40"/>
      <c r="B242" s="41"/>
      <c r="C242" s="215" t="s">
        <v>634</v>
      </c>
      <c r="D242" s="215" t="s">
        <v>208</v>
      </c>
      <c r="E242" s="216" t="s">
        <v>4222</v>
      </c>
      <c r="F242" s="217" t="s">
        <v>4223</v>
      </c>
      <c r="G242" s="218" t="s">
        <v>2468</v>
      </c>
      <c r="H242" s="219">
        <v>4</v>
      </c>
      <c r="I242" s="220"/>
      <c r="J242" s="221">
        <f>ROUND(I242*H242,2)</f>
        <v>0</v>
      </c>
      <c r="K242" s="217" t="s">
        <v>3966</v>
      </c>
      <c r="L242" s="46"/>
      <c r="M242" s="222" t="s">
        <v>19</v>
      </c>
      <c r="N242" s="223" t="s">
        <v>44</v>
      </c>
      <c r="O242" s="86"/>
      <c r="P242" s="224">
        <f>O242*H242</f>
        <v>0</v>
      </c>
      <c r="Q242" s="224">
        <v>0.02914</v>
      </c>
      <c r="R242" s="224">
        <f>Q242*H242</f>
        <v>0.11656</v>
      </c>
      <c r="S242" s="224">
        <v>0</v>
      </c>
      <c r="T242" s="225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26" t="s">
        <v>304</v>
      </c>
      <c r="AT242" s="226" t="s">
        <v>208</v>
      </c>
      <c r="AU242" s="226" t="s">
        <v>82</v>
      </c>
      <c r="AY242" s="19" t="s">
        <v>206</v>
      </c>
      <c r="BE242" s="227">
        <f>IF(N242="základní",J242,0)</f>
        <v>0</v>
      </c>
      <c r="BF242" s="227">
        <f>IF(N242="snížená",J242,0)</f>
        <v>0</v>
      </c>
      <c r="BG242" s="227">
        <f>IF(N242="zákl. přenesená",J242,0)</f>
        <v>0</v>
      </c>
      <c r="BH242" s="227">
        <f>IF(N242="sníž. přenesená",J242,0)</f>
        <v>0</v>
      </c>
      <c r="BI242" s="227">
        <f>IF(N242="nulová",J242,0)</f>
        <v>0</v>
      </c>
      <c r="BJ242" s="19" t="s">
        <v>34</v>
      </c>
      <c r="BK242" s="227">
        <f>ROUND(I242*H242,2)</f>
        <v>0</v>
      </c>
      <c r="BL242" s="19" t="s">
        <v>304</v>
      </c>
      <c r="BM242" s="226" t="s">
        <v>4224</v>
      </c>
    </row>
    <row r="243" spans="1:51" s="13" customFormat="1" ht="12">
      <c r="A243" s="13"/>
      <c r="B243" s="228"/>
      <c r="C243" s="229"/>
      <c r="D243" s="230" t="s">
        <v>218</v>
      </c>
      <c r="E243" s="231" t="s">
        <v>19</v>
      </c>
      <c r="F243" s="232" t="s">
        <v>4205</v>
      </c>
      <c r="G243" s="229"/>
      <c r="H243" s="233">
        <v>4</v>
      </c>
      <c r="I243" s="234"/>
      <c r="J243" s="229"/>
      <c r="K243" s="229"/>
      <c r="L243" s="235"/>
      <c r="M243" s="236"/>
      <c r="N243" s="237"/>
      <c r="O243" s="237"/>
      <c r="P243" s="237"/>
      <c r="Q243" s="237"/>
      <c r="R243" s="237"/>
      <c r="S243" s="237"/>
      <c r="T243" s="23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9" t="s">
        <v>218</v>
      </c>
      <c r="AU243" s="239" t="s">
        <v>82</v>
      </c>
      <c r="AV243" s="13" t="s">
        <v>82</v>
      </c>
      <c r="AW243" s="13" t="s">
        <v>33</v>
      </c>
      <c r="AX243" s="13" t="s">
        <v>34</v>
      </c>
      <c r="AY243" s="239" t="s">
        <v>206</v>
      </c>
    </row>
    <row r="244" spans="1:65" s="2" customFormat="1" ht="16.5" customHeight="1">
      <c r="A244" s="40"/>
      <c r="B244" s="41"/>
      <c r="C244" s="215" t="s">
        <v>641</v>
      </c>
      <c r="D244" s="215" t="s">
        <v>208</v>
      </c>
      <c r="E244" s="216" t="s">
        <v>4225</v>
      </c>
      <c r="F244" s="217" t="s">
        <v>4226</v>
      </c>
      <c r="G244" s="218" t="s">
        <v>386</v>
      </c>
      <c r="H244" s="219">
        <v>1</v>
      </c>
      <c r="I244" s="220"/>
      <c r="J244" s="221">
        <f>ROUND(I244*H244,2)</f>
        <v>0</v>
      </c>
      <c r="K244" s="217" t="s">
        <v>19</v>
      </c>
      <c r="L244" s="46"/>
      <c r="M244" s="222" t="s">
        <v>19</v>
      </c>
      <c r="N244" s="223" t="s">
        <v>44</v>
      </c>
      <c r="O244" s="86"/>
      <c r="P244" s="224">
        <f>O244*H244</f>
        <v>0</v>
      </c>
      <c r="Q244" s="224">
        <v>0.00155</v>
      </c>
      <c r="R244" s="224">
        <f>Q244*H244</f>
        <v>0.00155</v>
      </c>
      <c r="S244" s="224">
        <v>0</v>
      </c>
      <c r="T244" s="225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26" t="s">
        <v>304</v>
      </c>
      <c r="AT244" s="226" t="s">
        <v>208</v>
      </c>
      <c r="AU244" s="226" t="s">
        <v>82</v>
      </c>
      <c r="AY244" s="19" t="s">
        <v>206</v>
      </c>
      <c r="BE244" s="227">
        <f>IF(N244="základní",J244,0)</f>
        <v>0</v>
      </c>
      <c r="BF244" s="227">
        <f>IF(N244="snížená",J244,0)</f>
        <v>0</v>
      </c>
      <c r="BG244" s="227">
        <f>IF(N244="zákl. přenesená",J244,0)</f>
        <v>0</v>
      </c>
      <c r="BH244" s="227">
        <f>IF(N244="sníž. přenesená",J244,0)</f>
        <v>0</v>
      </c>
      <c r="BI244" s="227">
        <f>IF(N244="nulová",J244,0)</f>
        <v>0</v>
      </c>
      <c r="BJ244" s="19" t="s">
        <v>34</v>
      </c>
      <c r="BK244" s="227">
        <f>ROUND(I244*H244,2)</f>
        <v>0</v>
      </c>
      <c r="BL244" s="19" t="s">
        <v>304</v>
      </c>
      <c r="BM244" s="226" t="s">
        <v>4227</v>
      </c>
    </row>
    <row r="245" spans="1:51" s="13" customFormat="1" ht="12">
      <c r="A245" s="13"/>
      <c r="B245" s="228"/>
      <c r="C245" s="229"/>
      <c r="D245" s="230" t="s">
        <v>218</v>
      </c>
      <c r="E245" s="231" t="s">
        <v>19</v>
      </c>
      <c r="F245" s="232" t="s">
        <v>4069</v>
      </c>
      <c r="G245" s="229"/>
      <c r="H245" s="233">
        <v>1</v>
      </c>
      <c r="I245" s="234"/>
      <c r="J245" s="229"/>
      <c r="K245" s="229"/>
      <c r="L245" s="235"/>
      <c r="M245" s="236"/>
      <c r="N245" s="237"/>
      <c r="O245" s="237"/>
      <c r="P245" s="237"/>
      <c r="Q245" s="237"/>
      <c r="R245" s="237"/>
      <c r="S245" s="237"/>
      <c r="T245" s="23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9" t="s">
        <v>218</v>
      </c>
      <c r="AU245" s="239" t="s">
        <v>82</v>
      </c>
      <c r="AV245" s="13" t="s">
        <v>82</v>
      </c>
      <c r="AW245" s="13" t="s">
        <v>33</v>
      </c>
      <c r="AX245" s="13" t="s">
        <v>34</v>
      </c>
      <c r="AY245" s="239" t="s">
        <v>206</v>
      </c>
    </row>
    <row r="246" spans="1:65" s="2" customFormat="1" ht="33" customHeight="1">
      <c r="A246" s="40"/>
      <c r="B246" s="41"/>
      <c r="C246" s="261" t="s">
        <v>647</v>
      </c>
      <c r="D246" s="261" t="s">
        <v>317</v>
      </c>
      <c r="E246" s="262" t="s">
        <v>4228</v>
      </c>
      <c r="F246" s="263" t="s">
        <v>4229</v>
      </c>
      <c r="G246" s="264" t="s">
        <v>386</v>
      </c>
      <c r="H246" s="265">
        <v>1</v>
      </c>
      <c r="I246" s="266"/>
      <c r="J246" s="267">
        <f>ROUND(I246*H246,2)</f>
        <v>0</v>
      </c>
      <c r="K246" s="263" t="s">
        <v>3966</v>
      </c>
      <c r="L246" s="268"/>
      <c r="M246" s="269" t="s">
        <v>19</v>
      </c>
      <c r="N246" s="270" t="s">
        <v>44</v>
      </c>
      <c r="O246" s="86"/>
      <c r="P246" s="224">
        <f>O246*H246</f>
        <v>0</v>
      </c>
      <c r="Q246" s="224">
        <v>0.0022</v>
      </c>
      <c r="R246" s="224">
        <f>Q246*H246</f>
        <v>0.0022</v>
      </c>
      <c r="S246" s="224">
        <v>0</v>
      </c>
      <c r="T246" s="225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26" t="s">
        <v>377</v>
      </c>
      <c r="AT246" s="226" t="s">
        <v>317</v>
      </c>
      <c r="AU246" s="226" t="s">
        <v>82</v>
      </c>
      <c r="AY246" s="19" t="s">
        <v>206</v>
      </c>
      <c r="BE246" s="227">
        <f>IF(N246="základní",J246,0)</f>
        <v>0</v>
      </c>
      <c r="BF246" s="227">
        <f>IF(N246="snížená",J246,0)</f>
        <v>0</v>
      </c>
      <c r="BG246" s="227">
        <f>IF(N246="zákl. přenesená",J246,0)</f>
        <v>0</v>
      </c>
      <c r="BH246" s="227">
        <f>IF(N246="sníž. přenesená",J246,0)</f>
        <v>0</v>
      </c>
      <c r="BI246" s="227">
        <f>IF(N246="nulová",J246,0)</f>
        <v>0</v>
      </c>
      <c r="BJ246" s="19" t="s">
        <v>34</v>
      </c>
      <c r="BK246" s="227">
        <f>ROUND(I246*H246,2)</f>
        <v>0</v>
      </c>
      <c r="BL246" s="19" t="s">
        <v>304</v>
      </c>
      <c r="BM246" s="226" t="s">
        <v>4230</v>
      </c>
    </row>
    <row r="247" spans="1:51" s="13" customFormat="1" ht="12">
      <c r="A247" s="13"/>
      <c r="B247" s="228"/>
      <c r="C247" s="229"/>
      <c r="D247" s="230" t="s">
        <v>218</v>
      </c>
      <c r="E247" s="231" t="s">
        <v>19</v>
      </c>
      <c r="F247" s="232" t="s">
        <v>4069</v>
      </c>
      <c r="G247" s="229"/>
      <c r="H247" s="233">
        <v>1</v>
      </c>
      <c r="I247" s="234"/>
      <c r="J247" s="229"/>
      <c r="K247" s="229"/>
      <c r="L247" s="235"/>
      <c r="M247" s="236"/>
      <c r="N247" s="237"/>
      <c r="O247" s="237"/>
      <c r="P247" s="237"/>
      <c r="Q247" s="237"/>
      <c r="R247" s="237"/>
      <c r="S247" s="237"/>
      <c r="T247" s="23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9" t="s">
        <v>218</v>
      </c>
      <c r="AU247" s="239" t="s">
        <v>82</v>
      </c>
      <c r="AV247" s="13" t="s">
        <v>82</v>
      </c>
      <c r="AW247" s="13" t="s">
        <v>33</v>
      </c>
      <c r="AX247" s="13" t="s">
        <v>34</v>
      </c>
      <c r="AY247" s="239" t="s">
        <v>206</v>
      </c>
    </row>
    <row r="248" spans="1:65" s="2" customFormat="1" ht="16.5" customHeight="1">
      <c r="A248" s="40"/>
      <c r="B248" s="41"/>
      <c r="C248" s="215" t="s">
        <v>653</v>
      </c>
      <c r="D248" s="215" t="s">
        <v>208</v>
      </c>
      <c r="E248" s="216" t="s">
        <v>4231</v>
      </c>
      <c r="F248" s="217" t="s">
        <v>4232</v>
      </c>
      <c r="G248" s="218" t="s">
        <v>386</v>
      </c>
      <c r="H248" s="219">
        <v>1</v>
      </c>
      <c r="I248" s="220"/>
      <c r="J248" s="221">
        <f>ROUND(I248*H248,2)</f>
        <v>0</v>
      </c>
      <c r="K248" s="217" t="s">
        <v>19</v>
      </c>
      <c r="L248" s="46"/>
      <c r="M248" s="222" t="s">
        <v>19</v>
      </c>
      <c r="N248" s="223" t="s">
        <v>44</v>
      </c>
      <c r="O248" s="86"/>
      <c r="P248" s="224">
        <f>O248*H248</f>
        <v>0</v>
      </c>
      <c r="Q248" s="224">
        <v>0.00155</v>
      </c>
      <c r="R248" s="224">
        <f>Q248*H248</f>
        <v>0.00155</v>
      </c>
      <c r="S248" s="224">
        <v>0</v>
      </c>
      <c r="T248" s="225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26" t="s">
        <v>304</v>
      </c>
      <c r="AT248" s="226" t="s">
        <v>208</v>
      </c>
      <c r="AU248" s="226" t="s">
        <v>82</v>
      </c>
      <c r="AY248" s="19" t="s">
        <v>206</v>
      </c>
      <c r="BE248" s="227">
        <f>IF(N248="základní",J248,0)</f>
        <v>0</v>
      </c>
      <c r="BF248" s="227">
        <f>IF(N248="snížená",J248,0)</f>
        <v>0</v>
      </c>
      <c r="BG248" s="227">
        <f>IF(N248="zákl. přenesená",J248,0)</f>
        <v>0</v>
      </c>
      <c r="BH248" s="227">
        <f>IF(N248="sníž. přenesená",J248,0)</f>
        <v>0</v>
      </c>
      <c r="BI248" s="227">
        <f>IF(N248="nulová",J248,0)</f>
        <v>0</v>
      </c>
      <c r="BJ248" s="19" t="s">
        <v>34</v>
      </c>
      <c r="BK248" s="227">
        <f>ROUND(I248*H248,2)</f>
        <v>0</v>
      </c>
      <c r="BL248" s="19" t="s">
        <v>304</v>
      </c>
      <c r="BM248" s="226" t="s">
        <v>4233</v>
      </c>
    </row>
    <row r="249" spans="1:51" s="13" customFormat="1" ht="12">
      <c r="A249" s="13"/>
      <c r="B249" s="228"/>
      <c r="C249" s="229"/>
      <c r="D249" s="230" t="s">
        <v>218</v>
      </c>
      <c r="E249" s="231" t="s">
        <v>19</v>
      </c>
      <c r="F249" s="232" t="s">
        <v>4069</v>
      </c>
      <c r="G249" s="229"/>
      <c r="H249" s="233">
        <v>1</v>
      </c>
      <c r="I249" s="234"/>
      <c r="J249" s="229"/>
      <c r="K249" s="229"/>
      <c r="L249" s="235"/>
      <c r="M249" s="236"/>
      <c r="N249" s="237"/>
      <c r="O249" s="237"/>
      <c r="P249" s="237"/>
      <c r="Q249" s="237"/>
      <c r="R249" s="237"/>
      <c r="S249" s="237"/>
      <c r="T249" s="23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9" t="s">
        <v>218</v>
      </c>
      <c r="AU249" s="239" t="s">
        <v>82</v>
      </c>
      <c r="AV249" s="13" t="s">
        <v>82</v>
      </c>
      <c r="AW249" s="13" t="s">
        <v>33</v>
      </c>
      <c r="AX249" s="13" t="s">
        <v>34</v>
      </c>
      <c r="AY249" s="239" t="s">
        <v>206</v>
      </c>
    </row>
    <row r="250" spans="1:65" s="2" customFormat="1" ht="12">
      <c r="A250" s="40"/>
      <c r="B250" s="41"/>
      <c r="C250" s="261" t="s">
        <v>659</v>
      </c>
      <c r="D250" s="261" t="s">
        <v>317</v>
      </c>
      <c r="E250" s="262" t="s">
        <v>4234</v>
      </c>
      <c r="F250" s="263" t="s">
        <v>4235</v>
      </c>
      <c r="G250" s="264" t="s">
        <v>386</v>
      </c>
      <c r="H250" s="265">
        <v>1</v>
      </c>
      <c r="I250" s="266"/>
      <c r="J250" s="267">
        <f>ROUND(I250*H250,2)</f>
        <v>0</v>
      </c>
      <c r="K250" s="263" t="s">
        <v>3966</v>
      </c>
      <c r="L250" s="268"/>
      <c r="M250" s="269" t="s">
        <v>19</v>
      </c>
      <c r="N250" s="270" t="s">
        <v>44</v>
      </c>
      <c r="O250" s="86"/>
      <c r="P250" s="224">
        <f>O250*H250</f>
        <v>0</v>
      </c>
      <c r="Q250" s="224">
        <v>0.0052</v>
      </c>
      <c r="R250" s="224">
        <f>Q250*H250</f>
        <v>0.0052</v>
      </c>
      <c r="S250" s="224">
        <v>0</v>
      </c>
      <c r="T250" s="225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26" t="s">
        <v>377</v>
      </c>
      <c r="AT250" s="226" t="s">
        <v>317</v>
      </c>
      <c r="AU250" s="226" t="s">
        <v>82</v>
      </c>
      <c r="AY250" s="19" t="s">
        <v>206</v>
      </c>
      <c r="BE250" s="227">
        <f>IF(N250="základní",J250,0)</f>
        <v>0</v>
      </c>
      <c r="BF250" s="227">
        <f>IF(N250="snížená",J250,0)</f>
        <v>0</v>
      </c>
      <c r="BG250" s="227">
        <f>IF(N250="zákl. přenesená",J250,0)</f>
        <v>0</v>
      </c>
      <c r="BH250" s="227">
        <f>IF(N250="sníž. přenesená",J250,0)</f>
        <v>0</v>
      </c>
      <c r="BI250" s="227">
        <f>IF(N250="nulová",J250,0)</f>
        <v>0</v>
      </c>
      <c r="BJ250" s="19" t="s">
        <v>34</v>
      </c>
      <c r="BK250" s="227">
        <f>ROUND(I250*H250,2)</f>
        <v>0</v>
      </c>
      <c r="BL250" s="19" t="s">
        <v>304</v>
      </c>
      <c r="BM250" s="226" t="s">
        <v>4236</v>
      </c>
    </row>
    <row r="251" spans="1:51" s="13" customFormat="1" ht="12">
      <c r="A251" s="13"/>
      <c r="B251" s="228"/>
      <c r="C251" s="229"/>
      <c r="D251" s="230" t="s">
        <v>218</v>
      </c>
      <c r="E251" s="231" t="s">
        <v>19</v>
      </c>
      <c r="F251" s="232" t="s">
        <v>4069</v>
      </c>
      <c r="G251" s="229"/>
      <c r="H251" s="233">
        <v>1</v>
      </c>
      <c r="I251" s="234"/>
      <c r="J251" s="229"/>
      <c r="K251" s="229"/>
      <c r="L251" s="235"/>
      <c r="M251" s="236"/>
      <c r="N251" s="237"/>
      <c r="O251" s="237"/>
      <c r="P251" s="237"/>
      <c r="Q251" s="237"/>
      <c r="R251" s="237"/>
      <c r="S251" s="237"/>
      <c r="T251" s="23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9" t="s">
        <v>218</v>
      </c>
      <c r="AU251" s="239" t="s">
        <v>82</v>
      </c>
      <c r="AV251" s="13" t="s">
        <v>82</v>
      </c>
      <c r="AW251" s="13" t="s">
        <v>33</v>
      </c>
      <c r="AX251" s="13" t="s">
        <v>34</v>
      </c>
      <c r="AY251" s="239" t="s">
        <v>206</v>
      </c>
    </row>
    <row r="252" spans="1:65" s="2" customFormat="1" ht="16.5" customHeight="1">
      <c r="A252" s="40"/>
      <c r="B252" s="41"/>
      <c r="C252" s="215" t="s">
        <v>665</v>
      </c>
      <c r="D252" s="215" t="s">
        <v>208</v>
      </c>
      <c r="E252" s="216" t="s">
        <v>4237</v>
      </c>
      <c r="F252" s="217" t="s">
        <v>4238</v>
      </c>
      <c r="G252" s="218" t="s">
        <v>386</v>
      </c>
      <c r="H252" s="219">
        <v>2</v>
      </c>
      <c r="I252" s="220"/>
      <c r="J252" s="221">
        <f>ROUND(I252*H252,2)</f>
        <v>0</v>
      </c>
      <c r="K252" s="217" t="s">
        <v>19</v>
      </c>
      <c r="L252" s="46"/>
      <c r="M252" s="222" t="s">
        <v>19</v>
      </c>
      <c r="N252" s="223" t="s">
        <v>44</v>
      </c>
      <c r="O252" s="86"/>
      <c r="P252" s="224">
        <f>O252*H252</f>
        <v>0</v>
      </c>
      <c r="Q252" s="224">
        <v>0.00107</v>
      </c>
      <c r="R252" s="224">
        <f>Q252*H252</f>
        <v>0.00214</v>
      </c>
      <c r="S252" s="224">
        <v>0</v>
      </c>
      <c r="T252" s="225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26" t="s">
        <v>304</v>
      </c>
      <c r="AT252" s="226" t="s">
        <v>208</v>
      </c>
      <c r="AU252" s="226" t="s">
        <v>82</v>
      </c>
      <c r="AY252" s="19" t="s">
        <v>206</v>
      </c>
      <c r="BE252" s="227">
        <f>IF(N252="základní",J252,0)</f>
        <v>0</v>
      </c>
      <c r="BF252" s="227">
        <f>IF(N252="snížená",J252,0)</f>
        <v>0</v>
      </c>
      <c r="BG252" s="227">
        <f>IF(N252="zákl. přenesená",J252,0)</f>
        <v>0</v>
      </c>
      <c r="BH252" s="227">
        <f>IF(N252="sníž. přenesená",J252,0)</f>
        <v>0</v>
      </c>
      <c r="BI252" s="227">
        <f>IF(N252="nulová",J252,0)</f>
        <v>0</v>
      </c>
      <c r="BJ252" s="19" t="s">
        <v>34</v>
      </c>
      <c r="BK252" s="227">
        <f>ROUND(I252*H252,2)</f>
        <v>0</v>
      </c>
      <c r="BL252" s="19" t="s">
        <v>304</v>
      </c>
      <c r="BM252" s="226" t="s">
        <v>4239</v>
      </c>
    </row>
    <row r="253" spans="1:51" s="13" customFormat="1" ht="12">
      <c r="A253" s="13"/>
      <c r="B253" s="228"/>
      <c r="C253" s="229"/>
      <c r="D253" s="230" t="s">
        <v>218</v>
      </c>
      <c r="E253" s="231" t="s">
        <v>19</v>
      </c>
      <c r="F253" s="232" t="s">
        <v>3973</v>
      </c>
      <c r="G253" s="229"/>
      <c r="H253" s="233">
        <v>2</v>
      </c>
      <c r="I253" s="234"/>
      <c r="J253" s="229"/>
      <c r="K253" s="229"/>
      <c r="L253" s="235"/>
      <c r="M253" s="236"/>
      <c r="N253" s="237"/>
      <c r="O253" s="237"/>
      <c r="P253" s="237"/>
      <c r="Q253" s="237"/>
      <c r="R253" s="237"/>
      <c r="S253" s="237"/>
      <c r="T253" s="23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9" t="s">
        <v>218</v>
      </c>
      <c r="AU253" s="239" t="s">
        <v>82</v>
      </c>
      <c r="AV253" s="13" t="s">
        <v>82</v>
      </c>
      <c r="AW253" s="13" t="s">
        <v>33</v>
      </c>
      <c r="AX253" s="13" t="s">
        <v>34</v>
      </c>
      <c r="AY253" s="239" t="s">
        <v>206</v>
      </c>
    </row>
    <row r="254" spans="1:63" s="12" customFormat="1" ht="22.8" customHeight="1">
      <c r="A254" s="12"/>
      <c r="B254" s="199"/>
      <c r="C254" s="200"/>
      <c r="D254" s="201" t="s">
        <v>72</v>
      </c>
      <c r="E254" s="213" t="s">
        <v>2463</v>
      </c>
      <c r="F254" s="213" t="s">
        <v>2464</v>
      </c>
      <c r="G254" s="200"/>
      <c r="H254" s="200"/>
      <c r="I254" s="203"/>
      <c r="J254" s="214">
        <f>BK254</f>
        <v>0</v>
      </c>
      <c r="K254" s="200"/>
      <c r="L254" s="205"/>
      <c r="M254" s="206"/>
      <c r="N254" s="207"/>
      <c r="O254" s="207"/>
      <c r="P254" s="208">
        <f>SUM(P255:P285)</f>
        <v>0</v>
      </c>
      <c r="Q254" s="207"/>
      <c r="R254" s="208">
        <f>SUM(R255:R285)</f>
        <v>1.34506</v>
      </c>
      <c r="S254" s="207"/>
      <c r="T254" s="209">
        <f>SUM(T255:T285)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10" t="s">
        <v>82</v>
      </c>
      <c r="AT254" s="211" t="s">
        <v>72</v>
      </c>
      <c r="AU254" s="211" t="s">
        <v>34</v>
      </c>
      <c r="AY254" s="210" t="s">
        <v>206</v>
      </c>
      <c r="BK254" s="212">
        <f>SUM(BK255:BK285)</f>
        <v>0</v>
      </c>
    </row>
    <row r="255" spans="1:65" s="2" customFormat="1" ht="12">
      <c r="A255" s="40"/>
      <c r="B255" s="41"/>
      <c r="C255" s="215" t="s">
        <v>671</v>
      </c>
      <c r="D255" s="215" t="s">
        <v>208</v>
      </c>
      <c r="E255" s="216" t="s">
        <v>4240</v>
      </c>
      <c r="F255" s="217" t="s">
        <v>4241</v>
      </c>
      <c r="G255" s="218" t="s">
        <v>2468</v>
      </c>
      <c r="H255" s="219">
        <v>5</v>
      </c>
      <c r="I255" s="220"/>
      <c r="J255" s="221">
        <f>ROUND(I255*H255,2)</f>
        <v>0</v>
      </c>
      <c r="K255" s="217" t="s">
        <v>3966</v>
      </c>
      <c r="L255" s="46"/>
      <c r="M255" s="222" t="s">
        <v>19</v>
      </c>
      <c r="N255" s="223" t="s">
        <v>44</v>
      </c>
      <c r="O255" s="86"/>
      <c r="P255" s="224">
        <f>O255*H255</f>
        <v>0</v>
      </c>
      <c r="Q255" s="224">
        <v>0.01647</v>
      </c>
      <c r="R255" s="224">
        <f>Q255*H255</f>
        <v>0.08234999999999999</v>
      </c>
      <c r="S255" s="224">
        <v>0</v>
      </c>
      <c r="T255" s="225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26" t="s">
        <v>304</v>
      </c>
      <c r="AT255" s="226" t="s">
        <v>208</v>
      </c>
      <c r="AU255" s="226" t="s">
        <v>82</v>
      </c>
      <c r="AY255" s="19" t="s">
        <v>206</v>
      </c>
      <c r="BE255" s="227">
        <f>IF(N255="základní",J255,0)</f>
        <v>0</v>
      </c>
      <c r="BF255" s="227">
        <f>IF(N255="snížená",J255,0)</f>
        <v>0</v>
      </c>
      <c r="BG255" s="227">
        <f>IF(N255="zákl. přenesená",J255,0)</f>
        <v>0</v>
      </c>
      <c r="BH255" s="227">
        <f>IF(N255="sníž. přenesená",J255,0)</f>
        <v>0</v>
      </c>
      <c r="BI255" s="227">
        <f>IF(N255="nulová",J255,0)</f>
        <v>0</v>
      </c>
      <c r="BJ255" s="19" t="s">
        <v>34</v>
      </c>
      <c r="BK255" s="227">
        <f>ROUND(I255*H255,2)</f>
        <v>0</v>
      </c>
      <c r="BL255" s="19" t="s">
        <v>304</v>
      </c>
      <c r="BM255" s="226" t="s">
        <v>4242</v>
      </c>
    </row>
    <row r="256" spans="1:51" s="13" customFormat="1" ht="12">
      <c r="A256" s="13"/>
      <c r="B256" s="228"/>
      <c r="C256" s="229"/>
      <c r="D256" s="230" t="s">
        <v>218</v>
      </c>
      <c r="E256" s="231" t="s">
        <v>19</v>
      </c>
      <c r="F256" s="232" t="s">
        <v>4243</v>
      </c>
      <c r="G256" s="229"/>
      <c r="H256" s="233">
        <v>5</v>
      </c>
      <c r="I256" s="234"/>
      <c r="J256" s="229"/>
      <c r="K256" s="229"/>
      <c r="L256" s="235"/>
      <c r="M256" s="236"/>
      <c r="N256" s="237"/>
      <c r="O256" s="237"/>
      <c r="P256" s="237"/>
      <c r="Q256" s="237"/>
      <c r="R256" s="237"/>
      <c r="S256" s="237"/>
      <c r="T256" s="23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9" t="s">
        <v>218</v>
      </c>
      <c r="AU256" s="239" t="s">
        <v>82</v>
      </c>
      <c r="AV256" s="13" t="s">
        <v>82</v>
      </c>
      <c r="AW256" s="13" t="s">
        <v>33</v>
      </c>
      <c r="AX256" s="13" t="s">
        <v>34</v>
      </c>
      <c r="AY256" s="239" t="s">
        <v>206</v>
      </c>
    </row>
    <row r="257" spans="1:65" s="2" customFormat="1" ht="12">
      <c r="A257" s="40"/>
      <c r="B257" s="41"/>
      <c r="C257" s="215" t="s">
        <v>710</v>
      </c>
      <c r="D257" s="215" t="s">
        <v>208</v>
      </c>
      <c r="E257" s="216" t="s">
        <v>4244</v>
      </c>
      <c r="F257" s="217" t="s">
        <v>4245</v>
      </c>
      <c r="G257" s="218" t="s">
        <v>2468</v>
      </c>
      <c r="H257" s="219">
        <v>1</v>
      </c>
      <c r="I257" s="220"/>
      <c r="J257" s="221">
        <f>ROUND(I257*H257,2)</f>
        <v>0</v>
      </c>
      <c r="K257" s="217" t="s">
        <v>3966</v>
      </c>
      <c r="L257" s="46"/>
      <c r="M257" s="222" t="s">
        <v>19</v>
      </c>
      <c r="N257" s="223" t="s">
        <v>44</v>
      </c>
      <c r="O257" s="86"/>
      <c r="P257" s="224">
        <f>O257*H257</f>
        <v>0</v>
      </c>
      <c r="Q257" s="224">
        <v>0.01528</v>
      </c>
      <c r="R257" s="224">
        <f>Q257*H257</f>
        <v>0.01528</v>
      </c>
      <c r="S257" s="224">
        <v>0</v>
      </c>
      <c r="T257" s="225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26" t="s">
        <v>304</v>
      </c>
      <c r="AT257" s="226" t="s">
        <v>208</v>
      </c>
      <c r="AU257" s="226" t="s">
        <v>82</v>
      </c>
      <c r="AY257" s="19" t="s">
        <v>206</v>
      </c>
      <c r="BE257" s="227">
        <f>IF(N257="základní",J257,0)</f>
        <v>0</v>
      </c>
      <c r="BF257" s="227">
        <f>IF(N257="snížená",J257,0)</f>
        <v>0</v>
      </c>
      <c r="BG257" s="227">
        <f>IF(N257="zákl. přenesená",J257,0)</f>
        <v>0</v>
      </c>
      <c r="BH257" s="227">
        <f>IF(N257="sníž. přenesená",J257,0)</f>
        <v>0</v>
      </c>
      <c r="BI257" s="227">
        <f>IF(N257="nulová",J257,0)</f>
        <v>0</v>
      </c>
      <c r="BJ257" s="19" t="s">
        <v>34</v>
      </c>
      <c r="BK257" s="227">
        <f>ROUND(I257*H257,2)</f>
        <v>0</v>
      </c>
      <c r="BL257" s="19" t="s">
        <v>304</v>
      </c>
      <c r="BM257" s="226" t="s">
        <v>4246</v>
      </c>
    </row>
    <row r="258" spans="1:51" s="13" customFormat="1" ht="12">
      <c r="A258" s="13"/>
      <c r="B258" s="228"/>
      <c r="C258" s="229"/>
      <c r="D258" s="230" t="s">
        <v>218</v>
      </c>
      <c r="E258" s="231" t="s">
        <v>19</v>
      </c>
      <c r="F258" s="232" t="s">
        <v>4069</v>
      </c>
      <c r="G258" s="229"/>
      <c r="H258" s="233">
        <v>1</v>
      </c>
      <c r="I258" s="234"/>
      <c r="J258" s="229"/>
      <c r="K258" s="229"/>
      <c r="L258" s="235"/>
      <c r="M258" s="236"/>
      <c r="N258" s="237"/>
      <c r="O258" s="237"/>
      <c r="P258" s="237"/>
      <c r="Q258" s="237"/>
      <c r="R258" s="237"/>
      <c r="S258" s="237"/>
      <c r="T258" s="23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9" t="s">
        <v>218</v>
      </c>
      <c r="AU258" s="239" t="s">
        <v>82</v>
      </c>
      <c r="AV258" s="13" t="s">
        <v>82</v>
      </c>
      <c r="AW258" s="13" t="s">
        <v>33</v>
      </c>
      <c r="AX258" s="13" t="s">
        <v>34</v>
      </c>
      <c r="AY258" s="239" t="s">
        <v>206</v>
      </c>
    </row>
    <row r="259" spans="1:65" s="2" customFormat="1" ht="12">
      <c r="A259" s="40"/>
      <c r="B259" s="41"/>
      <c r="C259" s="215" t="s">
        <v>745</v>
      </c>
      <c r="D259" s="215" t="s">
        <v>208</v>
      </c>
      <c r="E259" s="216" t="s">
        <v>4247</v>
      </c>
      <c r="F259" s="217" t="s">
        <v>4248</v>
      </c>
      <c r="G259" s="218" t="s">
        <v>2468</v>
      </c>
      <c r="H259" s="219">
        <v>4</v>
      </c>
      <c r="I259" s="220"/>
      <c r="J259" s="221">
        <f>ROUND(I259*H259,2)</f>
        <v>0</v>
      </c>
      <c r="K259" s="217" t="s">
        <v>3966</v>
      </c>
      <c r="L259" s="46"/>
      <c r="M259" s="222" t="s">
        <v>19</v>
      </c>
      <c r="N259" s="223" t="s">
        <v>44</v>
      </c>
      <c r="O259" s="86"/>
      <c r="P259" s="224">
        <f>O259*H259</f>
        <v>0</v>
      </c>
      <c r="Q259" s="224">
        <v>0.01196</v>
      </c>
      <c r="R259" s="224">
        <f>Q259*H259</f>
        <v>0.04784</v>
      </c>
      <c r="S259" s="224">
        <v>0</v>
      </c>
      <c r="T259" s="225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26" t="s">
        <v>304</v>
      </c>
      <c r="AT259" s="226" t="s">
        <v>208</v>
      </c>
      <c r="AU259" s="226" t="s">
        <v>82</v>
      </c>
      <c r="AY259" s="19" t="s">
        <v>206</v>
      </c>
      <c r="BE259" s="227">
        <f>IF(N259="základní",J259,0)</f>
        <v>0</v>
      </c>
      <c r="BF259" s="227">
        <f>IF(N259="snížená",J259,0)</f>
        <v>0</v>
      </c>
      <c r="BG259" s="227">
        <f>IF(N259="zákl. přenesená",J259,0)</f>
        <v>0</v>
      </c>
      <c r="BH259" s="227">
        <f>IF(N259="sníž. přenesená",J259,0)</f>
        <v>0</v>
      </c>
      <c r="BI259" s="227">
        <f>IF(N259="nulová",J259,0)</f>
        <v>0</v>
      </c>
      <c r="BJ259" s="19" t="s">
        <v>34</v>
      </c>
      <c r="BK259" s="227">
        <f>ROUND(I259*H259,2)</f>
        <v>0</v>
      </c>
      <c r="BL259" s="19" t="s">
        <v>304</v>
      </c>
      <c r="BM259" s="226" t="s">
        <v>4249</v>
      </c>
    </row>
    <row r="260" spans="1:51" s="13" customFormat="1" ht="12">
      <c r="A260" s="13"/>
      <c r="B260" s="228"/>
      <c r="C260" s="229"/>
      <c r="D260" s="230" t="s">
        <v>218</v>
      </c>
      <c r="E260" s="231" t="s">
        <v>19</v>
      </c>
      <c r="F260" s="232" t="s">
        <v>4205</v>
      </c>
      <c r="G260" s="229"/>
      <c r="H260" s="233">
        <v>4</v>
      </c>
      <c r="I260" s="234"/>
      <c r="J260" s="229"/>
      <c r="K260" s="229"/>
      <c r="L260" s="235"/>
      <c r="M260" s="236"/>
      <c r="N260" s="237"/>
      <c r="O260" s="237"/>
      <c r="P260" s="237"/>
      <c r="Q260" s="237"/>
      <c r="R260" s="237"/>
      <c r="S260" s="237"/>
      <c r="T260" s="238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9" t="s">
        <v>218</v>
      </c>
      <c r="AU260" s="239" t="s">
        <v>82</v>
      </c>
      <c r="AV260" s="13" t="s">
        <v>82</v>
      </c>
      <c r="AW260" s="13" t="s">
        <v>33</v>
      </c>
      <c r="AX260" s="13" t="s">
        <v>34</v>
      </c>
      <c r="AY260" s="239" t="s">
        <v>206</v>
      </c>
    </row>
    <row r="261" spans="1:65" s="2" customFormat="1" ht="33" customHeight="1">
      <c r="A261" s="40"/>
      <c r="B261" s="41"/>
      <c r="C261" s="215" t="s">
        <v>753</v>
      </c>
      <c r="D261" s="215" t="s">
        <v>208</v>
      </c>
      <c r="E261" s="216" t="s">
        <v>4250</v>
      </c>
      <c r="F261" s="217" t="s">
        <v>4251</v>
      </c>
      <c r="G261" s="218" t="s">
        <v>2468</v>
      </c>
      <c r="H261" s="219">
        <v>2</v>
      </c>
      <c r="I261" s="220"/>
      <c r="J261" s="221">
        <f>ROUND(I261*H261,2)</f>
        <v>0</v>
      </c>
      <c r="K261" s="217" t="s">
        <v>3966</v>
      </c>
      <c r="L261" s="46"/>
      <c r="M261" s="222" t="s">
        <v>19</v>
      </c>
      <c r="N261" s="223" t="s">
        <v>44</v>
      </c>
      <c r="O261" s="86"/>
      <c r="P261" s="224">
        <f>O261*H261</f>
        <v>0</v>
      </c>
      <c r="Q261" s="224">
        <v>0.0147</v>
      </c>
      <c r="R261" s="224">
        <f>Q261*H261</f>
        <v>0.0294</v>
      </c>
      <c r="S261" s="224">
        <v>0</v>
      </c>
      <c r="T261" s="225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26" t="s">
        <v>304</v>
      </c>
      <c r="AT261" s="226" t="s">
        <v>208</v>
      </c>
      <c r="AU261" s="226" t="s">
        <v>82</v>
      </c>
      <c r="AY261" s="19" t="s">
        <v>206</v>
      </c>
      <c r="BE261" s="227">
        <f>IF(N261="základní",J261,0)</f>
        <v>0</v>
      </c>
      <c r="BF261" s="227">
        <f>IF(N261="snížená",J261,0)</f>
        <v>0</v>
      </c>
      <c r="BG261" s="227">
        <f>IF(N261="zákl. přenesená",J261,0)</f>
        <v>0</v>
      </c>
      <c r="BH261" s="227">
        <f>IF(N261="sníž. přenesená",J261,0)</f>
        <v>0</v>
      </c>
      <c r="BI261" s="227">
        <f>IF(N261="nulová",J261,0)</f>
        <v>0</v>
      </c>
      <c r="BJ261" s="19" t="s">
        <v>34</v>
      </c>
      <c r="BK261" s="227">
        <f>ROUND(I261*H261,2)</f>
        <v>0</v>
      </c>
      <c r="BL261" s="19" t="s">
        <v>304</v>
      </c>
      <c r="BM261" s="226" t="s">
        <v>4252</v>
      </c>
    </row>
    <row r="262" spans="1:51" s="13" customFormat="1" ht="12">
      <c r="A262" s="13"/>
      <c r="B262" s="228"/>
      <c r="C262" s="229"/>
      <c r="D262" s="230" t="s">
        <v>218</v>
      </c>
      <c r="E262" s="231" t="s">
        <v>19</v>
      </c>
      <c r="F262" s="232" t="s">
        <v>3973</v>
      </c>
      <c r="G262" s="229"/>
      <c r="H262" s="233">
        <v>2</v>
      </c>
      <c r="I262" s="234"/>
      <c r="J262" s="229"/>
      <c r="K262" s="229"/>
      <c r="L262" s="235"/>
      <c r="M262" s="236"/>
      <c r="N262" s="237"/>
      <c r="O262" s="237"/>
      <c r="P262" s="237"/>
      <c r="Q262" s="237"/>
      <c r="R262" s="237"/>
      <c r="S262" s="237"/>
      <c r="T262" s="23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9" t="s">
        <v>218</v>
      </c>
      <c r="AU262" s="239" t="s">
        <v>82</v>
      </c>
      <c r="AV262" s="13" t="s">
        <v>82</v>
      </c>
      <c r="AW262" s="13" t="s">
        <v>33</v>
      </c>
      <c r="AX262" s="13" t="s">
        <v>34</v>
      </c>
      <c r="AY262" s="239" t="s">
        <v>206</v>
      </c>
    </row>
    <row r="263" spans="1:65" s="2" customFormat="1" ht="12">
      <c r="A263" s="40"/>
      <c r="B263" s="41"/>
      <c r="C263" s="215" t="s">
        <v>782</v>
      </c>
      <c r="D263" s="215" t="s">
        <v>208</v>
      </c>
      <c r="E263" s="216" t="s">
        <v>4253</v>
      </c>
      <c r="F263" s="217" t="s">
        <v>4254</v>
      </c>
      <c r="G263" s="218" t="s">
        <v>2468</v>
      </c>
      <c r="H263" s="219">
        <v>2</v>
      </c>
      <c r="I263" s="220"/>
      <c r="J263" s="221">
        <f>ROUND(I263*H263,2)</f>
        <v>0</v>
      </c>
      <c r="K263" s="217" t="s">
        <v>3966</v>
      </c>
      <c r="L263" s="46"/>
      <c r="M263" s="222" t="s">
        <v>19</v>
      </c>
      <c r="N263" s="223" t="s">
        <v>44</v>
      </c>
      <c r="O263" s="86"/>
      <c r="P263" s="224">
        <f>O263*H263</f>
        <v>0</v>
      </c>
      <c r="Q263" s="224">
        <v>0.00196</v>
      </c>
      <c r="R263" s="224">
        <f>Q263*H263</f>
        <v>0.00392</v>
      </c>
      <c r="S263" s="224">
        <v>0</v>
      </c>
      <c r="T263" s="225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26" t="s">
        <v>304</v>
      </c>
      <c r="AT263" s="226" t="s">
        <v>208</v>
      </c>
      <c r="AU263" s="226" t="s">
        <v>82</v>
      </c>
      <c r="AY263" s="19" t="s">
        <v>206</v>
      </c>
      <c r="BE263" s="227">
        <f>IF(N263="základní",J263,0)</f>
        <v>0</v>
      </c>
      <c r="BF263" s="227">
        <f>IF(N263="snížená",J263,0)</f>
        <v>0</v>
      </c>
      <c r="BG263" s="227">
        <f>IF(N263="zákl. přenesená",J263,0)</f>
        <v>0</v>
      </c>
      <c r="BH263" s="227">
        <f>IF(N263="sníž. přenesená",J263,0)</f>
        <v>0</v>
      </c>
      <c r="BI263" s="227">
        <f>IF(N263="nulová",J263,0)</f>
        <v>0</v>
      </c>
      <c r="BJ263" s="19" t="s">
        <v>34</v>
      </c>
      <c r="BK263" s="227">
        <f>ROUND(I263*H263,2)</f>
        <v>0</v>
      </c>
      <c r="BL263" s="19" t="s">
        <v>304</v>
      </c>
      <c r="BM263" s="226" t="s">
        <v>4255</v>
      </c>
    </row>
    <row r="264" spans="1:51" s="13" customFormat="1" ht="12">
      <c r="A264" s="13"/>
      <c r="B264" s="228"/>
      <c r="C264" s="229"/>
      <c r="D264" s="230" t="s">
        <v>218</v>
      </c>
      <c r="E264" s="231" t="s">
        <v>19</v>
      </c>
      <c r="F264" s="232" t="s">
        <v>3973</v>
      </c>
      <c r="G264" s="229"/>
      <c r="H264" s="233">
        <v>2</v>
      </c>
      <c r="I264" s="234"/>
      <c r="J264" s="229"/>
      <c r="K264" s="229"/>
      <c r="L264" s="235"/>
      <c r="M264" s="236"/>
      <c r="N264" s="237"/>
      <c r="O264" s="237"/>
      <c r="P264" s="237"/>
      <c r="Q264" s="237"/>
      <c r="R264" s="237"/>
      <c r="S264" s="237"/>
      <c r="T264" s="23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9" t="s">
        <v>218</v>
      </c>
      <c r="AU264" s="239" t="s">
        <v>82</v>
      </c>
      <c r="AV264" s="13" t="s">
        <v>82</v>
      </c>
      <c r="AW264" s="13" t="s">
        <v>33</v>
      </c>
      <c r="AX264" s="13" t="s">
        <v>34</v>
      </c>
      <c r="AY264" s="239" t="s">
        <v>206</v>
      </c>
    </row>
    <row r="265" spans="1:65" s="2" customFormat="1" ht="129.3" customHeight="1">
      <c r="A265" s="40"/>
      <c r="B265" s="41"/>
      <c r="C265" s="215" t="s">
        <v>809</v>
      </c>
      <c r="D265" s="215" t="s">
        <v>208</v>
      </c>
      <c r="E265" s="216" t="s">
        <v>4256</v>
      </c>
      <c r="F265" s="217" t="s">
        <v>4257</v>
      </c>
      <c r="G265" s="218" t="s">
        <v>2468</v>
      </c>
      <c r="H265" s="219">
        <v>9</v>
      </c>
      <c r="I265" s="220"/>
      <c r="J265" s="221">
        <f>ROUND(I265*H265,2)</f>
        <v>0</v>
      </c>
      <c r="K265" s="217" t="s">
        <v>19</v>
      </c>
      <c r="L265" s="46"/>
      <c r="M265" s="222" t="s">
        <v>19</v>
      </c>
      <c r="N265" s="223" t="s">
        <v>44</v>
      </c>
      <c r="O265" s="86"/>
      <c r="P265" s="224">
        <f>O265*H265</f>
        <v>0</v>
      </c>
      <c r="Q265" s="224">
        <v>0.00184</v>
      </c>
      <c r="R265" s="224">
        <f>Q265*H265</f>
        <v>0.016560000000000002</v>
      </c>
      <c r="S265" s="224">
        <v>0</v>
      </c>
      <c r="T265" s="225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26" t="s">
        <v>304</v>
      </c>
      <c r="AT265" s="226" t="s">
        <v>208</v>
      </c>
      <c r="AU265" s="226" t="s">
        <v>82</v>
      </c>
      <c r="AY265" s="19" t="s">
        <v>206</v>
      </c>
      <c r="BE265" s="227">
        <f>IF(N265="základní",J265,0)</f>
        <v>0</v>
      </c>
      <c r="BF265" s="227">
        <f>IF(N265="snížená",J265,0)</f>
        <v>0</v>
      </c>
      <c r="BG265" s="227">
        <f>IF(N265="zákl. přenesená",J265,0)</f>
        <v>0</v>
      </c>
      <c r="BH265" s="227">
        <f>IF(N265="sníž. přenesená",J265,0)</f>
        <v>0</v>
      </c>
      <c r="BI265" s="227">
        <f>IF(N265="nulová",J265,0)</f>
        <v>0</v>
      </c>
      <c r="BJ265" s="19" t="s">
        <v>34</v>
      </c>
      <c r="BK265" s="227">
        <f>ROUND(I265*H265,2)</f>
        <v>0</v>
      </c>
      <c r="BL265" s="19" t="s">
        <v>304</v>
      </c>
      <c r="BM265" s="226" t="s">
        <v>4258</v>
      </c>
    </row>
    <row r="266" spans="1:51" s="13" customFormat="1" ht="12">
      <c r="A266" s="13"/>
      <c r="B266" s="228"/>
      <c r="C266" s="229"/>
      <c r="D266" s="230" t="s">
        <v>218</v>
      </c>
      <c r="E266" s="231" t="s">
        <v>19</v>
      </c>
      <c r="F266" s="232" t="s">
        <v>4259</v>
      </c>
      <c r="G266" s="229"/>
      <c r="H266" s="233">
        <v>9</v>
      </c>
      <c r="I266" s="234"/>
      <c r="J266" s="229"/>
      <c r="K266" s="229"/>
      <c r="L266" s="235"/>
      <c r="M266" s="236"/>
      <c r="N266" s="237"/>
      <c r="O266" s="237"/>
      <c r="P266" s="237"/>
      <c r="Q266" s="237"/>
      <c r="R266" s="237"/>
      <c r="S266" s="237"/>
      <c r="T266" s="23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9" t="s">
        <v>218</v>
      </c>
      <c r="AU266" s="239" t="s">
        <v>82</v>
      </c>
      <c r="AV266" s="13" t="s">
        <v>82</v>
      </c>
      <c r="AW266" s="13" t="s">
        <v>33</v>
      </c>
      <c r="AX266" s="13" t="s">
        <v>34</v>
      </c>
      <c r="AY266" s="239" t="s">
        <v>206</v>
      </c>
    </row>
    <row r="267" spans="1:65" s="2" customFormat="1" ht="12">
      <c r="A267" s="40"/>
      <c r="B267" s="41"/>
      <c r="C267" s="215" t="s">
        <v>814</v>
      </c>
      <c r="D267" s="215" t="s">
        <v>208</v>
      </c>
      <c r="E267" s="216" t="s">
        <v>4260</v>
      </c>
      <c r="F267" s="217" t="s">
        <v>4261</v>
      </c>
      <c r="G267" s="218" t="s">
        <v>2468</v>
      </c>
      <c r="H267" s="219">
        <v>1</v>
      </c>
      <c r="I267" s="220"/>
      <c r="J267" s="221">
        <f>ROUND(I267*H267,2)</f>
        <v>0</v>
      </c>
      <c r="K267" s="217" t="s">
        <v>19</v>
      </c>
      <c r="L267" s="46"/>
      <c r="M267" s="222" t="s">
        <v>19</v>
      </c>
      <c r="N267" s="223" t="s">
        <v>44</v>
      </c>
      <c r="O267" s="86"/>
      <c r="P267" s="224">
        <f>O267*H267</f>
        <v>0</v>
      </c>
      <c r="Q267" s="224">
        <v>0.00184</v>
      </c>
      <c r="R267" s="224">
        <f>Q267*H267</f>
        <v>0.00184</v>
      </c>
      <c r="S267" s="224">
        <v>0</v>
      </c>
      <c r="T267" s="225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26" t="s">
        <v>304</v>
      </c>
      <c r="AT267" s="226" t="s">
        <v>208</v>
      </c>
      <c r="AU267" s="226" t="s">
        <v>82</v>
      </c>
      <c r="AY267" s="19" t="s">
        <v>206</v>
      </c>
      <c r="BE267" s="227">
        <f>IF(N267="základní",J267,0)</f>
        <v>0</v>
      </c>
      <c r="BF267" s="227">
        <f>IF(N267="snížená",J267,0)</f>
        <v>0</v>
      </c>
      <c r="BG267" s="227">
        <f>IF(N267="zákl. přenesená",J267,0)</f>
        <v>0</v>
      </c>
      <c r="BH267" s="227">
        <f>IF(N267="sníž. přenesená",J267,0)</f>
        <v>0</v>
      </c>
      <c r="BI267" s="227">
        <f>IF(N267="nulová",J267,0)</f>
        <v>0</v>
      </c>
      <c r="BJ267" s="19" t="s">
        <v>34</v>
      </c>
      <c r="BK267" s="227">
        <f>ROUND(I267*H267,2)</f>
        <v>0</v>
      </c>
      <c r="BL267" s="19" t="s">
        <v>304</v>
      </c>
      <c r="BM267" s="226" t="s">
        <v>4262</v>
      </c>
    </row>
    <row r="268" spans="1:51" s="13" customFormat="1" ht="12">
      <c r="A268" s="13"/>
      <c r="B268" s="228"/>
      <c r="C268" s="229"/>
      <c r="D268" s="230" t="s">
        <v>218</v>
      </c>
      <c r="E268" s="231" t="s">
        <v>19</v>
      </c>
      <c r="F268" s="232" t="s">
        <v>4069</v>
      </c>
      <c r="G268" s="229"/>
      <c r="H268" s="233">
        <v>1</v>
      </c>
      <c r="I268" s="234"/>
      <c r="J268" s="229"/>
      <c r="K268" s="229"/>
      <c r="L268" s="235"/>
      <c r="M268" s="236"/>
      <c r="N268" s="237"/>
      <c r="O268" s="237"/>
      <c r="P268" s="237"/>
      <c r="Q268" s="237"/>
      <c r="R268" s="237"/>
      <c r="S268" s="237"/>
      <c r="T268" s="23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9" t="s">
        <v>218</v>
      </c>
      <c r="AU268" s="239" t="s">
        <v>82</v>
      </c>
      <c r="AV268" s="13" t="s">
        <v>82</v>
      </c>
      <c r="AW268" s="13" t="s">
        <v>33</v>
      </c>
      <c r="AX268" s="13" t="s">
        <v>34</v>
      </c>
      <c r="AY268" s="239" t="s">
        <v>206</v>
      </c>
    </row>
    <row r="269" spans="1:65" s="2" customFormat="1" ht="392.25" customHeight="1">
      <c r="A269" s="40"/>
      <c r="B269" s="41"/>
      <c r="C269" s="215" t="s">
        <v>817</v>
      </c>
      <c r="D269" s="215" t="s">
        <v>208</v>
      </c>
      <c r="E269" s="216" t="s">
        <v>4263</v>
      </c>
      <c r="F269" s="217" t="s">
        <v>4264</v>
      </c>
      <c r="G269" s="218" t="s">
        <v>2468</v>
      </c>
      <c r="H269" s="219">
        <v>13</v>
      </c>
      <c r="I269" s="220"/>
      <c r="J269" s="221">
        <f>ROUND(I269*H269,2)</f>
        <v>0</v>
      </c>
      <c r="K269" s="217" t="s">
        <v>19</v>
      </c>
      <c r="L269" s="46"/>
      <c r="M269" s="222" t="s">
        <v>19</v>
      </c>
      <c r="N269" s="223" t="s">
        <v>44</v>
      </c>
      <c r="O269" s="86"/>
      <c r="P269" s="224">
        <f>O269*H269</f>
        <v>0</v>
      </c>
      <c r="Q269" s="224">
        <v>0.0031</v>
      </c>
      <c r="R269" s="224">
        <f>Q269*H269</f>
        <v>0.040299999999999996</v>
      </c>
      <c r="S269" s="224">
        <v>0</v>
      </c>
      <c r="T269" s="225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26" t="s">
        <v>304</v>
      </c>
      <c r="AT269" s="226" t="s">
        <v>208</v>
      </c>
      <c r="AU269" s="226" t="s">
        <v>82</v>
      </c>
      <c r="AY269" s="19" t="s">
        <v>206</v>
      </c>
      <c r="BE269" s="227">
        <f>IF(N269="základní",J269,0)</f>
        <v>0</v>
      </c>
      <c r="BF269" s="227">
        <f>IF(N269="snížená",J269,0)</f>
        <v>0</v>
      </c>
      <c r="BG269" s="227">
        <f>IF(N269="zákl. přenesená",J269,0)</f>
        <v>0</v>
      </c>
      <c r="BH269" s="227">
        <f>IF(N269="sníž. přenesená",J269,0)</f>
        <v>0</v>
      </c>
      <c r="BI269" s="227">
        <f>IF(N269="nulová",J269,0)</f>
        <v>0</v>
      </c>
      <c r="BJ269" s="19" t="s">
        <v>34</v>
      </c>
      <c r="BK269" s="227">
        <f>ROUND(I269*H269,2)</f>
        <v>0</v>
      </c>
      <c r="BL269" s="19" t="s">
        <v>304</v>
      </c>
      <c r="BM269" s="226" t="s">
        <v>4265</v>
      </c>
    </row>
    <row r="270" spans="1:51" s="13" customFormat="1" ht="12">
      <c r="A270" s="13"/>
      <c r="B270" s="228"/>
      <c r="C270" s="229"/>
      <c r="D270" s="230" t="s">
        <v>218</v>
      </c>
      <c r="E270" s="231" t="s">
        <v>19</v>
      </c>
      <c r="F270" s="232" t="s">
        <v>4117</v>
      </c>
      <c r="G270" s="229"/>
      <c r="H270" s="233">
        <v>13</v>
      </c>
      <c r="I270" s="234"/>
      <c r="J270" s="229"/>
      <c r="K270" s="229"/>
      <c r="L270" s="235"/>
      <c r="M270" s="236"/>
      <c r="N270" s="237"/>
      <c r="O270" s="237"/>
      <c r="P270" s="237"/>
      <c r="Q270" s="237"/>
      <c r="R270" s="237"/>
      <c r="S270" s="237"/>
      <c r="T270" s="23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9" t="s">
        <v>218</v>
      </c>
      <c r="AU270" s="239" t="s">
        <v>82</v>
      </c>
      <c r="AV270" s="13" t="s">
        <v>82</v>
      </c>
      <c r="AW270" s="13" t="s">
        <v>33</v>
      </c>
      <c r="AX270" s="13" t="s">
        <v>34</v>
      </c>
      <c r="AY270" s="239" t="s">
        <v>206</v>
      </c>
    </row>
    <row r="271" spans="1:65" s="2" customFormat="1" ht="12">
      <c r="A271" s="40"/>
      <c r="B271" s="41"/>
      <c r="C271" s="215" t="s">
        <v>825</v>
      </c>
      <c r="D271" s="215" t="s">
        <v>208</v>
      </c>
      <c r="E271" s="216" t="s">
        <v>4266</v>
      </c>
      <c r="F271" s="217" t="s">
        <v>4267</v>
      </c>
      <c r="G271" s="218" t="s">
        <v>2468</v>
      </c>
      <c r="H271" s="219">
        <v>8</v>
      </c>
      <c r="I271" s="220"/>
      <c r="J271" s="221">
        <f>ROUND(I271*H271,2)</f>
        <v>0</v>
      </c>
      <c r="K271" s="217" t="s">
        <v>19</v>
      </c>
      <c r="L271" s="46"/>
      <c r="M271" s="222" t="s">
        <v>19</v>
      </c>
      <c r="N271" s="223" t="s">
        <v>44</v>
      </c>
      <c r="O271" s="86"/>
      <c r="P271" s="224">
        <f>O271*H271</f>
        <v>0</v>
      </c>
      <c r="Q271" s="224">
        <v>0.01952</v>
      </c>
      <c r="R271" s="224">
        <f>Q271*H271</f>
        <v>0.15616</v>
      </c>
      <c r="S271" s="224">
        <v>0</v>
      </c>
      <c r="T271" s="225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26" t="s">
        <v>304</v>
      </c>
      <c r="AT271" s="226" t="s">
        <v>208</v>
      </c>
      <c r="AU271" s="226" t="s">
        <v>82</v>
      </c>
      <c r="AY271" s="19" t="s">
        <v>206</v>
      </c>
      <c r="BE271" s="227">
        <f>IF(N271="základní",J271,0)</f>
        <v>0</v>
      </c>
      <c r="BF271" s="227">
        <f>IF(N271="snížená",J271,0)</f>
        <v>0</v>
      </c>
      <c r="BG271" s="227">
        <f>IF(N271="zákl. přenesená",J271,0)</f>
        <v>0</v>
      </c>
      <c r="BH271" s="227">
        <f>IF(N271="sníž. přenesená",J271,0)</f>
        <v>0</v>
      </c>
      <c r="BI271" s="227">
        <f>IF(N271="nulová",J271,0)</f>
        <v>0</v>
      </c>
      <c r="BJ271" s="19" t="s">
        <v>34</v>
      </c>
      <c r="BK271" s="227">
        <f>ROUND(I271*H271,2)</f>
        <v>0</v>
      </c>
      <c r="BL271" s="19" t="s">
        <v>304</v>
      </c>
      <c r="BM271" s="226" t="s">
        <v>4268</v>
      </c>
    </row>
    <row r="272" spans="1:51" s="13" customFormat="1" ht="12">
      <c r="A272" s="13"/>
      <c r="B272" s="228"/>
      <c r="C272" s="229"/>
      <c r="D272" s="230" t="s">
        <v>218</v>
      </c>
      <c r="E272" s="231" t="s">
        <v>19</v>
      </c>
      <c r="F272" s="232" t="s">
        <v>4269</v>
      </c>
      <c r="G272" s="229"/>
      <c r="H272" s="233">
        <v>8</v>
      </c>
      <c r="I272" s="234"/>
      <c r="J272" s="229"/>
      <c r="K272" s="229"/>
      <c r="L272" s="235"/>
      <c r="M272" s="236"/>
      <c r="N272" s="237"/>
      <c r="O272" s="237"/>
      <c r="P272" s="237"/>
      <c r="Q272" s="237"/>
      <c r="R272" s="237"/>
      <c r="S272" s="237"/>
      <c r="T272" s="23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9" t="s">
        <v>218</v>
      </c>
      <c r="AU272" s="239" t="s">
        <v>82</v>
      </c>
      <c r="AV272" s="13" t="s">
        <v>82</v>
      </c>
      <c r="AW272" s="13" t="s">
        <v>33</v>
      </c>
      <c r="AX272" s="13" t="s">
        <v>34</v>
      </c>
      <c r="AY272" s="239" t="s">
        <v>206</v>
      </c>
    </row>
    <row r="273" spans="1:65" s="2" customFormat="1" ht="12">
      <c r="A273" s="40"/>
      <c r="B273" s="41"/>
      <c r="C273" s="215" t="s">
        <v>837</v>
      </c>
      <c r="D273" s="215" t="s">
        <v>208</v>
      </c>
      <c r="E273" s="216" t="s">
        <v>4270</v>
      </c>
      <c r="F273" s="217" t="s">
        <v>4271</v>
      </c>
      <c r="G273" s="218" t="s">
        <v>2468</v>
      </c>
      <c r="H273" s="219">
        <v>2</v>
      </c>
      <c r="I273" s="220"/>
      <c r="J273" s="221">
        <f>ROUND(I273*H273,2)</f>
        <v>0</v>
      </c>
      <c r="K273" s="217" t="s">
        <v>19</v>
      </c>
      <c r="L273" s="46"/>
      <c r="M273" s="222" t="s">
        <v>19</v>
      </c>
      <c r="N273" s="223" t="s">
        <v>44</v>
      </c>
      <c r="O273" s="86"/>
      <c r="P273" s="224">
        <f>O273*H273</f>
        <v>0</v>
      </c>
      <c r="Q273" s="224">
        <v>0.01952</v>
      </c>
      <c r="R273" s="224">
        <f>Q273*H273</f>
        <v>0.03904</v>
      </c>
      <c r="S273" s="224">
        <v>0</v>
      </c>
      <c r="T273" s="225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26" t="s">
        <v>304</v>
      </c>
      <c r="AT273" s="226" t="s">
        <v>208</v>
      </c>
      <c r="AU273" s="226" t="s">
        <v>82</v>
      </c>
      <c r="AY273" s="19" t="s">
        <v>206</v>
      </c>
      <c r="BE273" s="227">
        <f>IF(N273="základní",J273,0)</f>
        <v>0</v>
      </c>
      <c r="BF273" s="227">
        <f>IF(N273="snížená",J273,0)</f>
        <v>0</v>
      </c>
      <c r="BG273" s="227">
        <f>IF(N273="zákl. přenesená",J273,0)</f>
        <v>0</v>
      </c>
      <c r="BH273" s="227">
        <f>IF(N273="sníž. přenesená",J273,0)</f>
        <v>0</v>
      </c>
      <c r="BI273" s="227">
        <f>IF(N273="nulová",J273,0)</f>
        <v>0</v>
      </c>
      <c r="BJ273" s="19" t="s">
        <v>34</v>
      </c>
      <c r="BK273" s="227">
        <f>ROUND(I273*H273,2)</f>
        <v>0</v>
      </c>
      <c r="BL273" s="19" t="s">
        <v>304</v>
      </c>
      <c r="BM273" s="226" t="s">
        <v>4272</v>
      </c>
    </row>
    <row r="274" spans="1:51" s="13" customFormat="1" ht="12">
      <c r="A274" s="13"/>
      <c r="B274" s="228"/>
      <c r="C274" s="229"/>
      <c r="D274" s="230" t="s">
        <v>218</v>
      </c>
      <c r="E274" s="231" t="s">
        <v>19</v>
      </c>
      <c r="F274" s="232" t="s">
        <v>3973</v>
      </c>
      <c r="G274" s="229"/>
      <c r="H274" s="233">
        <v>2</v>
      </c>
      <c r="I274" s="234"/>
      <c r="J274" s="229"/>
      <c r="K274" s="229"/>
      <c r="L274" s="235"/>
      <c r="M274" s="236"/>
      <c r="N274" s="237"/>
      <c r="O274" s="237"/>
      <c r="P274" s="237"/>
      <c r="Q274" s="237"/>
      <c r="R274" s="237"/>
      <c r="S274" s="237"/>
      <c r="T274" s="23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9" t="s">
        <v>218</v>
      </c>
      <c r="AU274" s="239" t="s">
        <v>82</v>
      </c>
      <c r="AV274" s="13" t="s">
        <v>82</v>
      </c>
      <c r="AW274" s="13" t="s">
        <v>33</v>
      </c>
      <c r="AX274" s="13" t="s">
        <v>34</v>
      </c>
      <c r="AY274" s="239" t="s">
        <v>206</v>
      </c>
    </row>
    <row r="275" spans="1:65" s="2" customFormat="1" ht="12">
      <c r="A275" s="40"/>
      <c r="B275" s="41"/>
      <c r="C275" s="215" t="s">
        <v>843</v>
      </c>
      <c r="D275" s="215" t="s">
        <v>208</v>
      </c>
      <c r="E275" s="216" t="s">
        <v>4273</v>
      </c>
      <c r="F275" s="217" t="s">
        <v>4274</v>
      </c>
      <c r="G275" s="218" t="s">
        <v>2468</v>
      </c>
      <c r="H275" s="219">
        <v>2</v>
      </c>
      <c r="I275" s="220"/>
      <c r="J275" s="221">
        <f>ROUND(I275*H275,2)</f>
        <v>0</v>
      </c>
      <c r="K275" s="217" t="s">
        <v>19</v>
      </c>
      <c r="L275" s="46"/>
      <c r="M275" s="222" t="s">
        <v>19</v>
      </c>
      <c r="N275" s="223" t="s">
        <v>44</v>
      </c>
      <c r="O275" s="86"/>
      <c r="P275" s="224">
        <f>O275*H275</f>
        <v>0</v>
      </c>
      <c r="Q275" s="224">
        <v>0.0398</v>
      </c>
      <c r="R275" s="224">
        <f>Q275*H275</f>
        <v>0.0796</v>
      </c>
      <c r="S275" s="224">
        <v>0</v>
      </c>
      <c r="T275" s="225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26" t="s">
        <v>304</v>
      </c>
      <c r="AT275" s="226" t="s">
        <v>208</v>
      </c>
      <c r="AU275" s="226" t="s">
        <v>82</v>
      </c>
      <c r="AY275" s="19" t="s">
        <v>206</v>
      </c>
      <c r="BE275" s="227">
        <f>IF(N275="základní",J275,0)</f>
        <v>0</v>
      </c>
      <c r="BF275" s="227">
        <f>IF(N275="snížená",J275,0)</f>
        <v>0</v>
      </c>
      <c r="BG275" s="227">
        <f>IF(N275="zákl. přenesená",J275,0)</f>
        <v>0</v>
      </c>
      <c r="BH275" s="227">
        <f>IF(N275="sníž. přenesená",J275,0)</f>
        <v>0</v>
      </c>
      <c r="BI275" s="227">
        <f>IF(N275="nulová",J275,0)</f>
        <v>0</v>
      </c>
      <c r="BJ275" s="19" t="s">
        <v>34</v>
      </c>
      <c r="BK275" s="227">
        <f>ROUND(I275*H275,2)</f>
        <v>0</v>
      </c>
      <c r="BL275" s="19" t="s">
        <v>304</v>
      </c>
      <c r="BM275" s="226" t="s">
        <v>4275</v>
      </c>
    </row>
    <row r="276" spans="1:51" s="13" customFormat="1" ht="12">
      <c r="A276" s="13"/>
      <c r="B276" s="228"/>
      <c r="C276" s="229"/>
      <c r="D276" s="230" t="s">
        <v>218</v>
      </c>
      <c r="E276" s="231" t="s">
        <v>19</v>
      </c>
      <c r="F276" s="232" t="s">
        <v>82</v>
      </c>
      <c r="G276" s="229"/>
      <c r="H276" s="233">
        <v>2</v>
      </c>
      <c r="I276" s="234"/>
      <c r="J276" s="229"/>
      <c r="K276" s="229"/>
      <c r="L276" s="235"/>
      <c r="M276" s="236"/>
      <c r="N276" s="237"/>
      <c r="O276" s="237"/>
      <c r="P276" s="237"/>
      <c r="Q276" s="237"/>
      <c r="R276" s="237"/>
      <c r="S276" s="237"/>
      <c r="T276" s="23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9" t="s">
        <v>218</v>
      </c>
      <c r="AU276" s="239" t="s">
        <v>82</v>
      </c>
      <c r="AV276" s="13" t="s">
        <v>82</v>
      </c>
      <c r="AW276" s="13" t="s">
        <v>33</v>
      </c>
      <c r="AX276" s="13" t="s">
        <v>34</v>
      </c>
      <c r="AY276" s="239" t="s">
        <v>206</v>
      </c>
    </row>
    <row r="277" spans="1:65" s="2" customFormat="1" ht="12">
      <c r="A277" s="40"/>
      <c r="B277" s="41"/>
      <c r="C277" s="215" t="s">
        <v>849</v>
      </c>
      <c r="D277" s="215" t="s">
        <v>208</v>
      </c>
      <c r="E277" s="216" t="s">
        <v>4276</v>
      </c>
      <c r="F277" s="217" t="s">
        <v>4277</v>
      </c>
      <c r="G277" s="218" t="s">
        <v>2468</v>
      </c>
      <c r="H277" s="219">
        <v>12</v>
      </c>
      <c r="I277" s="220"/>
      <c r="J277" s="221">
        <f>ROUND(I277*H277,2)</f>
        <v>0</v>
      </c>
      <c r="K277" s="217" t="s">
        <v>19</v>
      </c>
      <c r="L277" s="46"/>
      <c r="M277" s="222" t="s">
        <v>19</v>
      </c>
      <c r="N277" s="223" t="s">
        <v>44</v>
      </c>
      <c r="O277" s="86"/>
      <c r="P277" s="224">
        <f>O277*H277</f>
        <v>0</v>
      </c>
      <c r="Q277" s="224">
        <v>0.0458</v>
      </c>
      <c r="R277" s="224">
        <f>Q277*H277</f>
        <v>0.5496</v>
      </c>
      <c r="S277" s="224">
        <v>0</v>
      </c>
      <c r="T277" s="225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26" t="s">
        <v>304</v>
      </c>
      <c r="AT277" s="226" t="s">
        <v>208</v>
      </c>
      <c r="AU277" s="226" t="s">
        <v>82</v>
      </c>
      <c r="AY277" s="19" t="s">
        <v>206</v>
      </c>
      <c r="BE277" s="227">
        <f>IF(N277="základní",J277,0)</f>
        <v>0</v>
      </c>
      <c r="BF277" s="227">
        <f>IF(N277="snížená",J277,0)</f>
        <v>0</v>
      </c>
      <c r="BG277" s="227">
        <f>IF(N277="zákl. přenesená",J277,0)</f>
        <v>0</v>
      </c>
      <c r="BH277" s="227">
        <f>IF(N277="sníž. přenesená",J277,0)</f>
        <v>0</v>
      </c>
      <c r="BI277" s="227">
        <f>IF(N277="nulová",J277,0)</f>
        <v>0</v>
      </c>
      <c r="BJ277" s="19" t="s">
        <v>34</v>
      </c>
      <c r="BK277" s="227">
        <f>ROUND(I277*H277,2)</f>
        <v>0</v>
      </c>
      <c r="BL277" s="19" t="s">
        <v>304</v>
      </c>
      <c r="BM277" s="226" t="s">
        <v>4278</v>
      </c>
    </row>
    <row r="278" spans="1:51" s="13" customFormat="1" ht="12">
      <c r="A278" s="13"/>
      <c r="B278" s="228"/>
      <c r="C278" s="229"/>
      <c r="D278" s="230" t="s">
        <v>218</v>
      </c>
      <c r="E278" s="231" t="s">
        <v>19</v>
      </c>
      <c r="F278" s="232" t="s">
        <v>4279</v>
      </c>
      <c r="G278" s="229"/>
      <c r="H278" s="233">
        <v>12</v>
      </c>
      <c r="I278" s="234"/>
      <c r="J278" s="229"/>
      <c r="K278" s="229"/>
      <c r="L278" s="235"/>
      <c r="M278" s="236"/>
      <c r="N278" s="237"/>
      <c r="O278" s="237"/>
      <c r="P278" s="237"/>
      <c r="Q278" s="237"/>
      <c r="R278" s="237"/>
      <c r="S278" s="237"/>
      <c r="T278" s="23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9" t="s">
        <v>218</v>
      </c>
      <c r="AU278" s="239" t="s">
        <v>82</v>
      </c>
      <c r="AV278" s="13" t="s">
        <v>82</v>
      </c>
      <c r="AW278" s="13" t="s">
        <v>33</v>
      </c>
      <c r="AX278" s="13" t="s">
        <v>34</v>
      </c>
      <c r="AY278" s="239" t="s">
        <v>206</v>
      </c>
    </row>
    <row r="279" spans="1:65" s="2" customFormat="1" ht="12">
      <c r="A279" s="40"/>
      <c r="B279" s="41"/>
      <c r="C279" s="215" t="s">
        <v>855</v>
      </c>
      <c r="D279" s="215" t="s">
        <v>208</v>
      </c>
      <c r="E279" s="216" t="s">
        <v>4280</v>
      </c>
      <c r="F279" s="217" t="s">
        <v>4281</v>
      </c>
      <c r="G279" s="218" t="s">
        <v>2468</v>
      </c>
      <c r="H279" s="219">
        <v>6</v>
      </c>
      <c r="I279" s="220"/>
      <c r="J279" s="221">
        <f>ROUND(I279*H279,2)</f>
        <v>0</v>
      </c>
      <c r="K279" s="217" t="s">
        <v>19</v>
      </c>
      <c r="L279" s="46"/>
      <c r="M279" s="222" t="s">
        <v>19</v>
      </c>
      <c r="N279" s="223" t="s">
        <v>44</v>
      </c>
      <c r="O279" s="86"/>
      <c r="P279" s="224">
        <f>O279*H279</f>
        <v>0</v>
      </c>
      <c r="Q279" s="224">
        <v>0.0458</v>
      </c>
      <c r="R279" s="224">
        <f>Q279*H279</f>
        <v>0.2748</v>
      </c>
      <c r="S279" s="224">
        <v>0</v>
      </c>
      <c r="T279" s="225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26" t="s">
        <v>304</v>
      </c>
      <c r="AT279" s="226" t="s">
        <v>208</v>
      </c>
      <c r="AU279" s="226" t="s">
        <v>82</v>
      </c>
      <c r="AY279" s="19" t="s">
        <v>206</v>
      </c>
      <c r="BE279" s="227">
        <f>IF(N279="základní",J279,0)</f>
        <v>0</v>
      </c>
      <c r="BF279" s="227">
        <f>IF(N279="snížená",J279,0)</f>
        <v>0</v>
      </c>
      <c r="BG279" s="227">
        <f>IF(N279="zákl. přenesená",J279,0)</f>
        <v>0</v>
      </c>
      <c r="BH279" s="227">
        <f>IF(N279="sníž. přenesená",J279,0)</f>
        <v>0</v>
      </c>
      <c r="BI279" s="227">
        <f>IF(N279="nulová",J279,0)</f>
        <v>0</v>
      </c>
      <c r="BJ279" s="19" t="s">
        <v>34</v>
      </c>
      <c r="BK279" s="227">
        <f>ROUND(I279*H279,2)</f>
        <v>0</v>
      </c>
      <c r="BL279" s="19" t="s">
        <v>304</v>
      </c>
      <c r="BM279" s="226" t="s">
        <v>4282</v>
      </c>
    </row>
    <row r="280" spans="1:51" s="13" customFormat="1" ht="12">
      <c r="A280" s="13"/>
      <c r="B280" s="228"/>
      <c r="C280" s="229"/>
      <c r="D280" s="230" t="s">
        <v>218</v>
      </c>
      <c r="E280" s="231" t="s">
        <v>19</v>
      </c>
      <c r="F280" s="232" t="s">
        <v>4283</v>
      </c>
      <c r="G280" s="229"/>
      <c r="H280" s="233">
        <v>6</v>
      </c>
      <c r="I280" s="234"/>
      <c r="J280" s="229"/>
      <c r="K280" s="229"/>
      <c r="L280" s="235"/>
      <c r="M280" s="236"/>
      <c r="N280" s="237"/>
      <c r="O280" s="237"/>
      <c r="P280" s="237"/>
      <c r="Q280" s="237"/>
      <c r="R280" s="237"/>
      <c r="S280" s="237"/>
      <c r="T280" s="23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9" t="s">
        <v>218</v>
      </c>
      <c r="AU280" s="239" t="s">
        <v>82</v>
      </c>
      <c r="AV280" s="13" t="s">
        <v>82</v>
      </c>
      <c r="AW280" s="13" t="s">
        <v>33</v>
      </c>
      <c r="AX280" s="13" t="s">
        <v>34</v>
      </c>
      <c r="AY280" s="239" t="s">
        <v>206</v>
      </c>
    </row>
    <row r="281" spans="1:65" s="2" customFormat="1" ht="16.5" customHeight="1">
      <c r="A281" s="40"/>
      <c r="B281" s="41"/>
      <c r="C281" s="215" t="s">
        <v>860</v>
      </c>
      <c r="D281" s="215" t="s">
        <v>208</v>
      </c>
      <c r="E281" s="216" t="s">
        <v>4284</v>
      </c>
      <c r="F281" s="217" t="s">
        <v>4285</v>
      </c>
      <c r="G281" s="218" t="s">
        <v>386</v>
      </c>
      <c r="H281" s="219">
        <v>16</v>
      </c>
      <c r="I281" s="220"/>
      <c r="J281" s="221">
        <f>ROUND(I281*H281,2)</f>
        <v>0</v>
      </c>
      <c r="K281" s="217" t="s">
        <v>19</v>
      </c>
      <c r="L281" s="46"/>
      <c r="M281" s="222" t="s">
        <v>19</v>
      </c>
      <c r="N281" s="223" t="s">
        <v>44</v>
      </c>
      <c r="O281" s="86"/>
      <c r="P281" s="224">
        <f>O281*H281</f>
        <v>0</v>
      </c>
      <c r="Q281" s="224">
        <v>0.00031</v>
      </c>
      <c r="R281" s="224">
        <f>Q281*H281</f>
        <v>0.00496</v>
      </c>
      <c r="S281" s="224">
        <v>0</v>
      </c>
      <c r="T281" s="225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26" t="s">
        <v>304</v>
      </c>
      <c r="AT281" s="226" t="s">
        <v>208</v>
      </c>
      <c r="AU281" s="226" t="s">
        <v>82</v>
      </c>
      <c r="AY281" s="19" t="s">
        <v>206</v>
      </c>
      <c r="BE281" s="227">
        <f>IF(N281="základní",J281,0)</f>
        <v>0</v>
      </c>
      <c r="BF281" s="227">
        <f>IF(N281="snížená",J281,0)</f>
        <v>0</v>
      </c>
      <c r="BG281" s="227">
        <f>IF(N281="zákl. přenesená",J281,0)</f>
        <v>0</v>
      </c>
      <c r="BH281" s="227">
        <f>IF(N281="sníž. přenesená",J281,0)</f>
        <v>0</v>
      </c>
      <c r="BI281" s="227">
        <f>IF(N281="nulová",J281,0)</f>
        <v>0</v>
      </c>
      <c r="BJ281" s="19" t="s">
        <v>34</v>
      </c>
      <c r="BK281" s="227">
        <f>ROUND(I281*H281,2)</f>
        <v>0</v>
      </c>
      <c r="BL281" s="19" t="s">
        <v>304</v>
      </c>
      <c r="BM281" s="226" t="s">
        <v>4286</v>
      </c>
    </row>
    <row r="282" spans="1:51" s="13" customFormat="1" ht="12">
      <c r="A282" s="13"/>
      <c r="B282" s="228"/>
      <c r="C282" s="229"/>
      <c r="D282" s="230" t="s">
        <v>218</v>
      </c>
      <c r="E282" s="231" t="s">
        <v>19</v>
      </c>
      <c r="F282" s="232" t="s">
        <v>304</v>
      </c>
      <c r="G282" s="229"/>
      <c r="H282" s="233">
        <v>16</v>
      </c>
      <c r="I282" s="234"/>
      <c r="J282" s="229"/>
      <c r="K282" s="229"/>
      <c r="L282" s="235"/>
      <c r="M282" s="236"/>
      <c r="N282" s="237"/>
      <c r="O282" s="237"/>
      <c r="P282" s="237"/>
      <c r="Q282" s="237"/>
      <c r="R282" s="237"/>
      <c r="S282" s="237"/>
      <c r="T282" s="23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9" t="s">
        <v>218</v>
      </c>
      <c r="AU282" s="239" t="s">
        <v>82</v>
      </c>
      <c r="AV282" s="13" t="s">
        <v>82</v>
      </c>
      <c r="AW282" s="13" t="s">
        <v>33</v>
      </c>
      <c r="AX282" s="13" t="s">
        <v>34</v>
      </c>
      <c r="AY282" s="239" t="s">
        <v>206</v>
      </c>
    </row>
    <row r="283" spans="1:65" s="2" customFormat="1" ht="21.75" customHeight="1">
      <c r="A283" s="40"/>
      <c r="B283" s="41"/>
      <c r="C283" s="215" t="s">
        <v>864</v>
      </c>
      <c r="D283" s="215" t="s">
        <v>208</v>
      </c>
      <c r="E283" s="216" t="s">
        <v>4287</v>
      </c>
      <c r="F283" s="217" t="s">
        <v>4288</v>
      </c>
      <c r="G283" s="218" t="s">
        <v>386</v>
      </c>
      <c r="H283" s="219">
        <v>11</v>
      </c>
      <c r="I283" s="220"/>
      <c r="J283" s="221">
        <f>ROUND(I283*H283,2)</f>
        <v>0</v>
      </c>
      <c r="K283" s="217" t="s">
        <v>19</v>
      </c>
      <c r="L283" s="46"/>
      <c r="M283" s="222" t="s">
        <v>19</v>
      </c>
      <c r="N283" s="223" t="s">
        <v>44</v>
      </c>
      <c r="O283" s="86"/>
      <c r="P283" s="224">
        <f>O283*H283</f>
        <v>0</v>
      </c>
      <c r="Q283" s="224">
        <v>0.00031</v>
      </c>
      <c r="R283" s="224">
        <f>Q283*H283</f>
        <v>0.00341</v>
      </c>
      <c r="S283" s="224">
        <v>0</v>
      </c>
      <c r="T283" s="225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26" t="s">
        <v>304</v>
      </c>
      <c r="AT283" s="226" t="s">
        <v>208</v>
      </c>
      <c r="AU283" s="226" t="s">
        <v>82</v>
      </c>
      <c r="AY283" s="19" t="s">
        <v>206</v>
      </c>
      <c r="BE283" s="227">
        <f>IF(N283="základní",J283,0)</f>
        <v>0</v>
      </c>
      <c r="BF283" s="227">
        <f>IF(N283="snížená",J283,0)</f>
        <v>0</v>
      </c>
      <c r="BG283" s="227">
        <f>IF(N283="zákl. přenesená",J283,0)</f>
        <v>0</v>
      </c>
      <c r="BH283" s="227">
        <f>IF(N283="sníž. přenesená",J283,0)</f>
        <v>0</v>
      </c>
      <c r="BI283" s="227">
        <f>IF(N283="nulová",J283,0)</f>
        <v>0</v>
      </c>
      <c r="BJ283" s="19" t="s">
        <v>34</v>
      </c>
      <c r="BK283" s="227">
        <f>ROUND(I283*H283,2)</f>
        <v>0</v>
      </c>
      <c r="BL283" s="19" t="s">
        <v>304</v>
      </c>
      <c r="BM283" s="226" t="s">
        <v>4289</v>
      </c>
    </row>
    <row r="284" spans="1:51" s="13" customFormat="1" ht="12">
      <c r="A284" s="13"/>
      <c r="B284" s="228"/>
      <c r="C284" s="229"/>
      <c r="D284" s="230" t="s">
        <v>218</v>
      </c>
      <c r="E284" s="231" t="s">
        <v>19</v>
      </c>
      <c r="F284" s="232" t="s">
        <v>261</v>
      </c>
      <c r="G284" s="229"/>
      <c r="H284" s="233">
        <v>11</v>
      </c>
      <c r="I284" s="234"/>
      <c r="J284" s="229"/>
      <c r="K284" s="229"/>
      <c r="L284" s="235"/>
      <c r="M284" s="236"/>
      <c r="N284" s="237"/>
      <c r="O284" s="237"/>
      <c r="P284" s="237"/>
      <c r="Q284" s="237"/>
      <c r="R284" s="237"/>
      <c r="S284" s="237"/>
      <c r="T284" s="238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9" t="s">
        <v>218</v>
      </c>
      <c r="AU284" s="239" t="s">
        <v>82</v>
      </c>
      <c r="AV284" s="13" t="s">
        <v>82</v>
      </c>
      <c r="AW284" s="13" t="s">
        <v>33</v>
      </c>
      <c r="AX284" s="13" t="s">
        <v>34</v>
      </c>
      <c r="AY284" s="239" t="s">
        <v>206</v>
      </c>
    </row>
    <row r="285" spans="1:65" s="2" customFormat="1" ht="12">
      <c r="A285" s="40"/>
      <c r="B285" s="41"/>
      <c r="C285" s="215" t="s">
        <v>868</v>
      </c>
      <c r="D285" s="215" t="s">
        <v>208</v>
      </c>
      <c r="E285" s="216" t="s">
        <v>2490</v>
      </c>
      <c r="F285" s="217" t="s">
        <v>2491</v>
      </c>
      <c r="G285" s="218" t="s">
        <v>258</v>
      </c>
      <c r="H285" s="219">
        <v>1.345</v>
      </c>
      <c r="I285" s="220"/>
      <c r="J285" s="221">
        <f>ROUND(I285*H285,2)</f>
        <v>0</v>
      </c>
      <c r="K285" s="217" t="s">
        <v>3966</v>
      </c>
      <c r="L285" s="46"/>
      <c r="M285" s="222" t="s">
        <v>19</v>
      </c>
      <c r="N285" s="223" t="s">
        <v>44</v>
      </c>
      <c r="O285" s="86"/>
      <c r="P285" s="224">
        <f>O285*H285</f>
        <v>0</v>
      </c>
      <c r="Q285" s="224">
        <v>0</v>
      </c>
      <c r="R285" s="224">
        <f>Q285*H285</f>
        <v>0</v>
      </c>
      <c r="S285" s="224">
        <v>0</v>
      </c>
      <c r="T285" s="225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26" t="s">
        <v>304</v>
      </c>
      <c r="AT285" s="226" t="s">
        <v>208</v>
      </c>
      <c r="AU285" s="226" t="s">
        <v>82</v>
      </c>
      <c r="AY285" s="19" t="s">
        <v>206</v>
      </c>
      <c r="BE285" s="227">
        <f>IF(N285="základní",J285,0)</f>
        <v>0</v>
      </c>
      <c r="BF285" s="227">
        <f>IF(N285="snížená",J285,0)</f>
        <v>0</v>
      </c>
      <c r="BG285" s="227">
        <f>IF(N285="zákl. přenesená",J285,0)</f>
        <v>0</v>
      </c>
      <c r="BH285" s="227">
        <f>IF(N285="sníž. přenesená",J285,0)</f>
        <v>0</v>
      </c>
      <c r="BI285" s="227">
        <f>IF(N285="nulová",J285,0)</f>
        <v>0</v>
      </c>
      <c r="BJ285" s="19" t="s">
        <v>34</v>
      </c>
      <c r="BK285" s="227">
        <f>ROUND(I285*H285,2)</f>
        <v>0</v>
      </c>
      <c r="BL285" s="19" t="s">
        <v>304</v>
      </c>
      <c r="BM285" s="226" t="s">
        <v>4290</v>
      </c>
    </row>
    <row r="286" spans="1:63" s="12" customFormat="1" ht="25.9" customHeight="1">
      <c r="A286" s="12"/>
      <c r="B286" s="199"/>
      <c r="C286" s="200"/>
      <c r="D286" s="201" t="s">
        <v>72</v>
      </c>
      <c r="E286" s="202" t="s">
        <v>317</v>
      </c>
      <c r="F286" s="202" t="s">
        <v>4291</v>
      </c>
      <c r="G286" s="200"/>
      <c r="H286" s="200"/>
      <c r="I286" s="203"/>
      <c r="J286" s="204">
        <f>BK286</f>
        <v>0</v>
      </c>
      <c r="K286" s="200"/>
      <c r="L286" s="205"/>
      <c r="M286" s="206"/>
      <c r="N286" s="207"/>
      <c r="O286" s="207"/>
      <c r="P286" s="208">
        <f>P287</f>
        <v>0</v>
      </c>
      <c r="Q286" s="207"/>
      <c r="R286" s="208">
        <f>R287</f>
        <v>0</v>
      </c>
      <c r="S286" s="207"/>
      <c r="T286" s="209">
        <f>T287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10" t="s">
        <v>93</v>
      </c>
      <c r="AT286" s="211" t="s">
        <v>72</v>
      </c>
      <c r="AU286" s="211" t="s">
        <v>73</v>
      </c>
      <c r="AY286" s="210" t="s">
        <v>206</v>
      </c>
      <c r="BK286" s="212">
        <f>BK287</f>
        <v>0</v>
      </c>
    </row>
    <row r="287" spans="1:63" s="12" customFormat="1" ht="22.8" customHeight="1">
      <c r="A287" s="12"/>
      <c r="B287" s="199"/>
      <c r="C287" s="200"/>
      <c r="D287" s="201" t="s">
        <v>72</v>
      </c>
      <c r="E287" s="213" t="s">
        <v>4292</v>
      </c>
      <c r="F287" s="213" t="s">
        <v>4293</v>
      </c>
      <c r="G287" s="200"/>
      <c r="H287" s="200"/>
      <c r="I287" s="203"/>
      <c r="J287" s="214">
        <f>BK287</f>
        <v>0</v>
      </c>
      <c r="K287" s="200"/>
      <c r="L287" s="205"/>
      <c r="M287" s="206"/>
      <c r="N287" s="207"/>
      <c r="O287" s="207"/>
      <c r="P287" s="208">
        <f>SUM(P288:P293)</f>
        <v>0</v>
      </c>
      <c r="Q287" s="207"/>
      <c r="R287" s="208">
        <f>SUM(R288:R293)</f>
        <v>0</v>
      </c>
      <c r="S287" s="207"/>
      <c r="T287" s="209">
        <f>SUM(T288:T293)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10" t="s">
        <v>93</v>
      </c>
      <c r="AT287" s="211" t="s">
        <v>72</v>
      </c>
      <c r="AU287" s="211" t="s">
        <v>34</v>
      </c>
      <c r="AY287" s="210" t="s">
        <v>206</v>
      </c>
      <c r="BK287" s="212">
        <f>SUM(BK288:BK293)</f>
        <v>0</v>
      </c>
    </row>
    <row r="288" spans="1:65" s="2" customFormat="1" ht="12">
      <c r="A288" s="40"/>
      <c r="B288" s="41"/>
      <c r="C288" s="215" t="s">
        <v>872</v>
      </c>
      <c r="D288" s="215" t="s">
        <v>208</v>
      </c>
      <c r="E288" s="216" t="s">
        <v>4294</v>
      </c>
      <c r="F288" s="217" t="s">
        <v>4295</v>
      </c>
      <c r="G288" s="218" t="s">
        <v>4296</v>
      </c>
      <c r="H288" s="219">
        <v>1</v>
      </c>
      <c r="I288" s="220"/>
      <c r="J288" s="221">
        <f>ROUND(I288*H288,2)</f>
        <v>0</v>
      </c>
      <c r="K288" s="217" t="s">
        <v>19</v>
      </c>
      <c r="L288" s="46"/>
      <c r="M288" s="222" t="s">
        <v>19</v>
      </c>
      <c r="N288" s="223" t="s">
        <v>44</v>
      </c>
      <c r="O288" s="86"/>
      <c r="P288" s="224">
        <f>O288*H288</f>
        <v>0</v>
      </c>
      <c r="Q288" s="224">
        <v>0</v>
      </c>
      <c r="R288" s="224">
        <f>Q288*H288</f>
        <v>0</v>
      </c>
      <c r="S288" s="224">
        <v>0</v>
      </c>
      <c r="T288" s="225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26" t="s">
        <v>599</v>
      </c>
      <c r="AT288" s="226" t="s">
        <v>208</v>
      </c>
      <c r="AU288" s="226" t="s">
        <v>82</v>
      </c>
      <c r="AY288" s="19" t="s">
        <v>206</v>
      </c>
      <c r="BE288" s="227">
        <f>IF(N288="základní",J288,0)</f>
        <v>0</v>
      </c>
      <c r="BF288" s="227">
        <f>IF(N288="snížená",J288,0)</f>
        <v>0</v>
      </c>
      <c r="BG288" s="227">
        <f>IF(N288="zákl. přenesená",J288,0)</f>
        <v>0</v>
      </c>
      <c r="BH288" s="227">
        <f>IF(N288="sníž. přenesená",J288,0)</f>
        <v>0</v>
      </c>
      <c r="BI288" s="227">
        <f>IF(N288="nulová",J288,0)</f>
        <v>0</v>
      </c>
      <c r="BJ288" s="19" t="s">
        <v>34</v>
      </c>
      <c r="BK288" s="227">
        <f>ROUND(I288*H288,2)</f>
        <v>0</v>
      </c>
      <c r="BL288" s="19" t="s">
        <v>599</v>
      </c>
      <c r="BM288" s="226" t="s">
        <v>4297</v>
      </c>
    </row>
    <row r="289" spans="1:51" s="13" customFormat="1" ht="12">
      <c r="A289" s="13"/>
      <c r="B289" s="228"/>
      <c r="C289" s="229"/>
      <c r="D289" s="230" t="s">
        <v>218</v>
      </c>
      <c r="E289" s="231" t="s">
        <v>19</v>
      </c>
      <c r="F289" s="232" t="s">
        <v>34</v>
      </c>
      <c r="G289" s="229"/>
      <c r="H289" s="233">
        <v>1</v>
      </c>
      <c r="I289" s="234"/>
      <c r="J289" s="229"/>
      <c r="K289" s="229"/>
      <c r="L289" s="235"/>
      <c r="M289" s="236"/>
      <c r="N289" s="237"/>
      <c r="O289" s="237"/>
      <c r="P289" s="237"/>
      <c r="Q289" s="237"/>
      <c r="R289" s="237"/>
      <c r="S289" s="237"/>
      <c r="T289" s="23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9" t="s">
        <v>218</v>
      </c>
      <c r="AU289" s="239" t="s">
        <v>82</v>
      </c>
      <c r="AV289" s="13" t="s">
        <v>82</v>
      </c>
      <c r="AW289" s="13" t="s">
        <v>33</v>
      </c>
      <c r="AX289" s="13" t="s">
        <v>34</v>
      </c>
      <c r="AY289" s="239" t="s">
        <v>206</v>
      </c>
    </row>
    <row r="290" spans="1:65" s="2" customFormat="1" ht="12">
      <c r="A290" s="40"/>
      <c r="B290" s="41"/>
      <c r="C290" s="215" t="s">
        <v>876</v>
      </c>
      <c r="D290" s="215" t="s">
        <v>208</v>
      </c>
      <c r="E290" s="216" t="s">
        <v>4298</v>
      </c>
      <c r="F290" s="217" t="s">
        <v>4299</v>
      </c>
      <c r="G290" s="218" t="s">
        <v>3965</v>
      </c>
      <c r="H290" s="219">
        <v>20</v>
      </c>
      <c r="I290" s="220"/>
      <c r="J290" s="221">
        <f>ROUND(I290*H290,2)</f>
        <v>0</v>
      </c>
      <c r="K290" s="217" t="s">
        <v>19</v>
      </c>
      <c r="L290" s="46"/>
      <c r="M290" s="222" t="s">
        <v>19</v>
      </c>
      <c r="N290" s="223" t="s">
        <v>44</v>
      </c>
      <c r="O290" s="86"/>
      <c r="P290" s="224">
        <f>O290*H290</f>
        <v>0</v>
      </c>
      <c r="Q290" s="224">
        <v>0</v>
      </c>
      <c r="R290" s="224">
        <f>Q290*H290</f>
        <v>0</v>
      </c>
      <c r="S290" s="224">
        <v>0</v>
      </c>
      <c r="T290" s="225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26" t="s">
        <v>599</v>
      </c>
      <c r="AT290" s="226" t="s">
        <v>208</v>
      </c>
      <c r="AU290" s="226" t="s">
        <v>82</v>
      </c>
      <c r="AY290" s="19" t="s">
        <v>206</v>
      </c>
      <c r="BE290" s="227">
        <f>IF(N290="základní",J290,0)</f>
        <v>0</v>
      </c>
      <c r="BF290" s="227">
        <f>IF(N290="snížená",J290,0)</f>
        <v>0</v>
      </c>
      <c r="BG290" s="227">
        <f>IF(N290="zákl. přenesená",J290,0)</f>
        <v>0</v>
      </c>
      <c r="BH290" s="227">
        <f>IF(N290="sníž. přenesená",J290,0)</f>
        <v>0</v>
      </c>
      <c r="BI290" s="227">
        <f>IF(N290="nulová",J290,0)</f>
        <v>0</v>
      </c>
      <c r="BJ290" s="19" t="s">
        <v>34</v>
      </c>
      <c r="BK290" s="227">
        <f>ROUND(I290*H290,2)</f>
        <v>0</v>
      </c>
      <c r="BL290" s="19" t="s">
        <v>599</v>
      </c>
      <c r="BM290" s="226" t="s">
        <v>4300</v>
      </c>
    </row>
    <row r="291" spans="1:51" s="13" customFormat="1" ht="12">
      <c r="A291" s="13"/>
      <c r="B291" s="228"/>
      <c r="C291" s="229"/>
      <c r="D291" s="230" t="s">
        <v>218</v>
      </c>
      <c r="E291" s="231" t="s">
        <v>19</v>
      </c>
      <c r="F291" s="232" t="s">
        <v>322</v>
      </c>
      <c r="G291" s="229"/>
      <c r="H291" s="233">
        <v>20</v>
      </c>
      <c r="I291" s="234"/>
      <c r="J291" s="229"/>
      <c r="K291" s="229"/>
      <c r="L291" s="235"/>
      <c r="M291" s="236"/>
      <c r="N291" s="237"/>
      <c r="O291" s="237"/>
      <c r="P291" s="237"/>
      <c r="Q291" s="237"/>
      <c r="R291" s="237"/>
      <c r="S291" s="237"/>
      <c r="T291" s="23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9" t="s">
        <v>218</v>
      </c>
      <c r="AU291" s="239" t="s">
        <v>82</v>
      </c>
      <c r="AV291" s="13" t="s">
        <v>82</v>
      </c>
      <c r="AW291" s="13" t="s">
        <v>33</v>
      </c>
      <c r="AX291" s="13" t="s">
        <v>34</v>
      </c>
      <c r="AY291" s="239" t="s">
        <v>206</v>
      </c>
    </row>
    <row r="292" spans="1:65" s="2" customFormat="1" ht="12">
      <c r="A292" s="40"/>
      <c r="B292" s="41"/>
      <c r="C292" s="215" t="s">
        <v>911</v>
      </c>
      <c r="D292" s="215" t="s">
        <v>208</v>
      </c>
      <c r="E292" s="216" t="s">
        <v>4301</v>
      </c>
      <c r="F292" s="217" t="s">
        <v>4302</v>
      </c>
      <c r="G292" s="218" t="s">
        <v>3965</v>
      </c>
      <c r="H292" s="219">
        <v>20</v>
      </c>
      <c r="I292" s="220"/>
      <c r="J292" s="221">
        <f>ROUND(I292*H292,2)</f>
        <v>0</v>
      </c>
      <c r="K292" s="217" t="s">
        <v>19</v>
      </c>
      <c r="L292" s="46"/>
      <c r="M292" s="222" t="s">
        <v>19</v>
      </c>
      <c r="N292" s="223" t="s">
        <v>44</v>
      </c>
      <c r="O292" s="86"/>
      <c r="P292" s="224">
        <f>O292*H292</f>
        <v>0</v>
      </c>
      <c r="Q292" s="224">
        <v>0</v>
      </c>
      <c r="R292" s="224">
        <f>Q292*H292</f>
        <v>0</v>
      </c>
      <c r="S292" s="224">
        <v>0</v>
      </c>
      <c r="T292" s="225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26" t="s">
        <v>599</v>
      </c>
      <c r="AT292" s="226" t="s">
        <v>208</v>
      </c>
      <c r="AU292" s="226" t="s">
        <v>82</v>
      </c>
      <c r="AY292" s="19" t="s">
        <v>206</v>
      </c>
      <c r="BE292" s="227">
        <f>IF(N292="základní",J292,0)</f>
        <v>0</v>
      </c>
      <c r="BF292" s="227">
        <f>IF(N292="snížená",J292,0)</f>
        <v>0</v>
      </c>
      <c r="BG292" s="227">
        <f>IF(N292="zákl. přenesená",J292,0)</f>
        <v>0</v>
      </c>
      <c r="BH292" s="227">
        <f>IF(N292="sníž. přenesená",J292,0)</f>
        <v>0</v>
      </c>
      <c r="BI292" s="227">
        <f>IF(N292="nulová",J292,0)</f>
        <v>0</v>
      </c>
      <c r="BJ292" s="19" t="s">
        <v>34</v>
      </c>
      <c r="BK292" s="227">
        <f>ROUND(I292*H292,2)</f>
        <v>0</v>
      </c>
      <c r="BL292" s="19" t="s">
        <v>599</v>
      </c>
      <c r="BM292" s="226" t="s">
        <v>4303</v>
      </c>
    </row>
    <row r="293" spans="1:51" s="13" customFormat="1" ht="12">
      <c r="A293" s="13"/>
      <c r="B293" s="228"/>
      <c r="C293" s="229"/>
      <c r="D293" s="230" t="s">
        <v>218</v>
      </c>
      <c r="E293" s="231" t="s">
        <v>19</v>
      </c>
      <c r="F293" s="232" t="s">
        <v>322</v>
      </c>
      <c r="G293" s="229"/>
      <c r="H293" s="233">
        <v>20</v>
      </c>
      <c r="I293" s="234"/>
      <c r="J293" s="229"/>
      <c r="K293" s="229"/>
      <c r="L293" s="235"/>
      <c r="M293" s="286"/>
      <c r="N293" s="287"/>
      <c r="O293" s="287"/>
      <c r="P293" s="287"/>
      <c r="Q293" s="287"/>
      <c r="R293" s="287"/>
      <c r="S293" s="287"/>
      <c r="T293" s="288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9" t="s">
        <v>218</v>
      </c>
      <c r="AU293" s="239" t="s">
        <v>82</v>
      </c>
      <c r="AV293" s="13" t="s">
        <v>82</v>
      </c>
      <c r="AW293" s="13" t="s">
        <v>33</v>
      </c>
      <c r="AX293" s="13" t="s">
        <v>34</v>
      </c>
      <c r="AY293" s="239" t="s">
        <v>206</v>
      </c>
    </row>
    <row r="294" spans="1:31" s="2" customFormat="1" ht="6.95" customHeight="1">
      <c r="A294" s="40"/>
      <c r="B294" s="61"/>
      <c r="C294" s="62"/>
      <c r="D294" s="62"/>
      <c r="E294" s="62"/>
      <c r="F294" s="62"/>
      <c r="G294" s="62"/>
      <c r="H294" s="62"/>
      <c r="I294" s="62"/>
      <c r="J294" s="62"/>
      <c r="K294" s="62"/>
      <c r="L294" s="46"/>
      <c r="M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</row>
  </sheetData>
  <sheetProtection password="C7F1" sheet="1" objects="1" scenarios="1" formatColumns="0" formatRows="0" autoFilter="0"/>
  <autoFilter ref="C94:K29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3:H83"/>
    <mergeCell ref="E85:H85"/>
    <mergeCell ref="E87:H8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94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2:12" ht="12">
      <c r="B8" s="22"/>
      <c r="D8" s="145" t="s">
        <v>143</v>
      </c>
      <c r="L8" s="22"/>
    </row>
    <row r="9" spans="2:12" s="1" customFormat="1" ht="16.5" customHeight="1">
      <c r="B9" s="22"/>
      <c r="E9" s="146" t="s">
        <v>3956</v>
      </c>
      <c r="F9" s="1"/>
      <c r="G9" s="1"/>
      <c r="H9" s="1"/>
      <c r="L9" s="22"/>
    </row>
    <row r="10" spans="2:12" s="1" customFormat="1" ht="12" customHeight="1">
      <c r="B10" s="22"/>
      <c r="D10" s="145" t="s">
        <v>3957</v>
      </c>
      <c r="L10" s="22"/>
    </row>
    <row r="11" spans="1:31" s="2" customFormat="1" ht="16.5" customHeight="1">
      <c r="A11" s="40"/>
      <c r="B11" s="46"/>
      <c r="C11" s="40"/>
      <c r="D11" s="40"/>
      <c r="E11" s="158" t="s">
        <v>4304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4305</v>
      </c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8" t="s">
        <v>4306</v>
      </c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49" t="str">
        <f>'Rekapitulace stavby'!AN8</f>
        <v>6. 8. 2020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">
        <v>19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27</v>
      </c>
      <c r="F19" s="40"/>
      <c r="G19" s="40"/>
      <c r="H19" s="40"/>
      <c r="I19" s="145" t="s">
        <v>28</v>
      </c>
      <c r="J19" s="135" t="s">
        <v>19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29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28</v>
      </c>
      <c r="J22" s="35" t="str">
        <f>'Rekapitulace stavby'!AN14</f>
        <v>Vyplň údaj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31</v>
      </c>
      <c r="E24" s="40"/>
      <c r="F24" s="40"/>
      <c r="G24" s="40"/>
      <c r="H24" s="40"/>
      <c r="I24" s="145" t="s">
        <v>26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32</v>
      </c>
      <c r="F25" s="40"/>
      <c r="G25" s="40"/>
      <c r="H25" s="40"/>
      <c r="I25" s="145" t="s">
        <v>28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35</v>
      </c>
      <c r="E27" s="40"/>
      <c r="F27" s="40"/>
      <c r="G27" s="40"/>
      <c r="H27" s="40"/>
      <c r="I27" s="145" t="s">
        <v>26</v>
      </c>
      <c r="J27" s="135" t="s">
        <v>19</v>
      </c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75</v>
      </c>
      <c r="F28" s="40"/>
      <c r="G28" s="40"/>
      <c r="H28" s="40"/>
      <c r="I28" s="145" t="s">
        <v>28</v>
      </c>
      <c r="J28" s="135" t="s">
        <v>19</v>
      </c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0"/>
      <c r="B31" s="151"/>
      <c r="C31" s="150"/>
      <c r="D31" s="150"/>
      <c r="E31" s="152" t="s">
        <v>19</v>
      </c>
      <c r="F31" s="152"/>
      <c r="G31" s="152"/>
      <c r="H31" s="152"/>
      <c r="I31" s="150"/>
      <c r="J31" s="150"/>
      <c r="K31" s="150"/>
      <c r="L31" s="153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5" t="s">
        <v>39</v>
      </c>
      <c r="E34" s="40"/>
      <c r="F34" s="40"/>
      <c r="G34" s="40"/>
      <c r="H34" s="40"/>
      <c r="I34" s="40"/>
      <c r="J34" s="156">
        <f>ROUND(J95,0)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4"/>
      <c r="E35" s="154"/>
      <c r="F35" s="154"/>
      <c r="G35" s="154"/>
      <c r="H35" s="154"/>
      <c r="I35" s="154"/>
      <c r="J35" s="154"/>
      <c r="K35" s="154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7" t="s">
        <v>41</v>
      </c>
      <c r="G36" s="40"/>
      <c r="H36" s="40"/>
      <c r="I36" s="157" t="s">
        <v>40</v>
      </c>
      <c r="J36" s="157" t="s">
        <v>42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58" t="s">
        <v>43</v>
      </c>
      <c r="E37" s="145" t="s">
        <v>44</v>
      </c>
      <c r="F37" s="159">
        <f>ROUND((SUM(BE95:BE133)),0)</f>
        <v>0</v>
      </c>
      <c r="G37" s="40"/>
      <c r="H37" s="40"/>
      <c r="I37" s="160">
        <v>0.21</v>
      </c>
      <c r="J37" s="159">
        <f>ROUND(((SUM(BE95:BE133))*I37),0)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45</v>
      </c>
      <c r="F38" s="159">
        <f>ROUND((SUM(BF95:BF133)),0)</f>
        <v>0</v>
      </c>
      <c r="G38" s="40"/>
      <c r="H38" s="40"/>
      <c r="I38" s="160">
        <v>0.15</v>
      </c>
      <c r="J38" s="159">
        <f>ROUND(((SUM(BF95:BF133))*I38),0)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46</v>
      </c>
      <c r="F39" s="159">
        <f>ROUND((SUM(BG95:BG133)),0)</f>
        <v>0</v>
      </c>
      <c r="G39" s="40"/>
      <c r="H39" s="40"/>
      <c r="I39" s="160">
        <v>0.21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47</v>
      </c>
      <c r="F40" s="159">
        <f>ROUND((SUM(BH95:BH133)),0)</f>
        <v>0</v>
      </c>
      <c r="G40" s="40"/>
      <c r="H40" s="40"/>
      <c r="I40" s="160">
        <v>0.15</v>
      </c>
      <c r="J40" s="159">
        <f>0</f>
        <v>0</v>
      </c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48</v>
      </c>
      <c r="F41" s="159">
        <f>ROUND((SUM(BI95:BI133)),0)</f>
        <v>0</v>
      </c>
      <c r="G41" s="40"/>
      <c r="H41" s="40"/>
      <c r="I41" s="160">
        <v>0</v>
      </c>
      <c r="J41" s="159">
        <f>0</f>
        <v>0</v>
      </c>
      <c r="K41" s="40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1"/>
      <c r="D43" s="162" t="s">
        <v>49</v>
      </c>
      <c r="E43" s="163"/>
      <c r="F43" s="163"/>
      <c r="G43" s="164" t="s">
        <v>50</v>
      </c>
      <c r="H43" s="165" t="s">
        <v>51</v>
      </c>
      <c r="I43" s="163"/>
      <c r="J43" s="166">
        <f>SUM(J34:J41)</f>
        <v>0</v>
      </c>
      <c r="K43" s="167"/>
      <c r="L43" s="147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145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2" t="str">
        <f>E7</f>
        <v>VOŠ a SPŠ Žďár nad Sázavou - tělocvična</v>
      </c>
      <c r="F52" s="34"/>
      <c r="G52" s="34"/>
      <c r="H52" s="34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143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2" t="s">
        <v>3956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3957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289" t="s">
        <v>4304</v>
      </c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4305</v>
      </c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9004.1 - VZT - zařízení I</v>
      </c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Žďár nad Sázavou</v>
      </c>
      <c r="G60" s="42"/>
      <c r="H60" s="42"/>
      <c r="I60" s="34" t="s">
        <v>23</v>
      </c>
      <c r="J60" s="74" t="str">
        <f>IF(J16="","",J16)</f>
        <v>6. 8. 2020</v>
      </c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4" t="s">
        <v>25</v>
      </c>
      <c r="D62" s="42"/>
      <c r="E62" s="42"/>
      <c r="F62" s="29" t="str">
        <f>E19</f>
        <v>Kraj Vysočina</v>
      </c>
      <c r="G62" s="42"/>
      <c r="H62" s="42"/>
      <c r="I62" s="34" t="s">
        <v>31</v>
      </c>
      <c r="J62" s="38" t="str">
        <f>E25</f>
        <v>ARTPROJEKT Jihlava</v>
      </c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IMPORT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3" t="s">
        <v>146</v>
      </c>
      <c r="D65" s="174"/>
      <c r="E65" s="174"/>
      <c r="F65" s="174"/>
      <c r="G65" s="174"/>
      <c r="H65" s="174"/>
      <c r="I65" s="174"/>
      <c r="J65" s="175" t="s">
        <v>147</v>
      </c>
      <c r="K65" s="174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6" t="s">
        <v>71</v>
      </c>
      <c r="D67" s="42"/>
      <c r="E67" s="42"/>
      <c r="F67" s="42"/>
      <c r="G67" s="42"/>
      <c r="H67" s="42"/>
      <c r="I67" s="42"/>
      <c r="J67" s="104">
        <f>J95</f>
        <v>0</v>
      </c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148</v>
      </c>
    </row>
    <row r="68" spans="1:31" s="9" customFormat="1" ht="24.95" customHeight="1">
      <c r="A68" s="9"/>
      <c r="B68" s="177"/>
      <c r="C68" s="178"/>
      <c r="D68" s="179" t="s">
        <v>4307</v>
      </c>
      <c r="E68" s="180"/>
      <c r="F68" s="180"/>
      <c r="G68" s="180"/>
      <c r="H68" s="180"/>
      <c r="I68" s="180"/>
      <c r="J68" s="181">
        <f>J96</f>
        <v>0</v>
      </c>
      <c r="K68" s="178"/>
      <c r="L68" s="18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3"/>
      <c r="C69" s="127"/>
      <c r="D69" s="184" t="s">
        <v>4308</v>
      </c>
      <c r="E69" s="185"/>
      <c r="F69" s="185"/>
      <c r="G69" s="185"/>
      <c r="H69" s="185"/>
      <c r="I69" s="185"/>
      <c r="J69" s="186">
        <f>J97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7"/>
      <c r="D70" s="184" t="s">
        <v>4309</v>
      </c>
      <c r="E70" s="185"/>
      <c r="F70" s="185"/>
      <c r="G70" s="185"/>
      <c r="H70" s="185"/>
      <c r="I70" s="185"/>
      <c r="J70" s="186">
        <f>J103</f>
        <v>0</v>
      </c>
      <c r="K70" s="127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3"/>
      <c r="C71" s="127"/>
      <c r="D71" s="184" t="s">
        <v>4310</v>
      </c>
      <c r="E71" s="185"/>
      <c r="F71" s="185"/>
      <c r="G71" s="185"/>
      <c r="H71" s="185"/>
      <c r="I71" s="185"/>
      <c r="J71" s="186">
        <f>J131</f>
        <v>0</v>
      </c>
      <c r="K71" s="127"/>
      <c r="L71" s="18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pans="1:31" s="2" customFormat="1" ht="6.95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95" customHeight="1">
      <c r="A78" s="40"/>
      <c r="B78" s="41"/>
      <c r="C78" s="25" t="s">
        <v>191</v>
      </c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16</v>
      </c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172" t="str">
        <f>E7</f>
        <v>VOŠ a SPŠ Žďár nad Sázavou - tělocvična</v>
      </c>
      <c r="F81" s="34"/>
      <c r="G81" s="34"/>
      <c r="H81" s="34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2:12" s="1" customFormat="1" ht="12" customHeight="1">
      <c r="B82" s="23"/>
      <c r="C82" s="34" t="s">
        <v>143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2:12" s="1" customFormat="1" ht="16.5" customHeight="1">
      <c r="B83" s="23"/>
      <c r="C83" s="24"/>
      <c r="D83" s="24"/>
      <c r="E83" s="172" t="s">
        <v>3956</v>
      </c>
      <c r="F83" s="24"/>
      <c r="G83" s="24"/>
      <c r="H83" s="24"/>
      <c r="I83" s="24"/>
      <c r="J83" s="24"/>
      <c r="K83" s="24"/>
      <c r="L83" s="22"/>
    </row>
    <row r="84" spans="2:12" s="1" customFormat="1" ht="12" customHeight="1">
      <c r="B84" s="23"/>
      <c r="C84" s="34" t="s">
        <v>3957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1:31" s="2" customFormat="1" ht="16.5" customHeight="1">
      <c r="A85" s="40"/>
      <c r="B85" s="41"/>
      <c r="C85" s="42"/>
      <c r="D85" s="42"/>
      <c r="E85" s="289" t="s">
        <v>4304</v>
      </c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4305</v>
      </c>
      <c r="D86" s="42"/>
      <c r="E86" s="42"/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1" t="str">
        <f>E13</f>
        <v>9004.1 - VZT - zařízení I</v>
      </c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21</v>
      </c>
      <c r="D89" s="42"/>
      <c r="E89" s="42"/>
      <c r="F89" s="29" t="str">
        <f>F16</f>
        <v>Žďár nad Sázavou</v>
      </c>
      <c r="G89" s="42"/>
      <c r="H89" s="42"/>
      <c r="I89" s="34" t="s">
        <v>23</v>
      </c>
      <c r="J89" s="74" t="str">
        <f>IF(J16="","",J16)</f>
        <v>6. 8. 2020</v>
      </c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25</v>
      </c>
      <c r="D91" s="42"/>
      <c r="E91" s="42"/>
      <c r="F91" s="29" t="str">
        <f>E19</f>
        <v>Kraj Vysočina</v>
      </c>
      <c r="G91" s="42"/>
      <c r="H91" s="42"/>
      <c r="I91" s="34" t="s">
        <v>31</v>
      </c>
      <c r="J91" s="38" t="str">
        <f>E25</f>
        <v>ARTPROJEKT Jihlava</v>
      </c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4" t="s">
        <v>29</v>
      </c>
      <c r="D92" s="42"/>
      <c r="E92" s="42"/>
      <c r="F92" s="29" t="str">
        <f>IF(E22="","",E22)</f>
        <v>Vyplň údaj</v>
      </c>
      <c r="G92" s="42"/>
      <c r="H92" s="42"/>
      <c r="I92" s="34" t="s">
        <v>35</v>
      </c>
      <c r="J92" s="38" t="str">
        <f>E28</f>
        <v>IMPORT</v>
      </c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4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11" customFormat="1" ht="29.25" customHeight="1">
      <c r="A94" s="188"/>
      <c r="B94" s="189"/>
      <c r="C94" s="190" t="s">
        <v>192</v>
      </c>
      <c r="D94" s="191" t="s">
        <v>58</v>
      </c>
      <c r="E94" s="191" t="s">
        <v>54</v>
      </c>
      <c r="F94" s="191" t="s">
        <v>55</v>
      </c>
      <c r="G94" s="191" t="s">
        <v>193</v>
      </c>
      <c r="H94" s="191" t="s">
        <v>194</v>
      </c>
      <c r="I94" s="191" t="s">
        <v>195</v>
      </c>
      <c r="J94" s="191" t="s">
        <v>147</v>
      </c>
      <c r="K94" s="192" t="s">
        <v>196</v>
      </c>
      <c r="L94" s="193"/>
      <c r="M94" s="94" t="s">
        <v>19</v>
      </c>
      <c r="N94" s="95" t="s">
        <v>43</v>
      </c>
      <c r="O94" s="95" t="s">
        <v>197</v>
      </c>
      <c r="P94" s="95" t="s">
        <v>198</v>
      </c>
      <c r="Q94" s="95" t="s">
        <v>199</v>
      </c>
      <c r="R94" s="95" t="s">
        <v>200</v>
      </c>
      <c r="S94" s="95" t="s">
        <v>201</v>
      </c>
      <c r="T94" s="96" t="s">
        <v>202</v>
      </c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</row>
    <row r="95" spans="1:63" s="2" customFormat="1" ht="22.8" customHeight="1">
      <c r="A95" s="40"/>
      <c r="B95" s="41"/>
      <c r="C95" s="101" t="s">
        <v>203</v>
      </c>
      <c r="D95" s="42"/>
      <c r="E95" s="42"/>
      <c r="F95" s="42"/>
      <c r="G95" s="42"/>
      <c r="H95" s="42"/>
      <c r="I95" s="42"/>
      <c r="J95" s="194">
        <f>BK95</f>
        <v>0</v>
      </c>
      <c r="K95" s="42"/>
      <c r="L95" s="46"/>
      <c r="M95" s="97"/>
      <c r="N95" s="195"/>
      <c r="O95" s="98"/>
      <c r="P95" s="196">
        <f>P96</f>
        <v>0</v>
      </c>
      <c r="Q95" s="98"/>
      <c r="R95" s="196">
        <f>R96</f>
        <v>4.9015200000000005</v>
      </c>
      <c r="S95" s="98"/>
      <c r="T95" s="197">
        <f>T96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72</v>
      </c>
      <c r="AU95" s="19" t="s">
        <v>148</v>
      </c>
      <c r="BK95" s="198">
        <f>BK96</f>
        <v>0</v>
      </c>
    </row>
    <row r="96" spans="1:63" s="12" customFormat="1" ht="25.9" customHeight="1">
      <c r="A96" s="12"/>
      <c r="B96" s="199"/>
      <c r="C96" s="200"/>
      <c r="D96" s="201" t="s">
        <v>72</v>
      </c>
      <c r="E96" s="202" t="s">
        <v>1911</v>
      </c>
      <c r="F96" s="202" t="s">
        <v>4311</v>
      </c>
      <c r="G96" s="200"/>
      <c r="H96" s="200"/>
      <c r="I96" s="203"/>
      <c r="J96" s="204">
        <f>BK96</f>
        <v>0</v>
      </c>
      <c r="K96" s="200"/>
      <c r="L96" s="205"/>
      <c r="M96" s="206"/>
      <c r="N96" s="207"/>
      <c r="O96" s="207"/>
      <c r="P96" s="208">
        <f>P97+P103+P131</f>
        <v>0</v>
      </c>
      <c r="Q96" s="207"/>
      <c r="R96" s="208">
        <f>R97+R103+R131</f>
        <v>4.9015200000000005</v>
      </c>
      <c r="S96" s="207"/>
      <c r="T96" s="209">
        <f>T97+T103+T131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0" t="s">
        <v>82</v>
      </c>
      <c r="AT96" s="211" t="s">
        <v>72</v>
      </c>
      <c r="AU96" s="211" t="s">
        <v>73</v>
      </c>
      <c r="AY96" s="210" t="s">
        <v>206</v>
      </c>
      <c r="BK96" s="212">
        <f>BK97+BK103+BK131</f>
        <v>0</v>
      </c>
    </row>
    <row r="97" spans="1:63" s="12" customFormat="1" ht="22.8" customHeight="1">
      <c r="A97" s="12"/>
      <c r="B97" s="199"/>
      <c r="C97" s="200"/>
      <c r="D97" s="201" t="s">
        <v>72</v>
      </c>
      <c r="E97" s="213" t="s">
        <v>2281</v>
      </c>
      <c r="F97" s="213" t="s">
        <v>4312</v>
      </c>
      <c r="G97" s="200"/>
      <c r="H97" s="200"/>
      <c r="I97" s="203"/>
      <c r="J97" s="214">
        <f>BK97</f>
        <v>0</v>
      </c>
      <c r="K97" s="200"/>
      <c r="L97" s="205"/>
      <c r="M97" s="206"/>
      <c r="N97" s="207"/>
      <c r="O97" s="207"/>
      <c r="P97" s="208">
        <f>SUM(P98:P102)</f>
        <v>0</v>
      </c>
      <c r="Q97" s="207"/>
      <c r="R97" s="208">
        <f>SUM(R98:R102)</f>
        <v>0.13588</v>
      </c>
      <c r="S97" s="207"/>
      <c r="T97" s="209">
        <f>SUM(T98:T102)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0" t="s">
        <v>82</v>
      </c>
      <c r="AT97" s="211" t="s">
        <v>72</v>
      </c>
      <c r="AU97" s="211" t="s">
        <v>34</v>
      </c>
      <c r="AY97" s="210" t="s">
        <v>206</v>
      </c>
      <c r="BK97" s="212">
        <f>SUM(BK98:BK102)</f>
        <v>0</v>
      </c>
    </row>
    <row r="98" spans="1:65" s="2" customFormat="1" ht="12">
      <c r="A98" s="40"/>
      <c r="B98" s="41"/>
      <c r="C98" s="215" t="s">
        <v>355</v>
      </c>
      <c r="D98" s="215" t="s">
        <v>208</v>
      </c>
      <c r="E98" s="216" t="s">
        <v>4313</v>
      </c>
      <c r="F98" s="217" t="s">
        <v>4314</v>
      </c>
      <c r="G98" s="218" t="s">
        <v>211</v>
      </c>
      <c r="H98" s="219">
        <v>5.5</v>
      </c>
      <c r="I98" s="220"/>
      <c r="J98" s="221">
        <f>ROUND(I98*H98,2)</f>
        <v>0</v>
      </c>
      <c r="K98" s="217" t="s">
        <v>19</v>
      </c>
      <c r="L98" s="46"/>
      <c r="M98" s="222" t="s">
        <v>19</v>
      </c>
      <c r="N98" s="223" t="s">
        <v>44</v>
      </c>
      <c r="O98" s="86"/>
      <c r="P98" s="224">
        <f>O98*H98</f>
        <v>0</v>
      </c>
      <c r="Q98" s="224">
        <v>6.90909090909091E-05</v>
      </c>
      <c r="R98" s="224">
        <f>Q98*H98</f>
        <v>0.00038</v>
      </c>
      <c r="S98" s="224">
        <v>0</v>
      </c>
      <c r="T98" s="22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304</v>
      </c>
      <c r="AT98" s="226" t="s">
        <v>208</v>
      </c>
      <c r="AU98" s="226" t="s">
        <v>82</v>
      </c>
      <c r="AY98" s="19" t="s">
        <v>206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34</v>
      </c>
      <c r="BK98" s="227">
        <f>ROUND(I98*H98,2)</f>
        <v>0</v>
      </c>
      <c r="BL98" s="19" t="s">
        <v>304</v>
      </c>
      <c r="BM98" s="226" t="s">
        <v>82</v>
      </c>
    </row>
    <row r="99" spans="1:65" s="2" customFormat="1" ht="16.5" customHeight="1">
      <c r="A99" s="40"/>
      <c r="B99" s="41"/>
      <c r="C99" s="261" t="s">
        <v>363</v>
      </c>
      <c r="D99" s="261" t="s">
        <v>317</v>
      </c>
      <c r="E99" s="262" t="s">
        <v>4315</v>
      </c>
      <c r="F99" s="263" t="s">
        <v>4316</v>
      </c>
      <c r="G99" s="264" t="s">
        <v>211</v>
      </c>
      <c r="H99" s="265">
        <v>5.5</v>
      </c>
      <c r="I99" s="266"/>
      <c r="J99" s="267">
        <f>ROUND(I99*H99,2)</f>
        <v>0</v>
      </c>
      <c r="K99" s="263" t="s">
        <v>19</v>
      </c>
      <c r="L99" s="268"/>
      <c r="M99" s="269" t="s">
        <v>19</v>
      </c>
      <c r="N99" s="270" t="s">
        <v>44</v>
      </c>
      <c r="O99" s="86"/>
      <c r="P99" s="224">
        <f>O99*H99</f>
        <v>0</v>
      </c>
      <c r="Q99" s="224">
        <v>0.001</v>
      </c>
      <c r="R99" s="224">
        <f>Q99*H99</f>
        <v>0.0055</v>
      </c>
      <c r="S99" s="224">
        <v>0</v>
      </c>
      <c r="T99" s="22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6" t="s">
        <v>377</v>
      </c>
      <c r="AT99" s="226" t="s">
        <v>317</v>
      </c>
      <c r="AU99" s="226" t="s">
        <v>82</v>
      </c>
      <c r="AY99" s="19" t="s">
        <v>206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34</v>
      </c>
      <c r="BK99" s="227">
        <f>ROUND(I99*H99,2)</f>
        <v>0</v>
      </c>
      <c r="BL99" s="19" t="s">
        <v>304</v>
      </c>
      <c r="BM99" s="226" t="s">
        <v>112</v>
      </c>
    </row>
    <row r="100" spans="1:65" s="2" customFormat="1" ht="12">
      <c r="A100" s="40"/>
      <c r="B100" s="41"/>
      <c r="C100" s="215" t="s">
        <v>368</v>
      </c>
      <c r="D100" s="215" t="s">
        <v>208</v>
      </c>
      <c r="E100" s="216" t="s">
        <v>4317</v>
      </c>
      <c r="F100" s="217" t="s">
        <v>4318</v>
      </c>
      <c r="G100" s="218" t="s">
        <v>211</v>
      </c>
      <c r="H100" s="219">
        <v>91</v>
      </c>
      <c r="I100" s="220"/>
      <c r="J100" s="221">
        <f>ROUND(I100*H100,2)</f>
        <v>0</v>
      </c>
      <c r="K100" s="217" t="s">
        <v>19</v>
      </c>
      <c r="L100" s="46"/>
      <c r="M100" s="222" t="s">
        <v>19</v>
      </c>
      <c r="N100" s="223" t="s">
        <v>44</v>
      </c>
      <c r="O100" s="86"/>
      <c r="P100" s="224">
        <f>O100*H100</f>
        <v>0</v>
      </c>
      <c r="Q100" s="224">
        <v>0.001</v>
      </c>
      <c r="R100" s="224">
        <f>Q100*H100</f>
        <v>0.091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304</v>
      </c>
      <c r="AT100" s="226" t="s">
        <v>208</v>
      </c>
      <c r="AU100" s="226" t="s">
        <v>82</v>
      </c>
      <c r="AY100" s="19" t="s">
        <v>206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34</v>
      </c>
      <c r="BK100" s="227">
        <f>ROUND(I100*H100,2)</f>
        <v>0</v>
      </c>
      <c r="BL100" s="19" t="s">
        <v>304</v>
      </c>
      <c r="BM100" s="226" t="s">
        <v>118</v>
      </c>
    </row>
    <row r="101" spans="1:65" s="2" customFormat="1" ht="12">
      <c r="A101" s="40"/>
      <c r="B101" s="41"/>
      <c r="C101" s="215" t="s">
        <v>373</v>
      </c>
      <c r="D101" s="215" t="s">
        <v>208</v>
      </c>
      <c r="E101" s="216" t="s">
        <v>4319</v>
      </c>
      <c r="F101" s="217" t="s">
        <v>4320</v>
      </c>
      <c r="G101" s="218" t="s">
        <v>211</v>
      </c>
      <c r="H101" s="219">
        <v>19</v>
      </c>
      <c r="I101" s="220"/>
      <c r="J101" s="221">
        <f>ROUND(I101*H101,2)</f>
        <v>0</v>
      </c>
      <c r="K101" s="217" t="s">
        <v>19</v>
      </c>
      <c r="L101" s="46"/>
      <c r="M101" s="222" t="s">
        <v>19</v>
      </c>
      <c r="N101" s="223" t="s">
        <v>44</v>
      </c>
      <c r="O101" s="86"/>
      <c r="P101" s="224">
        <f>O101*H101</f>
        <v>0</v>
      </c>
      <c r="Q101" s="224">
        <v>0.0015</v>
      </c>
      <c r="R101" s="224">
        <f>Q101*H101</f>
        <v>0.0285</v>
      </c>
      <c r="S101" s="224">
        <v>0</v>
      </c>
      <c r="T101" s="225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6" t="s">
        <v>304</v>
      </c>
      <c r="AT101" s="226" t="s">
        <v>208</v>
      </c>
      <c r="AU101" s="226" t="s">
        <v>82</v>
      </c>
      <c r="AY101" s="19" t="s">
        <v>206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9" t="s">
        <v>34</v>
      </c>
      <c r="BK101" s="227">
        <f>ROUND(I101*H101,2)</f>
        <v>0</v>
      </c>
      <c r="BL101" s="19" t="s">
        <v>304</v>
      </c>
      <c r="BM101" s="226" t="s">
        <v>247</v>
      </c>
    </row>
    <row r="102" spans="1:65" s="2" customFormat="1" ht="33" customHeight="1">
      <c r="A102" s="40"/>
      <c r="B102" s="41"/>
      <c r="C102" s="215" t="s">
        <v>377</v>
      </c>
      <c r="D102" s="215" t="s">
        <v>208</v>
      </c>
      <c r="E102" s="216" t="s">
        <v>4321</v>
      </c>
      <c r="F102" s="217" t="s">
        <v>4322</v>
      </c>
      <c r="G102" s="218" t="s">
        <v>211</v>
      </c>
      <c r="H102" s="219">
        <v>21</v>
      </c>
      <c r="I102" s="220"/>
      <c r="J102" s="221">
        <f>ROUND(I102*H102,2)</f>
        <v>0</v>
      </c>
      <c r="K102" s="217" t="s">
        <v>19</v>
      </c>
      <c r="L102" s="46"/>
      <c r="M102" s="222" t="s">
        <v>19</v>
      </c>
      <c r="N102" s="223" t="s">
        <v>44</v>
      </c>
      <c r="O102" s="86"/>
      <c r="P102" s="224">
        <f>O102*H102</f>
        <v>0</v>
      </c>
      <c r="Q102" s="224">
        <v>0.0005</v>
      </c>
      <c r="R102" s="224">
        <f>Q102*H102</f>
        <v>0.0105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304</v>
      </c>
      <c r="AT102" s="226" t="s">
        <v>208</v>
      </c>
      <c r="AU102" s="226" t="s">
        <v>82</v>
      </c>
      <c r="AY102" s="19" t="s">
        <v>206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34</v>
      </c>
      <c r="BK102" s="227">
        <f>ROUND(I102*H102,2)</f>
        <v>0</v>
      </c>
      <c r="BL102" s="19" t="s">
        <v>304</v>
      </c>
      <c r="BM102" s="226" t="s">
        <v>255</v>
      </c>
    </row>
    <row r="103" spans="1:63" s="12" customFormat="1" ht="22.8" customHeight="1">
      <c r="A103" s="12"/>
      <c r="B103" s="199"/>
      <c r="C103" s="200"/>
      <c r="D103" s="201" t="s">
        <v>72</v>
      </c>
      <c r="E103" s="213" t="s">
        <v>4323</v>
      </c>
      <c r="F103" s="213" t="s">
        <v>4324</v>
      </c>
      <c r="G103" s="200"/>
      <c r="H103" s="200"/>
      <c r="I103" s="203"/>
      <c r="J103" s="214">
        <f>BK103</f>
        <v>0</v>
      </c>
      <c r="K103" s="200"/>
      <c r="L103" s="205"/>
      <c r="M103" s="206"/>
      <c r="N103" s="207"/>
      <c r="O103" s="207"/>
      <c r="P103" s="208">
        <f>SUM(P104:P130)</f>
        <v>0</v>
      </c>
      <c r="Q103" s="207"/>
      <c r="R103" s="208">
        <f>SUM(R104:R130)</f>
        <v>4.703</v>
      </c>
      <c r="S103" s="207"/>
      <c r="T103" s="209">
        <f>SUM(T104:T130)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10" t="s">
        <v>82</v>
      </c>
      <c r="AT103" s="211" t="s">
        <v>72</v>
      </c>
      <c r="AU103" s="211" t="s">
        <v>34</v>
      </c>
      <c r="AY103" s="210" t="s">
        <v>206</v>
      </c>
      <c r="BK103" s="212">
        <f>SUM(BK104:BK130)</f>
        <v>0</v>
      </c>
    </row>
    <row r="104" spans="1:65" s="2" customFormat="1" ht="21.75" customHeight="1">
      <c r="A104" s="40"/>
      <c r="B104" s="41"/>
      <c r="C104" s="215" t="s">
        <v>34</v>
      </c>
      <c r="D104" s="215" t="s">
        <v>208</v>
      </c>
      <c r="E104" s="216" t="s">
        <v>4325</v>
      </c>
      <c r="F104" s="217" t="s">
        <v>4326</v>
      </c>
      <c r="G104" s="218" t="s">
        <v>386</v>
      </c>
      <c r="H104" s="219">
        <v>4</v>
      </c>
      <c r="I104" s="220"/>
      <c r="J104" s="221">
        <f>ROUND(I104*H104,2)</f>
        <v>0</v>
      </c>
      <c r="K104" s="217" t="s">
        <v>19</v>
      </c>
      <c r="L104" s="46"/>
      <c r="M104" s="222" t="s">
        <v>19</v>
      </c>
      <c r="N104" s="223" t="s">
        <v>44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304</v>
      </c>
      <c r="AT104" s="226" t="s">
        <v>208</v>
      </c>
      <c r="AU104" s="226" t="s">
        <v>82</v>
      </c>
      <c r="AY104" s="19" t="s">
        <v>206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34</v>
      </c>
      <c r="BK104" s="227">
        <f>ROUND(I104*H104,2)</f>
        <v>0</v>
      </c>
      <c r="BL104" s="19" t="s">
        <v>304</v>
      </c>
      <c r="BM104" s="226" t="s">
        <v>267</v>
      </c>
    </row>
    <row r="105" spans="1:65" s="2" customFormat="1" ht="12">
      <c r="A105" s="40"/>
      <c r="B105" s="41"/>
      <c r="C105" s="261" t="s">
        <v>255</v>
      </c>
      <c r="D105" s="261" t="s">
        <v>317</v>
      </c>
      <c r="E105" s="262" t="s">
        <v>4327</v>
      </c>
      <c r="F105" s="263" t="s">
        <v>4328</v>
      </c>
      <c r="G105" s="264" t="s">
        <v>4329</v>
      </c>
      <c r="H105" s="265">
        <v>4</v>
      </c>
      <c r="I105" s="266"/>
      <c r="J105" s="267">
        <f>ROUND(I105*H105,2)</f>
        <v>0</v>
      </c>
      <c r="K105" s="263" t="s">
        <v>19</v>
      </c>
      <c r="L105" s="268"/>
      <c r="M105" s="269" t="s">
        <v>19</v>
      </c>
      <c r="N105" s="270" t="s">
        <v>44</v>
      </c>
      <c r="O105" s="86"/>
      <c r="P105" s="224">
        <f>O105*H105</f>
        <v>0</v>
      </c>
      <c r="Q105" s="224">
        <v>0.001</v>
      </c>
      <c r="R105" s="224">
        <f>Q105*H105</f>
        <v>0.004</v>
      </c>
      <c r="S105" s="224">
        <v>0</v>
      </c>
      <c r="T105" s="22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377</v>
      </c>
      <c r="AT105" s="226" t="s">
        <v>317</v>
      </c>
      <c r="AU105" s="226" t="s">
        <v>82</v>
      </c>
      <c r="AY105" s="19" t="s">
        <v>206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34</v>
      </c>
      <c r="BK105" s="227">
        <f>ROUND(I105*H105,2)</f>
        <v>0</v>
      </c>
      <c r="BL105" s="19" t="s">
        <v>304</v>
      </c>
      <c r="BM105" s="226" t="s">
        <v>285</v>
      </c>
    </row>
    <row r="106" spans="1:65" s="2" customFormat="1" ht="21.75" customHeight="1">
      <c r="A106" s="40"/>
      <c r="B106" s="41"/>
      <c r="C106" s="215" t="s">
        <v>82</v>
      </c>
      <c r="D106" s="215" t="s">
        <v>208</v>
      </c>
      <c r="E106" s="216" t="s">
        <v>4330</v>
      </c>
      <c r="F106" s="217" t="s">
        <v>4331</v>
      </c>
      <c r="G106" s="218" t="s">
        <v>386</v>
      </c>
      <c r="H106" s="219">
        <v>9</v>
      </c>
      <c r="I106" s="220"/>
      <c r="J106" s="221">
        <f>ROUND(I106*H106,2)</f>
        <v>0</v>
      </c>
      <c r="K106" s="217" t="s">
        <v>19</v>
      </c>
      <c r="L106" s="46"/>
      <c r="M106" s="222" t="s">
        <v>19</v>
      </c>
      <c r="N106" s="223" t="s">
        <v>44</v>
      </c>
      <c r="O106" s="86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304</v>
      </c>
      <c r="AT106" s="226" t="s">
        <v>208</v>
      </c>
      <c r="AU106" s="226" t="s">
        <v>82</v>
      </c>
      <c r="AY106" s="19" t="s">
        <v>206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34</v>
      </c>
      <c r="BK106" s="227">
        <f>ROUND(I106*H106,2)</f>
        <v>0</v>
      </c>
      <c r="BL106" s="19" t="s">
        <v>304</v>
      </c>
      <c r="BM106" s="226" t="s">
        <v>304</v>
      </c>
    </row>
    <row r="107" spans="1:65" s="2" customFormat="1" ht="12">
      <c r="A107" s="40"/>
      <c r="B107" s="41"/>
      <c r="C107" s="261" t="s">
        <v>261</v>
      </c>
      <c r="D107" s="261" t="s">
        <v>317</v>
      </c>
      <c r="E107" s="262" t="s">
        <v>4332</v>
      </c>
      <c r="F107" s="263" t="s">
        <v>4333</v>
      </c>
      <c r="G107" s="264" t="s">
        <v>4329</v>
      </c>
      <c r="H107" s="265">
        <v>9</v>
      </c>
      <c r="I107" s="266"/>
      <c r="J107" s="267">
        <f>ROUND(I107*H107,2)</f>
        <v>0</v>
      </c>
      <c r="K107" s="263" t="s">
        <v>19</v>
      </c>
      <c r="L107" s="268"/>
      <c r="M107" s="269" t="s">
        <v>19</v>
      </c>
      <c r="N107" s="270" t="s">
        <v>44</v>
      </c>
      <c r="O107" s="86"/>
      <c r="P107" s="224">
        <f>O107*H107</f>
        <v>0</v>
      </c>
      <c r="Q107" s="224">
        <v>0.003</v>
      </c>
      <c r="R107" s="224">
        <f>Q107*H107</f>
        <v>0.027</v>
      </c>
      <c r="S107" s="224">
        <v>0</v>
      </c>
      <c r="T107" s="225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377</v>
      </c>
      <c r="AT107" s="226" t="s">
        <v>317</v>
      </c>
      <c r="AU107" s="226" t="s">
        <v>82</v>
      </c>
      <c r="AY107" s="19" t="s">
        <v>206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34</v>
      </c>
      <c r="BK107" s="227">
        <f>ROUND(I107*H107,2)</f>
        <v>0</v>
      </c>
      <c r="BL107" s="19" t="s">
        <v>304</v>
      </c>
      <c r="BM107" s="226" t="s">
        <v>312</v>
      </c>
    </row>
    <row r="108" spans="1:65" s="2" customFormat="1" ht="16.5" customHeight="1">
      <c r="A108" s="40"/>
      <c r="B108" s="41"/>
      <c r="C108" s="215" t="s">
        <v>93</v>
      </c>
      <c r="D108" s="215" t="s">
        <v>208</v>
      </c>
      <c r="E108" s="216" t="s">
        <v>4334</v>
      </c>
      <c r="F108" s="217" t="s">
        <v>4335</v>
      </c>
      <c r="G108" s="218" t="s">
        <v>386</v>
      </c>
      <c r="H108" s="219">
        <v>3</v>
      </c>
      <c r="I108" s="220"/>
      <c r="J108" s="221">
        <f>ROUND(I108*H108,2)</f>
        <v>0</v>
      </c>
      <c r="K108" s="217" t="s">
        <v>19</v>
      </c>
      <c r="L108" s="46"/>
      <c r="M108" s="222" t="s">
        <v>19</v>
      </c>
      <c r="N108" s="223" t="s">
        <v>44</v>
      </c>
      <c r="O108" s="86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304</v>
      </c>
      <c r="AT108" s="226" t="s">
        <v>208</v>
      </c>
      <c r="AU108" s="226" t="s">
        <v>82</v>
      </c>
      <c r="AY108" s="19" t="s">
        <v>206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34</v>
      </c>
      <c r="BK108" s="227">
        <f>ROUND(I108*H108,2)</f>
        <v>0</v>
      </c>
      <c r="BL108" s="19" t="s">
        <v>304</v>
      </c>
      <c r="BM108" s="226" t="s">
        <v>322</v>
      </c>
    </row>
    <row r="109" spans="1:65" s="2" customFormat="1" ht="16.5" customHeight="1">
      <c r="A109" s="40"/>
      <c r="B109" s="41"/>
      <c r="C109" s="261" t="s">
        <v>308</v>
      </c>
      <c r="D109" s="261" t="s">
        <v>317</v>
      </c>
      <c r="E109" s="262" t="s">
        <v>4336</v>
      </c>
      <c r="F109" s="263" t="s">
        <v>4337</v>
      </c>
      <c r="G109" s="264" t="s">
        <v>4329</v>
      </c>
      <c r="H109" s="265">
        <v>3</v>
      </c>
      <c r="I109" s="266"/>
      <c r="J109" s="267">
        <f>ROUND(I109*H109,2)</f>
        <v>0</v>
      </c>
      <c r="K109" s="263" t="s">
        <v>19</v>
      </c>
      <c r="L109" s="268"/>
      <c r="M109" s="269" t="s">
        <v>19</v>
      </c>
      <c r="N109" s="270" t="s">
        <v>44</v>
      </c>
      <c r="O109" s="86"/>
      <c r="P109" s="224">
        <f>O109*H109</f>
        <v>0</v>
      </c>
      <c r="Q109" s="224">
        <v>0.002</v>
      </c>
      <c r="R109" s="224">
        <f>Q109*H109</f>
        <v>0.006</v>
      </c>
      <c r="S109" s="224">
        <v>0</v>
      </c>
      <c r="T109" s="22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6" t="s">
        <v>377</v>
      </c>
      <c r="AT109" s="226" t="s">
        <v>317</v>
      </c>
      <c r="AU109" s="226" t="s">
        <v>82</v>
      </c>
      <c r="AY109" s="19" t="s">
        <v>206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34</v>
      </c>
      <c r="BK109" s="227">
        <f>ROUND(I109*H109,2)</f>
        <v>0</v>
      </c>
      <c r="BL109" s="19" t="s">
        <v>304</v>
      </c>
      <c r="BM109" s="226" t="s">
        <v>329</v>
      </c>
    </row>
    <row r="110" spans="1:65" s="2" customFormat="1" ht="16.5" customHeight="1">
      <c r="A110" s="40"/>
      <c r="B110" s="41"/>
      <c r="C110" s="215" t="s">
        <v>112</v>
      </c>
      <c r="D110" s="215" t="s">
        <v>208</v>
      </c>
      <c r="E110" s="216" t="s">
        <v>4338</v>
      </c>
      <c r="F110" s="217" t="s">
        <v>4339</v>
      </c>
      <c r="G110" s="218" t="s">
        <v>386</v>
      </c>
      <c r="H110" s="219">
        <v>9</v>
      </c>
      <c r="I110" s="220"/>
      <c r="J110" s="221">
        <f>ROUND(I110*H110,2)</f>
        <v>0</v>
      </c>
      <c r="K110" s="217" t="s">
        <v>19</v>
      </c>
      <c r="L110" s="46"/>
      <c r="M110" s="222" t="s">
        <v>19</v>
      </c>
      <c r="N110" s="223" t="s">
        <v>44</v>
      </c>
      <c r="O110" s="86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304</v>
      </c>
      <c r="AT110" s="226" t="s">
        <v>208</v>
      </c>
      <c r="AU110" s="226" t="s">
        <v>82</v>
      </c>
      <c r="AY110" s="19" t="s">
        <v>206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34</v>
      </c>
      <c r="BK110" s="227">
        <f>ROUND(I110*H110,2)</f>
        <v>0</v>
      </c>
      <c r="BL110" s="19" t="s">
        <v>304</v>
      </c>
      <c r="BM110" s="226" t="s">
        <v>337</v>
      </c>
    </row>
    <row r="111" spans="1:65" s="2" customFormat="1" ht="16.5" customHeight="1">
      <c r="A111" s="40"/>
      <c r="B111" s="41"/>
      <c r="C111" s="261" t="s">
        <v>312</v>
      </c>
      <c r="D111" s="261" t="s">
        <v>317</v>
      </c>
      <c r="E111" s="262" t="s">
        <v>4340</v>
      </c>
      <c r="F111" s="263" t="s">
        <v>4341</v>
      </c>
      <c r="G111" s="264" t="s">
        <v>4329</v>
      </c>
      <c r="H111" s="265">
        <v>9</v>
      </c>
      <c r="I111" s="266"/>
      <c r="J111" s="267">
        <f>ROUND(I111*H111,2)</f>
        <v>0</v>
      </c>
      <c r="K111" s="263" t="s">
        <v>19</v>
      </c>
      <c r="L111" s="268"/>
      <c r="M111" s="269" t="s">
        <v>19</v>
      </c>
      <c r="N111" s="270" t="s">
        <v>44</v>
      </c>
      <c r="O111" s="86"/>
      <c r="P111" s="224">
        <f>O111*H111</f>
        <v>0</v>
      </c>
      <c r="Q111" s="224">
        <v>0.003</v>
      </c>
      <c r="R111" s="224">
        <f>Q111*H111</f>
        <v>0.027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377</v>
      </c>
      <c r="AT111" s="226" t="s">
        <v>317</v>
      </c>
      <c r="AU111" s="226" t="s">
        <v>82</v>
      </c>
      <c r="AY111" s="19" t="s">
        <v>206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34</v>
      </c>
      <c r="BK111" s="227">
        <f>ROUND(I111*H111,2)</f>
        <v>0</v>
      </c>
      <c r="BL111" s="19" t="s">
        <v>304</v>
      </c>
      <c r="BM111" s="226" t="s">
        <v>344</v>
      </c>
    </row>
    <row r="112" spans="1:65" s="2" customFormat="1" ht="21.75" customHeight="1">
      <c r="A112" s="40"/>
      <c r="B112" s="41"/>
      <c r="C112" s="215" t="s">
        <v>115</v>
      </c>
      <c r="D112" s="215" t="s">
        <v>208</v>
      </c>
      <c r="E112" s="216" t="s">
        <v>4342</v>
      </c>
      <c r="F112" s="217" t="s">
        <v>4343</v>
      </c>
      <c r="G112" s="218" t="s">
        <v>386</v>
      </c>
      <c r="H112" s="219">
        <v>8</v>
      </c>
      <c r="I112" s="220"/>
      <c r="J112" s="221">
        <f>ROUND(I112*H112,2)</f>
        <v>0</v>
      </c>
      <c r="K112" s="217" t="s">
        <v>19</v>
      </c>
      <c r="L112" s="46"/>
      <c r="M112" s="222" t="s">
        <v>19</v>
      </c>
      <c r="N112" s="223" t="s">
        <v>44</v>
      </c>
      <c r="O112" s="86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304</v>
      </c>
      <c r="AT112" s="226" t="s">
        <v>208</v>
      </c>
      <c r="AU112" s="226" t="s">
        <v>82</v>
      </c>
      <c r="AY112" s="19" t="s">
        <v>206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34</v>
      </c>
      <c r="BK112" s="227">
        <f>ROUND(I112*H112,2)</f>
        <v>0</v>
      </c>
      <c r="BL112" s="19" t="s">
        <v>304</v>
      </c>
      <c r="BM112" s="226" t="s">
        <v>355</v>
      </c>
    </row>
    <row r="113" spans="1:65" s="2" customFormat="1" ht="16.5" customHeight="1">
      <c r="A113" s="40"/>
      <c r="B113" s="41"/>
      <c r="C113" s="261" t="s">
        <v>267</v>
      </c>
      <c r="D113" s="261" t="s">
        <v>317</v>
      </c>
      <c r="E113" s="262" t="s">
        <v>4344</v>
      </c>
      <c r="F113" s="263" t="s">
        <v>4345</v>
      </c>
      <c r="G113" s="264" t="s">
        <v>4329</v>
      </c>
      <c r="H113" s="265">
        <v>8</v>
      </c>
      <c r="I113" s="266"/>
      <c r="J113" s="267">
        <f>ROUND(I113*H113,2)</f>
        <v>0</v>
      </c>
      <c r="K113" s="263" t="s">
        <v>19</v>
      </c>
      <c r="L113" s="268"/>
      <c r="M113" s="269" t="s">
        <v>19</v>
      </c>
      <c r="N113" s="270" t="s">
        <v>44</v>
      </c>
      <c r="O113" s="86"/>
      <c r="P113" s="224">
        <f>O113*H113</f>
        <v>0</v>
      </c>
      <c r="Q113" s="224">
        <v>0.05</v>
      </c>
      <c r="R113" s="224">
        <f>Q113*H113</f>
        <v>0.4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377</v>
      </c>
      <c r="AT113" s="226" t="s">
        <v>317</v>
      </c>
      <c r="AU113" s="226" t="s">
        <v>82</v>
      </c>
      <c r="AY113" s="19" t="s">
        <v>206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34</v>
      </c>
      <c r="BK113" s="227">
        <f>ROUND(I113*H113,2)</f>
        <v>0</v>
      </c>
      <c r="BL113" s="19" t="s">
        <v>304</v>
      </c>
      <c r="BM113" s="226" t="s">
        <v>368</v>
      </c>
    </row>
    <row r="114" spans="1:65" s="2" customFormat="1" ht="16.5" customHeight="1">
      <c r="A114" s="40"/>
      <c r="B114" s="41"/>
      <c r="C114" s="215" t="s">
        <v>118</v>
      </c>
      <c r="D114" s="215" t="s">
        <v>208</v>
      </c>
      <c r="E114" s="216" t="s">
        <v>4346</v>
      </c>
      <c r="F114" s="217" t="s">
        <v>4347</v>
      </c>
      <c r="G114" s="218" t="s">
        <v>386</v>
      </c>
      <c r="H114" s="219">
        <v>2</v>
      </c>
      <c r="I114" s="220"/>
      <c r="J114" s="221">
        <f>ROUND(I114*H114,2)</f>
        <v>0</v>
      </c>
      <c r="K114" s="217" t="s">
        <v>19</v>
      </c>
      <c r="L114" s="46"/>
      <c r="M114" s="222" t="s">
        <v>19</v>
      </c>
      <c r="N114" s="223" t="s">
        <v>44</v>
      </c>
      <c r="O114" s="86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6" t="s">
        <v>304</v>
      </c>
      <c r="AT114" s="226" t="s">
        <v>208</v>
      </c>
      <c r="AU114" s="226" t="s">
        <v>82</v>
      </c>
      <c r="AY114" s="19" t="s">
        <v>206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34</v>
      </c>
      <c r="BK114" s="227">
        <f>ROUND(I114*H114,2)</f>
        <v>0</v>
      </c>
      <c r="BL114" s="19" t="s">
        <v>304</v>
      </c>
      <c r="BM114" s="226" t="s">
        <v>377</v>
      </c>
    </row>
    <row r="115" spans="1:65" s="2" customFormat="1" ht="16.5" customHeight="1">
      <c r="A115" s="40"/>
      <c r="B115" s="41"/>
      <c r="C115" s="261" t="s">
        <v>274</v>
      </c>
      <c r="D115" s="261" t="s">
        <v>317</v>
      </c>
      <c r="E115" s="262" t="s">
        <v>4348</v>
      </c>
      <c r="F115" s="263" t="s">
        <v>4349</v>
      </c>
      <c r="G115" s="264" t="s">
        <v>4329</v>
      </c>
      <c r="H115" s="265">
        <v>2</v>
      </c>
      <c r="I115" s="266"/>
      <c r="J115" s="267">
        <f>ROUND(I115*H115,2)</f>
        <v>0</v>
      </c>
      <c r="K115" s="263" t="s">
        <v>19</v>
      </c>
      <c r="L115" s="268"/>
      <c r="M115" s="269" t="s">
        <v>19</v>
      </c>
      <c r="N115" s="270" t="s">
        <v>44</v>
      </c>
      <c r="O115" s="86"/>
      <c r="P115" s="224">
        <f>O115*H115</f>
        <v>0</v>
      </c>
      <c r="Q115" s="224">
        <v>0.012</v>
      </c>
      <c r="R115" s="224">
        <f>Q115*H115</f>
        <v>0.024</v>
      </c>
      <c r="S115" s="224">
        <v>0</v>
      </c>
      <c r="T115" s="22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6" t="s">
        <v>377</v>
      </c>
      <c r="AT115" s="226" t="s">
        <v>317</v>
      </c>
      <c r="AU115" s="226" t="s">
        <v>82</v>
      </c>
      <c r="AY115" s="19" t="s">
        <v>206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34</v>
      </c>
      <c r="BK115" s="227">
        <f>ROUND(I115*H115,2)</f>
        <v>0</v>
      </c>
      <c r="BL115" s="19" t="s">
        <v>304</v>
      </c>
      <c r="BM115" s="226" t="s">
        <v>395</v>
      </c>
    </row>
    <row r="116" spans="1:65" s="2" customFormat="1" ht="16.5" customHeight="1">
      <c r="A116" s="40"/>
      <c r="B116" s="41"/>
      <c r="C116" s="215" t="s">
        <v>242</v>
      </c>
      <c r="D116" s="215" t="s">
        <v>208</v>
      </c>
      <c r="E116" s="216" t="s">
        <v>4350</v>
      </c>
      <c r="F116" s="217" t="s">
        <v>4351</v>
      </c>
      <c r="G116" s="218" t="s">
        <v>386</v>
      </c>
      <c r="H116" s="219">
        <v>1</v>
      </c>
      <c r="I116" s="220"/>
      <c r="J116" s="221">
        <f>ROUND(I116*H116,2)</f>
        <v>0</v>
      </c>
      <c r="K116" s="217" t="s">
        <v>19</v>
      </c>
      <c r="L116" s="46"/>
      <c r="M116" s="222" t="s">
        <v>19</v>
      </c>
      <c r="N116" s="223" t="s">
        <v>44</v>
      </c>
      <c r="O116" s="86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304</v>
      </c>
      <c r="AT116" s="226" t="s">
        <v>208</v>
      </c>
      <c r="AU116" s="226" t="s">
        <v>82</v>
      </c>
      <c r="AY116" s="19" t="s">
        <v>206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34</v>
      </c>
      <c r="BK116" s="227">
        <f>ROUND(I116*H116,2)</f>
        <v>0</v>
      </c>
      <c r="BL116" s="19" t="s">
        <v>304</v>
      </c>
      <c r="BM116" s="226" t="s">
        <v>438</v>
      </c>
    </row>
    <row r="117" spans="1:65" s="2" customFormat="1" ht="12">
      <c r="A117" s="40"/>
      <c r="B117" s="41"/>
      <c r="C117" s="261" t="s">
        <v>285</v>
      </c>
      <c r="D117" s="261" t="s">
        <v>317</v>
      </c>
      <c r="E117" s="262" t="s">
        <v>4352</v>
      </c>
      <c r="F117" s="263" t="s">
        <v>4353</v>
      </c>
      <c r="G117" s="264" t="s">
        <v>4354</v>
      </c>
      <c r="H117" s="265">
        <v>1</v>
      </c>
      <c r="I117" s="266"/>
      <c r="J117" s="267">
        <f>ROUND(I117*H117,2)</f>
        <v>0</v>
      </c>
      <c r="K117" s="263" t="s">
        <v>19</v>
      </c>
      <c r="L117" s="268"/>
      <c r="M117" s="269" t="s">
        <v>19</v>
      </c>
      <c r="N117" s="270" t="s">
        <v>44</v>
      </c>
      <c r="O117" s="86"/>
      <c r="P117" s="224">
        <f>O117*H117</f>
        <v>0</v>
      </c>
      <c r="Q117" s="224">
        <v>0.02</v>
      </c>
      <c r="R117" s="224">
        <f>Q117*H117</f>
        <v>0.02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377</v>
      </c>
      <c r="AT117" s="226" t="s">
        <v>317</v>
      </c>
      <c r="AU117" s="226" t="s">
        <v>82</v>
      </c>
      <c r="AY117" s="19" t="s">
        <v>206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34</v>
      </c>
      <c r="BK117" s="227">
        <f>ROUND(I117*H117,2)</f>
        <v>0</v>
      </c>
      <c r="BL117" s="19" t="s">
        <v>304</v>
      </c>
      <c r="BM117" s="226" t="s">
        <v>450</v>
      </c>
    </row>
    <row r="118" spans="1:65" s="2" customFormat="1" ht="12">
      <c r="A118" s="40"/>
      <c r="B118" s="41"/>
      <c r="C118" s="215" t="s">
        <v>329</v>
      </c>
      <c r="D118" s="215" t="s">
        <v>208</v>
      </c>
      <c r="E118" s="216" t="s">
        <v>4355</v>
      </c>
      <c r="F118" s="217" t="s">
        <v>4356</v>
      </c>
      <c r="G118" s="218" t="s">
        <v>270</v>
      </c>
      <c r="H118" s="219">
        <v>21</v>
      </c>
      <c r="I118" s="220"/>
      <c r="J118" s="221">
        <f>ROUND(I118*H118,2)</f>
        <v>0</v>
      </c>
      <c r="K118" s="217" t="s">
        <v>19</v>
      </c>
      <c r="L118" s="46"/>
      <c r="M118" s="222" t="s">
        <v>19</v>
      </c>
      <c r="N118" s="223" t="s">
        <v>44</v>
      </c>
      <c r="O118" s="86"/>
      <c r="P118" s="224">
        <f>O118*H118</f>
        <v>0</v>
      </c>
      <c r="Q118" s="224">
        <v>0.00826</v>
      </c>
      <c r="R118" s="224">
        <f>Q118*H118</f>
        <v>0.17346</v>
      </c>
      <c r="S118" s="224">
        <v>0</v>
      </c>
      <c r="T118" s="22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6" t="s">
        <v>304</v>
      </c>
      <c r="AT118" s="226" t="s">
        <v>208</v>
      </c>
      <c r="AU118" s="226" t="s">
        <v>82</v>
      </c>
      <c r="AY118" s="19" t="s">
        <v>206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9" t="s">
        <v>34</v>
      </c>
      <c r="BK118" s="227">
        <f>ROUND(I118*H118,2)</f>
        <v>0</v>
      </c>
      <c r="BL118" s="19" t="s">
        <v>304</v>
      </c>
      <c r="BM118" s="226" t="s">
        <v>462</v>
      </c>
    </row>
    <row r="119" spans="1:65" s="2" customFormat="1" ht="12">
      <c r="A119" s="40"/>
      <c r="B119" s="41"/>
      <c r="C119" s="215" t="s">
        <v>333</v>
      </c>
      <c r="D119" s="215" t="s">
        <v>208</v>
      </c>
      <c r="E119" s="216" t="s">
        <v>4357</v>
      </c>
      <c r="F119" s="217" t="s">
        <v>4358</v>
      </c>
      <c r="G119" s="218" t="s">
        <v>270</v>
      </c>
      <c r="H119" s="219">
        <v>27</v>
      </c>
      <c r="I119" s="220"/>
      <c r="J119" s="221">
        <f>ROUND(I119*H119,2)</f>
        <v>0</v>
      </c>
      <c r="K119" s="217" t="s">
        <v>19</v>
      </c>
      <c r="L119" s="46"/>
      <c r="M119" s="222" t="s">
        <v>19</v>
      </c>
      <c r="N119" s="223" t="s">
        <v>44</v>
      </c>
      <c r="O119" s="86"/>
      <c r="P119" s="224">
        <f>O119*H119</f>
        <v>0</v>
      </c>
      <c r="Q119" s="224">
        <v>0.02706</v>
      </c>
      <c r="R119" s="224">
        <f>Q119*H119</f>
        <v>0.73062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304</v>
      </c>
      <c r="AT119" s="226" t="s">
        <v>208</v>
      </c>
      <c r="AU119" s="226" t="s">
        <v>82</v>
      </c>
      <c r="AY119" s="19" t="s">
        <v>206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34</v>
      </c>
      <c r="BK119" s="227">
        <f>ROUND(I119*H119,2)</f>
        <v>0</v>
      </c>
      <c r="BL119" s="19" t="s">
        <v>304</v>
      </c>
      <c r="BM119" s="226" t="s">
        <v>474</v>
      </c>
    </row>
    <row r="120" spans="1:65" s="2" customFormat="1" ht="12">
      <c r="A120" s="40"/>
      <c r="B120" s="41"/>
      <c r="C120" s="215" t="s">
        <v>337</v>
      </c>
      <c r="D120" s="215" t="s">
        <v>208</v>
      </c>
      <c r="E120" s="216" t="s">
        <v>4359</v>
      </c>
      <c r="F120" s="217" t="s">
        <v>4360</v>
      </c>
      <c r="G120" s="218" t="s">
        <v>270</v>
      </c>
      <c r="H120" s="219">
        <v>1</v>
      </c>
      <c r="I120" s="220"/>
      <c r="J120" s="221">
        <f>ROUND(I120*H120,2)</f>
        <v>0</v>
      </c>
      <c r="K120" s="217" t="s">
        <v>19</v>
      </c>
      <c r="L120" s="46"/>
      <c r="M120" s="222" t="s">
        <v>19</v>
      </c>
      <c r="N120" s="223" t="s">
        <v>44</v>
      </c>
      <c r="O120" s="86"/>
      <c r="P120" s="224">
        <f>O120*H120</f>
        <v>0</v>
      </c>
      <c r="Q120" s="224">
        <v>0.04873</v>
      </c>
      <c r="R120" s="224">
        <f>Q120*H120</f>
        <v>0.04873</v>
      </c>
      <c r="S120" s="224">
        <v>0</v>
      </c>
      <c r="T120" s="225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6" t="s">
        <v>304</v>
      </c>
      <c r="AT120" s="226" t="s">
        <v>208</v>
      </c>
      <c r="AU120" s="226" t="s">
        <v>82</v>
      </c>
      <c r="AY120" s="19" t="s">
        <v>206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9" t="s">
        <v>34</v>
      </c>
      <c r="BK120" s="227">
        <f>ROUND(I120*H120,2)</f>
        <v>0</v>
      </c>
      <c r="BL120" s="19" t="s">
        <v>304</v>
      </c>
      <c r="BM120" s="226" t="s">
        <v>485</v>
      </c>
    </row>
    <row r="121" spans="1:65" s="2" customFormat="1" ht="12">
      <c r="A121" s="40"/>
      <c r="B121" s="41"/>
      <c r="C121" s="215" t="s">
        <v>316</v>
      </c>
      <c r="D121" s="215" t="s">
        <v>208</v>
      </c>
      <c r="E121" s="216" t="s">
        <v>4361</v>
      </c>
      <c r="F121" s="217" t="s">
        <v>4362</v>
      </c>
      <c r="G121" s="218" t="s">
        <v>270</v>
      </c>
      <c r="H121" s="219">
        <v>12</v>
      </c>
      <c r="I121" s="220"/>
      <c r="J121" s="221">
        <f>ROUND(I121*H121,2)</f>
        <v>0</v>
      </c>
      <c r="K121" s="217" t="s">
        <v>19</v>
      </c>
      <c r="L121" s="46"/>
      <c r="M121" s="222" t="s">
        <v>19</v>
      </c>
      <c r="N121" s="223" t="s">
        <v>44</v>
      </c>
      <c r="O121" s="86"/>
      <c r="P121" s="224">
        <f>O121*H121</f>
        <v>0</v>
      </c>
      <c r="Q121" s="224">
        <v>0.00653</v>
      </c>
      <c r="R121" s="224">
        <f>Q121*H121</f>
        <v>0.07836</v>
      </c>
      <c r="S121" s="224">
        <v>0</v>
      </c>
      <c r="T121" s="225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6" t="s">
        <v>304</v>
      </c>
      <c r="AT121" s="226" t="s">
        <v>208</v>
      </c>
      <c r="AU121" s="226" t="s">
        <v>82</v>
      </c>
      <c r="AY121" s="19" t="s">
        <v>206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9" t="s">
        <v>34</v>
      </c>
      <c r="BK121" s="227">
        <f>ROUND(I121*H121,2)</f>
        <v>0</v>
      </c>
      <c r="BL121" s="19" t="s">
        <v>304</v>
      </c>
      <c r="BM121" s="226" t="s">
        <v>494</v>
      </c>
    </row>
    <row r="122" spans="1:65" s="2" customFormat="1" ht="12">
      <c r="A122" s="40"/>
      <c r="B122" s="41"/>
      <c r="C122" s="215" t="s">
        <v>322</v>
      </c>
      <c r="D122" s="215" t="s">
        <v>208</v>
      </c>
      <c r="E122" s="216" t="s">
        <v>4363</v>
      </c>
      <c r="F122" s="217" t="s">
        <v>4364</v>
      </c>
      <c r="G122" s="218" t="s">
        <v>270</v>
      </c>
      <c r="H122" s="219">
        <v>17</v>
      </c>
      <c r="I122" s="220"/>
      <c r="J122" s="221">
        <f>ROUND(I122*H122,2)</f>
        <v>0</v>
      </c>
      <c r="K122" s="217" t="s">
        <v>19</v>
      </c>
      <c r="L122" s="46"/>
      <c r="M122" s="222" t="s">
        <v>19</v>
      </c>
      <c r="N122" s="223" t="s">
        <v>44</v>
      </c>
      <c r="O122" s="86"/>
      <c r="P122" s="224">
        <f>O122*H122</f>
        <v>0</v>
      </c>
      <c r="Q122" s="224">
        <v>0.01503</v>
      </c>
      <c r="R122" s="224">
        <f>Q122*H122</f>
        <v>0.25551</v>
      </c>
      <c r="S122" s="224">
        <v>0</v>
      </c>
      <c r="T122" s="225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6" t="s">
        <v>304</v>
      </c>
      <c r="AT122" s="226" t="s">
        <v>208</v>
      </c>
      <c r="AU122" s="226" t="s">
        <v>82</v>
      </c>
      <c r="AY122" s="19" t="s">
        <v>206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19" t="s">
        <v>34</v>
      </c>
      <c r="BK122" s="227">
        <f>ROUND(I122*H122,2)</f>
        <v>0</v>
      </c>
      <c r="BL122" s="19" t="s">
        <v>304</v>
      </c>
      <c r="BM122" s="226" t="s">
        <v>503</v>
      </c>
    </row>
    <row r="123" spans="1:65" s="2" customFormat="1" ht="12">
      <c r="A123" s="40"/>
      <c r="B123" s="41"/>
      <c r="C123" s="215" t="s">
        <v>7</v>
      </c>
      <c r="D123" s="215" t="s">
        <v>208</v>
      </c>
      <c r="E123" s="216" t="s">
        <v>4365</v>
      </c>
      <c r="F123" s="217" t="s">
        <v>4366</v>
      </c>
      <c r="G123" s="218" t="s">
        <v>270</v>
      </c>
      <c r="H123" s="219">
        <v>103</v>
      </c>
      <c r="I123" s="220"/>
      <c r="J123" s="221">
        <f>ROUND(I123*H123,2)</f>
        <v>0</v>
      </c>
      <c r="K123" s="217" t="s">
        <v>19</v>
      </c>
      <c r="L123" s="46"/>
      <c r="M123" s="222" t="s">
        <v>19</v>
      </c>
      <c r="N123" s="223" t="s">
        <v>44</v>
      </c>
      <c r="O123" s="86"/>
      <c r="P123" s="224">
        <f>O123*H123</f>
        <v>0</v>
      </c>
      <c r="Q123" s="224">
        <v>0.02144</v>
      </c>
      <c r="R123" s="224">
        <f>Q123*H123</f>
        <v>2.20832</v>
      </c>
      <c r="S123" s="224">
        <v>0</v>
      </c>
      <c r="T123" s="225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6" t="s">
        <v>304</v>
      </c>
      <c r="AT123" s="226" t="s">
        <v>208</v>
      </c>
      <c r="AU123" s="226" t="s">
        <v>82</v>
      </c>
      <c r="AY123" s="19" t="s">
        <v>206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19" t="s">
        <v>34</v>
      </c>
      <c r="BK123" s="227">
        <f>ROUND(I123*H123,2)</f>
        <v>0</v>
      </c>
      <c r="BL123" s="19" t="s">
        <v>304</v>
      </c>
      <c r="BM123" s="226" t="s">
        <v>512</v>
      </c>
    </row>
    <row r="124" spans="1:65" s="2" customFormat="1" ht="12">
      <c r="A124" s="40"/>
      <c r="B124" s="41"/>
      <c r="C124" s="215" t="s">
        <v>247</v>
      </c>
      <c r="D124" s="215" t="s">
        <v>208</v>
      </c>
      <c r="E124" s="216" t="s">
        <v>4367</v>
      </c>
      <c r="F124" s="217" t="s">
        <v>4368</v>
      </c>
      <c r="G124" s="218" t="s">
        <v>386</v>
      </c>
      <c r="H124" s="219">
        <v>2</v>
      </c>
      <c r="I124" s="220"/>
      <c r="J124" s="221">
        <f>ROUND(I124*H124,2)</f>
        <v>0</v>
      </c>
      <c r="K124" s="217" t="s">
        <v>19</v>
      </c>
      <c r="L124" s="46"/>
      <c r="M124" s="222" t="s">
        <v>19</v>
      </c>
      <c r="N124" s="223" t="s">
        <v>44</v>
      </c>
      <c r="O124" s="86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6" t="s">
        <v>304</v>
      </c>
      <c r="AT124" s="226" t="s">
        <v>208</v>
      </c>
      <c r="AU124" s="226" t="s">
        <v>82</v>
      </c>
      <c r="AY124" s="19" t="s">
        <v>206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19" t="s">
        <v>34</v>
      </c>
      <c r="BK124" s="227">
        <f>ROUND(I124*H124,2)</f>
        <v>0</v>
      </c>
      <c r="BL124" s="19" t="s">
        <v>304</v>
      </c>
      <c r="BM124" s="226" t="s">
        <v>522</v>
      </c>
    </row>
    <row r="125" spans="1:65" s="2" customFormat="1" ht="16.5" customHeight="1">
      <c r="A125" s="40"/>
      <c r="B125" s="41"/>
      <c r="C125" s="261" t="s">
        <v>8</v>
      </c>
      <c r="D125" s="261" t="s">
        <v>317</v>
      </c>
      <c r="E125" s="262" t="s">
        <v>4369</v>
      </c>
      <c r="F125" s="263" t="s">
        <v>4370</v>
      </c>
      <c r="G125" s="264" t="s">
        <v>4354</v>
      </c>
      <c r="H125" s="265">
        <v>2</v>
      </c>
      <c r="I125" s="266"/>
      <c r="J125" s="267">
        <f>ROUND(I125*H125,2)</f>
        <v>0</v>
      </c>
      <c r="K125" s="263" t="s">
        <v>19</v>
      </c>
      <c r="L125" s="268"/>
      <c r="M125" s="269" t="s">
        <v>19</v>
      </c>
      <c r="N125" s="270" t="s">
        <v>44</v>
      </c>
      <c r="O125" s="86"/>
      <c r="P125" s="224">
        <f>O125*H125</f>
        <v>0</v>
      </c>
      <c r="Q125" s="224">
        <v>0.02</v>
      </c>
      <c r="R125" s="224">
        <f>Q125*H125</f>
        <v>0.04</v>
      </c>
      <c r="S125" s="224">
        <v>0</v>
      </c>
      <c r="T125" s="225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6" t="s">
        <v>377</v>
      </c>
      <c r="AT125" s="226" t="s">
        <v>317</v>
      </c>
      <c r="AU125" s="226" t="s">
        <v>82</v>
      </c>
      <c r="AY125" s="19" t="s">
        <v>206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19" t="s">
        <v>34</v>
      </c>
      <c r="BK125" s="227">
        <f>ROUND(I125*H125,2)</f>
        <v>0</v>
      </c>
      <c r="BL125" s="19" t="s">
        <v>304</v>
      </c>
      <c r="BM125" s="226" t="s">
        <v>535</v>
      </c>
    </row>
    <row r="126" spans="1:65" s="2" customFormat="1" ht="12">
      <c r="A126" s="40"/>
      <c r="B126" s="41"/>
      <c r="C126" s="215" t="s">
        <v>251</v>
      </c>
      <c r="D126" s="215" t="s">
        <v>208</v>
      </c>
      <c r="E126" s="216" t="s">
        <v>4371</v>
      </c>
      <c r="F126" s="217" t="s">
        <v>4372</v>
      </c>
      <c r="G126" s="218" t="s">
        <v>386</v>
      </c>
      <c r="H126" s="219">
        <v>2</v>
      </c>
      <c r="I126" s="220"/>
      <c r="J126" s="221">
        <f>ROUND(I126*H126,2)</f>
        <v>0</v>
      </c>
      <c r="K126" s="217" t="s">
        <v>19</v>
      </c>
      <c r="L126" s="46"/>
      <c r="M126" s="222" t="s">
        <v>19</v>
      </c>
      <c r="N126" s="223" t="s">
        <v>44</v>
      </c>
      <c r="O126" s="86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6" t="s">
        <v>304</v>
      </c>
      <c r="AT126" s="226" t="s">
        <v>208</v>
      </c>
      <c r="AU126" s="226" t="s">
        <v>82</v>
      </c>
      <c r="AY126" s="19" t="s">
        <v>206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19" t="s">
        <v>34</v>
      </c>
      <c r="BK126" s="227">
        <f>ROUND(I126*H126,2)</f>
        <v>0</v>
      </c>
      <c r="BL126" s="19" t="s">
        <v>304</v>
      </c>
      <c r="BM126" s="226" t="s">
        <v>556</v>
      </c>
    </row>
    <row r="127" spans="1:65" s="2" customFormat="1" ht="16.5" customHeight="1">
      <c r="A127" s="40"/>
      <c r="B127" s="41"/>
      <c r="C127" s="261" t="s">
        <v>304</v>
      </c>
      <c r="D127" s="261" t="s">
        <v>317</v>
      </c>
      <c r="E127" s="262" t="s">
        <v>4373</v>
      </c>
      <c r="F127" s="263" t="s">
        <v>4374</v>
      </c>
      <c r="G127" s="264" t="s">
        <v>4329</v>
      </c>
      <c r="H127" s="265">
        <v>2</v>
      </c>
      <c r="I127" s="266"/>
      <c r="J127" s="267">
        <f>ROUND(I127*H127,2)</f>
        <v>0</v>
      </c>
      <c r="K127" s="263" t="s">
        <v>19</v>
      </c>
      <c r="L127" s="268"/>
      <c r="M127" s="269" t="s">
        <v>19</v>
      </c>
      <c r="N127" s="270" t="s">
        <v>44</v>
      </c>
      <c r="O127" s="86"/>
      <c r="P127" s="224">
        <f>O127*H127</f>
        <v>0</v>
      </c>
      <c r="Q127" s="224">
        <v>0.005</v>
      </c>
      <c r="R127" s="224">
        <f>Q127*H127</f>
        <v>0.01</v>
      </c>
      <c r="S127" s="224">
        <v>0</v>
      </c>
      <c r="T127" s="225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6" t="s">
        <v>377</v>
      </c>
      <c r="AT127" s="226" t="s">
        <v>317</v>
      </c>
      <c r="AU127" s="226" t="s">
        <v>82</v>
      </c>
      <c r="AY127" s="19" t="s">
        <v>206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19" t="s">
        <v>34</v>
      </c>
      <c r="BK127" s="227">
        <f>ROUND(I127*H127,2)</f>
        <v>0</v>
      </c>
      <c r="BL127" s="19" t="s">
        <v>304</v>
      </c>
      <c r="BM127" s="226" t="s">
        <v>564</v>
      </c>
    </row>
    <row r="128" spans="1:65" s="2" customFormat="1" ht="12">
      <c r="A128" s="40"/>
      <c r="B128" s="41"/>
      <c r="C128" s="261" t="s">
        <v>341</v>
      </c>
      <c r="D128" s="261" t="s">
        <v>317</v>
      </c>
      <c r="E128" s="262" t="s">
        <v>4375</v>
      </c>
      <c r="F128" s="263" t="s">
        <v>4376</v>
      </c>
      <c r="G128" s="264" t="s">
        <v>4377</v>
      </c>
      <c r="H128" s="265">
        <v>1</v>
      </c>
      <c r="I128" s="266"/>
      <c r="J128" s="267">
        <f>ROUND(I128*H128,2)</f>
        <v>0</v>
      </c>
      <c r="K128" s="263" t="s">
        <v>19</v>
      </c>
      <c r="L128" s="268"/>
      <c r="M128" s="269" t="s">
        <v>19</v>
      </c>
      <c r="N128" s="270" t="s">
        <v>44</v>
      </c>
      <c r="O128" s="86"/>
      <c r="P128" s="224">
        <f>O128*H128</f>
        <v>0</v>
      </c>
      <c r="Q128" s="224">
        <v>0.65</v>
      </c>
      <c r="R128" s="224">
        <f>Q128*H128</f>
        <v>0.65</v>
      </c>
      <c r="S128" s="224">
        <v>0</v>
      </c>
      <c r="T128" s="225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6" t="s">
        <v>377</v>
      </c>
      <c r="AT128" s="226" t="s">
        <v>317</v>
      </c>
      <c r="AU128" s="226" t="s">
        <v>82</v>
      </c>
      <c r="AY128" s="19" t="s">
        <v>206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19" t="s">
        <v>34</v>
      </c>
      <c r="BK128" s="227">
        <f>ROUND(I128*H128,2)</f>
        <v>0</v>
      </c>
      <c r="BL128" s="19" t="s">
        <v>304</v>
      </c>
      <c r="BM128" s="226" t="s">
        <v>575</v>
      </c>
    </row>
    <row r="129" spans="1:65" s="2" customFormat="1" ht="12">
      <c r="A129" s="40"/>
      <c r="B129" s="41"/>
      <c r="C129" s="215" t="s">
        <v>350</v>
      </c>
      <c r="D129" s="215" t="s">
        <v>208</v>
      </c>
      <c r="E129" s="216" t="s">
        <v>4378</v>
      </c>
      <c r="F129" s="217" t="s">
        <v>4379</v>
      </c>
      <c r="G129" s="218" t="s">
        <v>258</v>
      </c>
      <c r="H129" s="219">
        <v>4.703</v>
      </c>
      <c r="I129" s="220"/>
      <c r="J129" s="221">
        <f>ROUND(I129*H129,2)</f>
        <v>0</v>
      </c>
      <c r="K129" s="217" t="s">
        <v>19</v>
      </c>
      <c r="L129" s="46"/>
      <c r="M129" s="222" t="s">
        <v>19</v>
      </c>
      <c r="N129" s="223" t="s">
        <v>44</v>
      </c>
      <c r="O129" s="86"/>
      <c r="P129" s="224">
        <f>O129*H129</f>
        <v>0</v>
      </c>
      <c r="Q129" s="224">
        <v>0</v>
      </c>
      <c r="R129" s="224">
        <f>Q129*H129</f>
        <v>0</v>
      </c>
      <c r="S129" s="224">
        <v>0</v>
      </c>
      <c r="T129" s="225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6" t="s">
        <v>304</v>
      </c>
      <c r="AT129" s="226" t="s">
        <v>208</v>
      </c>
      <c r="AU129" s="226" t="s">
        <v>82</v>
      </c>
      <c r="AY129" s="19" t="s">
        <v>206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9" t="s">
        <v>34</v>
      </c>
      <c r="BK129" s="227">
        <f>ROUND(I129*H129,2)</f>
        <v>0</v>
      </c>
      <c r="BL129" s="19" t="s">
        <v>304</v>
      </c>
      <c r="BM129" s="226" t="s">
        <v>588</v>
      </c>
    </row>
    <row r="130" spans="1:65" s="2" customFormat="1" ht="12">
      <c r="A130" s="40"/>
      <c r="B130" s="41"/>
      <c r="C130" s="215" t="s">
        <v>344</v>
      </c>
      <c r="D130" s="215" t="s">
        <v>208</v>
      </c>
      <c r="E130" s="216" t="s">
        <v>4380</v>
      </c>
      <c r="F130" s="217" t="s">
        <v>4381</v>
      </c>
      <c r="G130" s="218" t="s">
        <v>4354</v>
      </c>
      <c r="H130" s="219">
        <v>1</v>
      </c>
      <c r="I130" s="220"/>
      <c r="J130" s="221">
        <f>ROUND(I130*H130,2)</f>
        <v>0</v>
      </c>
      <c r="K130" s="217" t="s">
        <v>19</v>
      </c>
      <c r="L130" s="46"/>
      <c r="M130" s="222" t="s">
        <v>19</v>
      </c>
      <c r="N130" s="223" t="s">
        <v>44</v>
      </c>
      <c r="O130" s="86"/>
      <c r="P130" s="224">
        <f>O130*H130</f>
        <v>0</v>
      </c>
      <c r="Q130" s="224">
        <v>0</v>
      </c>
      <c r="R130" s="224">
        <f>Q130*H130</f>
        <v>0</v>
      </c>
      <c r="S130" s="224">
        <v>0</v>
      </c>
      <c r="T130" s="225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6" t="s">
        <v>304</v>
      </c>
      <c r="AT130" s="226" t="s">
        <v>208</v>
      </c>
      <c r="AU130" s="226" t="s">
        <v>82</v>
      </c>
      <c r="AY130" s="19" t="s">
        <v>206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19" t="s">
        <v>34</v>
      </c>
      <c r="BK130" s="227">
        <f>ROUND(I130*H130,2)</f>
        <v>0</v>
      </c>
      <c r="BL130" s="19" t="s">
        <v>304</v>
      </c>
      <c r="BM130" s="226" t="s">
        <v>599</v>
      </c>
    </row>
    <row r="131" spans="1:63" s="12" customFormat="1" ht="22.8" customHeight="1">
      <c r="A131" s="12"/>
      <c r="B131" s="199"/>
      <c r="C131" s="200"/>
      <c r="D131" s="201" t="s">
        <v>72</v>
      </c>
      <c r="E131" s="213" t="s">
        <v>3838</v>
      </c>
      <c r="F131" s="213" t="s">
        <v>4382</v>
      </c>
      <c r="G131" s="200"/>
      <c r="H131" s="200"/>
      <c r="I131" s="203"/>
      <c r="J131" s="214">
        <f>BK131</f>
        <v>0</v>
      </c>
      <c r="K131" s="200"/>
      <c r="L131" s="205"/>
      <c r="M131" s="206"/>
      <c r="N131" s="207"/>
      <c r="O131" s="207"/>
      <c r="P131" s="208">
        <f>SUM(P132:P133)</f>
        <v>0</v>
      </c>
      <c r="Q131" s="207"/>
      <c r="R131" s="208">
        <f>SUM(R132:R133)</f>
        <v>0.06263999999999999</v>
      </c>
      <c r="S131" s="207"/>
      <c r="T131" s="209">
        <f>SUM(T132:T133)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0" t="s">
        <v>82</v>
      </c>
      <c r="AT131" s="211" t="s">
        <v>72</v>
      </c>
      <c r="AU131" s="211" t="s">
        <v>34</v>
      </c>
      <c r="AY131" s="210" t="s">
        <v>206</v>
      </c>
      <c r="BK131" s="212">
        <f>SUM(BK132:BK133)</f>
        <v>0</v>
      </c>
    </row>
    <row r="132" spans="1:65" s="2" customFormat="1" ht="12">
      <c r="A132" s="40"/>
      <c r="B132" s="41"/>
      <c r="C132" s="215" t="s">
        <v>383</v>
      </c>
      <c r="D132" s="215" t="s">
        <v>208</v>
      </c>
      <c r="E132" s="216" t="s">
        <v>4383</v>
      </c>
      <c r="F132" s="217" t="s">
        <v>4384</v>
      </c>
      <c r="G132" s="218" t="s">
        <v>211</v>
      </c>
      <c r="H132" s="219">
        <v>232</v>
      </c>
      <c r="I132" s="220"/>
      <c r="J132" s="221">
        <f>ROUND(I132*H132,2)</f>
        <v>0</v>
      </c>
      <c r="K132" s="217" t="s">
        <v>19</v>
      </c>
      <c r="L132" s="46"/>
      <c r="M132" s="222" t="s">
        <v>19</v>
      </c>
      <c r="N132" s="223" t="s">
        <v>44</v>
      </c>
      <c r="O132" s="86"/>
      <c r="P132" s="224">
        <f>O132*H132</f>
        <v>0</v>
      </c>
      <c r="Q132" s="224">
        <v>0.00014</v>
      </c>
      <c r="R132" s="224">
        <f>Q132*H132</f>
        <v>0.032479999999999995</v>
      </c>
      <c r="S132" s="224">
        <v>0</v>
      </c>
      <c r="T132" s="22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6" t="s">
        <v>304</v>
      </c>
      <c r="AT132" s="226" t="s">
        <v>208</v>
      </c>
      <c r="AU132" s="226" t="s">
        <v>82</v>
      </c>
      <c r="AY132" s="19" t="s">
        <v>206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34</v>
      </c>
      <c r="BK132" s="227">
        <f>ROUND(I132*H132,2)</f>
        <v>0</v>
      </c>
      <c r="BL132" s="19" t="s">
        <v>304</v>
      </c>
      <c r="BM132" s="226" t="s">
        <v>634</v>
      </c>
    </row>
    <row r="133" spans="1:65" s="2" customFormat="1" ht="12">
      <c r="A133" s="40"/>
      <c r="B133" s="41"/>
      <c r="C133" s="215" t="s">
        <v>395</v>
      </c>
      <c r="D133" s="215" t="s">
        <v>208</v>
      </c>
      <c r="E133" s="216" t="s">
        <v>4385</v>
      </c>
      <c r="F133" s="217" t="s">
        <v>4386</v>
      </c>
      <c r="G133" s="218" t="s">
        <v>211</v>
      </c>
      <c r="H133" s="219">
        <v>232</v>
      </c>
      <c r="I133" s="220"/>
      <c r="J133" s="221">
        <f>ROUND(I133*H133,2)</f>
        <v>0</v>
      </c>
      <c r="K133" s="217" t="s">
        <v>19</v>
      </c>
      <c r="L133" s="46"/>
      <c r="M133" s="290" t="s">
        <v>19</v>
      </c>
      <c r="N133" s="291" t="s">
        <v>44</v>
      </c>
      <c r="O133" s="292"/>
      <c r="P133" s="293">
        <f>O133*H133</f>
        <v>0</v>
      </c>
      <c r="Q133" s="293">
        <v>0.00013</v>
      </c>
      <c r="R133" s="293">
        <f>Q133*H133</f>
        <v>0.030159999999999996</v>
      </c>
      <c r="S133" s="293">
        <v>0</v>
      </c>
      <c r="T133" s="294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6" t="s">
        <v>304</v>
      </c>
      <c r="AT133" s="226" t="s">
        <v>208</v>
      </c>
      <c r="AU133" s="226" t="s">
        <v>82</v>
      </c>
      <c r="AY133" s="19" t="s">
        <v>206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19" t="s">
        <v>34</v>
      </c>
      <c r="BK133" s="227">
        <f>ROUND(I133*H133,2)</f>
        <v>0</v>
      </c>
      <c r="BL133" s="19" t="s">
        <v>304</v>
      </c>
      <c r="BM133" s="226" t="s">
        <v>647</v>
      </c>
    </row>
    <row r="134" spans="1:31" s="2" customFormat="1" ht="6.95" customHeight="1">
      <c r="A134" s="40"/>
      <c r="B134" s="61"/>
      <c r="C134" s="62"/>
      <c r="D134" s="62"/>
      <c r="E134" s="62"/>
      <c r="F134" s="62"/>
      <c r="G134" s="62"/>
      <c r="H134" s="62"/>
      <c r="I134" s="62"/>
      <c r="J134" s="62"/>
      <c r="K134" s="62"/>
      <c r="L134" s="46"/>
      <c r="M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</row>
  </sheetData>
  <sheetProtection password="C7F1" sheet="1" objects="1" scenarios="1" formatColumns="0" formatRows="0" autoFilter="0"/>
  <autoFilter ref="C94:K133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1:H81"/>
    <mergeCell ref="E85:H85"/>
    <mergeCell ref="E83:H83"/>
    <mergeCell ref="E87:H8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97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2:12" ht="12">
      <c r="B8" s="22"/>
      <c r="D8" s="145" t="s">
        <v>143</v>
      </c>
      <c r="L8" s="22"/>
    </row>
    <row r="9" spans="2:12" s="1" customFormat="1" ht="16.5" customHeight="1">
      <c r="B9" s="22"/>
      <c r="E9" s="146" t="s">
        <v>3956</v>
      </c>
      <c r="F9" s="1"/>
      <c r="G9" s="1"/>
      <c r="H9" s="1"/>
      <c r="L9" s="22"/>
    </row>
    <row r="10" spans="2:12" s="1" customFormat="1" ht="12" customHeight="1">
      <c r="B10" s="22"/>
      <c r="D10" s="145" t="s">
        <v>3957</v>
      </c>
      <c r="L10" s="22"/>
    </row>
    <row r="11" spans="1:31" s="2" customFormat="1" ht="16.5" customHeight="1">
      <c r="A11" s="40"/>
      <c r="B11" s="46"/>
      <c r="C11" s="40"/>
      <c r="D11" s="40"/>
      <c r="E11" s="158" t="s">
        <v>4304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4305</v>
      </c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8" t="s">
        <v>4387</v>
      </c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49" t="str">
        <f>'Rekapitulace stavby'!AN8</f>
        <v>6. 8. 2020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">
        <v>19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27</v>
      </c>
      <c r="F19" s="40"/>
      <c r="G19" s="40"/>
      <c r="H19" s="40"/>
      <c r="I19" s="145" t="s">
        <v>28</v>
      </c>
      <c r="J19" s="135" t="s">
        <v>19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29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28</v>
      </c>
      <c r="J22" s="35" t="str">
        <f>'Rekapitulace stavby'!AN14</f>
        <v>Vyplň údaj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31</v>
      </c>
      <c r="E24" s="40"/>
      <c r="F24" s="40"/>
      <c r="G24" s="40"/>
      <c r="H24" s="40"/>
      <c r="I24" s="145" t="s">
        <v>26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32</v>
      </c>
      <c r="F25" s="40"/>
      <c r="G25" s="40"/>
      <c r="H25" s="40"/>
      <c r="I25" s="145" t="s">
        <v>28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35</v>
      </c>
      <c r="E27" s="40"/>
      <c r="F27" s="40"/>
      <c r="G27" s="40"/>
      <c r="H27" s="40"/>
      <c r="I27" s="145" t="s">
        <v>26</v>
      </c>
      <c r="J27" s="135" t="s">
        <v>19</v>
      </c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75</v>
      </c>
      <c r="F28" s="40"/>
      <c r="G28" s="40"/>
      <c r="H28" s="40"/>
      <c r="I28" s="145" t="s">
        <v>28</v>
      </c>
      <c r="J28" s="135" t="s">
        <v>19</v>
      </c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0"/>
      <c r="B31" s="151"/>
      <c r="C31" s="150"/>
      <c r="D31" s="150"/>
      <c r="E31" s="152" t="s">
        <v>19</v>
      </c>
      <c r="F31" s="152"/>
      <c r="G31" s="152"/>
      <c r="H31" s="152"/>
      <c r="I31" s="150"/>
      <c r="J31" s="150"/>
      <c r="K31" s="150"/>
      <c r="L31" s="153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5" t="s">
        <v>39</v>
      </c>
      <c r="E34" s="40"/>
      <c r="F34" s="40"/>
      <c r="G34" s="40"/>
      <c r="H34" s="40"/>
      <c r="I34" s="40"/>
      <c r="J34" s="156">
        <f>ROUND(J94,0)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4"/>
      <c r="E35" s="154"/>
      <c r="F35" s="154"/>
      <c r="G35" s="154"/>
      <c r="H35" s="154"/>
      <c r="I35" s="154"/>
      <c r="J35" s="154"/>
      <c r="K35" s="154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7" t="s">
        <v>41</v>
      </c>
      <c r="G36" s="40"/>
      <c r="H36" s="40"/>
      <c r="I36" s="157" t="s">
        <v>40</v>
      </c>
      <c r="J36" s="157" t="s">
        <v>42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58" t="s">
        <v>43</v>
      </c>
      <c r="E37" s="145" t="s">
        <v>44</v>
      </c>
      <c r="F37" s="159">
        <f>ROUND((SUM(BE94:BE115)),0)</f>
        <v>0</v>
      </c>
      <c r="G37" s="40"/>
      <c r="H37" s="40"/>
      <c r="I37" s="160">
        <v>0.21</v>
      </c>
      <c r="J37" s="159">
        <f>ROUND(((SUM(BE94:BE115))*I37),0)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45</v>
      </c>
      <c r="F38" s="159">
        <f>ROUND((SUM(BF94:BF115)),0)</f>
        <v>0</v>
      </c>
      <c r="G38" s="40"/>
      <c r="H38" s="40"/>
      <c r="I38" s="160">
        <v>0.15</v>
      </c>
      <c r="J38" s="159">
        <f>ROUND(((SUM(BF94:BF115))*I38),0)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46</v>
      </c>
      <c r="F39" s="159">
        <f>ROUND((SUM(BG94:BG115)),0)</f>
        <v>0</v>
      </c>
      <c r="G39" s="40"/>
      <c r="H39" s="40"/>
      <c r="I39" s="160">
        <v>0.21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47</v>
      </c>
      <c r="F40" s="159">
        <f>ROUND((SUM(BH94:BH115)),0)</f>
        <v>0</v>
      </c>
      <c r="G40" s="40"/>
      <c r="H40" s="40"/>
      <c r="I40" s="160">
        <v>0.15</v>
      </c>
      <c r="J40" s="159">
        <f>0</f>
        <v>0</v>
      </c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48</v>
      </c>
      <c r="F41" s="159">
        <f>ROUND((SUM(BI94:BI115)),0)</f>
        <v>0</v>
      </c>
      <c r="G41" s="40"/>
      <c r="H41" s="40"/>
      <c r="I41" s="160">
        <v>0</v>
      </c>
      <c r="J41" s="159">
        <f>0</f>
        <v>0</v>
      </c>
      <c r="K41" s="40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1"/>
      <c r="D43" s="162" t="s">
        <v>49</v>
      </c>
      <c r="E43" s="163"/>
      <c r="F43" s="163"/>
      <c r="G43" s="164" t="s">
        <v>50</v>
      </c>
      <c r="H43" s="165" t="s">
        <v>51</v>
      </c>
      <c r="I43" s="163"/>
      <c r="J43" s="166">
        <f>SUM(J34:J41)</f>
        <v>0</v>
      </c>
      <c r="K43" s="167"/>
      <c r="L43" s="147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145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2" t="str">
        <f>E7</f>
        <v>VOŠ a SPŠ Žďár nad Sázavou - tělocvična</v>
      </c>
      <c r="F52" s="34"/>
      <c r="G52" s="34"/>
      <c r="H52" s="34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143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2" t="s">
        <v>3956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3957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289" t="s">
        <v>4304</v>
      </c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4305</v>
      </c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9004.2 - VZT - zařízení II</v>
      </c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Žďár nad Sázavou</v>
      </c>
      <c r="G60" s="42"/>
      <c r="H60" s="42"/>
      <c r="I60" s="34" t="s">
        <v>23</v>
      </c>
      <c r="J60" s="74" t="str">
        <f>IF(J16="","",J16)</f>
        <v>6. 8. 2020</v>
      </c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4" t="s">
        <v>25</v>
      </c>
      <c r="D62" s="42"/>
      <c r="E62" s="42"/>
      <c r="F62" s="29" t="str">
        <f>E19</f>
        <v>Kraj Vysočina</v>
      </c>
      <c r="G62" s="42"/>
      <c r="H62" s="42"/>
      <c r="I62" s="34" t="s">
        <v>31</v>
      </c>
      <c r="J62" s="38" t="str">
        <f>E25</f>
        <v>ARTPROJEKT Jihlava</v>
      </c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IMPORT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3" t="s">
        <v>146</v>
      </c>
      <c r="D65" s="174"/>
      <c r="E65" s="174"/>
      <c r="F65" s="174"/>
      <c r="G65" s="174"/>
      <c r="H65" s="174"/>
      <c r="I65" s="174"/>
      <c r="J65" s="175" t="s">
        <v>147</v>
      </c>
      <c r="K65" s="174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6" t="s">
        <v>71</v>
      </c>
      <c r="D67" s="42"/>
      <c r="E67" s="42"/>
      <c r="F67" s="42"/>
      <c r="G67" s="42"/>
      <c r="H67" s="42"/>
      <c r="I67" s="42"/>
      <c r="J67" s="104">
        <f>J94</f>
        <v>0</v>
      </c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148</v>
      </c>
    </row>
    <row r="68" spans="1:31" s="9" customFormat="1" ht="24.95" customHeight="1">
      <c r="A68" s="9"/>
      <c r="B68" s="177"/>
      <c r="C68" s="178"/>
      <c r="D68" s="179" t="s">
        <v>4307</v>
      </c>
      <c r="E68" s="180"/>
      <c r="F68" s="180"/>
      <c r="G68" s="180"/>
      <c r="H68" s="180"/>
      <c r="I68" s="180"/>
      <c r="J68" s="181">
        <f>J95</f>
        <v>0</v>
      </c>
      <c r="K68" s="178"/>
      <c r="L68" s="18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3"/>
      <c r="C69" s="127"/>
      <c r="D69" s="184" t="s">
        <v>4308</v>
      </c>
      <c r="E69" s="185"/>
      <c r="F69" s="185"/>
      <c r="G69" s="185"/>
      <c r="H69" s="185"/>
      <c r="I69" s="185"/>
      <c r="J69" s="186">
        <f>J96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7"/>
      <c r="D70" s="184" t="s">
        <v>4309</v>
      </c>
      <c r="E70" s="185"/>
      <c r="F70" s="185"/>
      <c r="G70" s="185"/>
      <c r="H70" s="185"/>
      <c r="I70" s="185"/>
      <c r="J70" s="186">
        <f>J99</f>
        <v>0</v>
      </c>
      <c r="K70" s="127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191</v>
      </c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72" t="str">
        <f>E7</f>
        <v>VOŠ a SPŠ Žďár nad Sázavou - tělocvična</v>
      </c>
      <c r="F80" s="34"/>
      <c r="G80" s="34"/>
      <c r="H80" s="34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2:12" s="1" customFormat="1" ht="12" customHeight="1">
      <c r="B81" s="23"/>
      <c r="C81" s="34" t="s">
        <v>143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2:12" s="1" customFormat="1" ht="16.5" customHeight="1">
      <c r="B82" s="23"/>
      <c r="C82" s="24"/>
      <c r="D82" s="24"/>
      <c r="E82" s="172" t="s">
        <v>3956</v>
      </c>
      <c r="F82" s="24"/>
      <c r="G82" s="24"/>
      <c r="H82" s="24"/>
      <c r="I82" s="24"/>
      <c r="J82" s="24"/>
      <c r="K82" s="24"/>
      <c r="L82" s="22"/>
    </row>
    <row r="83" spans="2:12" s="1" customFormat="1" ht="12" customHeight="1">
      <c r="B83" s="23"/>
      <c r="C83" s="34" t="s">
        <v>3957</v>
      </c>
      <c r="D83" s="24"/>
      <c r="E83" s="24"/>
      <c r="F83" s="24"/>
      <c r="G83" s="24"/>
      <c r="H83" s="24"/>
      <c r="I83" s="24"/>
      <c r="J83" s="24"/>
      <c r="K83" s="24"/>
      <c r="L83" s="22"/>
    </row>
    <row r="84" spans="1:31" s="2" customFormat="1" ht="16.5" customHeight="1">
      <c r="A84" s="40"/>
      <c r="B84" s="41"/>
      <c r="C84" s="42"/>
      <c r="D84" s="42"/>
      <c r="E84" s="289" t="s">
        <v>4304</v>
      </c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4305</v>
      </c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1" t="str">
        <f>E13</f>
        <v>9004.2 - VZT - zařízení II</v>
      </c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21</v>
      </c>
      <c r="D88" s="42"/>
      <c r="E88" s="42"/>
      <c r="F88" s="29" t="str">
        <f>F16</f>
        <v>Žďár nad Sázavou</v>
      </c>
      <c r="G88" s="42"/>
      <c r="H88" s="42"/>
      <c r="I88" s="34" t="s">
        <v>23</v>
      </c>
      <c r="J88" s="74" t="str">
        <f>IF(J16="","",J16)</f>
        <v>6. 8. 2020</v>
      </c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25</v>
      </c>
      <c r="D90" s="42"/>
      <c r="E90" s="42"/>
      <c r="F90" s="29" t="str">
        <f>E19</f>
        <v>Kraj Vysočina</v>
      </c>
      <c r="G90" s="42"/>
      <c r="H90" s="42"/>
      <c r="I90" s="34" t="s">
        <v>31</v>
      </c>
      <c r="J90" s="38" t="str">
        <f>E25</f>
        <v>ARTPROJEKT Jihlava</v>
      </c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29</v>
      </c>
      <c r="D91" s="42"/>
      <c r="E91" s="42"/>
      <c r="F91" s="29" t="str">
        <f>IF(E22="","",E22)</f>
        <v>Vyplň údaj</v>
      </c>
      <c r="G91" s="42"/>
      <c r="H91" s="42"/>
      <c r="I91" s="34" t="s">
        <v>35</v>
      </c>
      <c r="J91" s="38" t="str">
        <f>E28</f>
        <v>IMPORT</v>
      </c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11" customFormat="1" ht="29.25" customHeight="1">
      <c r="A93" s="188"/>
      <c r="B93" s="189"/>
      <c r="C93" s="190" t="s">
        <v>192</v>
      </c>
      <c r="D93" s="191" t="s">
        <v>58</v>
      </c>
      <c r="E93" s="191" t="s">
        <v>54</v>
      </c>
      <c r="F93" s="191" t="s">
        <v>55</v>
      </c>
      <c r="G93" s="191" t="s">
        <v>193</v>
      </c>
      <c r="H93" s="191" t="s">
        <v>194</v>
      </c>
      <c r="I93" s="191" t="s">
        <v>195</v>
      </c>
      <c r="J93" s="191" t="s">
        <v>147</v>
      </c>
      <c r="K93" s="192" t="s">
        <v>196</v>
      </c>
      <c r="L93" s="193"/>
      <c r="M93" s="94" t="s">
        <v>19</v>
      </c>
      <c r="N93" s="95" t="s">
        <v>43</v>
      </c>
      <c r="O93" s="95" t="s">
        <v>197</v>
      </c>
      <c r="P93" s="95" t="s">
        <v>198</v>
      </c>
      <c r="Q93" s="95" t="s">
        <v>199</v>
      </c>
      <c r="R93" s="95" t="s">
        <v>200</v>
      </c>
      <c r="S93" s="95" t="s">
        <v>201</v>
      </c>
      <c r="T93" s="96" t="s">
        <v>202</v>
      </c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</row>
    <row r="94" spans="1:63" s="2" customFormat="1" ht="22.8" customHeight="1">
      <c r="A94" s="40"/>
      <c r="B94" s="41"/>
      <c r="C94" s="101" t="s">
        <v>203</v>
      </c>
      <c r="D94" s="42"/>
      <c r="E94" s="42"/>
      <c r="F94" s="42"/>
      <c r="G94" s="42"/>
      <c r="H94" s="42"/>
      <c r="I94" s="42"/>
      <c r="J94" s="194">
        <f>BK94</f>
        <v>0</v>
      </c>
      <c r="K94" s="42"/>
      <c r="L94" s="46"/>
      <c r="M94" s="97"/>
      <c r="N94" s="195"/>
      <c r="O94" s="98"/>
      <c r="P94" s="196">
        <f>P95</f>
        <v>0</v>
      </c>
      <c r="Q94" s="98"/>
      <c r="R94" s="196">
        <f>R95</f>
        <v>1.1034500000000003</v>
      </c>
      <c r="S94" s="98"/>
      <c r="T94" s="197">
        <f>T95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72</v>
      </c>
      <c r="AU94" s="19" t="s">
        <v>148</v>
      </c>
      <c r="BK94" s="198">
        <f>BK95</f>
        <v>0</v>
      </c>
    </row>
    <row r="95" spans="1:63" s="12" customFormat="1" ht="25.9" customHeight="1">
      <c r="A95" s="12"/>
      <c r="B95" s="199"/>
      <c r="C95" s="200"/>
      <c r="D95" s="201" t="s">
        <v>72</v>
      </c>
      <c r="E95" s="202" t="s">
        <v>1911</v>
      </c>
      <c r="F95" s="202" t="s">
        <v>4311</v>
      </c>
      <c r="G95" s="200"/>
      <c r="H95" s="200"/>
      <c r="I95" s="203"/>
      <c r="J95" s="204">
        <f>BK95</f>
        <v>0</v>
      </c>
      <c r="K95" s="200"/>
      <c r="L95" s="205"/>
      <c r="M95" s="206"/>
      <c r="N95" s="207"/>
      <c r="O95" s="207"/>
      <c r="P95" s="208">
        <f>P96+P99</f>
        <v>0</v>
      </c>
      <c r="Q95" s="207"/>
      <c r="R95" s="208">
        <f>R96+R99</f>
        <v>1.1034500000000003</v>
      </c>
      <c r="S95" s="207"/>
      <c r="T95" s="209">
        <f>T96+T99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0" t="s">
        <v>82</v>
      </c>
      <c r="AT95" s="211" t="s">
        <v>72</v>
      </c>
      <c r="AU95" s="211" t="s">
        <v>73</v>
      </c>
      <c r="AY95" s="210" t="s">
        <v>206</v>
      </c>
      <c r="BK95" s="212">
        <f>BK96+BK99</f>
        <v>0</v>
      </c>
    </row>
    <row r="96" spans="1:63" s="12" customFormat="1" ht="22.8" customHeight="1">
      <c r="A96" s="12"/>
      <c r="B96" s="199"/>
      <c r="C96" s="200"/>
      <c r="D96" s="201" t="s">
        <v>72</v>
      </c>
      <c r="E96" s="213" t="s">
        <v>2281</v>
      </c>
      <c r="F96" s="213" t="s">
        <v>4312</v>
      </c>
      <c r="G96" s="200"/>
      <c r="H96" s="200"/>
      <c r="I96" s="203"/>
      <c r="J96" s="214">
        <f>BK96</f>
        <v>0</v>
      </c>
      <c r="K96" s="200"/>
      <c r="L96" s="205"/>
      <c r="M96" s="206"/>
      <c r="N96" s="207"/>
      <c r="O96" s="207"/>
      <c r="P96" s="208">
        <f>SUM(P97:P98)</f>
        <v>0</v>
      </c>
      <c r="Q96" s="207"/>
      <c r="R96" s="208">
        <f>SUM(R97:R98)</f>
        <v>0.08249999999999999</v>
      </c>
      <c r="S96" s="207"/>
      <c r="T96" s="209">
        <f>SUM(T97:T98)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0" t="s">
        <v>82</v>
      </c>
      <c r="AT96" s="211" t="s">
        <v>72</v>
      </c>
      <c r="AU96" s="211" t="s">
        <v>34</v>
      </c>
      <c r="AY96" s="210" t="s">
        <v>206</v>
      </c>
      <c r="BK96" s="212">
        <f>SUM(BK97:BK98)</f>
        <v>0</v>
      </c>
    </row>
    <row r="97" spans="1:65" s="2" customFormat="1" ht="12">
      <c r="A97" s="40"/>
      <c r="B97" s="41"/>
      <c r="C97" s="215" t="s">
        <v>312</v>
      </c>
      <c r="D97" s="215" t="s">
        <v>208</v>
      </c>
      <c r="E97" s="216" t="s">
        <v>4317</v>
      </c>
      <c r="F97" s="217" t="s">
        <v>4318</v>
      </c>
      <c r="G97" s="218" t="s">
        <v>211</v>
      </c>
      <c r="H97" s="219">
        <v>75</v>
      </c>
      <c r="I97" s="220"/>
      <c r="J97" s="221">
        <f>ROUND(I97*H97,2)</f>
        <v>0</v>
      </c>
      <c r="K97" s="217" t="s">
        <v>19</v>
      </c>
      <c r="L97" s="46"/>
      <c r="M97" s="222" t="s">
        <v>19</v>
      </c>
      <c r="N97" s="223" t="s">
        <v>44</v>
      </c>
      <c r="O97" s="86"/>
      <c r="P97" s="224">
        <f>O97*H97</f>
        <v>0</v>
      </c>
      <c r="Q97" s="224">
        <v>0.001</v>
      </c>
      <c r="R97" s="224">
        <f>Q97*H97</f>
        <v>0.075</v>
      </c>
      <c r="S97" s="224">
        <v>0</v>
      </c>
      <c r="T97" s="22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6" t="s">
        <v>304</v>
      </c>
      <c r="AT97" s="226" t="s">
        <v>208</v>
      </c>
      <c r="AU97" s="226" t="s">
        <v>82</v>
      </c>
      <c r="AY97" s="19" t="s">
        <v>206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9" t="s">
        <v>34</v>
      </c>
      <c r="BK97" s="227">
        <f>ROUND(I97*H97,2)</f>
        <v>0</v>
      </c>
      <c r="BL97" s="19" t="s">
        <v>304</v>
      </c>
      <c r="BM97" s="226" t="s">
        <v>82</v>
      </c>
    </row>
    <row r="98" spans="1:65" s="2" customFormat="1" ht="12">
      <c r="A98" s="40"/>
      <c r="B98" s="41"/>
      <c r="C98" s="215" t="s">
        <v>316</v>
      </c>
      <c r="D98" s="215" t="s">
        <v>208</v>
      </c>
      <c r="E98" s="216" t="s">
        <v>4319</v>
      </c>
      <c r="F98" s="217" t="s">
        <v>4320</v>
      </c>
      <c r="G98" s="218" t="s">
        <v>211</v>
      </c>
      <c r="H98" s="219">
        <v>5</v>
      </c>
      <c r="I98" s="220"/>
      <c r="J98" s="221">
        <f>ROUND(I98*H98,2)</f>
        <v>0</v>
      </c>
      <c r="K98" s="217" t="s">
        <v>19</v>
      </c>
      <c r="L98" s="46"/>
      <c r="M98" s="222" t="s">
        <v>19</v>
      </c>
      <c r="N98" s="223" t="s">
        <v>44</v>
      </c>
      <c r="O98" s="86"/>
      <c r="P98" s="224">
        <f>O98*H98</f>
        <v>0</v>
      </c>
      <c r="Q98" s="224">
        <v>0.0015</v>
      </c>
      <c r="R98" s="224">
        <f>Q98*H98</f>
        <v>0.0075</v>
      </c>
      <c r="S98" s="224">
        <v>0</v>
      </c>
      <c r="T98" s="22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304</v>
      </c>
      <c r="AT98" s="226" t="s">
        <v>208</v>
      </c>
      <c r="AU98" s="226" t="s">
        <v>82</v>
      </c>
      <c r="AY98" s="19" t="s">
        <v>206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34</v>
      </c>
      <c r="BK98" s="227">
        <f>ROUND(I98*H98,2)</f>
        <v>0</v>
      </c>
      <c r="BL98" s="19" t="s">
        <v>304</v>
      </c>
      <c r="BM98" s="226" t="s">
        <v>112</v>
      </c>
    </row>
    <row r="99" spans="1:63" s="12" customFormat="1" ht="22.8" customHeight="1">
      <c r="A99" s="12"/>
      <c r="B99" s="199"/>
      <c r="C99" s="200"/>
      <c r="D99" s="201" t="s">
        <v>72</v>
      </c>
      <c r="E99" s="213" t="s">
        <v>4323</v>
      </c>
      <c r="F99" s="213" t="s">
        <v>4324</v>
      </c>
      <c r="G99" s="200"/>
      <c r="H99" s="200"/>
      <c r="I99" s="203"/>
      <c r="J99" s="214">
        <f>BK99</f>
        <v>0</v>
      </c>
      <c r="K99" s="200"/>
      <c r="L99" s="205"/>
      <c r="M99" s="206"/>
      <c r="N99" s="207"/>
      <c r="O99" s="207"/>
      <c r="P99" s="208">
        <f>SUM(P100:P115)</f>
        <v>0</v>
      </c>
      <c r="Q99" s="207"/>
      <c r="R99" s="208">
        <f>SUM(R100:R115)</f>
        <v>1.0209500000000002</v>
      </c>
      <c r="S99" s="207"/>
      <c r="T99" s="209">
        <f>SUM(T100:T115)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0" t="s">
        <v>82</v>
      </c>
      <c r="AT99" s="211" t="s">
        <v>72</v>
      </c>
      <c r="AU99" s="211" t="s">
        <v>34</v>
      </c>
      <c r="AY99" s="210" t="s">
        <v>206</v>
      </c>
      <c r="BK99" s="212">
        <f>SUM(BK100:BK115)</f>
        <v>0</v>
      </c>
    </row>
    <row r="100" spans="1:65" s="2" customFormat="1" ht="21.75" customHeight="1">
      <c r="A100" s="40"/>
      <c r="B100" s="41"/>
      <c r="C100" s="215" t="s">
        <v>34</v>
      </c>
      <c r="D100" s="215" t="s">
        <v>208</v>
      </c>
      <c r="E100" s="216" t="s">
        <v>4388</v>
      </c>
      <c r="F100" s="217" t="s">
        <v>4389</v>
      </c>
      <c r="G100" s="218" t="s">
        <v>386</v>
      </c>
      <c r="H100" s="219">
        <v>8</v>
      </c>
      <c r="I100" s="220"/>
      <c r="J100" s="221">
        <f>ROUND(I100*H100,2)</f>
        <v>0</v>
      </c>
      <c r="K100" s="217" t="s">
        <v>19</v>
      </c>
      <c r="L100" s="46"/>
      <c r="M100" s="222" t="s">
        <v>19</v>
      </c>
      <c r="N100" s="223" t="s">
        <v>44</v>
      </c>
      <c r="O100" s="86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304</v>
      </c>
      <c r="AT100" s="226" t="s">
        <v>208</v>
      </c>
      <c r="AU100" s="226" t="s">
        <v>82</v>
      </c>
      <c r="AY100" s="19" t="s">
        <v>206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34</v>
      </c>
      <c r="BK100" s="227">
        <f>ROUND(I100*H100,2)</f>
        <v>0</v>
      </c>
      <c r="BL100" s="19" t="s">
        <v>304</v>
      </c>
      <c r="BM100" s="226" t="s">
        <v>118</v>
      </c>
    </row>
    <row r="101" spans="1:65" s="2" customFormat="1" ht="12">
      <c r="A101" s="40"/>
      <c r="B101" s="41"/>
      <c r="C101" s="261" t="s">
        <v>112</v>
      </c>
      <c r="D101" s="261" t="s">
        <v>317</v>
      </c>
      <c r="E101" s="262" t="s">
        <v>4327</v>
      </c>
      <c r="F101" s="263" t="s">
        <v>4390</v>
      </c>
      <c r="G101" s="264" t="s">
        <v>4329</v>
      </c>
      <c r="H101" s="265">
        <v>4</v>
      </c>
      <c r="I101" s="266"/>
      <c r="J101" s="267">
        <f>ROUND(I101*H101,2)</f>
        <v>0</v>
      </c>
      <c r="K101" s="263" t="s">
        <v>19</v>
      </c>
      <c r="L101" s="268"/>
      <c r="M101" s="269" t="s">
        <v>19</v>
      </c>
      <c r="N101" s="270" t="s">
        <v>44</v>
      </c>
      <c r="O101" s="86"/>
      <c r="P101" s="224">
        <f>O101*H101</f>
        <v>0</v>
      </c>
      <c r="Q101" s="224">
        <v>0.005</v>
      </c>
      <c r="R101" s="224">
        <f>Q101*H101</f>
        <v>0.02</v>
      </c>
      <c r="S101" s="224">
        <v>0</v>
      </c>
      <c r="T101" s="225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6" t="s">
        <v>377</v>
      </c>
      <c r="AT101" s="226" t="s">
        <v>317</v>
      </c>
      <c r="AU101" s="226" t="s">
        <v>82</v>
      </c>
      <c r="AY101" s="19" t="s">
        <v>206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9" t="s">
        <v>34</v>
      </c>
      <c r="BK101" s="227">
        <f>ROUND(I101*H101,2)</f>
        <v>0</v>
      </c>
      <c r="BL101" s="19" t="s">
        <v>304</v>
      </c>
      <c r="BM101" s="226" t="s">
        <v>247</v>
      </c>
    </row>
    <row r="102" spans="1:65" s="2" customFormat="1" ht="12">
      <c r="A102" s="40"/>
      <c r="B102" s="41"/>
      <c r="C102" s="261" t="s">
        <v>115</v>
      </c>
      <c r="D102" s="261" t="s">
        <v>317</v>
      </c>
      <c r="E102" s="262" t="s">
        <v>4332</v>
      </c>
      <c r="F102" s="263" t="s">
        <v>4391</v>
      </c>
      <c r="G102" s="264" t="s">
        <v>4329</v>
      </c>
      <c r="H102" s="265">
        <v>4</v>
      </c>
      <c r="I102" s="266"/>
      <c r="J102" s="267">
        <f>ROUND(I102*H102,2)</f>
        <v>0</v>
      </c>
      <c r="K102" s="263" t="s">
        <v>19</v>
      </c>
      <c r="L102" s="268"/>
      <c r="M102" s="269" t="s">
        <v>19</v>
      </c>
      <c r="N102" s="270" t="s">
        <v>44</v>
      </c>
      <c r="O102" s="86"/>
      <c r="P102" s="224">
        <f>O102*H102</f>
        <v>0</v>
      </c>
      <c r="Q102" s="224">
        <v>0.005</v>
      </c>
      <c r="R102" s="224">
        <f>Q102*H102</f>
        <v>0.02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377</v>
      </c>
      <c r="AT102" s="226" t="s">
        <v>317</v>
      </c>
      <c r="AU102" s="226" t="s">
        <v>82</v>
      </c>
      <c r="AY102" s="19" t="s">
        <v>206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34</v>
      </c>
      <c r="BK102" s="227">
        <f>ROUND(I102*H102,2)</f>
        <v>0</v>
      </c>
      <c r="BL102" s="19" t="s">
        <v>304</v>
      </c>
      <c r="BM102" s="226" t="s">
        <v>255</v>
      </c>
    </row>
    <row r="103" spans="1:65" s="2" customFormat="1" ht="21.75" customHeight="1">
      <c r="A103" s="40"/>
      <c r="B103" s="41"/>
      <c r="C103" s="215" t="s">
        <v>82</v>
      </c>
      <c r="D103" s="215" t="s">
        <v>208</v>
      </c>
      <c r="E103" s="216" t="s">
        <v>4392</v>
      </c>
      <c r="F103" s="217" t="s">
        <v>4393</v>
      </c>
      <c r="G103" s="218" t="s">
        <v>386</v>
      </c>
      <c r="H103" s="219">
        <v>4</v>
      </c>
      <c r="I103" s="220"/>
      <c r="J103" s="221">
        <f>ROUND(I103*H103,2)</f>
        <v>0</v>
      </c>
      <c r="K103" s="217" t="s">
        <v>19</v>
      </c>
      <c r="L103" s="46"/>
      <c r="M103" s="222" t="s">
        <v>19</v>
      </c>
      <c r="N103" s="223" t="s">
        <v>44</v>
      </c>
      <c r="O103" s="86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304</v>
      </c>
      <c r="AT103" s="226" t="s">
        <v>208</v>
      </c>
      <c r="AU103" s="226" t="s">
        <v>82</v>
      </c>
      <c r="AY103" s="19" t="s">
        <v>206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34</v>
      </c>
      <c r="BK103" s="227">
        <f>ROUND(I103*H103,2)</f>
        <v>0</v>
      </c>
      <c r="BL103" s="19" t="s">
        <v>304</v>
      </c>
      <c r="BM103" s="226" t="s">
        <v>267</v>
      </c>
    </row>
    <row r="104" spans="1:65" s="2" customFormat="1" ht="16.5" customHeight="1">
      <c r="A104" s="40"/>
      <c r="B104" s="41"/>
      <c r="C104" s="261" t="s">
        <v>118</v>
      </c>
      <c r="D104" s="261" t="s">
        <v>317</v>
      </c>
      <c r="E104" s="262" t="s">
        <v>4344</v>
      </c>
      <c r="F104" s="263" t="s">
        <v>4394</v>
      </c>
      <c r="G104" s="264" t="s">
        <v>4329</v>
      </c>
      <c r="H104" s="265">
        <v>4</v>
      </c>
      <c r="I104" s="266"/>
      <c r="J104" s="267">
        <f>ROUND(I104*H104,2)</f>
        <v>0</v>
      </c>
      <c r="K104" s="263" t="s">
        <v>19</v>
      </c>
      <c r="L104" s="268"/>
      <c r="M104" s="269" t="s">
        <v>19</v>
      </c>
      <c r="N104" s="270" t="s">
        <v>44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377</v>
      </c>
      <c r="AT104" s="226" t="s">
        <v>317</v>
      </c>
      <c r="AU104" s="226" t="s">
        <v>82</v>
      </c>
      <c r="AY104" s="19" t="s">
        <v>206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34</v>
      </c>
      <c r="BK104" s="227">
        <f>ROUND(I104*H104,2)</f>
        <v>0</v>
      </c>
      <c r="BL104" s="19" t="s">
        <v>304</v>
      </c>
      <c r="BM104" s="226" t="s">
        <v>285</v>
      </c>
    </row>
    <row r="105" spans="1:65" s="2" customFormat="1" ht="16.5" customHeight="1">
      <c r="A105" s="40"/>
      <c r="B105" s="41"/>
      <c r="C105" s="215" t="s">
        <v>93</v>
      </c>
      <c r="D105" s="215" t="s">
        <v>208</v>
      </c>
      <c r="E105" s="216" t="s">
        <v>4395</v>
      </c>
      <c r="F105" s="217" t="s">
        <v>4396</v>
      </c>
      <c r="G105" s="218" t="s">
        <v>386</v>
      </c>
      <c r="H105" s="219">
        <v>2</v>
      </c>
      <c r="I105" s="220"/>
      <c r="J105" s="221">
        <f>ROUND(I105*H105,2)</f>
        <v>0</v>
      </c>
      <c r="K105" s="217" t="s">
        <v>19</v>
      </c>
      <c r="L105" s="46"/>
      <c r="M105" s="222" t="s">
        <v>19</v>
      </c>
      <c r="N105" s="223" t="s">
        <v>44</v>
      </c>
      <c r="O105" s="86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304</v>
      </c>
      <c r="AT105" s="226" t="s">
        <v>208</v>
      </c>
      <c r="AU105" s="226" t="s">
        <v>82</v>
      </c>
      <c r="AY105" s="19" t="s">
        <v>206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34</v>
      </c>
      <c r="BK105" s="227">
        <f>ROUND(I105*H105,2)</f>
        <v>0</v>
      </c>
      <c r="BL105" s="19" t="s">
        <v>304</v>
      </c>
      <c r="BM105" s="226" t="s">
        <v>304</v>
      </c>
    </row>
    <row r="106" spans="1:65" s="2" customFormat="1" ht="16.5" customHeight="1">
      <c r="A106" s="40"/>
      <c r="B106" s="41"/>
      <c r="C106" s="261" t="s">
        <v>242</v>
      </c>
      <c r="D106" s="261" t="s">
        <v>317</v>
      </c>
      <c r="E106" s="262" t="s">
        <v>4348</v>
      </c>
      <c r="F106" s="263" t="s">
        <v>4397</v>
      </c>
      <c r="G106" s="264" t="s">
        <v>4329</v>
      </c>
      <c r="H106" s="265">
        <v>2</v>
      </c>
      <c r="I106" s="266"/>
      <c r="J106" s="267">
        <f>ROUND(I106*H106,2)</f>
        <v>0</v>
      </c>
      <c r="K106" s="263" t="s">
        <v>19</v>
      </c>
      <c r="L106" s="268"/>
      <c r="M106" s="269" t="s">
        <v>19</v>
      </c>
      <c r="N106" s="270" t="s">
        <v>44</v>
      </c>
      <c r="O106" s="86"/>
      <c r="P106" s="224">
        <f>O106*H106</f>
        <v>0</v>
      </c>
      <c r="Q106" s="224">
        <v>0.003</v>
      </c>
      <c r="R106" s="224">
        <f>Q106*H106</f>
        <v>0.006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377</v>
      </c>
      <c r="AT106" s="226" t="s">
        <v>317</v>
      </c>
      <c r="AU106" s="226" t="s">
        <v>82</v>
      </c>
      <c r="AY106" s="19" t="s">
        <v>206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34</v>
      </c>
      <c r="BK106" s="227">
        <f>ROUND(I106*H106,2)</f>
        <v>0</v>
      </c>
      <c r="BL106" s="19" t="s">
        <v>304</v>
      </c>
      <c r="BM106" s="226" t="s">
        <v>312</v>
      </c>
    </row>
    <row r="107" spans="1:65" s="2" customFormat="1" ht="12">
      <c r="A107" s="40"/>
      <c r="B107" s="41"/>
      <c r="C107" s="215" t="s">
        <v>251</v>
      </c>
      <c r="D107" s="215" t="s">
        <v>208</v>
      </c>
      <c r="E107" s="216" t="s">
        <v>4355</v>
      </c>
      <c r="F107" s="217" t="s">
        <v>4356</v>
      </c>
      <c r="G107" s="218" t="s">
        <v>270</v>
      </c>
      <c r="H107" s="219">
        <v>14</v>
      </c>
      <c r="I107" s="220"/>
      <c r="J107" s="221">
        <f>ROUND(I107*H107,2)</f>
        <v>0</v>
      </c>
      <c r="K107" s="217" t="s">
        <v>19</v>
      </c>
      <c r="L107" s="46"/>
      <c r="M107" s="222" t="s">
        <v>19</v>
      </c>
      <c r="N107" s="223" t="s">
        <v>44</v>
      </c>
      <c r="O107" s="86"/>
      <c r="P107" s="224">
        <f>O107*H107</f>
        <v>0</v>
      </c>
      <c r="Q107" s="224">
        <v>0.00826</v>
      </c>
      <c r="R107" s="224">
        <f>Q107*H107</f>
        <v>0.11563999999999999</v>
      </c>
      <c r="S107" s="224">
        <v>0</v>
      </c>
      <c r="T107" s="225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304</v>
      </c>
      <c r="AT107" s="226" t="s">
        <v>208</v>
      </c>
      <c r="AU107" s="226" t="s">
        <v>82</v>
      </c>
      <c r="AY107" s="19" t="s">
        <v>206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34</v>
      </c>
      <c r="BK107" s="227">
        <f>ROUND(I107*H107,2)</f>
        <v>0</v>
      </c>
      <c r="BL107" s="19" t="s">
        <v>304</v>
      </c>
      <c r="BM107" s="226" t="s">
        <v>322</v>
      </c>
    </row>
    <row r="108" spans="1:65" s="2" customFormat="1" ht="12">
      <c r="A108" s="40"/>
      <c r="B108" s="41"/>
      <c r="C108" s="215" t="s">
        <v>247</v>
      </c>
      <c r="D108" s="215" t="s">
        <v>208</v>
      </c>
      <c r="E108" s="216" t="s">
        <v>4398</v>
      </c>
      <c r="F108" s="217" t="s">
        <v>4399</v>
      </c>
      <c r="G108" s="218" t="s">
        <v>270</v>
      </c>
      <c r="H108" s="219">
        <v>32</v>
      </c>
      <c r="I108" s="220"/>
      <c r="J108" s="221">
        <f>ROUND(I108*H108,2)</f>
        <v>0</v>
      </c>
      <c r="K108" s="217" t="s">
        <v>19</v>
      </c>
      <c r="L108" s="46"/>
      <c r="M108" s="222" t="s">
        <v>19</v>
      </c>
      <c r="N108" s="223" t="s">
        <v>44</v>
      </c>
      <c r="O108" s="86"/>
      <c r="P108" s="224">
        <f>O108*H108</f>
        <v>0</v>
      </c>
      <c r="Q108" s="224">
        <v>0.01301</v>
      </c>
      <c r="R108" s="224">
        <f>Q108*H108</f>
        <v>0.41632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304</v>
      </c>
      <c r="AT108" s="226" t="s">
        <v>208</v>
      </c>
      <c r="AU108" s="226" t="s">
        <v>82</v>
      </c>
      <c r="AY108" s="19" t="s">
        <v>206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34</v>
      </c>
      <c r="BK108" s="227">
        <f>ROUND(I108*H108,2)</f>
        <v>0</v>
      </c>
      <c r="BL108" s="19" t="s">
        <v>304</v>
      </c>
      <c r="BM108" s="226" t="s">
        <v>329</v>
      </c>
    </row>
    <row r="109" spans="1:65" s="2" customFormat="1" ht="12">
      <c r="A109" s="40"/>
      <c r="B109" s="41"/>
      <c r="C109" s="215" t="s">
        <v>255</v>
      </c>
      <c r="D109" s="215" t="s">
        <v>208</v>
      </c>
      <c r="E109" s="216" t="s">
        <v>4400</v>
      </c>
      <c r="F109" s="217" t="s">
        <v>4401</v>
      </c>
      <c r="G109" s="218" t="s">
        <v>270</v>
      </c>
      <c r="H109" s="219">
        <v>12</v>
      </c>
      <c r="I109" s="220"/>
      <c r="J109" s="221">
        <f>ROUND(I109*H109,2)</f>
        <v>0</v>
      </c>
      <c r="K109" s="217" t="s">
        <v>19</v>
      </c>
      <c r="L109" s="46"/>
      <c r="M109" s="222" t="s">
        <v>19</v>
      </c>
      <c r="N109" s="223" t="s">
        <v>44</v>
      </c>
      <c r="O109" s="86"/>
      <c r="P109" s="224">
        <f>O109*H109</f>
        <v>0</v>
      </c>
      <c r="Q109" s="224">
        <v>0.01081</v>
      </c>
      <c r="R109" s="224">
        <f>Q109*H109</f>
        <v>0.12972</v>
      </c>
      <c r="S109" s="224">
        <v>0</v>
      </c>
      <c r="T109" s="22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6" t="s">
        <v>304</v>
      </c>
      <c r="AT109" s="226" t="s">
        <v>208</v>
      </c>
      <c r="AU109" s="226" t="s">
        <v>82</v>
      </c>
      <c r="AY109" s="19" t="s">
        <v>206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34</v>
      </c>
      <c r="BK109" s="227">
        <f>ROUND(I109*H109,2)</f>
        <v>0</v>
      </c>
      <c r="BL109" s="19" t="s">
        <v>304</v>
      </c>
      <c r="BM109" s="226" t="s">
        <v>337</v>
      </c>
    </row>
    <row r="110" spans="1:65" s="2" customFormat="1" ht="12">
      <c r="A110" s="40"/>
      <c r="B110" s="41"/>
      <c r="C110" s="215" t="s">
        <v>261</v>
      </c>
      <c r="D110" s="215" t="s">
        <v>208</v>
      </c>
      <c r="E110" s="216" t="s">
        <v>4402</v>
      </c>
      <c r="F110" s="217" t="s">
        <v>4403</v>
      </c>
      <c r="G110" s="218" t="s">
        <v>386</v>
      </c>
      <c r="H110" s="219">
        <v>2</v>
      </c>
      <c r="I110" s="220"/>
      <c r="J110" s="221">
        <f>ROUND(I110*H110,2)</f>
        <v>0</v>
      </c>
      <c r="K110" s="217" t="s">
        <v>19</v>
      </c>
      <c r="L110" s="46"/>
      <c r="M110" s="222" t="s">
        <v>19</v>
      </c>
      <c r="N110" s="223" t="s">
        <v>44</v>
      </c>
      <c r="O110" s="86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304</v>
      </c>
      <c r="AT110" s="226" t="s">
        <v>208</v>
      </c>
      <c r="AU110" s="226" t="s">
        <v>82</v>
      </c>
      <c r="AY110" s="19" t="s">
        <v>206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34</v>
      </c>
      <c r="BK110" s="227">
        <f>ROUND(I110*H110,2)</f>
        <v>0</v>
      </c>
      <c r="BL110" s="19" t="s">
        <v>304</v>
      </c>
      <c r="BM110" s="226" t="s">
        <v>344</v>
      </c>
    </row>
    <row r="111" spans="1:65" s="2" customFormat="1" ht="16.5" customHeight="1">
      <c r="A111" s="40"/>
      <c r="B111" s="41"/>
      <c r="C111" s="261" t="s">
        <v>267</v>
      </c>
      <c r="D111" s="261" t="s">
        <v>317</v>
      </c>
      <c r="E111" s="262" t="s">
        <v>4369</v>
      </c>
      <c r="F111" s="263" t="s">
        <v>4404</v>
      </c>
      <c r="G111" s="264" t="s">
        <v>4329</v>
      </c>
      <c r="H111" s="265">
        <v>2</v>
      </c>
      <c r="I111" s="266"/>
      <c r="J111" s="267">
        <f>ROUND(I111*H111,2)</f>
        <v>0</v>
      </c>
      <c r="K111" s="263" t="s">
        <v>19</v>
      </c>
      <c r="L111" s="268"/>
      <c r="M111" s="269" t="s">
        <v>19</v>
      </c>
      <c r="N111" s="270" t="s">
        <v>44</v>
      </c>
      <c r="O111" s="86"/>
      <c r="P111" s="224">
        <f>O111*H111</f>
        <v>0</v>
      </c>
      <c r="Q111" s="224">
        <v>0.003</v>
      </c>
      <c r="R111" s="224">
        <f>Q111*H111</f>
        <v>0.006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377</v>
      </c>
      <c r="AT111" s="226" t="s">
        <v>317</v>
      </c>
      <c r="AU111" s="226" t="s">
        <v>82</v>
      </c>
      <c r="AY111" s="19" t="s">
        <v>206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34</v>
      </c>
      <c r="BK111" s="227">
        <f>ROUND(I111*H111,2)</f>
        <v>0</v>
      </c>
      <c r="BL111" s="19" t="s">
        <v>304</v>
      </c>
      <c r="BM111" s="226" t="s">
        <v>355</v>
      </c>
    </row>
    <row r="112" spans="1:65" s="2" customFormat="1" ht="12">
      <c r="A112" s="40"/>
      <c r="B112" s="41"/>
      <c r="C112" s="261" t="s">
        <v>274</v>
      </c>
      <c r="D112" s="261" t="s">
        <v>317</v>
      </c>
      <c r="E112" s="262" t="s">
        <v>4375</v>
      </c>
      <c r="F112" s="263" t="s">
        <v>4405</v>
      </c>
      <c r="G112" s="264" t="s">
        <v>4377</v>
      </c>
      <c r="H112" s="265">
        <v>1</v>
      </c>
      <c r="I112" s="266"/>
      <c r="J112" s="267">
        <f>ROUND(I112*H112,2)</f>
        <v>0</v>
      </c>
      <c r="K112" s="263" t="s">
        <v>19</v>
      </c>
      <c r="L112" s="268"/>
      <c r="M112" s="269" t="s">
        <v>19</v>
      </c>
      <c r="N112" s="270" t="s">
        <v>44</v>
      </c>
      <c r="O112" s="86"/>
      <c r="P112" s="224">
        <f>O112*H112</f>
        <v>0</v>
      </c>
      <c r="Q112" s="224">
        <v>0.294</v>
      </c>
      <c r="R112" s="224">
        <f>Q112*H112</f>
        <v>0.294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377</v>
      </c>
      <c r="AT112" s="226" t="s">
        <v>317</v>
      </c>
      <c r="AU112" s="226" t="s">
        <v>82</v>
      </c>
      <c r="AY112" s="19" t="s">
        <v>206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34</v>
      </c>
      <c r="BK112" s="227">
        <f>ROUND(I112*H112,2)</f>
        <v>0</v>
      </c>
      <c r="BL112" s="19" t="s">
        <v>304</v>
      </c>
      <c r="BM112" s="226" t="s">
        <v>368</v>
      </c>
    </row>
    <row r="113" spans="1:65" s="2" customFormat="1" ht="12">
      <c r="A113" s="40"/>
      <c r="B113" s="41"/>
      <c r="C113" s="215" t="s">
        <v>322</v>
      </c>
      <c r="D113" s="215" t="s">
        <v>208</v>
      </c>
      <c r="E113" s="216" t="s">
        <v>4406</v>
      </c>
      <c r="F113" s="217" t="s">
        <v>4407</v>
      </c>
      <c r="G113" s="218" t="s">
        <v>211</v>
      </c>
      <c r="H113" s="219">
        <v>0.6</v>
      </c>
      <c r="I113" s="220"/>
      <c r="J113" s="221">
        <f>ROUND(I113*H113,2)</f>
        <v>0</v>
      </c>
      <c r="K113" s="217" t="s">
        <v>19</v>
      </c>
      <c r="L113" s="46"/>
      <c r="M113" s="222" t="s">
        <v>19</v>
      </c>
      <c r="N113" s="223" t="s">
        <v>44</v>
      </c>
      <c r="O113" s="86"/>
      <c r="P113" s="224">
        <f>O113*H113</f>
        <v>0</v>
      </c>
      <c r="Q113" s="224">
        <v>0.0221166666666667</v>
      </c>
      <c r="R113" s="224">
        <f>Q113*H113</f>
        <v>0.01327000000000002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304</v>
      </c>
      <c r="AT113" s="226" t="s">
        <v>208</v>
      </c>
      <c r="AU113" s="226" t="s">
        <v>82</v>
      </c>
      <c r="AY113" s="19" t="s">
        <v>206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34</v>
      </c>
      <c r="BK113" s="227">
        <f>ROUND(I113*H113,2)</f>
        <v>0</v>
      </c>
      <c r="BL113" s="19" t="s">
        <v>304</v>
      </c>
      <c r="BM113" s="226" t="s">
        <v>377</v>
      </c>
    </row>
    <row r="114" spans="1:65" s="2" customFormat="1" ht="12">
      <c r="A114" s="40"/>
      <c r="B114" s="41"/>
      <c r="C114" s="215" t="s">
        <v>8</v>
      </c>
      <c r="D114" s="215" t="s">
        <v>208</v>
      </c>
      <c r="E114" s="216" t="s">
        <v>4378</v>
      </c>
      <c r="F114" s="217" t="s">
        <v>4379</v>
      </c>
      <c r="G114" s="218" t="s">
        <v>258</v>
      </c>
      <c r="H114" s="219">
        <v>1.021</v>
      </c>
      <c r="I114" s="220"/>
      <c r="J114" s="221">
        <f>ROUND(I114*H114,2)</f>
        <v>0</v>
      </c>
      <c r="K114" s="217" t="s">
        <v>19</v>
      </c>
      <c r="L114" s="46"/>
      <c r="M114" s="222" t="s">
        <v>19</v>
      </c>
      <c r="N114" s="223" t="s">
        <v>44</v>
      </c>
      <c r="O114" s="86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6" t="s">
        <v>304</v>
      </c>
      <c r="AT114" s="226" t="s">
        <v>208</v>
      </c>
      <c r="AU114" s="226" t="s">
        <v>82</v>
      </c>
      <c r="AY114" s="19" t="s">
        <v>206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34</v>
      </c>
      <c r="BK114" s="227">
        <f>ROUND(I114*H114,2)</f>
        <v>0</v>
      </c>
      <c r="BL114" s="19" t="s">
        <v>304</v>
      </c>
      <c r="BM114" s="226" t="s">
        <v>395</v>
      </c>
    </row>
    <row r="115" spans="1:65" s="2" customFormat="1" ht="12">
      <c r="A115" s="40"/>
      <c r="B115" s="41"/>
      <c r="C115" s="215" t="s">
        <v>285</v>
      </c>
      <c r="D115" s="215" t="s">
        <v>208</v>
      </c>
      <c r="E115" s="216" t="s">
        <v>4380</v>
      </c>
      <c r="F115" s="217" t="s">
        <v>4381</v>
      </c>
      <c r="G115" s="218" t="s">
        <v>4354</v>
      </c>
      <c r="H115" s="219">
        <v>1</v>
      </c>
      <c r="I115" s="220"/>
      <c r="J115" s="221">
        <f>ROUND(I115*H115,2)</f>
        <v>0</v>
      </c>
      <c r="K115" s="217" t="s">
        <v>19</v>
      </c>
      <c r="L115" s="46"/>
      <c r="M115" s="290" t="s">
        <v>19</v>
      </c>
      <c r="N115" s="291" t="s">
        <v>44</v>
      </c>
      <c r="O115" s="292"/>
      <c r="P115" s="293">
        <f>O115*H115</f>
        <v>0</v>
      </c>
      <c r="Q115" s="293">
        <v>0</v>
      </c>
      <c r="R115" s="293">
        <f>Q115*H115</f>
        <v>0</v>
      </c>
      <c r="S115" s="293">
        <v>0</v>
      </c>
      <c r="T115" s="294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6" t="s">
        <v>304</v>
      </c>
      <c r="AT115" s="226" t="s">
        <v>208</v>
      </c>
      <c r="AU115" s="226" t="s">
        <v>82</v>
      </c>
      <c r="AY115" s="19" t="s">
        <v>206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34</v>
      </c>
      <c r="BK115" s="227">
        <f>ROUND(I115*H115,2)</f>
        <v>0</v>
      </c>
      <c r="BL115" s="19" t="s">
        <v>304</v>
      </c>
      <c r="BM115" s="226" t="s">
        <v>438</v>
      </c>
    </row>
    <row r="116" spans="1:31" s="2" customFormat="1" ht="6.95" customHeight="1">
      <c r="A116" s="40"/>
      <c r="B116" s="61"/>
      <c r="C116" s="62"/>
      <c r="D116" s="62"/>
      <c r="E116" s="62"/>
      <c r="F116" s="62"/>
      <c r="G116" s="62"/>
      <c r="H116" s="62"/>
      <c r="I116" s="62"/>
      <c r="J116" s="62"/>
      <c r="K116" s="62"/>
      <c r="L116" s="46"/>
      <c r="M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</sheetData>
  <sheetProtection password="C7F1" sheet="1" objects="1" scenarios="1" formatColumns="0" formatRows="0" autoFilter="0"/>
  <autoFilter ref="C93:K115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0:H80"/>
    <mergeCell ref="E84:H84"/>
    <mergeCell ref="E82:H82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100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2:12" ht="12">
      <c r="B8" s="22"/>
      <c r="D8" s="145" t="s">
        <v>143</v>
      </c>
      <c r="L8" s="22"/>
    </row>
    <row r="9" spans="2:12" s="1" customFormat="1" ht="16.5" customHeight="1">
      <c r="B9" s="22"/>
      <c r="E9" s="146" t="s">
        <v>3956</v>
      </c>
      <c r="F9" s="1"/>
      <c r="G9" s="1"/>
      <c r="H9" s="1"/>
      <c r="L9" s="22"/>
    </row>
    <row r="10" spans="2:12" s="1" customFormat="1" ht="12" customHeight="1">
      <c r="B10" s="22"/>
      <c r="D10" s="145" t="s">
        <v>3957</v>
      </c>
      <c r="L10" s="22"/>
    </row>
    <row r="11" spans="1:31" s="2" customFormat="1" ht="16.5" customHeight="1">
      <c r="A11" s="40"/>
      <c r="B11" s="46"/>
      <c r="C11" s="40"/>
      <c r="D11" s="40"/>
      <c r="E11" s="158" t="s">
        <v>4304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4305</v>
      </c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8" t="s">
        <v>4408</v>
      </c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49" t="str">
        <f>'Rekapitulace stavby'!AN8</f>
        <v>6. 8. 2020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">
        <v>19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27</v>
      </c>
      <c r="F19" s="40"/>
      <c r="G19" s="40"/>
      <c r="H19" s="40"/>
      <c r="I19" s="145" t="s">
        <v>28</v>
      </c>
      <c r="J19" s="135" t="s">
        <v>19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29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28</v>
      </c>
      <c r="J22" s="35" t="str">
        <f>'Rekapitulace stavby'!AN14</f>
        <v>Vyplň údaj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31</v>
      </c>
      <c r="E24" s="40"/>
      <c r="F24" s="40"/>
      <c r="G24" s="40"/>
      <c r="H24" s="40"/>
      <c r="I24" s="145" t="s">
        <v>26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32</v>
      </c>
      <c r="F25" s="40"/>
      <c r="G25" s="40"/>
      <c r="H25" s="40"/>
      <c r="I25" s="145" t="s">
        <v>28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35</v>
      </c>
      <c r="E27" s="40"/>
      <c r="F27" s="40"/>
      <c r="G27" s="40"/>
      <c r="H27" s="40"/>
      <c r="I27" s="145" t="s">
        <v>26</v>
      </c>
      <c r="J27" s="135" t="s">
        <v>19</v>
      </c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75</v>
      </c>
      <c r="F28" s="40"/>
      <c r="G28" s="40"/>
      <c r="H28" s="40"/>
      <c r="I28" s="145" t="s">
        <v>28</v>
      </c>
      <c r="J28" s="135" t="s">
        <v>19</v>
      </c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0"/>
      <c r="B31" s="151"/>
      <c r="C31" s="150"/>
      <c r="D31" s="150"/>
      <c r="E31" s="152" t="s">
        <v>19</v>
      </c>
      <c r="F31" s="152"/>
      <c r="G31" s="152"/>
      <c r="H31" s="152"/>
      <c r="I31" s="150"/>
      <c r="J31" s="150"/>
      <c r="K31" s="150"/>
      <c r="L31" s="153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5" t="s">
        <v>39</v>
      </c>
      <c r="E34" s="40"/>
      <c r="F34" s="40"/>
      <c r="G34" s="40"/>
      <c r="H34" s="40"/>
      <c r="I34" s="40"/>
      <c r="J34" s="156">
        <f>ROUND(J94,0)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4"/>
      <c r="E35" s="154"/>
      <c r="F35" s="154"/>
      <c r="G35" s="154"/>
      <c r="H35" s="154"/>
      <c r="I35" s="154"/>
      <c r="J35" s="154"/>
      <c r="K35" s="154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7" t="s">
        <v>41</v>
      </c>
      <c r="G36" s="40"/>
      <c r="H36" s="40"/>
      <c r="I36" s="157" t="s">
        <v>40</v>
      </c>
      <c r="J36" s="157" t="s">
        <v>42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58" t="s">
        <v>43</v>
      </c>
      <c r="E37" s="145" t="s">
        <v>44</v>
      </c>
      <c r="F37" s="159">
        <f>ROUND((SUM(BE94:BE120)),0)</f>
        <v>0</v>
      </c>
      <c r="G37" s="40"/>
      <c r="H37" s="40"/>
      <c r="I37" s="160">
        <v>0.21</v>
      </c>
      <c r="J37" s="159">
        <f>ROUND(((SUM(BE94:BE120))*I37),0)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45</v>
      </c>
      <c r="F38" s="159">
        <f>ROUND((SUM(BF94:BF120)),0)</f>
        <v>0</v>
      </c>
      <c r="G38" s="40"/>
      <c r="H38" s="40"/>
      <c r="I38" s="160">
        <v>0.15</v>
      </c>
      <c r="J38" s="159">
        <f>ROUND(((SUM(BF94:BF120))*I38),0)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46</v>
      </c>
      <c r="F39" s="159">
        <f>ROUND((SUM(BG94:BG120)),0)</f>
        <v>0</v>
      </c>
      <c r="G39" s="40"/>
      <c r="H39" s="40"/>
      <c r="I39" s="160">
        <v>0.21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47</v>
      </c>
      <c r="F40" s="159">
        <f>ROUND((SUM(BH94:BH120)),0)</f>
        <v>0</v>
      </c>
      <c r="G40" s="40"/>
      <c r="H40" s="40"/>
      <c r="I40" s="160">
        <v>0.15</v>
      </c>
      <c r="J40" s="159">
        <f>0</f>
        <v>0</v>
      </c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48</v>
      </c>
      <c r="F41" s="159">
        <f>ROUND((SUM(BI94:BI120)),0)</f>
        <v>0</v>
      </c>
      <c r="G41" s="40"/>
      <c r="H41" s="40"/>
      <c r="I41" s="160">
        <v>0</v>
      </c>
      <c r="J41" s="159">
        <f>0</f>
        <v>0</v>
      </c>
      <c r="K41" s="40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1"/>
      <c r="D43" s="162" t="s">
        <v>49</v>
      </c>
      <c r="E43" s="163"/>
      <c r="F43" s="163"/>
      <c r="G43" s="164" t="s">
        <v>50</v>
      </c>
      <c r="H43" s="165" t="s">
        <v>51</v>
      </c>
      <c r="I43" s="163"/>
      <c r="J43" s="166">
        <f>SUM(J34:J41)</f>
        <v>0</v>
      </c>
      <c r="K43" s="167"/>
      <c r="L43" s="147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145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2" t="str">
        <f>E7</f>
        <v>VOŠ a SPŠ Žďár nad Sázavou - tělocvična</v>
      </c>
      <c r="F52" s="34"/>
      <c r="G52" s="34"/>
      <c r="H52" s="34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143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2" t="s">
        <v>3956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3957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289" t="s">
        <v>4304</v>
      </c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4305</v>
      </c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9004.3 - VZT - zařízení III</v>
      </c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Žďár nad Sázavou</v>
      </c>
      <c r="G60" s="42"/>
      <c r="H60" s="42"/>
      <c r="I60" s="34" t="s">
        <v>23</v>
      </c>
      <c r="J60" s="74" t="str">
        <f>IF(J16="","",J16)</f>
        <v>6. 8. 2020</v>
      </c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4" t="s">
        <v>25</v>
      </c>
      <c r="D62" s="42"/>
      <c r="E62" s="42"/>
      <c r="F62" s="29" t="str">
        <f>E19</f>
        <v>Kraj Vysočina</v>
      </c>
      <c r="G62" s="42"/>
      <c r="H62" s="42"/>
      <c r="I62" s="34" t="s">
        <v>31</v>
      </c>
      <c r="J62" s="38" t="str">
        <f>E25</f>
        <v>ARTPROJEKT Jihlava</v>
      </c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IMPORT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3" t="s">
        <v>146</v>
      </c>
      <c r="D65" s="174"/>
      <c r="E65" s="174"/>
      <c r="F65" s="174"/>
      <c r="G65" s="174"/>
      <c r="H65" s="174"/>
      <c r="I65" s="174"/>
      <c r="J65" s="175" t="s">
        <v>147</v>
      </c>
      <c r="K65" s="174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6" t="s">
        <v>71</v>
      </c>
      <c r="D67" s="42"/>
      <c r="E67" s="42"/>
      <c r="F67" s="42"/>
      <c r="G67" s="42"/>
      <c r="H67" s="42"/>
      <c r="I67" s="42"/>
      <c r="J67" s="104">
        <f>J94</f>
        <v>0</v>
      </c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148</v>
      </c>
    </row>
    <row r="68" spans="1:31" s="9" customFormat="1" ht="24.95" customHeight="1">
      <c r="A68" s="9"/>
      <c r="B68" s="177"/>
      <c r="C68" s="178"/>
      <c r="D68" s="179" t="s">
        <v>4307</v>
      </c>
      <c r="E68" s="180"/>
      <c r="F68" s="180"/>
      <c r="G68" s="180"/>
      <c r="H68" s="180"/>
      <c r="I68" s="180"/>
      <c r="J68" s="181">
        <f>J95</f>
        <v>0</v>
      </c>
      <c r="K68" s="178"/>
      <c r="L68" s="18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3"/>
      <c r="C69" s="127"/>
      <c r="D69" s="184" t="s">
        <v>4308</v>
      </c>
      <c r="E69" s="185"/>
      <c r="F69" s="185"/>
      <c r="G69" s="185"/>
      <c r="H69" s="185"/>
      <c r="I69" s="185"/>
      <c r="J69" s="186">
        <f>J96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7"/>
      <c r="D70" s="184" t="s">
        <v>4309</v>
      </c>
      <c r="E70" s="185"/>
      <c r="F70" s="185"/>
      <c r="G70" s="185"/>
      <c r="H70" s="185"/>
      <c r="I70" s="185"/>
      <c r="J70" s="186">
        <f>J101</f>
        <v>0</v>
      </c>
      <c r="K70" s="127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191</v>
      </c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72" t="str">
        <f>E7</f>
        <v>VOŠ a SPŠ Žďár nad Sázavou - tělocvična</v>
      </c>
      <c r="F80" s="34"/>
      <c r="G80" s="34"/>
      <c r="H80" s="34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2:12" s="1" customFormat="1" ht="12" customHeight="1">
      <c r="B81" s="23"/>
      <c r="C81" s="34" t="s">
        <v>143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2:12" s="1" customFormat="1" ht="16.5" customHeight="1">
      <c r="B82" s="23"/>
      <c r="C82" s="24"/>
      <c r="D82" s="24"/>
      <c r="E82" s="172" t="s">
        <v>3956</v>
      </c>
      <c r="F82" s="24"/>
      <c r="G82" s="24"/>
      <c r="H82" s="24"/>
      <c r="I82" s="24"/>
      <c r="J82" s="24"/>
      <c r="K82" s="24"/>
      <c r="L82" s="22"/>
    </row>
    <row r="83" spans="2:12" s="1" customFormat="1" ht="12" customHeight="1">
      <c r="B83" s="23"/>
      <c r="C83" s="34" t="s">
        <v>3957</v>
      </c>
      <c r="D83" s="24"/>
      <c r="E83" s="24"/>
      <c r="F83" s="24"/>
      <c r="G83" s="24"/>
      <c r="H83" s="24"/>
      <c r="I83" s="24"/>
      <c r="J83" s="24"/>
      <c r="K83" s="24"/>
      <c r="L83" s="22"/>
    </row>
    <row r="84" spans="1:31" s="2" customFormat="1" ht="16.5" customHeight="1">
      <c r="A84" s="40"/>
      <c r="B84" s="41"/>
      <c r="C84" s="42"/>
      <c r="D84" s="42"/>
      <c r="E84" s="289" t="s">
        <v>4304</v>
      </c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4305</v>
      </c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1" t="str">
        <f>E13</f>
        <v>9004.3 - VZT - zařízení III</v>
      </c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21</v>
      </c>
      <c r="D88" s="42"/>
      <c r="E88" s="42"/>
      <c r="F88" s="29" t="str">
        <f>F16</f>
        <v>Žďár nad Sázavou</v>
      </c>
      <c r="G88" s="42"/>
      <c r="H88" s="42"/>
      <c r="I88" s="34" t="s">
        <v>23</v>
      </c>
      <c r="J88" s="74" t="str">
        <f>IF(J16="","",J16)</f>
        <v>6. 8. 2020</v>
      </c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25</v>
      </c>
      <c r="D90" s="42"/>
      <c r="E90" s="42"/>
      <c r="F90" s="29" t="str">
        <f>E19</f>
        <v>Kraj Vysočina</v>
      </c>
      <c r="G90" s="42"/>
      <c r="H90" s="42"/>
      <c r="I90" s="34" t="s">
        <v>31</v>
      </c>
      <c r="J90" s="38" t="str">
        <f>E25</f>
        <v>ARTPROJEKT Jihlava</v>
      </c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29</v>
      </c>
      <c r="D91" s="42"/>
      <c r="E91" s="42"/>
      <c r="F91" s="29" t="str">
        <f>IF(E22="","",E22)</f>
        <v>Vyplň údaj</v>
      </c>
      <c r="G91" s="42"/>
      <c r="H91" s="42"/>
      <c r="I91" s="34" t="s">
        <v>35</v>
      </c>
      <c r="J91" s="38" t="str">
        <f>E28</f>
        <v>IMPORT</v>
      </c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11" customFormat="1" ht="29.25" customHeight="1">
      <c r="A93" s="188"/>
      <c r="B93" s="189"/>
      <c r="C93" s="190" t="s">
        <v>192</v>
      </c>
      <c r="D93" s="191" t="s">
        <v>58</v>
      </c>
      <c r="E93" s="191" t="s">
        <v>54</v>
      </c>
      <c r="F93" s="191" t="s">
        <v>55</v>
      </c>
      <c r="G93" s="191" t="s">
        <v>193</v>
      </c>
      <c r="H93" s="191" t="s">
        <v>194</v>
      </c>
      <c r="I93" s="191" t="s">
        <v>195</v>
      </c>
      <c r="J93" s="191" t="s">
        <v>147</v>
      </c>
      <c r="K93" s="192" t="s">
        <v>196</v>
      </c>
      <c r="L93" s="193"/>
      <c r="M93" s="94" t="s">
        <v>19</v>
      </c>
      <c r="N93" s="95" t="s">
        <v>43</v>
      </c>
      <c r="O93" s="95" t="s">
        <v>197</v>
      </c>
      <c r="P93" s="95" t="s">
        <v>198</v>
      </c>
      <c r="Q93" s="95" t="s">
        <v>199</v>
      </c>
      <c r="R93" s="95" t="s">
        <v>200</v>
      </c>
      <c r="S93" s="95" t="s">
        <v>201</v>
      </c>
      <c r="T93" s="96" t="s">
        <v>202</v>
      </c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</row>
    <row r="94" spans="1:63" s="2" customFormat="1" ht="22.8" customHeight="1">
      <c r="A94" s="40"/>
      <c r="B94" s="41"/>
      <c r="C94" s="101" t="s">
        <v>203</v>
      </c>
      <c r="D94" s="42"/>
      <c r="E94" s="42"/>
      <c r="F94" s="42"/>
      <c r="G94" s="42"/>
      <c r="H94" s="42"/>
      <c r="I94" s="42"/>
      <c r="J94" s="194">
        <f>BK94</f>
        <v>0</v>
      </c>
      <c r="K94" s="42"/>
      <c r="L94" s="46"/>
      <c r="M94" s="97"/>
      <c r="N94" s="195"/>
      <c r="O94" s="98"/>
      <c r="P94" s="196">
        <f>P95</f>
        <v>0</v>
      </c>
      <c r="Q94" s="98"/>
      <c r="R94" s="196">
        <f>R95</f>
        <v>1.7101099999999998</v>
      </c>
      <c r="S94" s="98"/>
      <c r="T94" s="197">
        <f>T95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72</v>
      </c>
      <c r="AU94" s="19" t="s">
        <v>148</v>
      </c>
      <c r="BK94" s="198">
        <f>BK95</f>
        <v>0</v>
      </c>
    </row>
    <row r="95" spans="1:63" s="12" customFormat="1" ht="25.9" customHeight="1">
      <c r="A95" s="12"/>
      <c r="B95" s="199"/>
      <c r="C95" s="200"/>
      <c r="D95" s="201" t="s">
        <v>72</v>
      </c>
      <c r="E95" s="202" t="s">
        <v>1911</v>
      </c>
      <c r="F95" s="202" t="s">
        <v>4311</v>
      </c>
      <c r="G95" s="200"/>
      <c r="H95" s="200"/>
      <c r="I95" s="203"/>
      <c r="J95" s="204">
        <f>BK95</f>
        <v>0</v>
      </c>
      <c r="K95" s="200"/>
      <c r="L95" s="205"/>
      <c r="M95" s="206"/>
      <c r="N95" s="207"/>
      <c r="O95" s="207"/>
      <c r="P95" s="208">
        <f>P96+P101</f>
        <v>0</v>
      </c>
      <c r="Q95" s="207"/>
      <c r="R95" s="208">
        <f>R96+R101</f>
        <v>1.7101099999999998</v>
      </c>
      <c r="S95" s="207"/>
      <c r="T95" s="209">
        <f>T96+T101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0" t="s">
        <v>82</v>
      </c>
      <c r="AT95" s="211" t="s">
        <v>72</v>
      </c>
      <c r="AU95" s="211" t="s">
        <v>73</v>
      </c>
      <c r="AY95" s="210" t="s">
        <v>206</v>
      </c>
      <c r="BK95" s="212">
        <f>BK96+BK101</f>
        <v>0</v>
      </c>
    </row>
    <row r="96" spans="1:63" s="12" customFormat="1" ht="22.8" customHeight="1">
      <c r="A96" s="12"/>
      <c r="B96" s="199"/>
      <c r="C96" s="200"/>
      <c r="D96" s="201" t="s">
        <v>72</v>
      </c>
      <c r="E96" s="213" t="s">
        <v>2281</v>
      </c>
      <c r="F96" s="213" t="s">
        <v>4312</v>
      </c>
      <c r="G96" s="200"/>
      <c r="H96" s="200"/>
      <c r="I96" s="203"/>
      <c r="J96" s="214">
        <f>BK96</f>
        <v>0</v>
      </c>
      <c r="K96" s="200"/>
      <c r="L96" s="205"/>
      <c r="M96" s="206"/>
      <c r="N96" s="207"/>
      <c r="O96" s="207"/>
      <c r="P96" s="208">
        <f>SUM(P97:P100)</f>
        <v>0</v>
      </c>
      <c r="Q96" s="207"/>
      <c r="R96" s="208">
        <f>SUM(R97:R100)</f>
        <v>0.15735</v>
      </c>
      <c r="S96" s="207"/>
      <c r="T96" s="209">
        <f>SUM(T97:T100)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0" t="s">
        <v>82</v>
      </c>
      <c r="AT96" s="211" t="s">
        <v>72</v>
      </c>
      <c r="AU96" s="211" t="s">
        <v>34</v>
      </c>
      <c r="AY96" s="210" t="s">
        <v>206</v>
      </c>
      <c r="BK96" s="212">
        <f>SUM(BK97:BK100)</f>
        <v>0</v>
      </c>
    </row>
    <row r="97" spans="1:65" s="2" customFormat="1" ht="12">
      <c r="A97" s="40"/>
      <c r="B97" s="41"/>
      <c r="C97" s="215" t="s">
        <v>322</v>
      </c>
      <c r="D97" s="215" t="s">
        <v>208</v>
      </c>
      <c r="E97" s="216" t="s">
        <v>4313</v>
      </c>
      <c r="F97" s="217" t="s">
        <v>4314</v>
      </c>
      <c r="G97" s="218" t="s">
        <v>211</v>
      </c>
      <c r="H97" s="219">
        <v>5</v>
      </c>
      <c r="I97" s="220"/>
      <c r="J97" s="221">
        <f>ROUND(I97*H97,2)</f>
        <v>0</v>
      </c>
      <c r="K97" s="217" t="s">
        <v>19</v>
      </c>
      <c r="L97" s="46"/>
      <c r="M97" s="222" t="s">
        <v>19</v>
      </c>
      <c r="N97" s="223" t="s">
        <v>44</v>
      </c>
      <c r="O97" s="86"/>
      <c r="P97" s="224">
        <f>O97*H97</f>
        <v>0</v>
      </c>
      <c r="Q97" s="224">
        <v>7E-05</v>
      </c>
      <c r="R97" s="224">
        <f>Q97*H97</f>
        <v>0.00034999999999999994</v>
      </c>
      <c r="S97" s="224">
        <v>0</v>
      </c>
      <c r="T97" s="22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6" t="s">
        <v>304</v>
      </c>
      <c r="AT97" s="226" t="s">
        <v>208</v>
      </c>
      <c r="AU97" s="226" t="s">
        <v>82</v>
      </c>
      <c r="AY97" s="19" t="s">
        <v>206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9" t="s">
        <v>34</v>
      </c>
      <c r="BK97" s="227">
        <f>ROUND(I97*H97,2)</f>
        <v>0</v>
      </c>
      <c r="BL97" s="19" t="s">
        <v>304</v>
      </c>
      <c r="BM97" s="226" t="s">
        <v>82</v>
      </c>
    </row>
    <row r="98" spans="1:65" s="2" customFormat="1" ht="16.5" customHeight="1">
      <c r="A98" s="40"/>
      <c r="B98" s="41"/>
      <c r="C98" s="261" t="s">
        <v>7</v>
      </c>
      <c r="D98" s="261" t="s">
        <v>317</v>
      </c>
      <c r="E98" s="262" t="s">
        <v>4315</v>
      </c>
      <c r="F98" s="263" t="s">
        <v>4316</v>
      </c>
      <c r="G98" s="264" t="s">
        <v>211</v>
      </c>
      <c r="H98" s="265">
        <v>5</v>
      </c>
      <c r="I98" s="266"/>
      <c r="J98" s="267">
        <f>ROUND(I98*H98,2)</f>
        <v>0</v>
      </c>
      <c r="K98" s="263" t="s">
        <v>19</v>
      </c>
      <c r="L98" s="268"/>
      <c r="M98" s="269" t="s">
        <v>19</v>
      </c>
      <c r="N98" s="270" t="s">
        <v>44</v>
      </c>
      <c r="O98" s="86"/>
      <c r="P98" s="224">
        <f>O98*H98</f>
        <v>0</v>
      </c>
      <c r="Q98" s="224">
        <v>0.001</v>
      </c>
      <c r="R98" s="224">
        <f>Q98*H98</f>
        <v>0.005</v>
      </c>
      <c r="S98" s="224">
        <v>0</v>
      </c>
      <c r="T98" s="22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377</v>
      </c>
      <c r="AT98" s="226" t="s">
        <v>317</v>
      </c>
      <c r="AU98" s="226" t="s">
        <v>82</v>
      </c>
      <c r="AY98" s="19" t="s">
        <v>206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34</v>
      </c>
      <c r="BK98" s="227">
        <f>ROUND(I98*H98,2)</f>
        <v>0</v>
      </c>
      <c r="BL98" s="19" t="s">
        <v>304</v>
      </c>
      <c r="BM98" s="226" t="s">
        <v>112</v>
      </c>
    </row>
    <row r="99" spans="1:65" s="2" customFormat="1" ht="12">
      <c r="A99" s="40"/>
      <c r="B99" s="41"/>
      <c r="C99" s="215" t="s">
        <v>329</v>
      </c>
      <c r="D99" s="215" t="s">
        <v>208</v>
      </c>
      <c r="E99" s="216" t="s">
        <v>4317</v>
      </c>
      <c r="F99" s="217" t="s">
        <v>4318</v>
      </c>
      <c r="G99" s="218" t="s">
        <v>211</v>
      </c>
      <c r="H99" s="219">
        <v>128</v>
      </c>
      <c r="I99" s="220"/>
      <c r="J99" s="221">
        <f>ROUND(I99*H99,2)</f>
        <v>0</v>
      </c>
      <c r="K99" s="217" t="s">
        <v>19</v>
      </c>
      <c r="L99" s="46"/>
      <c r="M99" s="222" t="s">
        <v>19</v>
      </c>
      <c r="N99" s="223" t="s">
        <v>44</v>
      </c>
      <c r="O99" s="86"/>
      <c r="P99" s="224">
        <f>O99*H99</f>
        <v>0</v>
      </c>
      <c r="Q99" s="224">
        <v>0.001</v>
      </c>
      <c r="R99" s="224">
        <f>Q99*H99</f>
        <v>0.128</v>
      </c>
      <c r="S99" s="224">
        <v>0</v>
      </c>
      <c r="T99" s="22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6" t="s">
        <v>304</v>
      </c>
      <c r="AT99" s="226" t="s">
        <v>208</v>
      </c>
      <c r="AU99" s="226" t="s">
        <v>82</v>
      </c>
      <c r="AY99" s="19" t="s">
        <v>206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34</v>
      </c>
      <c r="BK99" s="227">
        <f>ROUND(I99*H99,2)</f>
        <v>0</v>
      </c>
      <c r="BL99" s="19" t="s">
        <v>304</v>
      </c>
      <c r="BM99" s="226" t="s">
        <v>118</v>
      </c>
    </row>
    <row r="100" spans="1:65" s="2" customFormat="1" ht="12">
      <c r="A100" s="40"/>
      <c r="B100" s="41"/>
      <c r="C100" s="215" t="s">
        <v>333</v>
      </c>
      <c r="D100" s="215" t="s">
        <v>208</v>
      </c>
      <c r="E100" s="216" t="s">
        <v>4319</v>
      </c>
      <c r="F100" s="217" t="s">
        <v>4320</v>
      </c>
      <c r="G100" s="218" t="s">
        <v>211</v>
      </c>
      <c r="H100" s="219">
        <v>16</v>
      </c>
      <c r="I100" s="220"/>
      <c r="J100" s="221">
        <f>ROUND(I100*H100,2)</f>
        <v>0</v>
      </c>
      <c r="K100" s="217" t="s">
        <v>19</v>
      </c>
      <c r="L100" s="46"/>
      <c r="M100" s="222" t="s">
        <v>19</v>
      </c>
      <c r="N100" s="223" t="s">
        <v>44</v>
      </c>
      <c r="O100" s="86"/>
      <c r="P100" s="224">
        <f>O100*H100</f>
        <v>0</v>
      </c>
      <c r="Q100" s="224">
        <v>0.0015</v>
      </c>
      <c r="R100" s="224">
        <f>Q100*H100</f>
        <v>0.024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304</v>
      </c>
      <c r="AT100" s="226" t="s">
        <v>208</v>
      </c>
      <c r="AU100" s="226" t="s">
        <v>82</v>
      </c>
      <c r="AY100" s="19" t="s">
        <v>206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34</v>
      </c>
      <c r="BK100" s="227">
        <f>ROUND(I100*H100,2)</f>
        <v>0</v>
      </c>
      <c r="BL100" s="19" t="s">
        <v>304</v>
      </c>
      <c r="BM100" s="226" t="s">
        <v>247</v>
      </c>
    </row>
    <row r="101" spans="1:63" s="12" customFormat="1" ht="22.8" customHeight="1">
      <c r="A101" s="12"/>
      <c r="B101" s="199"/>
      <c r="C101" s="200"/>
      <c r="D101" s="201" t="s">
        <v>72</v>
      </c>
      <c r="E101" s="213" t="s">
        <v>4323</v>
      </c>
      <c r="F101" s="213" t="s">
        <v>4324</v>
      </c>
      <c r="G101" s="200"/>
      <c r="H101" s="200"/>
      <c r="I101" s="203"/>
      <c r="J101" s="214">
        <f>BK101</f>
        <v>0</v>
      </c>
      <c r="K101" s="200"/>
      <c r="L101" s="205"/>
      <c r="M101" s="206"/>
      <c r="N101" s="207"/>
      <c r="O101" s="207"/>
      <c r="P101" s="208">
        <f>SUM(P102:P120)</f>
        <v>0</v>
      </c>
      <c r="Q101" s="207"/>
      <c r="R101" s="208">
        <f>SUM(R102:R120)</f>
        <v>1.5527599999999997</v>
      </c>
      <c r="S101" s="207"/>
      <c r="T101" s="209">
        <f>SUM(T102:T120)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10" t="s">
        <v>82</v>
      </c>
      <c r="AT101" s="211" t="s">
        <v>72</v>
      </c>
      <c r="AU101" s="211" t="s">
        <v>34</v>
      </c>
      <c r="AY101" s="210" t="s">
        <v>206</v>
      </c>
      <c r="BK101" s="212">
        <f>SUM(BK102:BK120)</f>
        <v>0</v>
      </c>
    </row>
    <row r="102" spans="1:65" s="2" customFormat="1" ht="21.75" customHeight="1">
      <c r="A102" s="40"/>
      <c r="B102" s="41"/>
      <c r="C102" s="215" t="s">
        <v>34</v>
      </c>
      <c r="D102" s="215" t="s">
        <v>208</v>
      </c>
      <c r="E102" s="216" t="s">
        <v>4409</v>
      </c>
      <c r="F102" s="217" t="s">
        <v>4410</v>
      </c>
      <c r="G102" s="218" t="s">
        <v>386</v>
      </c>
      <c r="H102" s="219">
        <v>10</v>
      </c>
      <c r="I102" s="220"/>
      <c r="J102" s="221">
        <f>ROUND(I102*H102,2)</f>
        <v>0</v>
      </c>
      <c r="K102" s="217" t="s">
        <v>19</v>
      </c>
      <c r="L102" s="46"/>
      <c r="M102" s="222" t="s">
        <v>19</v>
      </c>
      <c r="N102" s="223" t="s">
        <v>44</v>
      </c>
      <c r="O102" s="86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304</v>
      </c>
      <c r="AT102" s="226" t="s">
        <v>208</v>
      </c>
      <c r="AU102" s="226" t="s">
        <v>82</v>
      </c>
      <c r="AY102" s="19" t="s">
        <v>206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34</v>
      </c>
      <c r="BK102" s="227">
        <f>ROUND(I102*H102,2)</f>
        <v>0</v>
      </c>
      <c r="BL102" s="19" t="s">
        <v>304</v>
      </c>
      <c r="BM102" s="226" t="s">
        <v>255</v>
      </c>
    </row>
    <row r="103" spans="1:65" s="2" customFormat="1" ht="12">
      <c r="A103" s="40"/>
      <c r="B103" s="41"/>
      <c r="C103" s="261" t="s">
        <v>93</v>
      </c>
      <c r="D103" s="261" t="s">
        <v>317</v>
      </c>
      <c r="E103" s="262" t="s">
        <v>4327</v>
      </c>
      <c r="F103" s="263" t="s">
        <v>4411</v>
      </c>
      <c r="G103" s="264" t="s">
        <v>4329</v>
      </c>
      <c r="H103" s="265">
        <v>5</v>
      </c>
      <c r="I103" s="266"/>
      <c r="J103" s="267">
        <f>ROUND(I103*H103,2)</f>
        <v>0</v>
      </c>
      <c r="K103" s="263" t="s">
        <v>19</v>
      </c>
      <c r="L103" s="268"/>
      <c r="M103" s="269" t="s">
        <v>19</v>
      </c>
      <c r="N103" s="270" t="s">
        <v>44</v>
      </c>
      <c r="O103" s="86"/>
      <c r="P103" s="224">
        <f>O103*H103</f>
        <v>0</v>
      </c>
      <c r="Q103" s="224">
        <v>0.003</v>
      </c>
      <c r="R103" s="224">
        <f>Q103*H103</f>
        <v>0.015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377</v>
      </c>
      <c r="AT103" s="226" t="s">
        <v>317</v>
      </c>
      <c r="AU103" s="226" t="s">
        <v>82</v>
      </c>
      <c r="AY103" s="19" t="s">
        <v>206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34</v>
      </c>
      <c r="BK103" s="227">
        <f>ROUND(I103*H103,2)</f>
        <v>0</v>
      </c>
      <c r="BL103" s="19" t="s">
        <v>304</v>
      </c>
      <c r="BM103" s="226" t="s">
        <v>267</v>
      </c>
    </row>
    <row r="104" spans="1:65" s="2" customFormat="1" ht="12">
      <c r="A104" s="40"/>
      <c r="B104" s="41"/>
      <c r="C104" s="261" t="s">
        <v>112</v>
      </c>
      <c r="D104" s="261" t="s">
        <v>317</v>
      </c>
      <c r="E104" s="262" t="s">
        <v>4332</v>
      </c>
      <c r="F104" s="263" t="s">
        <v>4412</v>
      </c>
      <c r="G104" s="264" t="s">
        <v>4329</v>
      </c>
      <c r="H104" s="265">
        <v>5</v>
      </c>
      <c r="I104" s="266"/>
      <c r="J104" s="267">
        <f>ROUND(I104*H104,2)</f>
        <v>0</v>
      </c>
      <c r="K104" s="263" t="s">
        <v>19</v>
      </c>
      <c r="L104" s="268"/>
      <c r="M104" s="269" t="s">
        <v>19</v>
      </c>
      <c r="N104" s="270" t="s">
        <v>44</v>
      </c>
      <c r="O104" s="86"/>
      <c r="P104" s="224">
        <f>O104*H104</f>
        <v>0</v>
      </c>
      <c r="Q104" s="224">
        <v>0.003</v>
      </c>
      <c r="R104" s="224">
        <f>Q104*H104</f>
        <v>0.015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377</v>
      </c>
      <c r="AT104" s="226" t="s">
        <v>317</v>
      </c>
      <c r="AU104" s="226" t="s">
        <v>82</v>
      </c>
      <c r="AY104" s="19" t="s">
        <v>206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34</v>
      </c>
      <c r="BK104" s="227">
        <f>ROUND(I104*H104,2)</f>
        <v>0</v>
      </c>
      <c r="BL104" s="19" t="s">
        <v>304</v>
      </c>
      <c r="BM104" s="226" t="s">
        <v>285</v>
      </c>
    </row>
    <row r="105" spans="1:65" s="2" customFormat="1" ht="21.75" customHeight="1">
      <c r="A105" s="40"/>
      <c r="B105" s="41"/>
      <c r="C105" s="215" t="s">
        <v>118</v>
      </c>
      <c r="D105" s="215" t="s">
        <v>208</v>
      </c>
      <c r="E105" s="216" t="s">
        <v>4392</v>
      </c>
      <c r="F105" s="217" t="s">
        <v>4393</v>
      </c>
      <c r="G105" s="218" t="s">
        <v>386</v>
      </c>
      <c r="H105" s="219">
        <v>4</v>
      </c>
      <c r="I105" s="220"/>
      <c r="J105" s="221">
        <f>ROUND(I105*H105,2)</f>
        <v>0</v>
      </c>
      <c r="K105" s="217" t="s">
        <v>19</v>
      </c>
      <c r="L105" s="46"/>
      <c r="M105" s="222" t="s">
        <v>19</v>
      </c>
      <c r="N105" s="223" t="s">
        <v>44</v>
      </c>
      <c r="O105" s="86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304</v>
      </c>
      <c r="AT105" s="226" t="s">
        <v>208</v>
      </c>
      <c r="AU105" s="226" t="s">
        <v>82</v>
      </c>
      <c r="AY105" s="19" t="s">
        <v>206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34</v>
      </c>
      <c r="BK105" s="227">
        <f>ROUND(I105*H105,2)</f>
        <v>0</v>
      </c>
      <c r="BL105" s="19" t="s">
        <v>304</v>
      </c>
      <c r="BM105" s="226" t="s">
        <v>304</v>
      </c>
    </row>
    <row r="106" spans="1:65" s="2" customFormat="1" ht="16.5" customHeight="1">
      <c r="A106" s="40"/>
      <c r="B106" s="41"/>
      <c r="C106" s="261" t="s">
        <v>242</v>
      </c>
      <c r="D106" s="261" t="s">
        <v>317</v>
      </c>
      <c r="E106" s="262" t="s">
        <v>4344</v>
      </c>
      <c r="F106" s="263" t="s">
        <v>4394</v>
      </c>
      <c r="G106" s="264" t="s">
        <v>4329</v>
      </c>
      <c r="H106" s="265">
        <v>4</v>
      </c>
      <c r="I106" s="266"/>
      <c r="J106" s="267">
        <f>ROUND(I106*H106,2)</f>
        <v>0</v>
      </c>
      <c r="K106" s="263" t="s">
        <v>19</v>
      </c>
      <c r="L106" s="268"/>
      <c r="M106" s="269" t="s">
        <v>19</v>
      </c>
      <c r="N106" s="270" t="s">
        <v>44</v>
      </c>
      <c r="O106" s="86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377</v>
      </c>
      <c r="AT106" s="226" t="s">
        <v>317</v>
      </c>
      <c r="AU106" s="226" t="s">
        <v>82</v>
      </c>
      <c r="AY106" s="19" t="s">
        <v>206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34</v>
      </c>
      <c r="BK106" s="227">
        <f>ROUND(I106*H106,2)</f>
        <v>0</v>
      </c>
      <c r="BL106" s="19" t="s">
        <v>304</v>
      </c>
      <c r="BM106" s="226" t="s">
        <v>312</v>
      </c>
    </row>
    <row r="107" spans="1:65" s="2" customFormat="1" ht="21.75" customHeight="1">
      <c r="A107" s="40"/>
      <c r="B107" s="41"/>
      <c r="C107" s="215" t="s">
        <v>82</v>
      </c>
      <c r="D107" s="215" t="s">
        <v>208</v>
      </c>
      <c r="E107" s="216" t="s">
        <v>4413</v>
      </c>
      <c r="F107" s="217" t="s">
        <v>4414</v>
      </c>
      <c r="G107" s="218" t="s">
        <v>386</v>
      </c>
      <c r="H107" s="219">
        <v>4</v>
      </c>
      <c r="I107" s="220"/>
      <c r="J107" s="221">
        <f>ROUND(I107*H107,2)</f>
        <v>0</v>
      </c>
      <c r="K107" s="217" t="s">
        <v>19</v>
      </c>
      <c r="L107" s="46"/>
      <c r="M107" s="222" t="s">
        <v>19</v>
      </c>
      <c r="N107" s="223" t="s">
        <v>44</v>
      </c>
      <c r="O107" s="86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304</v>
      </c>
      <c r="AT107" s="226" t="s">
        <v>208</v>
      </c>
      <c r="AU107" s="226" t="s">
        <v>82</v>
      </c>
      <c r="AY107" s="19" t="s">
        <v>206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34</v>
      </c>
      <c r="BK107" s="227">
        <f>ROUND(I107*H107,2)</f>
        <v>0</v>
      </c>
      <c r="BL107" s="19" t="s">
        <v>304</v>
      </c>
      <c r="BM107" s="226" t="s">
        <v>322</v>
      </c>
    </row>
    <row r="108" spans="1:65" s="2" customFormat="1" ht="16.5" customHeight="1">
      <c r="A108" s="40"/>
      <c r="B108" s="41"/>
      <c r="C108" s="261" t="s">
        <v>115</v>
      </c>
      <c r="D108" s="261" t="s">
        <v>317</v>
      </c>
      <c r="E108" s="262" t="s">
        <v>4415</v>
      </c>
      <c r="F108" s="263" t="s">
        <v>4416</v>
      </c>
      <c r="G108" s="264" t="s">
        <v>4329</v>
      </c>
      <c r="H108" s="265">
        <v>4</v>
      </c>
      <c r="I108" s="266"/>
      <c r="J108" s="267">
        <f>ROUND(I108*H108,2)</f>
        <v>0</v>
      </c>
      <c r="K108" s="263" t="s">
        <v>19</v>
      </c>
      <c r="L108" s="268"/>
      <c r="M108" s="269" t="s">
        <v>19</v>
      </c>
      <c r="N108" s="270" t="s">
        <v>44</v>
      </c>
      <c r="O108" s="86"/>
      <c r="P108" s="224">
        <f>O108*H108</f>
        <v>0</v>
      </c>
      <c r="Q108" s="224">
        <v>0.04</v>
      </c>
      <c r="R108" s="224">
        <f>Q108*H108</f>
        <v>0.16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377</v>
      </c>
      <c r="AT108" s="226" t="s">
        <v>317</v>
      </c>
      <c r="AU108" s="226" t="s">
        <v>82</v>
      </c>
      <c r="AY108" s="19" t="s">
        <v>206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34</v>
      </c>
      <c r="BK108" s="227">
        <f>ROUND(I108*H108,2)</f>
        <v>0</v>
      </c>
      <c r="BL108" s="19" t="s">
        <v>304</v>
      </c>
      <c r="BM108" s="226" t="s">
        <v>329</v>
      </c>
    </row>
    <row r="109" spans="1:65" s="2" customFormat="1" ht="16.5" customHeight="1">
      <c r="A109" s="40"/>
      <c r="B109" s="41"/>
      <c r="C109" s="215" t="s">
        <v>247</v>
      </c>
      <c r="D109" s="215" t="s">
        <v>208</v>
      </c>
      <c r="E109" s="216" t="s">
        <v>4395</v>
      </c>
      <c r="F109" s="217" t="s">
        <v>4396</v>
      </c>
      <c r="G109" s="218" t="s">
        <v>386</v>
      </c>
      <c r="H109" s="219">
        <v>2</v>
      </c>
      <c r="I109" s="220"/>
      <c r="J109" s="221">
        <f>ROUND(I109*H109,2)</f>
        <v>0</v>
      </c>
      <c r="K109" s="217" t="s">
        <v>19</v>
      </c>
      <c r="L109" s="46"/>
      <c r="M109" s="222" t="s">
        <v>19</v>
      </c>
      <c r="N109" s="223" t="s">
        <v>44</v>
      </c>
      <c r="O109" s="86"/>
      <c r="P109" s="224">
        <f>O109*H109</f>
        <v>0</v>
      </c>
      <c r="Q109" s="224">
        <v>0</v>
      </c>
      <c r="R109" s="224">
        <f>Q109*H109</f>
        <v>0</v>
      </c>
      <c r="S109" s="224">
        <v>0</v>
      </c>
      <c r="T109" s="22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6" t="s">
        <v>304</v>
      </c>
      <c r="AT109" s="226" t="s">
        <v>208</v>
      </c>
      <c r="AU109" s="226" t="s">
        <v>82</v>
      </c>
      <c r="AY109" s="19" t="s">
        <v>206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34</v>
      </c>
      <c r="BK109" s="227">
        <f>ROUND(I109*H109,2)</f>
        <v>0</v>
      </c>
      <c r="BL109" s="19" t="s">
        <v>304</v>
      </c>
      <c r="BM109" s="226" t="s">
        <v>337</v>
      </c>
    </row>
    <row r="110" spans="1:65" s="2" customFormat="1" ht="16.5" customHeight="1">
      <c r="A110" s="40"/>
      <c r="B110" s="41"/>
      <c r="C110" s="261" t="s">
        <v>251</v>
      </c>
      <c r="D110" s="261" t="s">
        <v>317</v>
      </c>
      <c r="E110" s="262" t="s">
        <v>4348</v>
      </c>
      <c r="F110" s="263" t="s">
        <v>4397</v>
      </c>
      <c r="G110" s="264" t="s">
        <v>4329</v>
      </c>
      <c r="H110" s="265">
        <v>2</v>
      </c>
      <c r="I110" s="266"/>
      <c r="J110" s="267">
        <f>ROUND(I110*H110,2)</f>
        <v>0</v>
      </c>
      <c r="K110" s="263" t="s">
        <v>19</v>
      </c>
      <c r="L110" s="268"/>
      <c r="M110" s="269" t="s">
        <v>19</v>
      </c>
      <c r="N110" s="270" t="s">
        <v>44</v>
      </c>
      <c r="O110" s="86"/>
      <c r="P110" s="224">
        <f>O110*H110</f>
        <v>0</v>
      </c>
      <c r="Q110" s="224">
        <v>0.003</v>
      </c>
      <c r="R110" s="224">
        <f>Q110*H110</f>
        <v>0.006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377</v>
      </c>
      <c r="AT110" s="226" t="s">
        <v>317</v>
      </c>
      <c r="AU110" s="226" t="s">
        <v>82</v>
      </c>
      <c r="AY110" s="19" t="s">
        <v>206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34</v>
      </c>
      <c r="BK110" s="227">
        <f>ROUND(I110*H110,2)</f>
        <v>0</v>
      </c>
      <c r="BL110" s="19" t="s">
        <v>304</v>
      </c>
      <c r="BM110" s="226" t="s">
        <v>344</v>
      </c>
    </row>
    <row r="111" spans="1:65" s="2" customFormat="1" ht="12">
      <c r="A111" s="40"/>
      <c r="B111" s="41"/>
      <c r="C111" s="215" t="s">
        <v>267</v>
      </c>
      <c r="D111" s="215" t="s">
        <v>208</v>
      </c>
      <c r="E111" s="216" t="s">
        <v>4355</v>
      </c>
      <c r="F111" s="217" t="s">
        <v>4356</v>
      </c>
      <c r="G111" s="218" t="s">
        <v>270</v>
      </c>
      <c r="H111" s="219">
        <v>6</v>
      </c>
      <c r="I111" s="220"/>
      <c r="J111" s="221">
        <f>ROUND(I111*H111,2)</f>
        <v>0</v>
      </c>
      <c r="K111" s="217" t="s">
        <v>19</v>
      </c>
      <c r="L111" s="46"/>
      <c r="M111" s="222" t="s">
        <v>19</v>
      </c>
      <c r="N111" s="223" t="s">
        <v>44</v>
      </c>
      <c r="O111" s="86"/>
      <c r="P111" s="224">
        <f>O111*H111</f>
        <v>0</v>
      </c>
      <c r="Q111" s="224">
        <v>0.00826</v>
      </c>
      <c r="R111" s="224">
        <f>Q111*H111</f>
        <v>0.04956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304</v>
      </c>
      <c r="AT111" s="226" t="s">
        <v>208</v>
      </c>
      <c r="AU111" s="226" t="s">
        <v>82</v>
      </c>
      <c r="AY111" s="19" t="s">
        <v>206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34</v>
      </c>
      <c r="BK111" s="227">
        <f>ROUND(I111*H111,2)</f>
        <v>0</v>
      </c>
      <c r="BL111" s="19" t="s">
        <v>304</v>
      </c>
      <c r="BM111" s="226" t="s">
        <v>355</v>
      </c>
    </row>
    <row r="112" spans="1:65" s="2" customFormat="1" ht="12">
      <c r="A112" s="40"/>
      <c r="B112" s="41"/>
      <c r="C112" s="215" t="s">
        <v>274</v>
      </c>
      <c r="D112" s="215" t="s">
        <v>208</v>
      </c>
      <c r="E112" s="216" t="s">
        <v>4398</v>
      </c>
      <c r="F112" s="217" t="s">
        <v>4399</v>
      </c>
      <c r="G112" s="218" t="s">
        <v>270</v>
      </c>
      <c r="H112" s="219">
        <v>53</v>
      </c>
      <c r="I112" s="220"/>
      <c r="J112" s="221">
        <f>ROUND(I112*H112,2)</f>
        <v>0</v>
      </c>
      <c r="K112" s="217" t="s">
        <v>19</v>
      </c>
      <c r="L112" s="46"/>
      <c r="M112" s="222" t="s">
        <v>19</v>
      </c>
      <c r="N112" s="223" t="s">
        <v>44</v>
      </c>
      <c r="O112" s="86"/>
      <c r="P112" s="224">
        <f>O112*H112</f>
        <v>0</v>
      </c>
      <c r="Q112" s="224">
        <v>0.01301</v>
      </c>
      <c r="R112" s="224">
        <f>Q112*H112</f>
        <v>0.6895300000000001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304</v>
      </c>
      <c r="AT112" s="226" t="s">
        <v>208</v>
      </c>
      <c r="AU112" s="226" t="s">
        <v>82</v>
      </c>
      <c r="AY112" s="19" t="s">
        <v>206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34</v>
      </c>
      <c r="BK112" s="227">
        <f>ROUND(I112*H112,2)</f>
        <v>0</v>
      </c>
      <c r="BL112" s="19" t="s">
        <v>304</v>
      </c>
      <c r="BM112" s="226" t="s">
        <v>368</v>
      </c>
    </row>
    <row r="113" spans="1:65" s="2" customFormat="1" ht="12">
      <c r="A113" s="40"/>
      <c r="B113" s="41"/>
      <c r="C113" s="215" t="s">
        <v>285</v>
      </c>
      <c r="D113" s="215" t="s">
        <v>208</v>
      </c>
      <c r="E113" s="216" t="s">
        <v>4417</v>
      </c>
      <c r="F113" s="217" t="s">
        <v>4418</v>
      </c>
      <c r="G113" s="218" t="s">
        <v>270</v>
      </c>
      <c r="H113" s="219">
        <v>2</v>
      </c>
      <c r="I113" s="220"/>
      <c r="J113" s="221">
        <f>ROUND(I113*H113,2)</f>
        <v>0</v>
      </c>
      <c r="K113" s="217" t="s">
        <v>19</v>
      </c>
      <c r="L113" s="46"/>
      <c r="M113" s="222" t="s">
        <v>19</v>
      </c>
      <c r="N113" s="223" t="s">
        <v>44</v>
      </c>
      <c r="O113" s="86"/>
      <c r="P113" s="224">
        <f>O113*H113</f>
        <v>0</v>
      </c>
      <c r="Q113" s="224">
        <v>0.01858</v>
      </c>
      <c r="R113" s="224">
        <f>Q113*H113</f>
        <v>0.03716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304</v>
      </c>
      <c r="AT113" s="226" t="s">
        <v>208</v>
      </c>
      <c r="AU113" s="226" t="s">
        <v>82</v>
      </c>
      <c r="AY113" s="19" t="s">
        <v>206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34</v>
      </c>
      <c r="BK113" s="227">
        <f>ROUND(I113*H113,2)</f>
        <v>0</v>
      </c>
      <c r="BL113" s="19" t="s">
        <v>304</v>
      </c>
      <c r="BM113" s="226" t="s">
        <v>377</v>
      </c>
    </row>
    <row r="114" spans="1:65" s="2" customFormat="1" ht="12">
      <c r="A114" s="40"/>
      <c r="B114" s="41"/>
      <c r="C114" s="215" t="s">
        <v>8</v>
      </c>
      <c r="D114" s="215" t="s">
        <v>208</v>
      </c>
      <c r="E114" s="216" t="s">
        <v>4400</v>
      </c>
      <c r="F114" s="217" t="s">
        <v>4401</v>
      </c>
      <c r="G114" s="218" t="s">
        <v>270</v>
      </c>
      <c r="H114" s="219">
        <v>19</v>
      </c>
      <c r="I114" s="220"/>
      <c r="J114" s="221">
        <f>ROUND(I114*H114,2)</f>
        <v>0</v>
      </c>
      <c r="K114" s="217" t="s">
        <v>19</v>
      </c>
      <c r="L114" s="46"/>
      <c r="M114" s="222" t="s">
        <v>19</v>
      </c>
      <c r="N114" s="223" t="s">
        <v>44</v>
      </c>
      <c r="O114" s="86"/>
      <c r="P114" s="224">
        <f>O114*H114</f>
        <v>0</v>
      </c>
      <c r="Q114" s="224">
        <v>0.01081</v>
      </c>
      <c r="R114" s="224">
        <f>Q114*H114</f>
        <v>0.20539000000000002</v>
      </c>
      <c r="S114" s="224">
        <v>0</v>
      </c>
      <c r="T114" s="22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6" t="s">
        <v>304</v>
      </c>
      <c r="AT114" s="226" t="s">
        <v>208</v>
      </c>
      <c r="AU114" s="226" t="s">
        <v>82</v>
      </c>
      <c r="AY114" s="19" t="s">
        <v>206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34</v>
      </c>
      <c r="BK114" s="227">
        <f>ROUND(I114*H114,2)</f>
        <v>0</v>
      </c>
      <c r="BL114" s="19" t="s">
        <v>304</v>
      </c>
      <c r="BM114" s="226" t="s">
        <v>395</v>
      </c>
    </row>
    <row r="115" spans="1:65" s="2" customFormat="1" ht="12">
      <c r="A115" s="40"/>
      <c r="B115" s="41"/>
      <c r="C115" s="215" t="s">
        <v>304</v>
      </c>
      <c r="D115" s="215" t="s">
        <v>208</v>
      </c>
      <c r="E115" s="216" t="s">
        <v>4419</v>
      </c>
      <c r="F115" s="217" t="s">
        <v>4420</v>
      </c>
      <c r="G115" s="218" t="s">
        <v>270</v>
      </c>
      <c r="H115" s="219">
        <v>4</v>
      </c>
      <c r="I115" s="220"/>
      <c r="J115" s="221">
        <f>ROUND(I115*H115,2)</f>
        <v>0</v>
      </c>
      <c r="K115" s="217" t="s">
        <v>19</v>
      </c>
      <c r="L115" s="46"/>
      <c r="M115" s="222" t="s">
        <v>19</v>
      </c>
      <c r="N115" s="223" t="s">
        <v>44</v>
      </c>
      <c r="O115" s="86"/>
      <c r="P115" s="224">
        <f>O115*H115</f>
        <v>0</v>
      </c>
      <c r="Q115" s="224">
        <v>0.01878</v>
      </c>
      <c r="R115" s="224">
        <f>Q115*H115</f>
        <v>0.07512</v>
      </c>
      <c r="S115" s="224">
        <v>0</v>
      </c>
      <c r="T115" s="22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6" t="s">
        <v>304</v>
      </c>
      <c r="AT115" s="226" t="s">
        <v>208</v>
      </c>
      <c r="AU115" s="226" t="s">
        <v>82</v>
      </c>
      <c r="AY115" s="19" t="s">
        <v>206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34</v>
      </c>
      <c r="BK115" s="227">
        <f>ROUND(I115*H115,2)</f>
        <v>0</v>
      </c>
      <c r="BL115" s="19" t="s">
        <v>304</v>
      </c>
      <c r="BM115" s="226" t="s">
        <v>438</v>
      </c>
    </row>
    <row r="116" spans="1:65" s="2" customFormat="1" ht="12">
      <c r="A116" s="40"/>
      <c r="B116" s="41"/>
      <c r="C116" s="215" t="s">
        <v>255</v>
      </c>
      <c r="D116" s="215" t="s">
        <v>208</v>
      </c>
      <c r="E116" s="216" t="s">
        <v>4402</v>
      </c>
      <c r="F116" s="217" t="s">
        <v>4403</v>
      </c>
      <c r="G116" s="218" t="s">
        <v>386</v>
      </c>
      <c r="H116" s="219">
        <v>2</v>
      </c>
      <c r="I116" s="220"/>
      <c r="J116" s="221">
        <f>ROUND(I116*H116,2)</f>
        <v>0</v>
      </c>
      <c r="K116" s="217" t="s">
        <v>19</v>
      </c>
      <c r="L116" s="46"/>
      <c r="M116" s="222" t="s">
        <v>19</v>
      </c>
      <c r="N116" s="223" t="s">
        <v>44</v>
      </c>
      <c r="O116" s="86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304</v>
      </c>
      <c r="AT116" s="226" t="s">
        <v>208</v>
      </c>
      <c r="AU116" s="226" t="s">
        <v>82</v>
      </c>
      <c r="AY116" s="19" t="s">
        <v>206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34</v>
      </c>
      <c r="BK116" s="227">
        <f>ROUND(I116*H116,2)</f>
        <v>0</v>
      </c>
      <c r="BL116" s="19" t="s">
        <v>304</v>
      </c>
      <c r="BM116" s="226" t="s">
        <v>450</v>
      </c>
    </row>
    <row r="117" spans="1:65" s="2" customFormat="1" ht="16.5" customHeight="1">
      <c r="A117" s="40"/>
      <c r="B117" s="41"/>
      <c r="C117" s="261" t="s">
        <v>261</v>
      </c>
      <c r="D117" s="261" t="s">
        <v>317</v>
      </c>
      <c r="E117" s="262" t="s">
        <v>4369</v>
      </c>
      <c r="F117" s="263" t="s">
        <v>4404</v>
      </c>
      <c r="G117" s="264" t="s">
        <v>4329</v>
      </c>
      <c r="H117" s="265">
        <v>2</v>
      </c>
      <c r="I117" s="266"/>
      <c r="J117" s="267">
        <f>ROUND(I117*H117,2)</f>
        <v>0</v>
      </c>
      <c r="K117" s="263" t="s">
        <v>19</v>
      </c>
      <c r="L117" s="268"/>
      <c r="M117" s="269" t="s">
        <v>19</v>
      </c>
      <c r="N117" s="270" t="s">
        <v>44</v>
      </c>
      <c r="O117" s="86"/>
      <c r="P117" s="224">
        <f>O117*H117</f>
        <v>0</v>
      </c>
      <c r="Q117" s="224">
        <v>0.003</v>
      </c>
      <c r="R117" s="224">
        <f>Q117*H117</f>
        <v>0.006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377</v>
      </c>
      <c r="AT117" s="226" t="s">
        <v>317</v>
      </c>
      <c r="AU117" s="226" t="s">
        <v>82</v>
      </c>
      <c r="AY117" s="19" t="s">
        <v>206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34</v>
      </c>
      <c r="BK117" s="227">
        <f>ROUND(I117*H117,2)</f>
        <v>0</v>
      </c>
      <c r="BL117" s="19" t="s">
        <v>304</v>
      </c>
      <c r="BM117" s="226" t="s">
        <v>462</v>
      </c>
    </row>
    <row r="118" spans="1:65" s="2" customFormat="1" ht="12">
      <c r="A118" s="40"/>
      <c r="B118" s="41"/>
      <c r="C118" s="261" t="s">
        <v>308</v>
      </c>
      <c r="D118" s="261" t="s">
        <v>317</v>
      </c>
      <c r="E118" s="262" t="s">
        <v>4375</v>
      </c>
      <c r="F118" s="263" t="s">
        <v>4405</v>
      </c>
      <c r="G118" s="264" t="s">
        <v>4377</v>
      </c>
      <c r="H118" s="265">
        <v>1</v>
      </c>
      <c r="I118" s="266"/>
      <c r="J118" s="267">
        <f>ROUND(I118*H118,2)</f>
        <v>0</v>
      </c>
      <c r="K118" s="263" t="s">
        <v>19</v>
      </c>
      <c r="L118" s="268"/>
      <c r="M118" s="269" t="s">
        <v>19</v>
      </c>
      <c r="N118" s="270" t="s">
        <v>44</v>
      </c>
      <c r="O118" s="86"/>
      <c r="P118" s="224">
        <f>O118*H118</f>
        <v>0</v>
      </c>
      <c r="Q118" s="224">
        <v>0.294</v>
      </c>
      <c r="R118" s="224">
        <f>Q118*H118</f>
        <v>0.294</v>
      </c>
      <c r="S118" s="224">
        <v>0</v>
      </c>
      <c r="T118" s="22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6" t="s">
        <v>377</v>
      </c>
      <c r="AT118" s="226" t="s">
        <v>317</v>
      </c>
      <c r="AU118" s="226" t="s">
        <v>82</v>
      </c>
      <c r="AY118" s="19" t="s">
        <v>206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9" t="s">
        <v>34</v>
      </c>
      <c r="BK118" s="227">
        <f>ROUND(I118*H118,2)</f>
        <v>0</v>
      </c>
      <c r="BL118" s="19" t="s">
        <v>304</v>
      </c>
      <c r="BM118" s="226" t="s">
        <v>474</v>
      </c>
    </row>
    <row r="119" spans="1:65" s="2" customFormat="1" ht="12">
      <c r="A119" s="40"/>
      <c r="B119" s="41"/>
      <c r="C119" s="215" t="s">
        <v>312</v>
      </c>
      <c r="D119" s="215" t="s">
        <v>208</v>
      </c>
      <c r="E119" s="216" t="s">
        <v>4378</v>
      </c>
      <c r="F119" s="217" t="s">
        <v>4379</v>
      </c>
      <c r="G119" s="218" t="s">
        <v>258</v>
      </c>
      <c r="H119" s="219">
        <v>1.553</v>
      </c>
      <c r="I119" s="220"/>
      <c r="J119" s="221">
        <f>ROUND(I119*H119,2)</f>
        <v>0</v>
      </c>
      <c r="K119" s="217" t="s">
        <v>19</v>
      </c>
      <c r="L119" s="46"/>
      <c r="M119" s="222" t="s">
        <v>19</v>
      </c>
      <c r="N119" s="223" t="s">
        <v>44</v>
      </c>
      <c r="O119" s="86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304</v>
      </c>
      <c r="AT119" s="226" t="s">
        <v>208</v>
      </c>
      <c r="AU119" s="226" t="s">
        <v>82</v>
      </c>
      <c r="AY119" s="19" t="s">
        <v>206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34</v>
      </c>
      <c r="BK119" s="227">
        <f>ROUND(I119*H119,2)</f>
        <v>0</v>
      </c>
      <c r="BL119" s="19" t="s">
        <v>304</v>
      </c>
      <c r="BM119" s="226" t="s">
        <v>485</v>
      </c>
    </row>
    <row r="120" spans="1:65" s="2" customFormat="1" ht="12">
      <c r="A120" s="40"/>
      <c r="B120" s="41"/>
      <c r="C120" s="215" t="s">
        <v>316</v>
      </c>
      <c r="D120" s="215" t="s">
        <v>208</v>
      </c>
      <c r="E120" s="216" t="s">
        <v>4380</v>
      </c>
      <c r="F120" s="217" t="s">
        <v>4381</v>
      </c>
      <c r="G120" s="218" t="s">
        <v>4354</v>
      </c>
      <c r="H120" s="219">
        <v>1</v>
      </c>
      <c r="I120" s="220"/>
      <c r="J120" s="221">
        <f>ROUND(I120*H120,2)</f>
        <v>0</v>
      </c>
      <c r="K120" s="217" t="s">
        <v>19</v>
      </c>
      <c r="L120" s="46"/>
      <c r="M120" s="290" t="s">
        <v>19</v>
      </c>
      <c r="N120" s="291" t="s">
        <v>44</v>
      </c>
      <c r="O120" s="292"/>
      <c r="P120" s="293">
        <f>O120*H120</f>
        <v>0</v>
      </c>
      <c r="Q120" s="293">
        <v>0</v>
      </c>
      <c r="R120" s="293">
        <f>Q120*H120</f>
        <v>0</v>
      </c>
      <c r="S120" s="293">
        <v>0</v>
      </c>
      <c r="T120" s="294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6" t="s">
        <v>304</v>
      </c>
      <c r="AT120" s="226" t="s">
        <v>208</v>
      </c>
      <c r="AU120" s="226" t="s">
        <v>82</v>
      </c>
      <c r="AY120" s="19" t="s">
        <v>206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9" t="s">
        <v>34</v>
      </c>
      <c r="BK120" s="227">
        <f>ROUND(I120*H120,2)</f>
        <v>0</v>
      </c>
      <c r="BL120" s="19" t="s">
        <v>304</v>
      </c>
      <c r="BM120" s="226" t="s">
        <v>494</v>
      </c>
    </row>
    <row r="121" spans="1:31" s="2" customFormat="1" ht="6.95" customHeight="1">
      <c r="A121" s="40"/>
      <c r="B121" s="61"/>
      <c r="C121" s="62"/>
      <c r="D121" s="62"/>
      <c r="E121" s="62"/>
      <c r="F121" s="62"/>
      <c r="G121" s="62"/>
      <c r="H121" s="62"/>
      <c r="I121" s="62"/>
      <c r="J121" s="62"/>
      <c r="K121" s="62"/>
      <c r="L121" s="46"/>
      <c r="M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</sheetData>
  <sheetProtection password="C7F1" sheet="1" objects="1" scenarios="1" formatColumns="0" formatRows="0" autoFilter="0"/>
  <autoFilter ref="C93:K120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0:H80"/>
    <mergeCell ref="E84:H84"/>
    <mergeCell ref="E82:H82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103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2:12" ht="12">
      <c r="B8" s="22"/>
      <c r="D8" s="145" t="s">
        <v>143</v>
      </c>
      <c r="L8" s="22"/>
    </row>
    <row r="9" spans="2:12" s="1" customFormat="1" ht="16.5" customHeight="1">
      <c r="B9" s="22"/>
      <c r="E9" s="146" t="s">
        <v>3956</v>
      </c>
      <c r="F9" s="1"/>
      <c r="G9" s="1"/>
      <c r="H9" s="1"/>
      <c r="L9" s="22"/>
    </row>
    <row r="10" spans="2:12" s="1" customFormat="1" ht="12" customHeight="1">
      <c r="B10" s="22"/>
      <c r="D10" s="145" t="s">
        <v>3957</v>
      </c>
      <c r="L10" s="22"/>
    </row>
    <row r="11" spans="1:31" s="2" customFormat="1" ht="16.5" customHeight="1">
      <c r="A11" s="40"/>
      <c r="B11" s="46"/>
      <c r="C11" s="40"/>
      <c r="D11" s="40"/>
      <c r="E11" s="158" t="s">
        <v>4304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4305</v>
      </c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8" t="s">
        <v>4421</v>
      </c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49" t="str">
        <f>'Rekapitulace stavby'!AN8</f>
        <v>6. 8. 2020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">
        <v>19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27</v>
      </c>
      <c r="F19" s="40"/>
      <c r="G19" s="40"/>
      <c r="H19" s="40"/>
      <c r="I19" s="145" t="s">
        <v>28</v>
      </c>
      <c r="J19" s="135" t="s">
        <v>19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29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28</v>
      </c>
      <c r="J22" s="35" t="str">
        <f>'Rekapitulace stavby'!AN14</f>
        <v>Vyplň údaj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31</v>
      </c>
      <c r="E24" s="40"/>
      <c r="F24" s="40"/>
      <c r="G24" s="40"/>
      <c r="H24" s="40"/>
      <c r="I24" s="145" t="s">
        <v>26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32</v>
      </c>
      <c r="F25" s="40"/>
      <c r="G25" s="40"/>
      <c r="H25" s="40"/>
      <c r="I25" s="145" t="s">
        <v>28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35</v>
      </c>
      <c r="E27" s="40"/>
      <c r="F27" s="40"/>
      <c r="G27" s="40"/>
      <c r="H27" s="40"/>
      <c r="I27" s="145" t="s">
        <v>26</v>
      </c>
      <c r="J27" s="135" t="s">
        <v>19</v>
      </c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75</v>
      </c>
      <c r="F28" s="40"/>
      <c r="G28" s="40"/>
      <c r="H28" s="40"/>
      <c r="I28" s="145" t="s">
        <v>28</v>
      </c>
      <c r="J28" s="135" t="s">
        <v>19</v>
      </c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0"/>
      <c r="B31" s="151"/>
      <c r="C31" s="150"/>
      <c r="D31" s="150"/>
      <c r="E31" s="152" t="s">
        <v>19</v>
      </c>
      <c r="F31" s="152"/>
      <c r="G31" s="152"/>
      <c r="H31" s="152"/>
      <c r="I31" s="150"/>
      <c r="J31" s="150"/>
      <c r="K31" s="150"/>
      <c r="L31" s="153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5" t="s">
        <v>39</v>
      </c>
      <c r="E34" s="40"/>
      <c r="F34" s="40"/>
      <c r="G34" s="40"/>
      <c r="H34" s="40"/>
      <c r="I34" s="40"/>
      <c r="J34" s="156">
        <f>ROUND(J94,0)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4"/>
      <c r="E35" s="154"/>
      <c r="F35" s="154"/>
      <c r="G35" s="154"/>
      <c r="H35" s="154"/>
      <c r="I35" s="154"/>
      <c r="J35" s="154"/>
      <c r="K35" s="154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7" t="s">
        <v>41</v>
      </c>
      <c r="G36" s="40"/>
      <c r="H36" s="40"/>
      <c r="I36" s="157" t="s">
        <v>40</v>
      </c>
      <c r="J36" s="157" t="s">
        <v>42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58" t="s">
        <v>43</v>
      </c>
      <c r="E37" s="145" t="s">
        <v>44</v>
      </c>
      <c r="F37" s="159">
        <f>ROUND((SUM(BE94:BE120)),0)</f>
        <v>0</v>
      </c>
      <c r="G37" s="40"/>
      <c r="H37" s="40"/>
      <c r="I37" s="160">
        <v>0.21</v>
      </c>
      <c r="J37" s="159">
        <f>ROUND(((SUM(BE94:BE120))*I37),0)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45</v>
      </c>
      <c r="F38" s="159">
        <f>ROUND((SUM(BF94:BF120)),0)</f>
        <v>0</v>
      </c>
      <c r="G38" s="40"/>
      <c r="H38" s="40"/>
      <c r="I38" s="160">
        <v>0.15</v>
      </c>
      <c r="J38" s="159">
        <f>ROUND(((SUM(BF94:BF120))*I38),0)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46</v>
      </c>
      <c r="F39" s="159">
        <f>ROUND((SUM(BG94:BG120)),0)</f>
        <v>0</v>
      </c>
      <c r="G39" s="40"/>
      <c r="H39" s="40"/>
      <c r="I39" s="160">
        <v>0.21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47</v>
      </c>
      <c r="F40" s="159">
        <f>ROUND((SUM(BH94:BH120)),0)</f>
        <v>0</v>
      </c>
      <c r="G40" s="40"/>
      <c r="H40" s="40"/>
      <c r="I40" s="160">
        <v>0.15</v>
      </c>
      <c r="J40" s="159">
        <f>0</f>
        <v>0</v>
      </c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48</v>
      </c>
      <c r="F41" s="159">
        <f>ROUND((SUM(BI94:BI120)),0)</f>
        <v>0</v>
      </c>
      <c r="G41" s="40"/>
      <c r="H41" s="40"/>
      <c r="I41" s="160">
        <v>0</v>
      </c>
      <c r="J41" s="159">
        <f>0</f>
        <v>0</v>
      </c>
      <c r="K41" s="40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1"/>
      <c r="D43" s="162" t="s">
        <v>49</v>
      </c>
      <c r="E43" s="163"/>
      <c r="F43" s="163"/>
      <c r="G43" s="164" t="s">
        <v>50</v>
      </c>
      <c r="H43" s="165" t="s">
        <v>51</v>
      </c>
      <c r="I43" s="163"/>
      <c r="J43" s="166">
        <f>SUM(J34:J41)</f>
        <v>0</v>
      </c>
      <c r="K43" s="167"/>
      <c r="L43" s="147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145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2" t="str">
        <f>E7</f>
        <v>VOŠ a SPŠ Žďár nad Sázavou - tělocvična</v>
      </c>
      <c r="F52" s="34"/>
      <c r="G52" s="34"/>
      <c r="H52" s="34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143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2" t="s">
        <v>3956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3957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289" t="s">
        <v>4304</v>
      </c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4305</v>
      </c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9004.4 - VZT - zařízení IV</v>
      </c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Žďár nad Sázavou</v>
      </c>
      <c r="G60" s="42"/>
      <c r="H60" s="42"/>
      <c r="I60" s="34" t="s">
        <v>23</v>
      </c>
      <c r="J60" s="74" t="str">
        <f>IF(J16="","",J16)</f>
        <v>6. 8. 2020</v>
      </c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4" t="s">
        <v>25</v>
      </c>
      <c r="D62" s="42"/>
      <c r="E62" s="42"/>
      <c r="F62" s="29" t="str">
        <f>E19</f>
        <v>Kraj Vysočina</v>
      </c>
      <c r="G62" s="42"/>
      <c r="H62" s="42"/>
      <c r="I62" s="34" t="s">
        <v>31</v>
      </c>
      <c r="J62" s="38" t="str">
        <f>E25</f>
        <v>ARTPROJEKT Jihlava</v>
      </c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IMPORT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3" t="s">
        <v>146</v>
      </c>
      <c r="D65" s="174"/>
      <c r="E65" s="174"/>
      <c r="F65" s="174"/>
      <c r="G65" s="174"/>
      <c r="H65" s="174"/>
      <c r="I65" s="174"/>
      <c r="J65" s="175" t="s">
        <v>147</v>
      </c>
      <c r="K65" s="174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6" t="s">
        <v>71</v>
      </c>
      <c r="D67" s="42"/>
      <c r="E67" s="42"/>
      <c r="F67" s="42"/>
      <c r="G67" s="42"/>
      <c r="H67" s="42"/>
      <c r="I67" s="42"/>
      <c r="J67" s="104">
        <f>J94</f>
        <v>0</v>
      </c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148</v>
      </c>
    </row>
    <row r="68" spans="1:31" s="9" customFormat="1" ht="24.95" customHeight="1">
      <c r="A68" s="9"/>
      <c r="B68" s="177"/>
      <c r="C68" s="178"/>
      <c r="D68" s="179" t="s">
        <v>4307</v>
      </c>
      <c r="E68" s="180"/>
      <c r="F68" s="180"/>
      <c r="G68" s="180"/>
      <c r="H68" s="180"/>
      <c r="I68" s="180"/>
      <c r="J68" s="181">
        <f>J95</f>
        <v>0</v>
      </c>
      <c r="K68" s="178"/>
      <c r="L68" s="18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3"/>
      <c r="C69" s="127"/>
      <c r="D69" s="184" t="s">
        <v>4308</v>
      </c>
      <c r="E69" s="185"/>
      <c r="F69" s="185"/>
      <c r="G69" s="185"/>
      <c r="H69" s="185"/>
      <c r="I69" s="185"/>
      <c r="J69" s="186">
        <f>J96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7"/>
      <c r="D70" s="184" t="s">
        <v>4309</v>
      </c>
      <c r="E70" s="185"/>
      <c r="F70" s="185"/>
      <c r="G70" s="185"/>
      <c r="H70" s="185"/>
      <c r="I70" s="185"/>
      <c r="J70" s="186">
        <f>J100</f>
        <v>0</v>
      </c>
      <c r="K70" s="127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191</v>
      </c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72" t="str">
        <f>E7</f>
        <v>VOŠ a SPŠ Žďár nad Sázavou - tělocvična</v>
      </c>
      <c r="F80" s="34"/>
      <c r="G80" s="34"/>
      <c r="H80" s="34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2:12" s="1" customFormat="1" ht="12" customHeight="1">
      <c r="B81" s="23"/>
      <c r="C81" s="34" t="s">
        <v>143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2:12" s="1" customFormat="1" ht="16.5" customHeight="1">
      <c r="B82" s="23"/>
      <c r="C82" s="24"/>
      <c r="D82" s="24"/>
      <c r="E82" s="172" t="s">
        <v>3956</v>
      </c>
      <c r="F82" s="24"/>
      <c r="G82" s="24"/>
      <c r="H82" s="24"/>
      <c r="I82" s="24"/>
      <c r="J82" s="24"/>
      <c r="K82" s="24"/>
      <c r="L82" s="22"/>
    </row>
    <row r="83" spans="2:12" s="1" customFormat="1" ht="12" customHeight="1">
      <c r="B83" s="23"/>
      <c r="C83" s="34" t="s">
        <v>3957</v>
      </c>
      <c r="D83" s="24"/>
      <c r="E83" s="24"/>
      <c r="F83" s="24"/>
      <c r="G83" s="24"/>
      <c r="H83" s="24"/>
      <c r="I83" s="24"/>
      <c r="J83" s="24"/>
      <c r="K83" s="24"/>
      <c r="L83" s="22"/>
    </row>
    <row r="84" spans="1:31" s="2" customFormat="1" ht="16.5" customHeight="1">
      <c r="A84" s="40"/>
      <c r="B84" s="41"/>
      <c r="C84" s="42"/>
      <c r="D84" s="42"/>
      <c r="E84" s="289" t="s">
        <v>4304</v>
      </c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4305</v>
      </c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1" t="str">
        <f>E13</f>
        <v>9004.4 - VZT - zařízení IV</v>
      </c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21</v>
      </c>
      <c r="D88" s="42"/>
      <c r="E88" s="42"/>
      <c r="F88" s="29" t="str">
        <f>F16</f>
        <v>Žďár nad Sázavou</v>
      </c>
      <c r="G88" s="42"/>
      <c r="H88" s="42"/>
      <c r="I88" s="34" t="s">
        <v>23</v>
      </c>
      <c r="J88" s="74" t="str">
        <f>IF(J16="","",J16)</f>
        <v>6. 8. 2020</v>
      </c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25</v>
      </c>
      <c r="D90" s="42"/>
      <c r="E90" s="42"/>
      <c r="F90" s="29" t="str">
        <f>E19</f>
        <v>Kraj Vysočina</v>
      </c>
      <c r="G90" s="42"/>
      <c r="H90" s="42"/>
      <c r="I90" s="34" t="s">
        <v>31</v>
      </c>
      <c r="J90" s="38" t="str">
        <f>E25</f>
        <v>ARTPROJEKT Jihlava</v>
      </c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29</v>
      </c>
      <c r="D91" s="42"/>
      <c r="E91" s="42"/>
      <c r="F91" s="29" t="str">
        <f>IF(E22="","",E22)</f>
        <v>Vyplň údaj</v>
      </c>
      <c r="G91" s="42"/>
      <c r="H91" s="42"/>
      <c r="I91" s="34" t="s">
        <v>35</v>
      </c>
      <c r="J91" s="38" t="str">
        <f>E28</f>
        <v>IMPORT</v>
      </c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11" customFormat="1" ht="29.25" customHeight="1">
      <c r="A93" s="188"/>
      <c r="B93" s="189"/>
      <c r="C93" s="190" t="s">
        <v>192</v>
      </c>
      <c r="D93" s="191" t="s">
        <v>58</v>
      </c>
      <c r="E93" s="191" t="s">
        <v>54</v>
      </c>
      <c r="F93" s="191" t="s">
        <v>55</v>
      </c>
      <c r="G93" s="191" t="s">
        <v>193</v>
      </c>
      <c r="H93" s="191" t="s">
        <v>194</v>
      </c>
      <c r="I93" s="191" t="s">
        <v>195</v>
      </c>
      <c r="J93" s="191" t="s">
        <v>147</v>
      </c>
      <c r="K93" s="192" t="s">
        <v>196</v>
      </c>
      <c r="L93" s="193"/>
      <c r="M93" s="94" t="s">
        <v>19</v>
      </c>
      <c r="N93" s="95" t="s">
        <v>43</v>
      </c>
      <c r="O93" s="95" t="s">
        <v>197</v>
      </c>
      <c r="P93" s="95" t="s">
        <v>198</v>
      </c>
      <c r="Q93" s="95" t="s">
        <v>199</v>
      </c>
      <c r="R93" s="95" t="s">
        <v>200</v>
      </c>
      <c r="S93" s="95" t="s">
        <v>201</v>
      </c>
      <c r="T93" s="96" t="s">
        <v>202</v>
      </c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</row>
    <row r="94" spans="1:63" s="2" customFormat="1" ht="22.8" customHeight="1">
      <c r="A94" s="40"/>
      <c r="B94" s="41"/>
      <c r="C94" s="101" t="s">
        <v>203</v>
      </c>
      <c r="D94" s="42"/>
      <c r="E94" s="42"/>
      <c r="F94" s="42"/>
      <c r="G94" s="42"/>
      <c r="H94" s="42"/>
      <c r="I94" s="42"/>
      <c r="J94" s="194">
        <f>BK94</f>
        <v>0</v>
      </c>
      <c r="K94" s="42"/>
      <c r="L94" s="46"/>
      <c r="M94" s="97"/>
      <c r="N94" s="195"/>
      <c r="O94" s="98"/>
      <c r="P94" s="196">
        <f>P95</f>
        <v>0</v>
      </c>
      <c r="Q94" s="98"/>
      <c r="R94" s="196">
        <f>R95</f>
        <v>1.4479499999999998</v>
      </c>
      <c r="S94" s="98"/>
      <c r="T94" s="197">
        <f>T95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72</v>
      </c>
      <c r="AU94" s="19" t="s">
        <v>148</v>
      </c>
      <c r="BK94" s="198">
        <f>BK95</f>
        <v>0</v>
      </c>
    </row>
    <row r="95" spans="1:63" s="12" customFormat="1" ht="25.9" customHeight="1">
      <c r="A95" s="12"/>
      <c r="B95" s="199"/>
      <c r="C95" s="200"/>
      <c r="D95" s="201" t="s">
        <v>72</v>
      </c>
      <c r="E95" s="202" t="s">
        <v>1911</v>
      </c>
      <c r="F95" s="202" t="s">
        <v>4311</v>
      </c>
      <c r="G95" s="200"/>
      <c r="H95" s="200"/>
      <c r="I95" s="203"/>
      <c r="J95" s="204">
        <f>BK95</f>
        <v>0</v>
      </c>
      <c r="K95" s="200"/>
      <c r="L95" s="205"/>
      <c r="M95" s="206"/>
      <c r="N95" s="207"/>
      <c r="O95" s="207"/>
      <c r="P95" s="208">
        <f>P96+P100</f>
        <v>0</v>
      </c>
      <c r="Q95" s="207"/>
      <c r="R95" s="208">
        <f>R96+R100</f>
        <v>1.4479499999999998</v>
      </c>
      <c r="S95" s="207"/>
      <c r="T95" s="209">
        <f>T96+T100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0" t="s">
        <v>82</v>
      </c>
      <c r="AT95" s="211" t="s">
        <v>72</v>
      </c>
      <c r="AU95" s="211" t="s">
        <v>73</v>
      </c>
      <c r="AY95" s="210" t="s">
        <v>206</v>
      </c>
      <c r="BK95" s="212">
        <f>BK96+BK100</f>
        <v>0</v>
      </c>
    </row>
    <row r="96" spans="1:63" s="12" customFormat="1" ht="22.8" customHeight="1">
      <c r="A96" s="12"/>
      <c r="B96" s="199"/>
      <c r="C96" s="200"/>
      <c r="D96" s="201" t="s">
        <v>72</v>
      </c>
      <c r="E96" s="213" t="s">
        <v>2281</v>
      </c>
      <c r="F96" s="213" t="s">
        <v>4312</v>
      </c>
      <c r="G96" s="200"/>
      <c r="H96" s="200"/>
      <c r="I96" s="203"/>
      <c r="J96" s="214">
        <f>BK96</f>
        <v>0</v>
      </c>
      <c r="K96" s="200"/>
      <c r="L96" s="205"/>
      <c r="M96" s="206"/>
      <c r="N96" s="207"/>
      <c r="O96" s="207"/>
      <c r="P96" s="208">
        <f>SUM(P97:P99)</f>
        <v>0</v>
      </c>
      <c r="Q96" s="207"/>
      <c r="R96" s="208">
        <f>SUM(R97:R99)</f>
        <v>0.10450000000000001</v>
      </c>
      <c r="S96" s="207"/>
      <c r="T96" s="209">
        <f>SUM(T97:T99)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0" t="s">
        <v>82</v>
      </c>
      <c r="AT96" s="211" t="s">
        <v>72</v>
      </c>
      <c r="AU96" s="211" t="s">
        <v>34</v>
      </c>
      <c r="AY96" s="210" t="s">
        <v>206</v>
      </c>
      <c r="BK96" s="212">
        <f>SUM(BK97:BK99)</f>
        <v>0</v>
      </c>
    </row>
    <row r="97" spans="1:65" s="2" customFormat="1" ht="12">
      <c r="A97" s="40"/>
      <c r="B97" s="41"/>
      <c r="C97" s="215" t="s">
        <v>333</v>
      </c>
      <c r="D97" s="215" t="s">
        <v>208</v>
      </c>
      <c r="E97" s="216" t="s">
        <v>4317</v>
      </c>
      <c r="F97" s="217" t="s">
        <v>4318</v>
      </c>
      <c r="G97" s="218" t="s">
        <v>211</v>
      </c>
      <c r="H97" s="219">
        <v>98</v>
      </c>
      <c r="I97" s="220"/>
      <c r="J97" s="221">
        <f>ROUND(I97*H97,2)</f>
        <v>0</v>
      </c>
      <c r="K97" s="217" t="s">
        <v>19</v>
      </c>
      <c r="L97" s="46"/>
      <c r="M97" s="222" t="s">
        <v>19</v>
      </c>
      <c r="N97" s="223" t="s">
        <v>44</v>
      </c>
      <c r="O97" s="86"/>
      <c r="P97" s="224">
        <f>O97*H97</f>
        <v>0</v>
      </c>
      <c r="Q97" s="224">
        <v>0.001</v>
      </c>
      <c r="R97" s="224">
        <f>Q97*H97</f>
        <v>0.098</v>
      </c>
      <c r="S97" s="224">
        <v>0</v>
      </c>
      <c r="T97" s="22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6" t="s">
        <v>304</v>
      </c>
      <c r="AT97" s="226" t="s">
        <v>208</v>
      </c>
      <c r="AU97" s="226" t="s">
        <v>82</v>
      </c>
      <c r="AY97" s="19" t="s">
        <v>206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9" t="s">
        <v>34</v>
      </c>
      <c r="BK97" s="227">
        <f>ROUND(I97*H97,2)</f>
        <v>0</v>
      </c>
      <c r="BL97" s="19" t="s">
        <v>304</v>
      </c>
      <c r="BM97" s="226" t="s">
        <v>82</v>
      </c>
    </row>
    <row r="98" spans="1:65" s="2" customFormat="1" ht="12">
      <c r="A98" s="40"/>
      <c r="B98" s="41"/>
      <c r="C98" s="215" t="s">
        <v>337</v>
      </c>
      <c r="D98" s="215" t="s">
        <v>208</v>
      </c>
      <c r="E98" s="216" t="s">
        <v>4319</v>
      </c>
      <c r="F98" s="217" t="s">
        <v>4320</v>
      </c>
      <c r="G98" s="218" t="s">
        <v>211</v>
      </c>
      <c r="H98" s="219">
        <v>4</v>
      </c>
      <c r="I98" s="220"/>
      <c r="J98" s="221">
        <f>ROUND(I98*H98,2)</f>
        <v>0</v>
      </c>
      <c r="K98" s="217" t="s">
        <v>19</v>
      </c>
      <c r="L98" s="46"/>
      <c r="M98" s="222" t="s">
        <v>19</v>
      </c>
      <c r="N98" s="223" t="s">
        <v>44</v>
      </c>
      <c r="O98" s="86"/>
      <c r="P98" s="224">
        <f>O98*H98</f>
        <v>0</v>
      </c>
      <c r="Q98" s="224">
        <v>0.0015</v>
      </c>
      <c r="R98" s="224">
        <f>Q98*H98</f>
        <v>0.006</v>
      </c>
      <c r="S98" s="224">
        <v>0</v>
      </c>
      <c r="T98" s="22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304</v>
      </c>
      <c r="AT98" s="226" t="s">
        <v>208</v>
      </c>
      <c r="AU98" s="226" t="s">
        <v>82</v>
      </c>
      <c r="AY98" s="19" t="s">
        <v>206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34</v>
      </c>
      <c r="BK98" s="227">
        <f>ROUND(I98*H98,2)</f>
        <v>0</v>
      </c>
      <c r="BL98" s="19" t="s">
        <v>304</v>
      </c>
      <c r="BM98" s="226" t="s">
        <v>112</v>
      </c>
    </row>
    <row r="99" spans="1:65" s="2" customFormat="1" ht="33" customHeight="1">
      <c r="A99" s="40"/>
      <c r="B99" s="41"/>
      <c r="C99" s="215" t="s">
        <v>341</v>
      </c>
      <c r="D99" s="215" t="s">
        <v>208</v>
      </c>
      <c r="E99" s="216" t="s">
        <v>4321</v>
      </c>
      <c r="F99" s="217" t="s">
        <v>4322</v>
      </c>
      <c r="G99" s="218" t="s">
        <v>211</v>
      </c>
      <c r="H99" s="219">
        <v>1</v>
      </c>
      <c r="I99" s="220"/>
      <c r="J99" s="221">
        <f>ROUND(I99*H99,2)</f>
        <v>0</v>
      </c>
      <c r="K99" s="217" t="s">
        <v>19</v>
      </c>
      <c r="L99" s="46"/>
      <c r="M99" s="222" t="s">
        <v>19</v>
      </c>
      <c r="N99" s="223" t="s">
        <v>44</v>
      </c>
      <c r="O99" s="86"/>
      <c r="P99" s="224">
        <f>O99*H99</f>
        <v>0</v>
      </c>
      <c r="Q99" s="224">
        <v>0.0005</v>
      </c>
      <c r="R99" s="224">
        <f>Q99*H99</f>
        <v>0.0005</v>
      </c>
      <c r="S99" s="224">
        <v>0</v>
      </c>
      <c r="T99" s="22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6" t="s">
        <v>304</v>
      </c>
      <c r="AT99" s="226" t="s">
        <v>208</v>
      </c>
      <c r="AU99" s="226" t="s">
        <v>82</v>
      </c>
      <c r="AY99" s="19" t="s">
        <v>206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34</v>
      </c>
      <c r="BK99" s="227">
        <f>ROUND(I99*H99,2)</f>
        <v>0</v>
      </c>
      <c r="BL99" s="19" t="s">
        <v>304</v>
      </c>
      <c r="BM99" s="226" t="s">
        <v>118</v>
      </c>
    </row>
    <row r="100" spans="1:63" s="12" customFormat="1" ht="22.8" customHeight="1">
      <c r="A100" s="12"/>
      <c r="B100" s="199"/>
      <c r="C100" s="200"/>
      <c r="D100" s="201" t="s">
        <v>72</v>
      </c>
      <c r="E100" s="213" t="s">
        <v>4323</v>
      </c>
      <c r="F100" s="213" t="s">
        <v>4324</v>
      </c>
      <c r="G100" s="200"/>
      <c r="H100" s="200"/>
      <c r="I100" s="203"/>
      <c r="J100" s="214">
        <f>BK100</f>
        <v>0</v>
      </c>
      <c r="K100" s="200"/>
      <c r="L100" s="205"/>
      <c r="M100" s="206"/>
      <c r="N100" s="207"/>
      <c r="O100" s="207"/>
      <c r="P100" s="208">
        <f>SUM(P101:P120)</f>
        <v>0</v>
      </c>
      <c r="Q100" s="207"/>
      <c r="R100" s="208">
        <f>SUM(R101:R120)</f>
        <v>1.3434499999999998</v>
      </c>
      <c r="S100" s="207"/>
      <c r="T100" s="209">
        <f>SUM(T101:T120)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10" t="s">
        <v>82</v>
      </c>
      <c r="AT100" s="211" t="s">
        <v>72</v>
      </c>
      <c r="AU100" s="211" t="s">
        <v>34</v>
      </c>
      <c r="AY100" s="210" t="s">
        <v>206</v>
      </c>
      <c r="BK100" s="212">
        <f>SUM(BK101:BK120)</f>
        <v>0</v>
      </c>
    </row>
    <row r="101" spans="1:65" s="2" customFormat="1" ht="21.75" customHeight="1">
      <c r="A101" s="40"/>
      <c r="B101" s="41"/>
      <c r="C101" s="215" t="s">
        <v>34</v>
      </c>
      <c r="D101" s="215" t="s">
        <v>208</v>
      </c>
      <c r="E101" s="216" t="s">
        <v>4325</v>
      </c>
      <c r="F101" s="217" t="s">
        <v>4326</v>
      </c>
      <c r="G101" s="218" t="s">
        <v>386</v>
      </c>
      <c r="H101" s="219">
        <v>18</v>
      </c>
      <c r="I101" s="220"/>
      <c r="J101" s="221">
        <f>ROUND(I101*H101,2)</f>
        <v>0</v>
      </c>
      <c r="K101" s="217" t="s">
        <v>19</v>
      </c>
      <c r="L101" s="46"/>
      <c r="M101" s="222" t="s">
        <v>19</v>
      </c>
      <c r="N101" s="223" t="s">
        <v>44</v>
      </c>
      <c r="O101" s="86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6" t="s">
        <v>304</v>
      </c>
      <c r="AT101" s="226" t="s">
        <v>208</v>
      </c>
      <c r="AU101" s="226" t="s">
        <v>82</v>
      </c>
      <c r="AY101" s="19" t="s">
        <v>206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9" t="s">
        <v>34</v>
      </c>
      <c r="BK101" s="227">
        <f>ROUND(I101*H101,2)</f>
        <v>0</v>
      </c>
      <c r="BL101" s="19" t="s">
        <v>304</v>
      </c>
      <c r="BM101" s="226" t="s">
        <v>247</v>
      </c>
    </row>
    <row r="102" spans="1:65" s="2" customFormat="1" ht="12">
      <c r="A102" s="40"/>
      <c r="B102" s="41"/>
      <c r="C102" s="261" t="s">
        <v>115</v>
      </c>
      <c r="D102" s="261" t="s">
        <v>317</v>
      </c>
      <c r="E102" s="262" t="s">
        <v>4422</v>
      </c>
      <c r="F102" s="263" t="s">
        <v>4423</v>
      </c>
      <c r="G102" s="264" t="s">
        <v>4329</v>
      </c>
      <c r="H102" s="265">
        <v>6</v>
      </c>
      <c r="I102" s="266"/>
      <c r="J102" s="267">
        <f>ROUND(I102*H102,2)</f>
        <v>0</v>
      </c>
      <c r="K102" s="263" t="s">
        <v>19</v>
      </c>
      <c r="L102" s="268"/>
      <c r="M102" s="269" t="s">
        <v>19</v>
      </c>
      <c r="N102" s="270" t="s">
        <v>44</v>
      </c>
      <c r="O102" s="86"/>
      <c r="P102" s="224">
        <f>O102*H102</f>
        <v>0</v>
      </c>
      <c r="Q102" s="224">
        <v>0.002</v>
      </c>
      <c r="R102" s="224">
        <f>Q102*H102</f>
        <v>0.012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377</v>
      </c>
      <c r="AT102" s="226" t="s">
        <v>317</v>
      </c>
      <c r="AU102" s="226" t="s">
        <v>82</v>
      </c>
      <c r="AY102" s="19" t="s">
        <v>206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34</v>
      </c>
      <c r="BK102" s="227">
        <f>ROUND(I102*H102,2)</f>
        <v>0</v>
      </c>
      <c r="BL102" s="19" t="s">
        <v>304</v>
      </c>
      <c r="BM102" s="226" t="s">
        <v>255</v>
      </c>
    </row>
    <row r="103" spans="1:65" s="2" customFormat="1" ht="21.75" customHeight="1">
      <c r="A103" s="40"/>
      <c r="B103" s="41"/>
      <c r="C103" s="261" t="s">
        <v>118</v>
      </c>
      <c r="D103" s="261" t="s">
        <v>317</v>
      </c>
      <c r="E103" s="262" t="s">
        <v>4424</v>
      </c>
      <c r="F103" s="263" t="s">
        <v>4425</v>
      </c>
      <c r="G103" s="264" t="s">
        <v>4329</v>
      </c>
      <c r="H103" s="265">
        <v>12</v>
      </c>
      <c r="I103" s="266"/>
      <c r="J103" s="267">
        <f>ROUND(I103*H103,2)</f>
        <v>0</v>
      </c>
      <c r="K103" s="263" t="s">
        <v>19</v>
      </c>
      <c r="L103" s="268"/>
      <c r="M103" s="269" t="s">
        <v>19</v>
      </c>
      <c r="N103" s="270" t="s">
        <v>44</v>
      </c>
      <c r="O103" s="86"/>
      <c r="P103" s="224">
        <f>O103*H103</f>
        <v>0</v>
      </c>
      <c r="Q103" s="224">
        <v>0.002</v>
      </c>
      <c r="R103" s="224">
        <f>Q103*H103</f>
        <v>0.024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377</v>
      </c>
      <c r="AT103" s="226" t="s">
        <v>317</v>
      </c>
      <c r="AU103" s="226" t="s">
        <v>82</v>
      </c>
      <c r="AY103" s="19" t="s">
        <v>206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34</v>
      </c>
      <c r="BK103" s="227">
        <f>ROUND(I103*H103,2)</f>
        <v>0</v>
      </c>
      <c r="BL103" s="19" t="s">
        <v>304</v>
      </c>
      <c r="BM103" s="226" t="s">
        <v>267</v>
      </c>
    </row>
    <row r="104" spans="1:65" s="2" customFormat="1" ht="21.75" customHeight="1">
      <c r="A104" s="40"/>
      <c r="B104" s="41"/>
      <c r="C104" s="215" t="s">
        <v>261</v>
      </c>
      <c r="D104" s="215" t="s">
        <v>208</v>
      </c>
      <c r="E104" s="216" t="s">
        <v>4392</v>
      </c>
      <c r="F104" s="217" t="s">
        <v>4393</v>
      </c>
      <c r="G104" s="218" t="s">
        <v>386</v>
      </c>
      <c r="H104" s="219">
        <v>3</v>
      </c>
      <c r="I104" s="220"/>
      <c r="J104" s="221">
        <f>ROUND(I104*H104,2)</f>
        <v>0</v>
      </c>
      <c r="K104" s="217" t="s">
        <v>19</v>
      </c>
      <c r="L104" s="46"/>
      <c r="M104" s="222" t="s">
        <v>19</v>
      </c>
      <c r="N104" s="223" t="s">
        <v>44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304</v>
      </c>
      <c r="AT104" s="226" t="s">
        <v>208</v>
      </c>
      <c r="AU104" s="226" t="s">
        <v>82</v>
      </c>
      <c r="AY104" s="19" t="s">
        <v>206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34</v>
      </c>
      <c r="BK104" s="227">
        <f>ROUND(I104*H104,2)</f>
        <v>0</v>
      </c>
      <c r="BL104" s="19" t="s">
        <v>304</v>
      </c>
      <c r="BM104" s="226" t="s">
        <v>285</v>
      </c>
    </row>
    <row r="105" spans="1:65" s="2" customFormat="1" ht="16.5" customHeight="1">
      <c r="A105" s="40"/>
      <c r="B105" s="41"/>
      <c r="C105" s="261" t="s">
        <v>267</v>
      </c>
      <c r="D105" s="261" t="s">
        <v>317</v>
      </c>
      <c r="E105" s="262" t="s">
        <v>4344</v>
      </c>
      <c r="F105" s="263" t="s">
        <v>4394</v>
      </c>
      <c r="G105" s="264" t="s">
        <v>4329</v>
      </c>
      <c r="H105" s="265">
        <v>3</v>
      </c>
      <c r="I105" s="266"/>
      <c r="J105" s="267">
        <f>ROUND(I105*H105,2)</f>
        <v>0</v>
      </c>
      <c r="K105" s="263" t="s">
        <v>19</v>
      </c>
      <c r="L105" s="268"/>
      <c r="M105" s="269" t="s">
        <v>19</v>
      </c>
      <c r="N105" s="270" t="s">
        <v>44</v>
      </c>
      <c r="O105" s="86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377</v>
      </c>
      <c r="AT105" s="226" t="s">
        <v>317</v>
      </c>
      <c r="AU105" s="226" t="s">
        <v>82</v>
      </c>
      <c r="AY105" s="19" t="s">
        <v>206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34</v>
      </c>
      <c r="BK105" s="227">
        <f>ROUND(I105*H105,2)</f>
        <v>0</v>
      </c>
      <c r="BL105" s="19" t="s">
        <v>304</v>
      </c>
      <c r="BM105" s="226" t="s">
        <v>304</v>
      </c>
    </row>
    <row r="106" spans="1:65" s="2" customFormat="1" ht="16.5" customHeight="1">
      <c r="A106" s="40"/>
      <c r="B106" s="41"/>
      <c r="C106" s="215" t="s">
        <v>93</v>
      </c>
      <c r="D106" s="215" t="s">
        <v>208</v>
      </c>
      <c r="E106" s="216" t="s">
        <v>4426</v>
      </c>
      <c r="F106" s="217" t="s">
        <v>4427</v>
      </c>
      <c r="G106" s="218" t="s">
        <v>386</v>
      </c>
      <c r="H106" s="219">
        <v>12</v>
      </c>
      <c r="I106" s="220"/>
      <c r="J106" s="221">
        <f>ROUND(I106*H106,2)</f>
        <v>0</v>
      </c>
      <c r="K106" s="217" t="s">
        <v>19</v>
      </c>
      <c r="L106" s="46"/>
      <c r="M106" s="222" t="s">
        <v>19</v>
      </c>
      <c r="N106" s="223" t="s">
        <v>44</v>
      </c>
      <c r="O106" s="86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304</v>
      </c>
      <c r="AT106" s="226" t="s">
        <v>208</v>
      </c>
      <c r="AU106" s="226" t="s">
        <v>82</v>
      </c>
      <c r="AY106" s="19" t="s">
        <v>206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34</v>
      </c>
      <c r="BK106" s="227">
        <f>ROUND(I106*H106,2)</f>
        <v>0</v>
      </c>
      <c r="BL106" s="19" t="s">
        <v>304</v>
      </c>
      <c r="BM106" s="226" t="s">
        <v>312</v>
      </c>
    </row>
    <row r="107" spans="1:65" s="2" customFormat="1" ht="16.5" customHeight="1">
      <c r="A107" s="40"/>
      <c r="B107" s="41"/>
      <c r="C107" s="261" t="s">
        <v>242</v>
      </c>
      <c r="D107" s="261" t="s">
        <v>317</v>
      </c>
      <c r="E107" s="262" t="s">
        <v>4428</v>
      </c>
      <c r="F107" s="263" t="s">
        <v>4429</v>
      </c>
      <c r="G107" s="264" t="s">
        <v>4329</v>
      </c>
      <c r="H107" s="265">
        <v>12</v>
      </c>
      <c r="I107" s="266"/>
      <c r="J107" s="267">
        <f>ROUND(I107*H107,2)</f>
        <v>0</v>
      </c>
      <c r="K107" s="263" t="s">
        <v>19</v>
      </c>
      <c r="L107" s="268"/>
      <c r="M107" s="269" t="s">
        <v>19</v>
      </c>
      <c r="N107" s="270" t="s">
        <v>44</v>
      </c>
      <c r="O107" s="86"/>
      <c r="P107" s="224">
        <f>O107*H107</f>
        <v>0</v>
      </c>
      <c r="Q107" s="224">
        <v>0.002</v>
      </c>
      <c r="R107" s="224">
        <f>Q107*H107</f>
        <v>0.024</v>
      </c>
      <c r="S107" s="224">
        <v>0</v>
      </c>
      <c r="T107" s="225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377</v>
      </c>
      <c r="AT107" s="226" t="s">
        <v>317</v>
      </c>
      <c r="AU107" s="226" t="s">
        <v>82</v>
      </c>
      <c r="AY107" s="19" t="s">
        <v>206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34</v>
      </c>
      <c r="BK107" s="227">
        <f>ROUND(I107*H107,2)</f>
        <v>0</v>
      </c>
      <c r="BL107" s="19" t="s">
        <v>304</v>
      </c>
      <c r="BM107" s="226" t="s">
        <v>322</v>
      </c>
    </row>
    <row r="108" spans="1:65" s="2" customFormat="1" ht="16.5" customHeight="1">
      <c r="A108" s="40"/>
      <c r="B108" s="41"/>
      <c r="C108" s="215" t="s">
        <v>82</v>
      </c>
      <c r="D108" s="215" t="s">
        <v>208</v>
      </c>
      <c r="E108" s="216" t="s">
        <v>4430</v>
      </c>
      <c r="F108" s="217" t="s">
        <v>4431</v>
      </c>
      <c r="G108" s="218" t="s">
        <v>386</v>
      </c>
      <c r="H108" s="219">
        <v>2</v>
      </c>
      <c r="I108" s="220"/>
      <c r="J108" s="221">
        <f>ROUND(I108*H108,2)</f>
        <v>0</v>
      </c>
      <c r="K108" s="217" t="s">
        <v>19</v>
      </c>
      <c r="L108" s="46"/>
      <c r="M108" s="222" t="s">
        <v>19</v>
      </c>
      <c r="N108" s="223" t="s">
        <v>44</v>
      </c>
      <c r="O108" s="86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304</v>
      </c>
      <c r="AT108" s="226" t="s">
        <v>208</v>
      </c>
      <c r="AU108" s="226" t="s">
        <v>82</v>
      </c>
      <c r="AY108" s="19" t="s">
        <v>206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34</v>
      </c>
      <c r="BK108" s="227">
        <f>ROUND(I108*H108,2)</f>
        <v>0</v>
      </c>
      <c r="BL108" s="19" t="s">
        <v>304</v>
      </c>
      <c r="BM108" s="226" t="s">
        <v>329</v>
      </c>
    </row>
    <row r="109" spans="1:65" s="2" customFormat="1" ht="16.5" customHeight="1">
      <c r="A109" s="40"/>
      <c r="B109" s="41"/>
      <c r="C109" s="261" t="s">
        <v>247</v>
      </c>
      <c r="D109" s="261" t="s">
        <v>317</v>
      </c>
      <c r="E109" s="262" t="s">
        <v>4432</v>
      </c>
      <c r="F109" s="263" t="s">
        <v>4433</v>
      </c>
      <c r="G109" s="264" t="s">
        <v>4329</v>
      </c>
      <c r="H109" s="265">
        <v>2</v>
      </c>
      <c r="I109" s="266"/>
      <c r="J109" s="267">
        <f>ROUND(I109*H109,2)</f>
        <v>0</v>
      </c>
      <c r="K109" s="263" t="s">
        <v>19</v>
      </c>
      <c r="L109" s="268"/>
      <c r="M109" s="269" t="s">
        <v>19</v>
      </c>
      <c r="N109" s="270" t="s">
        <v>44</v>
      </c>
      <c r="O109" s="86"/>
      <c r="P109" s="224">
        <f>O109*H109</f>
        <v>0</v>
      </c>
      <c r="Q109" s="224">
        <v>0.005</v>
      </c>
      <c r="R109" s="224">
        <f>Q109*H109</f>
        <v>0.01</v>
      </c>
      <c r="S109" s="224">
        <v>0</v>
      </c>
      <c r="T109" s="22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6" t="s">
        <v>377</v>
      </c>
      <c r="AT109" s="226" t="s">
        <v>317</v>
      </c>
      <c r="AU109" s="226" t="s">
        <v>82</v>
      </c>
      <c r="AY109" s="19" t="s">
        <v>206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34</v>
      </c>
      <c r="BK109" s="227">
        <f>ROUND(I109*H109,2)</f>
        <v>0</v>
      </c>
      <c r="BL109" s="19" t="s">
        <v>304</v>
      </c>
      <c r="BM109" s="226" t="s">
        <v>337</v>
      </c>
    </row>
    <row r="110" spans="1:65" s="2" customFormat="1" ht="12">
      <c r="A110" s="40"/>
      <c r="B110" s="41"/>
      <c r="C110" s="215" t="s">
        <v>285</v>
      </c>
      <c r="D110" s="215" t="s">
        <v>208</v>
      </c>
      <c r="E110" s="216" t="s">
        <v>4355</v>
      </c>
      <c r="F110" s="217" t="s">
        <v>4356</v>
      </c>
      <c r="G110" s="218" t="s">
        <v>270</v>
      </c>
      <c r="H110" s="219">
        <v>32</v>
      </c>
      <c r="I110" s="220"/>
      <c r="J110" s="221">
        <f>ROUND(I110*H110,2)</f>
        <v>0</v>
      </c>
      <c r="K110" s="217" t="s">
        <v>19</v>
      </c>
      <c r="L110" s="46"/>
      <c r="M110" s="222" t="s">
        <v>19</v>
      </c>
      <c r="N110" s="223" t="s">
        <v>44</v>
      </c>
      <c r="O110" s="86"/>
      <c r="P110" s="224">
        <f>O110*H110</f>
        <v>0</v>
      </c>
      <c r="Q110" s="224">
        <v>0.00826</v>
      </c>
      <c r="R110" s="224">
        <f>Q110*H110</f>
        <v>0.26432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304</v>
      </c>
      <c r="AT110" s="226" t="s">
        <v>208</v>
      </c>
      <c r="AU110" s="226" t="s">
        <v>82</v>
      </c>
      <c r="AY110" s="19" t="s">
        <v>206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34</v>
      </c>
      <c r="BK110" s="227">
        <f>ROUND(I110*H110,2)</f>
        <v>0</v>
      </c>
      <c r="BL110" s="19" t="s">
        <v>304</v>
      </c>
      <c r="BM110" s="226" t="s">
        <v>344</v>
      </c>
    </row>
    <row r="111" spans="1:65" s="2" customFormat="1" ht="12">
      <c r="A111" s="40"/>
      <c r="B111" s="41"/>
      <c r="C111" s="215" t="s">
        <v>8</v>
      </c>
      <c r="D111" s="215" t="s">
        <v>208</v>
      </c>
      <c r="E111" s="216" t="s">
        <v>4398</v>
      </c>
      <c r="F111" s="217" t="s">
        <v>4399</v>
      </c>
      <c r="G111" s="218" t="s">
        <v>270</v>
      </c>
      <c r="H111" s="219">
        <v>31</v>
      </c>
      <c r="I111" s="220"/>
      <c r="J111" s="221">
        <f>ROUND(I111*H111,2)</f>
        <v>0</v>
      </c>
      <c r="K111" s="217" t="s">
        <v>19</v>
      </c>
      <c r="L111" s="46"/>
      <c r="M111" s="222" t="s">
        <v>19</v>
      </c>
      <c r="N111" s="223" t="s">
        <v>44</v>
      </c>
      <c r="O111" s="86"/>
      <c r="P111" s="224">
        <f>O111*H111</f>
        <v>0</v>
      </c>
      <c r="Q111" s="224">
        <v>0.01301</v>
      </c>
      <c r="R111" s="224">
        <f>Q111*H111</f>
        <v>0.40331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304</v>
      </c>
      <c r="AT111" s="226" t="s">
        <v>208</v>
      </c>
      <c r="AU111" s="226" t="s">
        <v>82</v>
      </c>
      <c r="AY111" s="19" t="s">
        <v>206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34</v>
      </c>
      <c r="BK111" s="227">
        <f>ROUND(I111*H111,2)</f>
        <v>0</v>
      </c>
      <c r="BL111" s="19" t="s">
        <v>304</v>
      </c>
      <c r="BM111" s="226" t="s">
        <v>355</v>
      </c>
    </row>
    <row r="112" spans="1:65" s="2" customFormat="1" ht="12">
      <c r="A112" s="40"/>
      <c r="B112" s="41"/>
      <c r="C112" s="215" t="s">
        <v>304</v>
      </c>
      <c r="D112" s="215" t="s">
        <v>208</v>
      </c>
      <c r="E112" s="216" t="s">
        <v>4417</v>
      </c>
      <c r="F112" s="217" t="s">
        <v>4418</v>
      </c>
      <c r="G112" s="218" t="s">
        <v>270</v>
      </c>
      <c r="H112" s="219">
        <v>4</v>
      </c>
      <c r="I112" s="220"/>
      <c r="J112" s="221">
        <f>ROUND(I112*H112,2)</f>
        <v>0</v>
      </c>
      <c r="K112" s="217" t="s">
        <v>19</v>
      </c>
      <c r="L112" s="46"/>
      <c r="M112" s="222" t="s">
        <v>19</v>
      </c>
      <c r="N112" s="223" t="s">
        <v>44</v>
      </c>
      <c r="O112" s="86"/>
      <c r="P112" s="224">
        <f>O112*H112</f>
        <v>0</v>
      </c>
      <c r="Q112" s="224">
        <v>0.01858</v>
      </c>
      <c r="R112" s="224">
        <f>Q112*H112</f>
        <v>0.07432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304</v>
      </c>
      <c r="AT112" s="226" t="s">
        <v>208</v>
      </c>
      <c r="AU112" s="226" t="s">
        <v>82</v>
      </c>
      <c r="AY112" s="19" t="s">
        <v>206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34</v>
      </c>
      <c r="BK112" s="227">
        <f>ROUND(I112*H112,2)</f>
        <v>0</v>
      </c>
      <c r="BL112" s="19" t="s">
        <v>304</v>
      </c>
      <c r="BM112" s="226" t="s">
        <v>368</v>
      </c>
    </row>
    <row r="113" spans="1:65" s="2" customFormat="1" ht="12">
      <c r="A113" s="40"/>
      <c r="B113" s="41"/>
      <c r="C113" s="215" t="s">
        <v>308</v>
      </c>
      <c r="D113" s="215" t="s">
        <v>208</v>
      </c>
      <c r="E113" s="216" t="s">
        <v>4434</v>
      </c>
      <c r="F113" s="217" t="s">
        <v>4435</v>
      </c>
      <c r="G113" s="218" t="s">
        <v>270</v>
      </c>
      <c r="H113" s="219">
        <v>0.5</v>
      </c>
      <c r="I113" s="220"/>
      <c r="J113" s="221">
        <f>ROUND(I113*H113,2)</f>
        <v>0</v>
      </c>
      <c r="K113" s="217" t="s">
        <v>19</v>
      </c>
      <c r="L113" s="46"/>
      <c r="M113" s="222" t="s">
        <v>19</v>
      </c>
      <c r="N113" s="223" t="s">
        <v>44</v>
      </c>
      <c r="O113" s="86"/>
      <c r="P113" s="224">
        <f>O113*H113</f>
        <v>0</v>
      </c>
      <c r="Q113" s="224">
        <v>0.04432</v>
      </c>
      <c r="R113" s="224">
        <f>Q113*H113</f>
        <v>0.02216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304</v>
      </c>
      <c r="AT113" s="226" t="s">
        <v>208</v>
      </c>
      <c r="AU113" s="226" t="s">
        <v>82</v>
      </c>
      <c r="AY113" s="19" t="s">
        <v>206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34</v>
      </c>
      <c r="BK113" s="227">
        <f>ROUND(I113*H113,2)</f>
        <v>0</v>
      </c>
      <c r="BL113" s="19" t="s">
        <v>304</v>
      </c>
      <c r="BM113" s="226" t="s">
        <v>377</v>
      </c>
    </row>
    <row r="114" spans="1:65" s="2" customFormat="1" ht="12">
      <c r="A114" s="40"/>
      <c r="B114" s="41"/>
      <c r="C114" s="215" t="s">
        <v>274</v>
      </c>
      <c r="D114" s="215" t="s">
        <v>208</v>
      </c>
      <c r="E114" s="216" t="s">
        <v>4400</v>
      </c>
      <c r="F114" s="217" t="s">
        <v>4401</v>
      </c>
      <c r="G114" s="218" t="s">
        <v>270</v>
      </c>
      <c r="H114" s="219">
        <v>14</v>
      </c>
      <c r="I114" s="220"/>
      <c r="J114" s="221">
        <f>ROUND(I114*H114,2)</f>
        <v>0</v>
      </c>
      <c r="K114" s="217" t="s">
        <v>19</v>
      </c>
      <c r="L114" s="46"/>
      <c r="M114" s="222" t="s">
        <v>19</v>
      </c>
      <c r="N114" s="223" t="s">
        <v>44</v>
      </c>
      <c r="O114" s="86"/>
      <c r="P114" s="224">
        <f>O114*H114</f>
        <v>0</v>
      </c>
      <c r="Q114" s="224">
        <v>0.01081</v>
      </c>
      <c r="R114" s="224">
        <f>Q114*H114</f>
        <v>0.15134</v>
      </c>
      <c r="S114" s="224">
        <v>0</v>
      </c>
      <c r="T114" s="22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6" t="s">
        <v>304</v>
      </c>
      <c r="AT114" s="226" t="s">
        <v>208</v>
      </c>
      <c r="AU114" s="226" t="s">
        <v>82</v>
      </c>
      <c r="AY114" s="19" t="s">
        <v>206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34</v>
      </c>
      <c r="BK114" s="227">
        <f>ROUND(I114*H114,2)</f>
        <v>0</v>
      </c>
      <c r="BL114" s="19" t="s">
        <v>304</v>
      </c>
      <c r="BM114" s="226" t="s">
        <v>395</v>
      </c>
    </row>
    <row r="115" spans="1:65" s="2" customFormat="1" ht="12">
      <c r="A115" s="40"/>
      <c r="B115" s="41"/>
      <c r="C115" s="215" t="s">
        <v>112</v>
      </c>
      <c r="D115" s="215" t="s">
        <v>208</v>
      </c>
      <c r="E115" s="216" t="s">
        <v>4436</v>
      </c>
      <c r="F115" s="217" t="s">
        <v>4437</v>
      </c>
      <c r="G115" s="218" t="s">
        <v>386</v>
      </c>
      <c r="H115" s="219">
        <v>2</v>
      </c>
      <c r="I115" s="220"/>
      <c r="J115" s="221">
        <f>ROUND(I115*H115,2)</f>
        <v>0</v>
      </c>
      <c r="K115" s="217" t="s">
        <v>19</v>
      </c>
      <c r="L115" s="46"/>
      <c r="M115" s="222" t="s">
        <v>19</v>
      </c>
      <c r="N115" s="223" t="s">
        <v>44</v>
      </c>
      <c r="O115" s="86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6" t="s">
        <v>304</v>
      </c>
      <c r="AT115" s="226" t="s">
        <v>208</v>
      </c>
      <c r="AU115" s="226" t="s">
        <v>82</v>
      </c>
      <c r="AY115" s="19" t="s">
        <v>206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34</v>
      </c>
      <c r="BK115" s="227">
        <f>ROUND(I115*H115,2)</f>
        <v>0</v>
      </c>
      <c r="BL115" s="19" t="s">
        <v>304</v>
      </c>
      <c r="BM115" s="226" t="s">
        <v>438</v>
      </c>
    </row>
    <row r="116" spans="1:65" s="2" customFormat="1" ht="16.5" customHeight="1">
      <c r="A116" s="40"/>
      <c r="B116" s="41"/>
      <c r="C116" s="261" t="s">
        <v>251</v>
      </c>
      <c r="D116" s="261" t="s">
        <v>317</v>
      </c>
      <c r="E116" s="262" t="s">
        <v>4438</v>
      </c>
      <c r="F116" s="263" t="s">
        <v>4439</v>
      </c>
      <c r="G116" s="264" t="s">
        <v>4329</v>
      </c>
      <c r="H116" s="265">
        <v>1</v>
      </c>
      <c r="I116" s="266"/>
      <c r="J116" s="267">
        <f>ROUND(I116*H116,2)</f>
        <v>0</v>
      </c>
      <c r="K116" s="263" t="s">
        <v>19</v>
      </c>
      <c r="L116" s="268"/>
      <c r="M116" s="269" t="s">
        <v>19</v>
      </c>
      <c r="N116" s="270" t="s">
        <v>44</v>
      </c>
      <c r="O116" s="86"/>
      <c r="P116" s="224">
        <f>O116*H116</f>
        <v>0</v>
      </c>
      <c r="Q116" s="224">
        <v>0.004</v>
      </c>
      <c r="R116" s="224">
        <f>Q116*H116</f>
        <v>0.004</v>
      </c>
      <c r="S116" s="224">
        <v>0</v>
      </c>
      <c r="T116" s="225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377</v>
      </c>
      <c r="AT116" s="226" t="s">
        <v>317</v>
      </c>
      <c r="AU116" s="226" t="s">
        <v>82</v>
      </c>
      <c r="AY116" s="19" t="s">
        <v>206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34</v>
      </c>
      <c r="BK116" s="227">
        <f>ROUND(I116*H116,2)</f>
        <v>0</v>
      </c>
      <c r="BL116" s="19" t="s">
        <v>304</v>
      </c>
      <c r="BM116" s="226" t="s">
        <v>450</v>
      </c>
    </row>
    <row r="117" spans="1:65" s="2" customFormat="1" ht="16.5" customHeight="1">
      <c r="A117" s="40"/>
      <c r="B117" s="41"/>
      <c r="C117" s="261" t="s">
        <v>255</v>
      </c>
      <c r="D117" s="261" t="s">
        <v>317</v>
      </c>
      <c r="E117" s="262" t="s">
        <v>4440</v>
      </c>
      <c r="F117" s="263" t="s">
        <v>4441</v>
      </c>
      <c r="G117" s="264" t="s">
        <v>4329</v>
      </c>
      <c r="H117" s="265">
        <v>1</v>
      </c>
      <c r="I117" s="266"/>
      <c r="J117" s="267">
        <f>ROUND(I117*H117,2)</f>
        <v>0</v>
      </c>
      <c r="K117" s="263" t="s">
        <v>19</v>
      </c>
      <c r="L117" s="268"/>
      <c r="M117" s="269" t="s">
        <v>19</v>
      </c>
      <c r="N117" s="270" t="s">
        <v>44</v>
      </c>
      <c r="O117" s="86"/>
      <c r="P117" s="224">
        <f>O117*H117</f>
        <v>0</v>
      </c>
      <c r="Q117" s="224">
        <v>0.004</v>
      </c>
      <c r="R117" s="224">
        <f>Q117*H117</f>
        <v>0.004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377</v>
      </c>
      <c r="AT117" s="226" t="s">
        <v>317</v>
      </c>
      <c r="AU117" s="226" t="s">
        <v>82</v>
      </c>
      <c r="AY117" s="19" t="s">
        <v>206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34</v>
      </c>
      <c r="BK117" s="227">
        <f>ROUND(I117*H117,2)</f>
        <v>0</v>
      </c>
      <c r="BL117" s="19" t="s">
        <v>304</v>
      </c>
      <c r="BM117" s="226" t="s">
        <v>462</v>
      </c>
    </row>
    <row r="118" spans="1:65" s="2" customFormat="1" ht="12">
      <c r="A118" s="40"/>
      <c r="B118" s="41"/>
      <c r="C118" s="261" t="s">
        <v>312</v>
      </c>
      <c r="D118" s="261" t="s">
        <v>317</v>
      </c>
      <c r="E118" s="262" t="s">
        <v>4375</v>
      </c>
      <c r="F118" s="263" t="s">
        <v>4442</v>
      </c>
      <c r="G118" s="264" t="s">
        <v>4377</v>
      </c>
      <c r="H118" s="265">
        <v>1</v>
      </c>
      <c r="I118" s="266"/>
      <c r="J118" s="267">
        <f>ROUND(I118*H118,2)</f>
        <v>0</v>
      </c>
      <c r="K118" s="263" t="s">
        <v>19</v>
      </c>
      <c r="L118" s="268"/>
      <c r="M118" s="269" t="s">
        <v>19</v>
      </c>
      <c r="N118" s="270" t="s">
        <v>44</v>
      </c>
      <c r="O118" s="86"/>
      <c r="P118" s="224">
        <f>O118*H118</f>
        <v>0</v>
      </c>
      <c r="Q118" s="224">
        <v>0.35</v>
      </c>
      <c r="R118" s="224">
        <f>Q118*H118</f>
        <v>0.35</v>
      </c>
      <c r="S118" s="224">
        <v>0</v>
      </c>
      <c r="T118" s="22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6" t="s">
        <v>377</v>
      </c>
      <c r="AT118" s="226" t="s">
        <v>317</v>
      </c>
      <c r="AU118" s="226" t="s">
        <v>82</v>
      </c>
      <c r="AY118" s="19" t="s">
        <v>206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9" t="s">
        <v>34</v>
      </c>
      <c r="BK118" s="227">
        <f>ROUND(I118*H118,2)</f>
        <v>0</v>
      </c>
      <c r="BL118" s="19" t="s">
        <v>304</v>
      </c>
      <c r="BM118" s="226" t="s">
        <v>474</v>
      </c>
    </row>
    <row r="119" spans="1:65" s="2" customFormat="1" ht="12">
      <c r="A119" s="40"/>
      <c r="B119" s="41"/>
      <c r="C119" s="215" t="s">
        <v>316</v>
      </c>
      <c r="D119" s="215" t="s">
        <v>208</v>
      </c>
      <c r="E119" s="216" t="s">
        <v>4378</v>
      </c>
      <c r="F119" s="217" t="s">
        <v>4379</v>
      </c>
      <c r="G119" s="218" t="s">
        <v>258</v>
      </c>
      <c r="H119" s="219">
        <v>1.343</v>
      </c>
      <c r="I119" s="220"/>
      <c r="J119" s="221">
        <f>ROUND(I119*H119,2)</f>
        <v>0</v>
      </c>
      <c r="K119" s="217" t="s">
        <v>19</v>
      </c>
      <c r="L119" s="46"/>
      <c r="M119" s="222" t="s">
        <v>19</v>
      </c>
      <c r="N119" s="223" t="s">
        <v>44</v>
      </c>
      <c r="O119" s="86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304</v>
      </c>
      <c r="AT119" s="226" t="s">
        <v>208</v>
      </c>
      <c r="AU119" s="226" t="s">
        <v>82</v>
      </c>
      <c r="AY119" s="19" t="s">
        <v>206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34</v>
      </c>
      <c r="BK119" s="227">
        <f>ROUND(I119*H119,2)</f>
        <v>0</v>
      </c>
      <c r="BL119" s="19" t="s">
        <v>304</v>
      </c>
      <c r="BM119" s="226" t="s">
        <v>485</v>
      </c>
    </row>
    <row r="120" spans="1:65" s="2" customFormat="1" ht="12">
      <c r="A120" s="40"/>
      <c r="B120" s="41"/>
      <c r="C120" s="215" t="s">
        <v>322</v>
      </c>
      <c r="D120" s="215" t="s">
        <v>208</v>
      </c>
      <c r="E120" s="216" t="s">
        <v>4380</v>
      </c>
      <c r="F120" s="217" t="s">
        <v>4381</v>
      </c>
      <c r="G120" s="218" t="s">
        <v>4354</v>
      </c>
      <c r="H120" s="219">
        <v>1</v>
      </c>
      <c r="I120" s="220"/>
      <c r="J120" s="221">
        <f>ROUND(I120*H120,2)</f>
        <v>0</v>
      </c>
      <c r="K120" s="217" t="s">
        <v>19</v>
      </c>
      <c r="L120" s="46"/>
      <c r="M120" s="290" t="s">
        <v>19</v>
      </c>
      <c r="N120" s="291" t="s">
        <v>44</v>
      </c>
      <c r="O120" s="292"/>
      <c r="P120" s="293">
        <f>O120*H120</f>
        <v>0</v>
      </c>
      <c r="Q120" s="293">
        <v>0</v>
      </c>
      <c r="R120" s="293">
        <f>Q120*H120</f>
        <v>0</v>
      </c>
      <c r="S120" s="293">
        <v>0</v>
      </c>
      <c r="T120" s="294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6" t="s">
        <v>304</v>
      </c>
      <c r="AT120" s="226" t="s">
        <v>208</v>
      </c>
      <c r="AU120" s="226" t="s">
        <v>82</v>
      </c>
      <c r="AY120" s="19" t="s">
        <v>206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9" t="s">
        <v>34</v>
      </c>
      <c r="BK120" s="227">
        <f>ROUND(I120*H120,2)</f>
        <v>0</v>
      </c>
      <c r="BL120" s="19" t="s">
        <v>304</v>
      </c>
      <c r="BM120" s="226" t="s">
        <v>494</v>
      </c>
    </row>
    <row r="121" spans="1:31" s="2" customFormat="1" ht="6.95" customHeight="1">
      <c r="A121" s="40"/>
      <c r="B121" s="61"/>
      <c r="C121" s="62"/>
      <c r="D121" s="62"/>
      <c r="E121" s="62"/>
      <c r="F121" s="62"/>
      <c r="G121" s="62"/>
      <c r="H121" s="62"/>
      <c r="I121" s="62"/>
      <c r="J121" s="62"/>
      <c r="K121" s="62"/>
      <c r="L121" s="46"/>
      <c r="M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</sheetData>
  <sheetProtection password="C7F1" sheet="1" objects="1" scenarios="1" formatColumns="0" formatRows="0" autoFilter="0"/>
  <autoFilter ref="C93:K120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0:H80"/>
    <mergeCell ref="E84:H84"/>
    <mergeCell ref="E82:H82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106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2:12" ht="12">
      <c r="B8" s="22"/>
      <c r="D8" s="145" t="s">
        <v>143</v>
      </c>
      <c r="L8" s="22"/>
    </row>
    <row r="9" spans="2:12" s="1" customFormat="1" ht="16.5" customHeight="1">
      <c r="B9" s="22"/>
      <c r="E9" s="146" t="s">
        <v>3956</v>
      </c>
      <c r="F9" s="1"/>
      <c r="G9" s="1"/>
      <c r="H9" s="1"/>
      <c r="L9" s="22"/>
    </row>
    <row r="10" spans="2:12" s="1" customFormat="1" ht="12" customHeight="1">
      <c r="B10" s="22"/>
      <c r="D10" s="145" t="s">
        <v>3957</v>
      </c>
      <c r="L10" s="22"/>
    </row>
    <row r="11" spans="1:31" s="2" customFormat="1" ht="16.5" customHeight="1">
      <c r="A11" s="40"/>
      <c r="B11" s="46"/>
      <c r="C11" s="40"/>
      <c r="D11" s="40"/>
      <c r="E11" s="158" t="s">
        <v>4304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4305</v>
      </c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8" t="s">
        <v>4443</v>
      </c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49" t="str">
        <f>'Rekapitulace stavby'!AN8</f>
        <v>6. 8. 2020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">
        <v>19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27</v>
      </c>
      <c r="F19" s="40"/>
      <c r="G19" s="40"/>
      <c r="H19" s="40"/>
      <c r="I19" s="145" t="s">
        <v>28</v>
      </c>
      <c r="J19" s="135" t="s">
        <v>19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29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28</v>
      </c>
      <c r="J22" s="35" t="str">
        <f>'Rekapitulace stavby'!AN14</f>
        <v>Vyplň údaj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31</v>
      </c>
      <c r="E24" s="40"/>
      <c r="F24" s="40"/>
      <c r="G24" s="40"/>
      <c r="H24" s="40"/>
      <c r="I24" s="145" t="s">
        <v>26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32</v>
      </c>
      <c r="F25" s="40"/>
      <c r="G25" s="40"/>
      <c r="H25" s="40"/>
      <c r="I25" s="145" t="s">
        <v>28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35</v>
      </c>
      <c r="E27" s="40"/>
      <c r="F27" s="40"/>
      <c r="G27" s="40"/>
      <c r="H27" s="40"/>
      <c r="I27" s="145" t="s">
        <v>26</v>
      </c>
      <c r="J27" s="135" t="s">
        <v>19</v>
      </c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75</v>
      </c>
      <c r="F28" s="40"/>
      <c r="G28" s="40"/>
      <c r="H28" s="40"/>
      <c r="I28" s="145" t="s">
        <v>28</v>
      </c>
      <c r="J28" s="135" t="s">
        <v>19</v>
      </c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0"/>
      <c r="B31" s="151"/>
      <c r="C31" s="150"/>
      <c r="D31" s="150"/>
      <c r="E31" s="152" t="s">
        <v>19</v>
      </c>
      <c r="F31" s="152"/>
      <c r="G31" s="152"/>
      <c r="H31" s="152"/>
      <c r="I31" s="150"/>
      <c r="J31" s="150"/>
      <c r="K31" s="150"/>
      <c r="L31" s="153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5" t="s">
        <v>39</v>
      </c>
      <c r="E34" s="40"/>
      <c r="F34" s="40"/>
      <c r="G34" s="40"/>
      <c r="H34" s="40"/>
      <c r="I34" s="40"/>
      <c r="J34" s="156">
        <f>ROUND(J94,0)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4"/>
      <c r="E35" s="154"/>
      <c r="F35" s="154"/>
      <c r="G35" s="154"/>
      <c r="H35" s="154"/>
      <c r="I35" s="154"/>
      <c r="J35" s="154"/>
      <c r="K35" s="154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7" t="s">
        <v>41</v>
      </c>
      <c r="G36" s="40"/>
      <c r="H36" s="40"/>
      <c r="I36" s="157" t="s">
        <v>40</v>
      </c>
      <c r="J36" s="157" t="s">
        <v>42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58" t="s">
        <v>43</v>
      </c>
      <c r="E37" s="145" t="s">
        <v>44</v>
      </c>
      <c r="F37" s="159">
        <f>ROUND((SUM(BE94:BE121)),0)</f>
        <v>0</v>
      </c>
      <c r="G37" s="40"/>
      <c r="H37" s="40"/>
      <c r="I37" s="160">
        <v>0.21</v>
      </c>
      <c r="J37" s="159">
        <f>ROUND(((SUM(BE94:BE121))*I37),0)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45</v>
      </c>
      <c r="F38" s="159">
        <f>ROUND((SUM(BF94:BF121)),0)</f>
        <v>0</v>
      </c>
      <c r="G38" s="40"/>
      <c r="H38" s="40"/>
      <c r="I38" s="160">
        <v>0.15</v>
      </c>
      <c r="J38" s="159">
        <f>ROUND(((SUM(BF94:BF121))*I38),0)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46</v>
      </c>
      <c r="F39" s="159">
        <f>ROUND((SUM(BG94:BG121)),0)</f>
        <v>0</v>
      </c>
      <c r="G39" s="40"/>
      <c r="H39" s="40"/>
      <c r="I39" s="160">
        <v>0.21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47</v>
      </c>
      <c r="F40" s="159">
        <f>ROUND((SUM(BH94:BH121)),0)</f>
        <v>0</v>
      </c>
      <c r="G40" s="40"/>
      <c r="H40" s="40"/>
      <c r="I40" s="160">
        <v>0.15</v>
      </c>
      <c r="J40" s="159">
        <f>0</f>
        <v>0</v>
      </c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48</v>
      </c>
      <c r="F41" s="159">
        <f>ROUND((SUM(BI94:BI121)),0)</f>
        <v>0</v>
      </c>
      <c r="G41" s="40"/>
      <c r="H41" s="40"/>
      <c r="I41" s="160">
        <v>0</v>
      </c>
      <c r="J41" s="159">
        <f>0</f>
        <v>0</v>
      </c>
      <c r="K41" s="40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1"/>
      <c r="D43" s="162" t="s">
        <v>49</v>
      </c>
      <c r="E43" s="163"/>
      <c r="F43" s="163"/>
      <c r="G43" s="164" t="s">
        <v>50</v>
      </c>
      <c r="H43" s="165" t="s">
        <v>51</v>
      </c>
      <c r="I43" s="163"/>
      <c r="J43" s="166">
        <f>SUM(J34:J41)</f>
        <v>0</v>
      </c>
      <c r="K43" s="167"/>
      <c r="L43" s="147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145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2" t="str">
        <f>E7</f>
        <v>VOŠ a SPŠ Žďár nad Sázavou - tělocvična</v>
      </c>
      <c r="F52" s="34"/>
      <c r="G52" s="34"/>
      <c r="H52" s="34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143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2" t="s">
        <v>3956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3957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289" t="s">
        <v>4304</v>
      </c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4305</v>
      </c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9004.5 - VZT - zařízení V</v>
      </c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Žďár nad Sázavou</v>
      </c>
      <c r="G60" s="42"/>
      <c r="H60" s="42"/>
      <c r="I60" s="34" t="s">
        <v>23</v>
      </c>
      <c r="J60" s="74" t="str">
        <f>IF(J16="","",J16)</f>
        <v>6. 8. 2020</v>
      </c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4" t="s">
        <v>25</v>
      </c>
      <c r="D62" s="42"/>
      <c r="E62" s="42"/>
      <c r="F62" s="29" t="str">
        <f>E19</f>
        <v>Kraj Vysočina</v>
      </c>
      <c r="G62" s="42"/>
      <c r="H62" s="42"/>
      <c r="I62" s="34" t="s">
        <v>31</v>
      </c>
      <c r="J62" s="38" t="str">
        <f>E25</f>
        <v>ARTPROJEKT Jihlava</v>
      </c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IMPORT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3" t="s">
        <v>146</v>
      </c>
      <c r="D65" s="174"/>
      <c r="E65" s="174"/>
      <c r="F65" s="174"/>
      <c r="G65" s="174"/>
      <c r="H65" s="174"/>
      <c r="I65" s="174"/>
      <c r="J65" s="175" t="s">
        <v>147</v>
      </c>
      <c r="K65" s="174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6" t="s">
        <v>71</v>
      </c>
      <c r="D67" s="42"/>
      <c r="E67" s="42"/>
      <c r="F67" s="42"/>
      <c r="G67" s="42"/>
      <c r="H67" s="42"/>
      <c r="I67" s="42"/>
      <c r="J67" s="104">
        <f>J94</f>
        <v>0</v>
      </c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148</v>
      </c>
    </row>
    <row r="68" spans="1:31" s="9" customFormat="1" ht="24.95" customHeight="1">
      <c r="A68" s="9"/>
      <c r="B68" s="177"/>
      <c r="C68" s="178"/>
      <c r="D68" s="179" t="s">
        <v>4307</v>
      </c>
      <c r="E68" s="180"/>
      <c r="F68" s="180"/>
      <c r="G68" s="180"/>
      <c r="H68" s="180"/>
      <c r="I68" s="180"/>
      <c r="J68" s="181">
        <f>J95</f>
        <v>0</v>
      </c>
      <c r="K68" s="178"/>
      <c r="L68" s="18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3"/>
      <c r="C69" s="127"/>
      <c r="D69" s="184" t="s">
        <v>4308</v>
      </c>
      <c r="E69" s="185"/>
      <c r="F69" s="185"/>
      <c r="G69" s="185"/>
      <c r="H69" s="185"/>
      <c r="I69" s="185"/>
      <c r="J69" s="186">
        <f>J96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7"/>
      <c r="D70" s="184" t="s">
        <v>4309</v>
      </c>
      <c r="E70" s="185"/>
      <c r="F70" s="185"/>
      <c r="G70" s="185"/>
      <c r="H70" s="185"/>
      <c r="I70" s="185"/>
      <c r="J70" s="186">
        <f>J101</f>
        <v>0</v>
      </c>
      <c r="K70" s="127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191</v>
      </c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72" t="str">
        <f>E7</f>
        <v>VOŠ a SPŠ Žďár nad Sázavou - tělocvična</v>
      </c>
      <c r="F80" s="34"/>
      <c r="G80" s="34"/>
      <c r="H80" s="34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2:12" s="1" customFormat="1" ht="12" customHeight="1">
      <c r="B81" s="23"/>
      <c r="C81" s="34" t="s">
        <v>143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2:12" s="1" customFormat="1" ht="16.5" customHeight="1">
      <c r="B82" s="23"/>
      <c r="C82" s="24"/>
      <c r="D82" s="24"/>
      <c r="E82" s="172" t="s">
        <v>3956</v>
      </c>
      <c r="F82" s="24"/>
      <c r="G82" s="24"/>
      <c r="H82" s="24"/>
      <c r="I82" s="24"/>
      <c r="J82" s="24"/>
      <c r="K82" s="24"/>
      <c r="L82" s="22"/>
    </row>
    <row r="83" spans="2:12" s="1" customFormat="1" ht="12" customHeight="1">
      <c r="B83" s="23"/>
      <c r="C83" s="34" t="s">
        <v>3957</v>
      </c>
      <c r="D83" s="24"/>
      <c r="E83" s="24"/>
      <c r="F83" s="24"/>
      <c r="G83" s="24"/>
      <c r="H83" s="24"/>
      <c r="I83" s="24"/>
      <c r="J83" s="24"/>
      <c r="K83" s="24"/>
      <c r="L83" s="22"/>
    </row>
    <row r="84" spans="1:31" s="2" customFormat="1" ht="16.5" customHeight="1">
      <c r="A84" s="40"/>
      <c r="B84" s="41"/>
      <c r="C84" s="42"/>
      <c r="D84" s="42"/>
      <c r="E84" s="289" t="s">
        <v>4304</v>
      </c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4305</v>
      </c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1" t="str">
        <f>E13</f>
        <v>9004.5 - VZT - zařízení V</v>
      </c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21</v>
      </c>
      <c r="D88" s="42"/>
      <c r="E88" s="42"/>
      <c r="F88" s="29" t="str">
        <f>F16</f>
        <v>Žďár nad Sázavou</v>
      </c>
      <c r="G88" s="42"/>
      <c r="H88" s="42"/>
      <c r="I88" s="34" t="s">
        <v>23</v>
      </c>
      <c r="J88" s="74" t="str">
        <f>IF(J16="","",J16)</f>
        <v>6. 8. 2020</v>
      </c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25</v>
      </c>
      <c r="D90" s="42"/>
      <c r="E90" s="42"/>
      <c r="F90" s="29" t="str">
        <f>E19</f>
        <v>Kraj Vysočina</v>
      </c>
      <c r="G90" s="42"/>
      <c r="H90" s="42"/>
      <c r="I90" s="34" t="s">
        <v>31</v>
      </c>
      <c r="J90" s="38" t="str">
        <f>E25</f>
        <v>ARTPROJEKT Jihlava</v>
      </c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29</v>
      </c>
      <c r="D91" s="42"/>
      <c r="E91" s="42"/>
      <c r="F91" s="29" t="str">
        <f>IF(E22="","",E22)</f>
        <v>Vyplň údaj</v>
      </c>
      <c r="G91" s="42"/>
      <c r="H91" s="42"/>
      <c r="I91" s="34" t="s">
        <v>35</v>
      </c>
      <c r="J91" s="38" t="str">
        <f>E28</f>
        <v>IMPORT</v>
      </c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11" customFormat="1" ht="29.25" customHeight="1">
      <c r="A93" s="188"/>
      <c r="B93" s="189"/>
      <c r="C93" s="190" t="s">
        <v>192</v>
      </c>
      <c r="D93" s="191" t="s">
        <v>58</v>
      </c>
      <c r="E93" s="191" t="s">
        <v>54</v>
      </c>
      <c r="F93" s="191" t="s">
        <v>55</v>
      </c>
      <c r="G93" s="191" t="s">
        <v>193</v>
      </c>
      <c r="H93" s="191" t="s">
        <v>194</v>
      </c>
      <c r="I93" s="191" t="s">
        <v>195</v>
      </c>
      <c r="J93" s="191" t="s">
        <v>147</v>
      </c>
      <c r="K93" s="192" t="s">
        <v>196</v>
      </c>
      <c r="L93" s="193"/>
      <c r="M93" s="94" t="s">
        <v>19</v>
      </c>
      <c r="N93" s="95" t="s">
        <v>43</v>
      </c>
      <c r="O93" s="95" t="s">
        <v>197</v>
      </c>
      <c r="P93" s="95" t="s">
        <v>198</v>
      </c>
      <c r="Q93" s="95" t="s">
        <v>199</v>
      </c>
      <c r="R93" s="95" t="s">
        <v>200</v>
      </c>
      <c r="S93" s="95" t="s">
        <v>201</v>
      </c>
      <c r="T93" s="96" t="s">
        <v>202</v>
      </c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</row>
    <row r="94" spans="1:63" s="2" customFormat="1" ht="22.8" customHeight="1">
      <c r="A94" s="40"/>
      <c r="B94" s="41"/>
      <c r="C94" s="101" t="s">
        <v>203</v>
      </c>
      <c r="D94" s="42"/>
      <c r="E94" s="42"/>
      <c r="F94" s="42"/>
      <c r="G94" s="42"/>
      <c r="H94" s="42"/>
      <c r="I94" s="42"/>
      <c r="J94" s="194">
        <f>BK94</f>
        <v>0</v>
      </c>
      <c r="K94" s="42"/>
      <c r="L94" s="46"/>
      <c r="M94" s="97"/>
      <c r="N94" s="195"/>
      <c r="O94" s="98"/>
      <c r="P94" s="196">
        <f>P95</f>
        <v>0</v>
      </c>
      <c r="Q94" s="98"/>
      <c r="R94" s="196">
        <f>R95</f>
        <v>0.42002000000000006</v>
      </c>
      <c r="S94" s="98"/>
      <c r="T94" s="197">
        <f>T95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72</v>
      </c>
      <c r="AU94" s="19" t="s">
        <v>148</v>
      </c>
      <c r="BK94" s="198">
        <f>BK95</f>
        <v>0</v>
      </c>
    </row>
    <row r="95" spans="1:63" s="12" customFormat="1" ht="25.9" customHeight="1">
      <c r="A95" s="12"/>
      <c r="B95" s="199"/>
      <c r="C95" s="200"/>
      <c r="D95" s="201" t="s">
        <v>72</v>
      </c>
      <c r="E95" s="202" t="s">
        <v>1911</v>
      </c>
      <c r="F95" s="202" t="s">
        <v>4311</v>
      </c>
      <c r="G95" s="200"/>
      <c r="H95" s="200"/>
      <c r="I95" s="203"/>
      <c r="J95" s="204">
        <f>BK95</f>
        <v>0</v>
      </c>
      <c r="K95" s="200"/>
      <c r="L95" s="205"/>
      <c r="M95" s="206"/>
      <c r="N95" s="207"/>
      <c r="O95" s="207"/>
      <c r="P95" s="208">
        <f>P96+P101</f>
        <v>0</v>
      </c>
      <c r="Q95" s="207"/>
      <c r="R95" s="208">
        <f>R96+R101</f>
        <v>0.42002000000000006</v>
      </c>
      <c r="S95" s="207"/>
      <c r="T95" s="209">
        <f>T96+T101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0" t="s">
        <v>82</v>
      </c>
      <c r="AT95" s="211" t="s">
        <v>72</v>
      </c>
      <c r="AU95" s="211" t="s">
        <v>73</v>
      </c>
      <c r="AY95" s="210" t="s">
        <v>206</v>
      </c>
      <c r="BK95" s="212">
        <f>BK96+BK101</f>
        <v>0</v>
      </c>
    </row>
    <row r="96" spans="1:63" s="12" customFormat="1" ht="22.8" customHeight="1">
      <c r="A96" s="12"/>
      <c r="B96" s="199"/>
      <c r="C96" s="200"/>
      <c r="D96" s="201" t="s">
        <v>72</v>
      </c>
      <c r="E96" s="213" t="s">
        <v>2281</v>
      </c>
      <c r="F96" s="213" t="s">
        <v>4312</v>
      </c>
      <c r="G96" s="200"/>
      <c r="H96" s="200"/>
      <c r="I96" s="203"/>
      <c r="J96" s="214">
        <f>BK96</f>
        <v>0</v>
      </c>
      <c r="K96" s="200"/>
      <c r="L96" s="205"/>
      <c r="M96" s="206"/>
      <c r="N96" s="207"/>
      <c r="O96" s="207"/>
      <c r="P96" s="208">
        <f>SUM(P97:P100)</f>
        <v>0</v>
      </c>
      <c r="Q96" s="207"/>
      <c r="R96" s="208">
        <f>SUM(R97:R100)</f>
        <v>0.0451</v>
      </c>
      <c r="S96" s="207"/>
      <c r="T96" s="209">
        <f>SUM(T97:T100)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0" t="s">
        <v>82</v>
      </c>
      <c r="AT96" s="211" t="s">
        <v>72</v>
      </c>
      <c r="AU96" s="211" t="s">
        <v>34</v>
      </c>
      <c r="AY96" s="210" t="s">
        <v>206</v>
      </c>
      <c r="BK96" s="212">
        <f>SUM(BK97:BK100)</f>
        <v>0</v>
      </c>
    </row>
    <row r="97" spans="1:65" s="2" customFormat="1" ht="12">
      <c r="A97" s="40"/>
      <c r="B97" s="41"/>
      <c r="C97" s="215" t="s">
        <v>316</v>
      </c>
      <c r="D97" s="215" t="s">
        <v>208</v>
      </c>
      <c r="E97" s="216" t="s">
        <v>4313</v>
      </c>
      <c r="F97" s="217" t="s">
        <v>4314</v>
      </c>
      <c r="G97" s="218" t="s">
        <v>211</v>
      </c>
      <c r="H97" s="219">
        <v>1.5</v>
      </c>
      <c r="I97" s="220"/>
      <c r="J97" s="221">
        <f>ROUND(I97*H97,2)</f>
        <v>0</v>
      </c>
      <c r="K97" s="217" t="s">
        <v>19</v>
      </c>
      <c r="L97" s="46"/>
      <c r="M97" s="222" t="s">
        <v>19</v>
      </c>
      <c r="N97" s="223" t="s">
        <v>44</v>
      </c>
      <c r="O97" s="86"/>
      <c r="P97" s="224">
        <f>O97*H97</f>
        <v>0</v>
      </c>
      <c r="Q97" s="224">
        <v>6.66666666666667E-05</v>
      </c>
      <c r="R97" s="224">
        <f>Q97*H97</f>
        <v>0.00010000000000000005</v>
      </c>
      <c r="S97" s="224">
        <v>0</v>
      </c>
      <c r="T97" s="22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6" t="s">
        <v>304</v>
      </c>
      <c r="AT97" s="226" t="s">
        <v>208</v>
      </c>
      <c r="AU97" s="226" t="s">
        <v>82</v>
      </c>
      <c r="AY97" s="19" t="s">
        <v>206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9" t="s">
        <v>34</v>
      </c>
      <c r="BK97" s="227">
        <f>ROUND(I97*H97,2)</f>
        <v>0</v>
      </c>
      <c r="BL97" s="19" t="s">
        <v>304</v>
      </c>
      <c r="BM97" s="226" t="s">
        <v>82</v>
      </c>
    </row>
    <row r="98" spans="1:65" s="2" customFormat="1" ht="16.5" customHeight="1">
      <c r="A98" s="40"/>
      <c r="B98" s="41"/>
      <c r="C98" s="261" t="s">
        <v>322</v>
      </c>
      <c r="D98" s="261" t="s">
        <v>317</v>
      </c>
      <c r="E98" s="262" t="s">
        <v>4315</v>
      </c>
      <c r="F98" s="263" t="s">
        <v>4316</v>
      </c>
      <c r="G98" s="264" t="s">
        <v>211</v>
      </c>
      <c r="H98" s="265">
        <v>1.5</v>
      </c>
      <c r="I98" s="266"/>
      <c r="J98" s="267">
        <f>ROUND(I98*H98,2)</f>
        <v>0</v>
      </c>
      <c r="K98" s="263" t="s">
        <v>19</v>
      </c>
      <c r="L98" s="268"/>
      <c r="M98" s="269" t="s">
        <v>19</v>
      </c>
      <c r="N98" s="270" t="s">
        <v>44</v>
      </c>
      <c r="O98" s="86"/>
      <c r="P98" s="224">
        <f>O98*H98</f>
        <v>0</v>
      </c>
      <c r="Q98" s="224">
        <v>0.001</v>
      </c>
      <c r="R98" s="224">
        <f>Q98*H98</f>
        <v>0.0015</v>
      </c>
      <c r="S98" s="224">
        <v>0</v>
      </c>
      <c r="T98" s="225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6" t="s">
        <v>377</v>
      </c>
      <c r="AT98" s="226" t="s">
        <v>317</v>
      </c>
      <c r="AU98" s="226" t="s">
        <v>82</v>
      </c>
      <c r="AY98" s="19" t="s">
        <v>206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9" t="s">
        <v>34</v>
      </c>
      <c r="BK98" s="227">
        <f>ROUND(I98*H98,2)</f>
        <v>0</v>
      </c>
      <c r="BL98" s="19" t="s">
        <v>304</v>
      </c>
      <c r="BM98" s="226" t="s">
        <v>112</v>
      </c>
    </row>
    <row r="99" spans="1:65" s="2" customFormat="1" ht="33" customHeight="1">
      <c r="A99" s="40"/>
      <c r="B99" s="41"/>
      <c r="C99" s="215" t="s">
        <v>7</v>
      </c>
      <c r="D99" s="215" t="s">
        <v>208</v>
      </c>
      <c r="E99" s="216" t="s">
        <v>4317</v>
      </c>
      <c r="F99" s="217" t="s">
        <v>4444</v>
      </c>
      <c r="G99" s="218" t="s">
        <v>211</v>
      </c>
      <c r="H99" s="219">
        <v>27</v>
      </c>
      <c r="I99" s="220"/>
      <c r="J99" s="221">
        <f>ROUND(I99*H99,2)</f>
        <v>0</v>
      </c>
      <c r="K99" s="217" t="s">
        <v>19</v>
      </c>
      <c r="L99" s="46"/>
      <c r="M99" s="222" t="s">
        <v>19</v>
      </c>
      <c r="N99" s="223" t="s">
        <v>44</v>
      </c>
      <c r="O99" s="86"/>
      <c r="P99" s="224">
        <f>O99*H99</f>
        <v>0</v>
      </c>
      <c r="Q99" s="224">
        <v>0.001</v>
      </c>
      <c r="R99" s="224">
        <f>Q99*H99</f>
        <v>0.027</v>
      </c>
      <c r="S99" s="224">
        <v>0</v>
      </c>
      <c r="T99" s="22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6" t="s">
        <v>304</v>
      </c>
      <c r="AT99" s="226" t="s">
        <v>208</v>
      </c>
      <c r="AU99" s="226" t="s">
        <v>82</v>
      </c>
      <c r="AY99" s="19" t="s">
        <v>206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34</v>
      </c>
      <c r="BK99" s="227">
        <f>ROUND(I99*H99,2)</f>
        <v>0</v>
      </c>
      <c r="BL99" s="19" t="s">
        <v>304</v>
      </c>
      <c r="BM99" s="226" t="s">
        <v>118</v>
      </c>
    </row>
    <row r="100" spans="1:65" s="2" customFormat="1" ht="12">
      <c r="A100" s="40"/>
      <c r="B100" s="41"/>
      <c r="C100" s="215" t="s">
        <v>329</v>
      </c>
      <c r="D100" s="215" t="s">
        <v>208</v>
      </c>
      <c r="E100" s="216" t="s">
        <v>4319</v>
      </c>
      <c r="F100" s="217" t="s">
        <v>4445</v>
      </c>
      <c r="G100" s="218" t="s">
        <v>211</v>
      </c>
      <c r="H100" s="219">
        <v>11</v>
      </c>
      <c r="I100" s="220"/>
      <c r="J100" s="221">
        <f>ROUND(I100*H100,2)</f>
        <v>0</v>
      </c>
      <c r="K100" s="217" t="s">
        <v>19</v>
      </c>
      <c r="L100" s="46"/>
      <c r="M100" s="222" t="s">
        <v>19</v>
      </c>
      <c r="N100" s="223" t="s">
        <v>44</v>
      </c>
      <c r="O100" s="86"/>
      <c r="P100" s="224">
        <f>O100*H100</f>
        <v>0</v>
      </c>
      <c r="Q100" s="224">
        <v>0.0015</v>
      </c>
      <c r="R100" s="224">
        <f>Q100*H100</f>
        <v>0.0165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304</v>
      </c>
      <c r="AT100" s="226" t="s">
        <v>208</v>
      </c>
      <c r="AU100" s="226" t="s">
        <v>82</v>
      </c>
      <c r="AY100" s="19" t="s">
        <v>206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34</v>
      </c>
      <c r="BK100" s="227">
        <f>ROUND(I100*H100,2)</f>
        <v>0</v>
      </c>
      <c r="BL100" s="19" t="s">
        <v>304</v>
      </c>
      <c r="BM100" s="226" t="s">
        <v>247</v>
      </c>
    </row>
    <row r="101" spans="1:63" s="12" customFormat="1" ht="22.8" customHeight="1">
      <c r="A101" s="12"/>
      <c r="B101" s="199"/>
      <c r="C101" s="200"/>
      <c r="D101" s="201" t="s">
        <v>72</v>
      </c>
      <c r="E101" s="213" t="s">
        <v>4323</v>
      </c>
      <c r="F101" s="213" t="s">
        <v>4324</v>
      </c>
      <c r="G101" s="200"/>
      <c r="H101" s="200"/>
      <c r="I101" s="203"/>
      <c r="J101" s="214">
        <f>BK101</f>
        <v>0</v>
      </c>
      <c r="K101" s="200"/>
      <c r="L101" s="205"/>
      <c r="M101" s="206"/>
      <c r="N101" s="207"/>
      <c r="O101" s="207"/>
      <c r="P101" s="208">
        <f>SUM(P102:P121)</f>
        <v>0</v>
      </c>
      <c r="Q101" s="207"/>
      <c r="R101" s="208">
        <f>SUM(R102:R121)</f>
        <v>0.37492000000000003</v>
      </c>
      <c r="S101" s="207"/>
      <c r="T101" s="209">
        <f>SUM(T102:T121)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10" t="s">
        <v>82</v>
      </c>
      <c r="AT101" s="211" t="s">
        <v>72</v>
      </c>
      <c r="AU101" s="211" t="s">
        <v>34</v>
      </c>
      <c r="AY101" s="210" t="s">
        <v>206</v>
      </c>
      <c r="BK101" s="212">
        <f>SUM(BK102:BK121)</f>
        <v>0</v>
      </c>
    </row>
    <row r="102" spans="1:65" s="2" customFormat="1" ht="21.75" customHeight="1">
      <c r="A102" s="40"/>
      <c r="B102" s="41"/>
      <c r="C102" s="215" t="s">
        <v>255</v>
      </c>
      <c r="D102" s="215" t="s">
        <v>208</v>
      </c>
      <c r="E102" s="216" t="s">
        <v>4325</v>
      </c>
      <c r="F102" s="217" t="s">
        <v>4326</v>
      </c>
      <c r="G102" s="218" t="s">
        <v>386</v>
      </c>
      <c r="H102" s="219">
        <v>4</v>
      </c>
      <c r="I102" s="220"/>
      <c r="J102" s="221">
        <f>ROUND(I102*H102,2)</f>
        <v>0</v>
      </c>
      <c r="K102" s="217" t="s">
        <v>19</v>
      </c>
      <c r="L102" s="46"/>
      <c r="M102" s="222" t="s">
        <v>19</v>
      </c>
      <c r="N102" s="223" t="s">
        <v>44</v>
      </c>
      <c r="O102" s="86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304</v>
      </c>
      <c r="AT102" s="226" t="s">
        <v>208</v>
      </c>
      <c r="AU102" s="226" t="s">
        <v>82</v>
      </c>
      <c r="AY102" s="19" t="s">
        <v>206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34</v>
      </c>
      <c r="BK102" s="227">
        <f>ROUND(I102*H102,2)</f>
        <v>0</v>
      </c>
      <c r="BL102" s="19" t="s">
        <v>304</v>
      </c>
      <c r="BM102" s="226" t="s">
        <v>255</v>
      </c>
    </row>
    <row r="103" spans="1:65" s="2" customFormat="1" ht="12">
      <c r="A103" s="40"/>
      <c r="B103" s="41"/>
      <c r="C103" s="261" t="s">
        <v>261</v>
      </c>
      <c r="D103" s="261" t="s">
        <v>317</v>
      </c>
      <c r="E103" s="262" t="s">
        <v>4422</v>
      </c>
      <c r="F103" s="263" t="s">
        <v>4423</v>
      </c>
      <c r="G103" s="264" t="s">
        <v>4329</v>
      </c>
      <c r="H103" s="265">
        <v>2</v>
      </c>
      <c r="I103" s="266"/>
      <c r="J103" s="267">
        <f>ROUND(I103*H103,2)</f>
        <v>0</v>
      </c>
      <c r="K103" s="263" t="s">
        <v>19</v>
      </c>
      <c r="L103" s="268"/>
      <c r="M103" s="269" t="s">
        <v>19</v>
      </c>
      <c r="N103" s="270" t="s">
        <v>44</v>
      </c>
      <c r="O103" s="86"/>
      <c r="P103" s="224">
        <f>O103*H103</f>
        <v>0</v>
      </c>
      <c r="Q103" s="224">
        <v>0.002</v>
      </c>
      <c r="R103" s="224">
        <f>Q103*H103</f>
        <v>0.004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377</v>
      </c>
      <c r="AT103" s="226" t="s">
        <v>317</v>
      </c>
      <c r="AU103" s="226" t="s">
        <v>82</v>
      </c>
      <c r="AY103" s="19" t="s">
        <v>206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34</v>
      </c>
      <c r="BK103" s="227">
        <f>ROUND(I103*H103,2)</f>
        <v>0</v>
      </c>
      <c r="BL103" s="19" t="s">
        <v>304</v>
      </c>
      <c r="BM103" s="226" t="s">
        <v>267</v>
      </c>
    </row>
    <row r="104" spans="1:65" s="2" customFormat="1" ht="21.75" customHeight="1">
      <c r="A104" s="40"/>
      <c r="B104" s="41"/>
      <c r="C104" s="261" t="s">
        <v>267</v>
      </c>
      <c r="D104" s="261" t="s">
        <v>317</v>
      </c>
      <c r="E104" s="262" t="s">
        <v>4424</v>
      </c>
      <c r="F104" s="263" t="s">
        <v>4425</v>
      </c>
      <c r="G104" s="264" t="s">
        <v>4329</v>
      </c>
      <c r="H104" s="265">
        <v>2</v>
      </c>
      <c r="I104" s="266"/>
      <c r="J104" s="267">
        <f>ROUND(I104*H104,2)</f>
        <v>0</v>
      </c>
      <c r="K104" s="263" t="s">
        <v>19</v>
      </c>
      <c r="L104" s="268"/>
      <c r="M104" s="269" t="s">
        <v>19</v>
      </c>
      <c r="N104" s="270" t="s">
        <v>44</v>
      </c>
      <c r="O104" s="86"/>
      <c r="P104" s="224">
        <f>O104*H104</f>
        <v>0</v>
      </c>
      <c r="Q104" s="224">
        <v>0.002</v>
      </c>
      <c r="R104" s="224">
        <f>Q104*H104</f>
        <v>0.004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377</v>
      </c>
      <c r="AT104" s="226" t="s">
        <v>317</v>
      </c>
      <c r="AU104" s="226" t="s">
        <v>82</v>
      </c>
      <c r="AY104" s="19" t="s">
        <v>206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34</v>
      </c>
      <c r="BK104" s="227">
        <f>ROUND(I104*H104,2)</f>
        <v>0</v>
      </c>
      <c r="BL104" s="19" t="s">
        <v>304</v>
      </c>
      <c r="BM104" s="226" t="s">
        <v>285</v>
      </c>
    </row>
    <row r="105" spans="1:65" s="2" customFormat="1" ht="21.75" customHeight="1">
      <c r="A105" s="40"/>
      <c r="B105" s="41"/>
      <c r="C105" s="215" t="s">
        <v>82</v>
      </c>
      <c r="D105" s="215" t="s">
        <v>208</v>
      </c>
      <c r="E105" s="216" t="s">
        <v>4392</v>
      </c>
      <c r="F105" s="217" t="s">
        <v>4393</v>
      </c>
      <c r="G105" s="218" t="s">
        <v>386</v>
      </c>
      <c r="H105" s="219">
        <v>4</v>
      </c>
      <c r="I105" s="220"/>
      <c r="J105" s="221">
        <f>ROUND(I105*H105,2)</f>
        <v>0</v>
      </c>
      <c r="K105" s="217" t="s">
        <v>19</v>
      </c>
      <c r="L105" s="46"/>
      <c r="M105" s="222" t="s">
        <v>19</v>
      </c>
      <c r="N105" s="223" t="s">
        <v>44</v>
      </c>
      <c r="O105" s="86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304</v>
      </c>
      <c r="AT105" s="226" t="s">
        <v>208</v>
      </c>
      <c r="AU105" s="226" t="s">
        <v>82</v>
      </c>
      <c r="AY105" s="19" t="s">
        <v>206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34</v>
      </c>
      <c r="BK105" s="227">
        <f>ROUND(I105*H105,2)</f>
        <v>0</v>
      </c>
      <c r="BL105" s="19" t="s">
        <v>304</v>
      </c>
      <c r="BM105" s="226" t="s">
        <v>304</v>
      </c>
    </row>
    <row r="106" spans="1:65" s="2" customFormat="1" ht="16.5" customHeight="1">
      <c r="A106" s="40"/>
      <c r="B106" s="41"/>
      <c r="C106" s="261" t="s">
        <v>115</v>
      </c>
      <c r="D106" s="261" t="s">
        <v>317</v>
      </c>
      <c r="E106" s="262" t="s">
        <v>4446</v>
      </c>
      <c r="F106" s="263" t="s">
        <v>4447</v>
      </c>
      <c r="G106" s="264" t="s">
        <v>4329</v>
      </c>
      <c r="H106" s="265">
        <v>4</v>
      </c>
      <c r="I106" s="266"/>
      <c r="J106" s="267">
        <f>ROUND(I106*H106,2)</f>
        <v>0</v>
      </c>
      <c r="K106" s="263" t="s">
        <v>19</v>
      </c>
      <c r="L106" s="268"/>
      <c r="M106" s="269" t="s">
        <v>19</v>
      </c>
      <c r="N106" s="270" t="s">
        <v>44</v>
      </c>
      <c r="O106" s="86"/>
      <c r="P106" s="224">
        <f>O106*H106</f>
        <v>0</v>
      </c>
      <c r="Q106" s="224">
        <v>0.015</v>
      </c>
      <c r="R106" s="224">
        <f>Q106*H106</f>
        <v>0.06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377</v>
      </c>
      <c r="AT106" s="226" t="s">
        <v>317</v>
      </c>
      <c r="AU106" s="226" t="s">
        <v>82</v>
      </c>
      <c r="AY106" s="19" t="s">
        <v>206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34</v>
      </c>
      <c r="BK106" s="227">
        <f>ROUND(I106*H106,2)</f>
        <v>0</v>
      </c>
      <c r="BL106" s="19" t="s">
        <v>304</v>
      </c>
      <c r="BM106" s="226" t="s">
        <v>312</v>
      </c>
    </row>
    <row r="107" spans="1:65" s="2" customFormat="1" ht="16.5" customHeight="1">
      <c r="A107" s="40"/>
      <c r="B107" s="41"/>
      <c r="C107" s="215" t="s">
        <v>34</v>
      </c>
      <c r="D107" s="215" t="s">
        <v>208</v>
      </c>
      <c r="E107" s="216" t="s">
        <v>4426</v>
      </c>
      <c r="F107" s="217" t="s">
        <v>4427</v>
      </c>
      <c r="G107" s="218" t="s">
        <v>386</v>
      </c>
      <c r="H107" s="219">
        <v>4</v>
      </c>
      <c r="I107" s="220"/>
      <c r="J107" s="221">
        <f>ROUND(I107*H107,2)</f>
        <v>0</v>
      </c>
      <c r="K107" s="217" t="s">
        <v>19</v>
      </c>
      <c r="L107" s="46"/>
      <c r="M107" s="222" t="s">
        <v>19</v>
      </c>
      <c r="N107" s="223" t="s">
        <v>44</v>
      </c>
      <c r="O107" s="86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304</v>
      </c>
      <c r="AT107" s="226" t="s">
        <v>208</v>
      </c>
      <c r="AU107" s="226" t="s">
        <v>82</v>
      </c>
      <c r="AY107" s="19" t="s">
        <v>206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34</v>
      </c>
      <c r="BK107" s="227">
        <f>ROUND(I107*H107,2)</f>
        <v>0</v>
      </c>
      <c r="BL107" s="19" t="s">
        <v>304</v>
      </c>
      <c r="BM107" s="226" t="s">
        <v>322</v>
      </c>
    </row>
    <row r="108" spans="1:65" s="2" customFormat="1" ht="16.5" customHeight="1">
      <c r="A108" s="40"/>
      <c r="B108" s="41"/>
      <c r="C108" s="261" t="s">
        <v>118</v>
      </c>
      <c r="D108" s="261" t="s">
        <v>317</v>
      </c>
      <c r="E108" s="262" t="s">
        <v>4448</v>
      </c>
      <c r="F108" s="263" t="s">
        <v>4449</v>
      </c>
      <c r="G108" s="264" t="s">
        <v>4329</v>
      </c>
      <c r="H108" s="265">
        <v>4</v>
      </c>
      <c r="I108" s="266"/>
      <c r="J108" s="267">
        <f>ROUND(I108*H108,2)</f>
        <v>0</v>
      </c>
      <c r="K108" s="263" t="s">
        <v>19</v>
      </c>
      <c r="L108" s="268"/>
      <c r="M108" s="269" t="s">
        <v>19</v>
      </c>
      <c r="N108" s="270" t="s">
        <v>44</v>
      </c>
      <c r="O108" s="86"/>
      <c r="P108" s="224">
        <f>O108*H108</f>
        <v>0</v>
      </c>
      <c r="Q108" s="224">
        <v>0.001</v>
      </c>
      <c r="R108" s="224">
        <f>Q108*H108</f>
        <v>0.004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377</v>
      </c>
      <c r="AT108" s="226" t="s">
        <v>317</v>
      </c>
      <c r="AU108" s="226" t="s">
        <v>82</v>
      </c>
      <c r="AY108" s="19" t="s">
        <v>206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34</v>
      </c>
      <c r="BK108" s="227">
        <f>ROUND(I108*H108,2)</f>
        <v>0</v>
      </c>
      <c r="BL108" s="19" t="s">
        <v>304</v>
      </c>
      <c r="BM108" s="226" t="s">
        <v>329</v>
      </c>
    </row>
    <row r="109" spans="1:65" s="2" customFormat="1" ht="16.5" customHeight="1">
      <c r="A109" s="40"/>
      <c r="B109" s="41"/>
      <c r="C109" s="215" t="s">
        <v>333</v>
      </c>
      <c r="D109" s="215" t="s">
        <v>208</v>
      </c>
      <c r="E109" s="216" t="s">
        <v>4450</v>
      </c>
      <c r="F109" s="217" t="s">
        <v>4451</v>
      </c>
      <c r="G109" s="218" t="s">
        <v>386</v>
      </c>
      <c r="H109" s="219">
        <v>2</v>
      </c>
      <c r="I109" s="220"/>
      <c r="J109" s="221">
        <f>ROUND(I109*H109,2)</f>
        <v>0</v>
      </c>
      <c r="K109" s="217" t="s">
        <v>19</v>
      </c>
      <c r="L109" s="46"/>
      <c r="M109" s="222" t="s">
        <v>19</v>
      </c>
      <c r="N109" s="223" t="s">
        <v>44</v>
      </c>
      <c r="O109" s="86"/>
      <c r="P109" s="224">
        <f>O109*H109</f>
        <v>0</v>
      </c>
      <c r="Q109" s="224">
        <v>0</v>
      </c>
      <c r="R109" s="224">
        <f>Q109*H109</f>
        <v>0</v>
      </c>
      <c r="S109" s="224">
        <v>0</v>
      </c>
      <c r="T109" s="22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6" t="s">
        <v>304</v>
      </c>
      <c r="AT109" s="226" t="s">
        <v>208</v>
      </c>
      <c r="AU109" s="226" t="s">
        <v>82</v>
      </c>
      <c r="AY109" s="19" t="s">
        <v>206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34</v>
      </c>
      <c r="BK109" s="227">
        <f>ROUND(I109*H109,2)</f>
        <v>0</v>
      </c>
      <c r="BL109" s="19" t="s">
        <v>304</v>
      </c>
      <c r="BM109" s="226" t="s">
        <v>337</v>
      </c>
    </row>
    <row r="110" spans="1:65" s="2" customFormat="1" ht="16.5" customHeight="1">
      <c r="A110" s="40"/>
      <c r="B110" s="41"/>
      <c r="C110" s="261" t="s">
        <v>337</v>
      </c>
      <c r="D110" s="261" t="s">
        <v>317</v>
      </c>
      <c r="E110" s="262" t="s">
        <v>4452</v>
      </c>
      <c r="F110" s="263" t="s">
        <v>4453</v>
      </c>
      <c r="G110" s="264" t="s">
        <v>4329</v>
      </c>
      <c r="H110" s="265">
        <v>2</v>
      </c>
      <c r="I110" s="266"/>
      <c r="J110" s="267">
        <f>ROUND(I110*H110,2)</f>
        <v>0</v>
      </c>
      <c r="K110" s="263" t="s">
        <v>19</v>
      </c>
      <c r="L110" s="268"/>
      <c r="M110" s="269" t="s">
        <v>19</v>
      </c>
      <c r="N110" s="270" t="s">
        <v>44</v>
      </c>
      <c r="O110" s="86"/>
      <c r="P110" s="224">
        <f>O110*H110</f>
        <v>0</v>
      </c>
      <c r="Q110" s="224">
        <v>0.001</v>
      </c>
      <c r="R110" s="224">
        <f>Q110*H110</f>
        <v>0.002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377</v>
      </c>
      <c r="AT110" s="226" t="s">
        <v>317</v>
      </c>
      <c r="AU110" s="226" t="s">
        <v>82</v>
      </c>
      <c r="AY110" s="19" t="s">
        <v>206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34</v>
      </c>
      <c r="BK110" s="227">
        <f>ROUND(I110*H110,2)</f>
        <v>0</v>
      </c>
      <c r="BL110" s="19" t="s">
        <v>304</v>
      </c>
      <c r="BM110" s="226" t="s">
        <v>344</v>
      </c>
    </row>
    <row r="111" spans="1:65" s="2" customFormat="1" ht="12">
      <c r="A111" s="40"/>
      <c r="B111" s="41"/>
      <c r="C111" s="215" t="s">
        <v>274</v>
      </c>
      <c r="D111" s="215" t="s">
        <v>208</v>
      </c>
      <c r="E111" s="216" t="s">
        <v>4454</v>
      </c>
      <c r="F111" s="217" t="s">
        <v>4455</v>
      </c>
      <c r="G111" s="218" t="s">
        <v>270</v>
      </c>
      <c r="H111" s="219">
        <v>19</v>
      </c>
      <c r="I111" s="220"/>
      <c r="J111" s="221">
        <f>ROUND(I111*H111,2)</f>
        <v>0</v>
      </c>
      <c r="K111" s="217" t="s">
        <v>19</v>
      </c>
      <c r="L111" s="46"/>
      <c r="M111" s="222" t="s">
        <v>19</v>
      </c>
      <c r="N111" s="223" t="s">
        <v>44</v>
      </c>
      <c r="O111" s="86"/>
      <c r="P111" s="224">
        <f>O111*H111</f>
        <v>0</v>
      </c>
      <c r="Q111" s="224">
        <v>0.00609</v>
      </c>
      <c r="R111" s="224">
        <f>Q111*H111</f>
        <v>0.11571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304</v>
      </c>
      <c r="AT111" s="226" t="s">
        <v>208</v>
      </c>
      <c r="AU111" s="226" t="s">
        <v>82</v>
      </c>
      <c r="AY111" s="19" t="s">
        <v>206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34</v>
      </c>
      <c r="BK111" s="227">
        <f>ROUND(I111*H111,2)</f>
        <v>0</v>
      </c>
      <c r="BL111" s="19" t="s">
        <v>304</v>
      </c>
      <c r="BM111" s="226" t="s">
        <v>355</v>
      </c>
    </row>
    <row r="112" spans="1:65" s="2" customFormat="1" ht="12">
      <c r="A112" s="40"/>
      <c r="B112" s="41"/>
      <c r="C112" s="215" t="s">
        <v>285</v>
      </c>
      <c r="D112" s="215" t="s">
        <v>208</v>
      </c>
      <c r="E112" s="216" t="s">
        <v>4355</v>
      </c>
      <c r="F112" s="217" t="s">
        <v>4356</v>
      </c>
      <c r="G112" s="218" t="s">
        <v>270</v>
      </c>
      <c r="H112" s="219">
        <v>0.5</v>
      </c>
      <c r="I112" s="220"/>
      <c r="J112" s="221">
        <f>ROUND(I112*H112,2)</f>
        <v>0</v>
      </c>
      <c r="K112" s="217" t="s">
        <v>19</v>
      </c>
      <c r="L112" s="46"/>
      <c r="M112" s="222" t="s">
        <v>19</v>
      </c>
      <c r="N112" s="223" t="s">
        <v>44</v>
      </c>
      <c r="O112" s="86"/>
      <c r="P112" s="224">
        <f>O112*H112</f>
        <v>0</v>
      </c>
      <c r="Q112" s="224">
        <v>0.00826</v>
      </c>
      <c r="R112" s="224">
        <f>Q112*H112</f>
        <v>0.00413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304</v>
      </c>
      <c r="AT112" s="226" t="s">
        <v>208</v>
      </c>
      <c r="AU112" s="226" t="s">
        <v>82</v>
      </c>
      <c r="AY112" s="19" t="s">
        <v>206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34</v>
      </c>
      <c r="BK112" s="227">
        <f>ROUND(I112*H112,2)</f>
        <v>0</v>
      </c>
      <c r="BL112" s="19" t="s">
        <v>304</v>
      </c>
      <c r="BM112" s="226" t="s">
        <v>368</v>
      </c>
    </row>
    <row r="113" spans="1:65" s="2" customFormat="1" ht="12">
      <c r="A113" s="40"/>
      <c r="B113" s="41"/>
      <c r="C113" s="215" t="s">
        <v>8</v>
      </c>
      <c r="D113" s="215" t="s">
        <v>208</v>
      </c>
      <c r="E113" s="216" t="s">
        <v>4456</v>
      </c>
      <c r="F113" s="217" t="s">
        <v>4457</v>
      </c>
      <c r="G113" s="218" t="s">
        <v>270</v>
      </c>
      <c r="H113" s="219">
        <v>21.5</v>
      </c>
      <c r="I113" s="220"/>
      <c r="J113" s="221">
        <f>ROUND(I113*H113,2)</f>
        <v>0</v>
      </c>
      <c r="K113" s="217" t="s">
        <v>19</v>
      </c>
      <c r="L113" s="46"/>
      <c r="M113" s="222" t="s">
        <v>19</v>
      </c>
      <c r="N113" s="223" t="s">
        <v>44</v>
      </c>
      <c r="O113" s="86"/>
      <c r="P113" s="224">
        <f>O113*H113</f>
        <v>0</v>
      </c>
      <c r="Q113" s="224">
        <v>0.00312</v>
      </c>
      <c r="R113" s="224">
        <f>Q113*H113</f>
        <v>0.06708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304</v>
      </c>
      <c r="AT113" s="226" t="s">
        <v>208</v>
      </c>
      <c r="AU113" s="226" t="s">
        <v>82</v>
      </c>
      <c r="AY113" s="19" t="s">
        <v>206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34</v>
      </c>
      <c r="BK113" s="227">
        <f>ROUND(I113*H113,2)</f>
        <v>0</v>
      </c>
      <c r="BL113" s="19" t="s">
        <v>304</v>
      </c>
      <c r="BM113" s="226" t="s">
        <v>377</v>
      </c>
    </row>
    <row r="114" spans="1:65" s="2" customFormat="1" ht="12">
      <c r="A114" s="40"/>
      <c r="B114" s="41"/>
      <c r="C114" s="215" t="s">
        <v>93</v>
      </c>
      <c r="D114" s="215" t="s">
        <v>208</v>
      </c>
      <c r="E114" s="216" t="s">
        <v>4458</v>
      </c>
      <c r="F114" s="217" t="s">
        <v>4459</v>
      </c>
      <c r="G114" s="218" t="s">
        <v>386</v>
      </c>
      <c r="H114" s="219">
        <v>2</v>
      </c>
      <c r="I114" s="220"/>
      <c r="J114" s="221">
        <f>ROUND(I114*H114,2)</f>
        <v>0</v>
      </c>
      <c r="K114" s="217" t="s">
        <v>19</v>
      </c>
      <c r="L114" s="46"/>
      <c r="M114" s="222" t="s">
        <v>19</v>
      </c>
      <c r="N114" s="223" t="s">
        <v>44</v>
      </c>
      <c r="O114" s="86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6" t="s">
        <v>304</v>
      </c>
      <c r="AT114" s="226" t="s">
        <v>208</v>
      </c>
      <c r="AU114" s="226" t="s">
        <v>82</v>
      </c>
      <c r="AY114" s="19" t="s">
        <v>206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34</v>
      </c>
      <c r="BK114" s="227">
        <f>ROUND(I114*H114,2)</f>
        <v>0</v>
      </c>
      <c r="BL114" s="19" t="s">
        <v>304</v>
      </c>
      <c r="BM114" s="226" t="s">
        <v>395</v>
      </c>
    </row>
    <row r="115" spans="1:65" s="2" customFormat="1" ht="16.5" customHeight="1">
      <c r="A115" s="40"/>
      <c r="B115" s="41"/>
      <c r="C115" s="261" t="s">
        <v>242</v>
      </c>
      <c r="D115" s="261" t="s">
        <v>317</v>
      </c>
      <c r="E115" s="262" t="s">
        <v>4438</v>
      </c>
      <c r="F115" s="263" t="s">
        <v>4460</v>
      </c>
      <c r="G115" s="264" t="s">
        <v>4329</v>
      </c>
      <c r="H115" s="265">
        <v>2</v>
      </c>
      <c r="I115" s="266"/>
      <c r="J115" s="267">
        <f>ROUND(I115*H115,2)</f>
        <v>0</v>
      </c>
      <c r="K115" s="263" t="s">
        <v>19</v>
      </c>
      <c r="L115" s="268"/>
      <c r="M115" s="269" t="s">
        <v>19</v>
      </c>
      <c r="N115" s="270" t="s">
        <v>44</v>
      </c>
      <c r="O115" s="86"/>
      <c r="P115" s="224">
        <f>O115*H115</f>
        <v>0</v>
      </c>
      <c r="Q115" s="224">
        <v>0.001</v>
      </c>
      <c r="R115" s="224">
        <f>Q115*H115</f>
        <v>0.002</v>
      </c>
      <c r="S115" s="224">
        <v>0</v>
      </c>
      <c r="T115" s="22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6" t="s">
        <v>377</v>
      </c>
      <c r="AT115" s="226" t="s">
        <v>317</v>
      </c>
      <c r="AU115" s="226" t="s">
        <v>82</v>
      </c>
      <c r="AY115" s="19" t="s">
        <v>206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34</v>
      </c>
      <c r="BK115" s="227">
        <f>ROUND(I115*H115,2)</f>
        <v>0</v>
      </c>
      <c r="BL115" s="19" t="s">
        <v>304</v>
      </c>
      <c r="BM115" s="226" t="s">
        <v>438</v>
      </c>
    </row>
    <row r="116" spans="1:65" s="2" customFormat="1" ht="12">
      <c r="A116" s="40"/>
      <c r="B116" s="41"/>
      <c r="C116" s="215" t="s">
        <v>112</v>
      </c>
      <c r="D116" s="215" t="s">
        <v>208</v>
      </c>
      <c r="E116" s="216" t="s">
        <v>4461</v>
      </c>
      <c r="F116" s="217" t="s">
        <v>4462</v>
      </c>
      <c r="G116" s="218" t="s">
        <v>386</v>
      </c>
      <c r="H116" s="219">
        <v>2</v>
      </c>
      <c r="I116" s="220"/>
      <c r="J116" s="221">
        <f>ROUND(I116*H116,2)</f>
        <v>0</v>
      </c>
      <c r="K116" s="217" t="s">
        <v>19</v>
      </c>
      <c r="L116" s="46"/>
      <c r="M116" s="222" t="s">
        <v>19</v>
      </c>
      <c r="N116" s="223" t="s">
        <v>44</v>
      </c>
      <c r="O116" s="86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304</v>
      </c>
      <c r="AT116" s="226" t="s">
        <v>208</v>
      </c>
      <c r="AU116" s="226" t="s">
        <v>82</v>
      </c>
      <c r="AY116" s="19" t="s">
        <v>206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34</v>
      </c>
      <c r="BK116" s="227">
        <f>ROUND(I116*H116,2)</f>
        <v>0</v>
      </c>
      <c r="BL116" s="19" t="s">
        <v>304</v>
      </c>
      <c r="BM116" s="226" t="s">
        <v>450</v>
      </c>
    </row>
    <row r="117" spans="1:65" s="2" customFormat="1" ht="16.5" customHeight="1">
      <c r="A117" s="40"/>
      <c r="B117" s="41"/>
      <c r="C117" s="261" t="s">
        <v>247</v>
      </c>
      <c r="D117" s="261" t="s">
        <v>317</v>
      </c>
      <c r="E117" s="262" t="s">
        <v>4463</v>
      </c>
      <c r="F117" s="263" t="s">
        <v>4464</v>
      </c>
      <c r="G117" s="264" t="s">
        <v>4329</v>
      </c>
      <c r="H117" s="265">
        <v>1</v>
      </c>
      <c r="I117" s="266"/>
      <c r="J117" s="267">
        <f>ROUND(I117*H117,2)</f>
        <v>0</v>
      </c>
      <c r="K117" s="263" t="s">
        <v>19</v>
      </c>
      <c r="L117" s="268"/>
      <c r="M117" s="269" t="s">
        <v>19</v>
      </c>
      <c r="N117" s="270" t="s">
        <v>44</v>
      </c>
      <c r="O117" s="86"/>
      <c r="P117" s="224">
        <f>O117*H117</f>
        <v>0</v>
      </c>
      <c r="Q117" s="224">
        <v>0.002</v>
      </c>
      <c r="R117" s="224">
        <f>Q117*H117</f>
        <v>0.002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377</v>
      </c>
      <c r="AT117" s="226" t="s">
        <v>317</v>
      </c>
      <c r="AU117" s="226" t="s">
        <v>82</v>
      </c>
      <c r="AY117" s="19" t="s">
        <v>206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34</v>
      </c>
      <c r="BK117" s="227">
        <f>ROUND(I117*H117,2)</f>
        <v>0</v>
      </c>
      <c r="BL117" s="19" t="s">
        <v>304</v>
      </c>
      <c r="BM117" s="226" t="s">
        <v>462</v>
      </c>
    </row>
    <row r="118" spans="1:65" s="2" customFormat="1" ht="16.5" customHeight="1">
      <c r="A118" s="40"/>
      <c r="B118" s="41"/>
      <c r="C118" s="261" t="s">
        <v>251</v>
      </c>
      <c r="D118" s="261" t="s">
        <v>317</v>
      </c>
      <c r="E118" s="262" t="s">
        <v>4465</v>
      </c>
      <c r="F118" s="263" t="s">
        <v>4466</v>
      </c>
      <c r="G118" s="264" t="s">
        <v>4329</v>
      </c>
      <c r="H118" s="265">
        <v>1</v>
      </c>
      <c r="I118" s="266"/>
      <c r="J118" s="267">
        <f>ROUND(I118*H118,2)</f>
        <v>0</v>
      </c>
      <c r="K118" s="263" t="s">
        <v>19</v>
      </c>
      <c r="L118" s="268"/>
      <c r="M118" s="269" t="s">
        <v>19</v>
      </c>
      <c r="N118" s="270" t="s">
        <v>44</v>
      </c>
      <c r="O118" s="86"/>
      <c r="P118" s="224">
        <f>O118*H118</f>
        <v>0</v>
      </c>
      <c r="Q118" s="224">
        <v>0.002</v>
      </c>
      <c r="R118" s="224">
        <f>Q118*H118</f>
        <v>0.002</v>
      </c>
      <c r="S118" s="224">
        <v>0</v>
      </c>
      <c r="T118" s="22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6" t="s">
        <v>377</v>
      </c>
      <c r="AT118" s="226" t="s">
        <v>317</v>
      </c>
      <c r="AU118" s="226" t="s">
        <v>82</v>
      </c>
      <c r="AY118" s="19" t="s">
        <v>206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9" t="s">
        <v>34</v>
      </c>
      <c r="BK118" s="227">
        <f>ROUND(I118*H118,2)</f>
        <v>0</v>
      </c>
      <c r="BL118" s="19" t="s">
        <v>304</v>
      </c>
      <c r="BM118" s="226" t="s">
        <v>474</v>
      </c>
    </row>
    <row r="119" spans="1:65" s="2" customFormat="1" ht="12">
      <c r="A119" s="40"/>
      <c r="B119" s="41"/>
      <c r="C119" s="261" t="s">
        <v>304</v>
      </c>
      <c r="D119" s="261" t="s">
        <v>317</v>
      </c>
      <c r="E119" s="262" t="s">
        <v>4375</v>
      </c>
      <c r="F119" s="263" t="s">
        <v>4467</v>
      </c>
      <c r="G119" s="264" t="s">
        <v>4377</v>
      </c>
      <c r="H119" s="265">
        <v>1</v>
      </c>
      <c r="I119" s="266"/>
      <c r="J119" s="267">
        <f>ROUND(I119*H119,2)</f>
        <v>0</v>
      </c>
      <c r="K119" s="263" t="s">
        <v>19</v>
      </c>
      <c r="L119" s="268"/>
      <c r="M119" s="269" t="s">
        <v>19</v>
      </c>
      <c r="N119" s="270" t="s">
        <v>44</v>
      </c>
      <c r="O119" s="86"/>
      <c r="P119" s="224">
        <f>O119*H119</f>
        <v>0</v>
      </c>
      <c r="Q119" s="224">
        <v>0.108</v>
      </c>
      <c r="R119" s="224">
        <f>Q119*H119</f>
        <v>0.108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377</v>
      </c>
      <c r="AT119" s="226" t="s">
        <v>317</v>
      </c>
      <c r="AU119" s="226" t="s">
        <v>82</v>
      </c>
      <c r="AY119" s="19" t="s">
        <v>206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34</v>
      </c>
      <c r="BK119" s="227">
        <f>ROUND(I119*H119,2)</f>
        <v>0</v>
      </c>
      <c r="BL119" s="19" t="s">
        <v>304</v>
      </c>
      <c r="BM119" s="226" t="s">
        <v>485</v>
      </c>
    </row>
    <row r="120" spans="1:65" s="2" customFormat="1" ht="12">
      <c r="A120" s="40"/>
      <c r="B120" s="41"/>
      <c r="C120" s="215" t="s">
        <v>308</v>
      </c>
      <c r="D120" s="215" t="s">
        <v>208</v>
      </c>
      <c r="E120" s="216" t="s">
        <v>4378</v>
      </c>
      <c r="F120" s="217" t="s">
        <v>4379</v>
      </c>
      <c r="G120" s="218" t="s">
        <v>258</v>
      </c>
      <c r="H120" s="219">
        <v>0.375</v>
      </c>
      <c r="I120" s="220"/>
      <c r="J120" s="221">
        <f>ROUND(I120*H120,2)</f>
        <v>0</v>
      </c>
      <c r="K120" s="217" t="s">
        <v>19</v>
      </c>
      <c r="L120" s="46"/>
      <c r="M120" s="222" t="s">
        <v>19</v>
      </c>
      <c r="N120" s="223" t="s">
        <v>44</v>
      </c>
      <c r="O120" s="86"/>
      <c r="P120" s="224">
        <f>O120*H120</f>
        <v>0</v>
      </c>
      <c r="Q120" s="224">
        <v>0</v>
      </c>
      <c r="R120" s="224">
        <f>Q120*H120</f>
        <v>0</v>
      </c>
      <c r="S120" s="224">
        <v>0</v>
      </c>
      <c r="T120" s="225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6" t="s">
        <v>304</v>
      </c>
      <c r="AT120" s="226" t="s">
        <v>208</v>
      </c>
      <c r="AU120" s="226" t="s">
        <v>82</v>
      </c>
      <c r="AY120" s="19" t="s">
        <v>206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9" t="s">
        <v>34</v>
      </c>
      <c r="BK120" s="227">
        <f>ROUND(I120*H120,2)</f>
        <v>0</v>
      </c>
      <c r="BL120" s="19" t="s">
        <v>304</v>
      </c>
      <c r="BM120" s="226" t="s">
        <v>494</v>
      </c>
    </row>
    <row r="121" spans="1:65" s="2" customFormat="1" ht="12">
      <c r="A121" s="40"/>
      <c r="B121" s="41"/>
      <c r="C121" s="215" t="s">
        <v>312</v>
      </c>
      <c r="D121" s="215" t="s">
        <v>208</v>
      </c>
      <c r="E121" s="216" t="s">
        <v>4380</v>
      </c>
      <c r="F121" s="217" t="s">
        <v>4381</v>
      </c>
      <c r="G121" s="218" t="s">
        <v>4354</v>
      </c>
      <c r="H121" s="219">
        <v>1</v>
      </c>
      <c r="I121" s="220"/>
      <c r="J121" s="221">
        <f>ROUND(I121*H121,2)</f>
        <v>0</v>
      </c>
      <c r="K121" s="217" t="s">
        <v>19</v>
      </c>
      <c r="L121" s="46"/>
      <c r="M121" s="290" t="s">
        <v>19</v>
      </c>
      <c r="N121" s="291" t="s">
        <v>44</v>
      </c>
      <c r="O121" s="292"/>
      <c r="P121" s="293">
        <f>O121*H121</f>
        <v>0</v>
      </c>
      <c r="Q121" s="293">
        <v>0</v>
      </c>
      <c r="R121" s="293">
        <f>Q121*H121</f>
        <v>0</v>
      </c>
      <c r="S121" s="293">
        <v>0</v>
      </c>
      <c r="T121" s="294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6" t="s">
        <v>304</v>
      </c>
      <c r="AT121" s="226" t="s">
        <v>208</v>
      </c>
      <c r="AU121" s="226" t="s">
        <v>82</v>
      </c>
      <c r="AY121" s="19" t="s">
        <v>206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9" t="s">
        <v>34</v>
      </c>
      <c r="BK121" s="227">
        <f>ROUND(I121*H121,2)</f>
        <v>0</v>
      </c>
      <c r="BL121" s="19" t="s">
        <v>304</v>
      </c>
      <c r="BM121" s="226" t="s">
        <v>503</v>
      </c>
    </row>
    <row r="122" spans="1:31" s="2" customFormat="1" ht="6.95" customHeight="1">
      <c r="A122" s="40"/>
      <c r="B122" s="61"/>
      <c r="C122" s="62"/>
      <c r="D122" s="62"/>
      <c r="E122" s="62"/>
      <c r="F122" s="62"/>
      <c r="G122" s="62"/>
      <c r="H122" s="62"/>
      <c r="I122" s="62"/>
      <c r="J122" s="62"/>
      <c r="K122" s="62"/>
      <c r="L122" s="46"/>
      <c r="M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</sheetData>
  <sheetProtection password="C7F1" sheet="1" objects="1" scenarios="1" formatColumns="0" formatRows="0" autoFilter="0"/>
  <autoFilter ref="C93:K121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0:H80"/>
    <mergeCell ref="E84:H84"/>
    <mergeCell ref="E82:H82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109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82</v>
      </c>
    </row>
    <row r="4" spans="2:46" s="1" customFormat="1" ht="24.95" customHeight="1">
      <c r="B4" s="22"/>
      <c r="D4" s="143" t="s">
        <v>142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VOŠ a SPŠ Žďár nad Sázavou - tělocvična</v>
      </c>
      <c r="F7" s="145"/>
      <c r="G7" s="145"/>
      <c r="H7" s="145"/>
      <c r="L7" s="22"/>
    </row>
    <row r="8" spans="2:12" ht="12">
      <c r="B8" s="22"/>
      <c r="D8" s="145" t="s">
        <v>143</v>
      </c>
      <c r="L8" s="22"/>
    </row>
    <row r="9" spans="2:12" s="1" customFormat="1" ht="16.5" customHeight="1">
      <c r="B9" s="22"/>
      <c r="E9" s="146" t="s">
        <v>3956</v>
      </c>
      <c r="F9" s="1"/>
      <c r="G9" s="1"/>
      <c r="H9" s="1"/>
      <c r="L9" s="22"/>
    </row>
    <row r="10" spans="2:12" s="1" customFormat="1" ht="12" customHeight="1">
      <c r="B10" s="22"/>
      <c r="D10" s="145" t="s">
        <v>3957</v>
      </c>
      <c r="L10" s="22"/>
    </row>
    <row r="11" spans="1:31" s="2" customFormat="1" ht="16.5" customHeight="1">
      <c r="A11" s="40"/>
      <c r="B11" s="46"/>
      <c r="C11" s="40"/>
      <c r="D11" s="40"/>
      <c r="E11" s="158" t="s">
        <v>4304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4305</v>
      </c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8" t="s">
        <v>4468</v>
      </c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49" t="str">
        <f>'Rekapitulace stavby'!AN8</f>
        <v>6. 8. 2020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">
        <v>19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27</v>
      </c>
      <c r="F19" s="40"/>
      <c r="G19" s="40"/>
      <c r="H19" s="40"/>
      <c r="I19" s="145" t="s">
        <v>28</v>
      </c>
      <c r="J19" s="135" t="s">
        <v>19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29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28</v>
      </c>
      <c r="J22" s="35" t="str">
        <f>'Rekapitulace stavby'!AN14</f>
        <v>Vyplň údaj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31</v>
      </c>
      <c r="E24" s="40"/>
      <c r="F24" s="40"/>
      <c r="G24" s="40"/>
      <c r="H24" s="40"/>
      <c r="I24" s="145" t="s">
        <v>26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32</v>
      </c>
      <c r="F25" s="40"/>
      <c r="G25" s="40"/>
      <c r="H25" s="40"/>
      <c r="I25" s="145" t="s">
        <v>28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35</v>
      </c>
      <c r="E27" s="40"/>
      <c r="F27" s="40"/>
      <c r="G27" s="40"/>
      <c r="H27" s="40"/>
      <c r="I27" s="145" t="s">
        <v>26</v>
      </c>
      <c r="J27" s="135" t="s">
        <v>19</v>
      </c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75</v>
      </c>
      <c r="F28" s="40"/>
      <c r="G28" s="40"/>
      <c r="H28" s="40"/>
      <c r="I28" s="145" t="s">
        <v>28</v>
      </c>
      <c r="J28" s="135" t="s">
        <v>19</v>
      </c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0"/>
      <c r="B31" s="151"/>
      <c r="C31" s="150"/>
      <c r="D31" s="150"/>
      <c r="E31" s="152" t="s">
        <v>19</v>
      </c>
      <c r="F31" s="152"/>
      <c r="G31" s="152"/>
      <c r="H31" s="152"/>
      <c r="I31" s="150"/>
      <c r="J31" s="150"/>
      <c r="K31" s="150"/>
      <c r="L31" s="153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5" t="s">
        <v>39</v>
      </c>
      <c r="E34" s="40"/>
      <c r="F34" s="40"/>
      <c r="G34" s="40"/>
      <c r="H34" s="40"/>
      <c r="I34" s="40"/>
      <c r="J34" s="156">
        <f>ROUND(J94,0)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4"/>
      <c r="E35" s="154"/>
      <c r="F35" s="154"/>
      <c r="G35" s="154"/>
      <c r="H35" s="154"/>
      <c r="I35" s="154"/>
      <c r="J35" s="154"/>
      <c r="K35" s="154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7" t="s">
        <v>41</v>
      </c>
      <c r="G36" s="40"/>
      <c r="H36" s="40"/>
      <c r="I36" s="157" t="s">
        <v>40</v>
      </c>
      <c r="J36" s="157" t="s">
        <v>42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58" t="s">
        <v>43</v>
      </c>
      <c r="E37" s="145" t="s">
        <v>44</v>
      </c>
      <c r="F37" s="159">
        <f>ROUND((SUM(BE94:BE116)),0)</f>
        <v>0</v>
      </c>
      <c r="G37" s="40"/>
      <c r="H37" s="40"/>
      <c r="I37" s="160">
        <v>0.21</v>
      </c>
      <c r="J37" s="159">
        <f>ROUND(((SUM(BE94:BE116))*I37),0)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45</v>
      </c>
      <c r="F38" s="159">
        <f>ROUND((SUM(BF94:BF116)),0)</f>
        <v>0</v>
      </c>
      <c r="G38" s="40"/>
      <c r="H38" s="40"/>
      <c r="I38" s="160">
        <v>0.15</v>
      </c>
      <c r="J38" s="159">
        <f>ROUND(((SUM(BF94:BF116))*I38),0)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46</v>
      </c>
      <c r="F39" s="159">
        <f>ROUND((SUM(BG94:BG116)),0)</f>
        <v>0</v>
      </c>
      <c r="G39" s="40"/>
      <c r="H39" s="40"/>
      <c r="I39" s="160">
        <v>0.21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47</v>
      </c>
      <c r="F40" s="159">
        <f>ROUND((SUM(BH94:BH116)),0)</f>
        <v>0</v>
      </c>
      <c r="G40" s="40"/>
      <c r="H40" s="40"/>
      <c r="I40" s="160">
        <v>0.15</v>
      </c>
      <c r="J40" s="159">
        <f>0</f>
        <v>0</v>
      </c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48</v>
      </c>
      <c r="F41" s="159">
        <f>ROUND((SUM(BI94:BI116)),0)</f>
        <v>0</v>
      </c>
      <c r="G41" s="40"/>
      <c r="H41" s="40"/>
      <c r="I41" s="160">
        <v>0</v>
      </c>
      <c r="J41" s="159">
        <f>0</f>
        <v>0</v>
      </c>
      <c r="K41" s="40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1"/>
      <c r="D43" s="162" t="s">
        <v>49</v>
      </c>
      <c r="E43" s="163"/>
      <c r="F43" s="163"/>
      <c r="G43" s="164" t="s">
        <v>50</v>
      </c>
      <c r="H43" s="165" t="s">
        <v>51</v>
      </c>
      <c r="I43" s="163"/>
      <c r="J43" s="166">
        <f>SUM(J34:J41)</f>
        <v>0</v>
      </c>
      <c r="K43" s="167"/>
      <c r="L43" s="147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145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2" t="str">
        <f>E7</f>
        <v>VOŠ a SPŠ Žďár nad Sázavou - tělocvična</v>
      </c>
      <c r="F52" s="34"/>
      <c r="G52" s="34"/>
      <c r="H52" s="34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143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2" t="s">
        <v>3956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3957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289" t="s">
        <v>4304</v>
      </c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4305</v>
      </c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9004.6 - VZT - zařízení VI</v>
      </c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Žďár nad Sázavou</v>
      </c>
      <c r="G60" s="42"/>
      <c r="H60" s="42"/>
      <c r="I60" s="34" t="s">
        <v>23</v>
      </c>
      <c r="J60" s="74" t="str">
        <f>IF(J16="","",J16)</f>
        <v>6. 8. 2020</v>
      </c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5.15" customHeight="1">
      <c r="A62" s="40"/>
      <c r="B62" s="41"/>
      <c r="C62" s="34" t="s">
        <v>25</v>
      </c>
      <c r="D62" s="42"/>
      <c r="E62" s="42"/>
      <c r="F62" s="29" t="str">
        <f>E19</f>
        <v>Kraj Vysočina</v>
      </c>
      <c r="G62" s="42"/>
      <c r="H62" s="42"/>
      <c r="I62" s="34" t="s">
        <v>31</v>
      </c>
      <c r="J62" s="38" t="str">
        <f>E25</f>
        <v>ARTPROJEKT Jihlava</v>
      </c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IMPORT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3" t="s">
        <v>146</v>
      </c>
      <c r="D65" s="174"/>
      <c r="E65" s="174"/>
      <c r="F65" s="174"/>
      <c r="G65" s="174"/>
      <c r="H65" s="174"/>
      <c r="I65" s="174"/>
      <c r="J65" s="175" t="s">
        <v>147</v>
      </c>
      <c r="K65" s="174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6" t="s">
        <v>71</v>
      </c>
      <c r="D67" s="42"/>
      <c r="E67" s="42"/>
      <c r="F67" s="42"/>
      <c r="G67" s="42"/>
      <c r="H67" s="42"/>
      <c r="I67" s="42"/>
      <c r="J67" s="104">
        <f>J94</f>
        <v>0</v>
      </c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148</v>
      </c>
    </row>
    <row r="68" spans="1:31" s="9" customFormat="1" ht="24.95" customHeight="1">
      <c r="A68" s="9"/>
      <c r="B68" s="177"/>
      <c r="C68" s="178"/>
      <c r="D68" s="179" t="s">
        <v>4307</v>
      </c>
      <c r="E68" s="180"/>
      <c r="F68" s="180"/>
      <c r="G68" s="180"/>
      <c r="H68" s="180"/>
      <c r="I68" s="180"/>
      <c r="J68" s="181">
        <f>J95</f>
        <v>0</v>
      </c>
      <c r="K68" s="178"/>
      <c r="L68" s="18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3"/>
      <c r="C69" s="127"/>
      <c r="D69" s="184" t="s">
        <v>4308</v>
      </c>
      <c r="E69" s="185"/>
      <c r="F69" s="185"/>
      <c r="G69" s="185"/>
      <c r="H69" s="185"/>
      <c r="I69" s="185"/>
      <c r="J69" s="186">
        <f>J96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7"/>
      <c r="D70" s="184" t="s">
        <v>4309</v>
      </c>
      <c r="E70" s="185"/>
      <c r="F70" s="185"/>
      <c r="G70" s="185"/>
      <c r="H70" s="185"/>
      <c r="I70" s="185"/>
      <c r="J70" s="186">
        <f>J98</f>
        <v>0</v>
      </c>
      <c r="K70" s="127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191</v>
      </c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72" t="str">
        <f>E7</f>
        <v>VOŠ a SPŠ Žďár nad Sázavou - tělocvična</v>
      </c>
      <c r="F80" s="34"/>
      <c r="G80" s="34"/>
      <c r="H80" s="34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2:12" s="1" customFormat="1" ht="12" customHeight="1">
      <c r="B81" s="23"/>
      <c r="C81" s="34" t="s">
        <v>143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2:12" s="1" customFormat="1" ht="16.5" customHeight="1">
      <c r="B82" s="23"/>
      <c r="C82" s="24"/>
      <c r="D82" s="24"/>
      <c r="E82" s="172" t="s">
        <v>3956</v>
      </c>
      <c r="F82" s="24"/>
      <c r="G82" s="24"/>
      <c r="H82" s="24"/>
      <c r="I82" s="24"/>
      <c r="J82" s="24"/>
      <c r="K82" s="24"/>
      <c r="L82" s="22"/>
    </row>
    <row r="83" spans="2:12" s="1" customFormat="1" ht="12" customHeight="1">
      <c r="B83" s="23"/>
      <c r="C83" s="34" t="s">
        <v>3957</v>
      </c>
      <c r="D83" s="24"/>
      <c r="E83" s="24"/>
      <c r="F83" s="24"/>
      <c r="G83" s="24"/>
      <c r="H83" s="24"/>
      <c r="I83" s="24"/>
      <c r="J83" s="24"/>
      <c r="K83" s="24"/>
      <c r="L83" s="22"/>
    </row>
    <row r="84" spans="1:31" s="2" customFormat="1" ht="16.5" customHeight="1">
      <c r="A84" s="40"/>
      <c r="B84" s="41"/>
      <c r="C84" s="42"/>
      <c r="D84" s="42"/>
      <c r="E84" s="289" t="s">
        <v>4304</v>
      </c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4305</v>
      </c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1" t="str">
        <f>E13</f>
        <v>9004.6 - VZT - zařízení VI</v>
      </c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21</v>
      </c>
      <c r="D88" s="42"/>
      <c r="E88" s="42"/>
      <c r="F88" s="29" t="str">
        <f>F16</f>
        <v>Žďár nad Sázavou</v>
      </c>
      <c r="G88" s="42"/>
      <c r="H88" s="42"/>
      <c r="I88" s="34" t="s">
        <v>23</v>
      </c>
      <c r="J88" s="74" t="str">
        <f>IF(J16="","",J16)</f>
        <v>6. 8. 2020</v>
      </c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25</v>
      </c>
      <c r="D90" s="42"/>
      <c r="E90" s="42"/>
      <c r="F90" s="29" t="str">
        <f>E19</f>
        <v>Kraj Vysočina</v>
      </c>
      <c r="G90" s="42"/>
      <c r="H90" s="42"/>
      <c r="I90" s="34" t="s">
        <v>31</v>
      </c>
      <c r="J90" s="38" t="str">
        <f>E25</f>
        <v>ARTPROJEKT Jihlava</v>
      </c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29</v>
      </c>
      <c r="D91" s="42"/>
      <c r="E91" s="42"/>
      <c r="F91" s="29" t="str">
        <f>IF(E22="","",E22)</f>
        <v>Vyplň údaj</v>
      </c>
      <c r="G91" s="42"/>
      <c r="H91" s="42"/>
      <c r="I91" s="34" t="s">
        <v>35</v>
      </c>
      <c r="J91" s="38" t="str">
        <f>E28</f>
        <v>IMPORT</v>
      </c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11" customFormat="1" ht="29.25" customHeight="1">
      <c r="A93" s="188"/>
      <c r="B93" s="189"/>
      <c r="C93" s="190" t="s">
        <v>192</v>
      </c>
      <c r="D93" s="191" t="s">
        <v>58</v>
      </c>
      <c r="E93" s="191" t="s">
        <v>54</v>
      </c>
      <c r="F93" s="191" t="s">
        <v>55</v>
      </c>
      <c r="G93" s="191" t="s">
        <v>193</v>
      </c>
      <c r="H93" s="191" t="s">
        <v>194</v>
      </c>
      <c r="I93" s="191" t="s">
        <v>195</v>
      </c>
      <c r="J93" s="191" t="s">
        <v>147</v>
      </c>
      <c r="K93" s="192" t="s">
        <v>196</v>
      </c>
      <c r="L93" s="193"/>
      <c r="M93" s="94" t="s">
        <v>19</v>
      </c>
      <c r="N93" s="95" t="s">
        <v>43</v>
      </c>
      <c r="O93" s="95" t="s">
        <v>197</v>
      </c>
      <c r="P93" s="95" t="s">
        <v>198</v>
      </c>
      <c r="Q93" s="95" t="s">
        <v>199</v>
      </c>
      <c r="R93" s="95" t="s">
        <v>200</v>
      </c>
      <c r="S93" s="95" t="s">
        <v>201</v>
      </c>
      <c r="T93" s="96" t="s">
        <v>202</v>
      </c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</row>
    <row r="94" spans="1:63" s="2" customFormat="1" ht="22.8" customHeight="1">
      <c r="A94" s="40"/>
      <c r="B94" s="41"/>
      <c r="C94" s="101" t="s">
        <v>203</v>
      </c>
      <c r="D94" s="42"/>
      <c r="E94" s="42"/>
      <c r="F94" s="42"/>
      <c r="G94" s="42"/>
      <c r="H94" s="42"/>
      <c r="I94" s="42"/>
      <c r="J94" s="194">
        <f>BK94</f>
        <v>0</v>
      </c>
      <c r="K94" s="42"/>
      <c r="L94" s="46"/>
      <c r="M94" s="97"/>
      <c r="N94" s="195"/>
      <c r="O94" s="98"/>
      <c r="P94" s="196">
        <f>P95</f>
        <v>0</v>
      </c>
      <c r="Q94" s="98"/>
      <c r="R94" s="196">
        <f>R95</f>
        <v>0.09023000000000003</v>
      </c>
      <c r="S94" s="98"/>
      <c r="T94" s="197">
        <f>T95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72</v>
      </c>
      <c r="AU94" s="19" t="s">
        <v>148</v>
      </c>
      <c r="BK94" s="198">
        <f>BK95</f>
        <v>0</v>
      </c>
    </row>
    <row r="95" spans="1:63" s="12" customFormat="1" ht="25.9" customHeight="1">
      <c r="A95" s="12"/>
      <c r="B95" s="199"/>
      <c r="C95" s="200"/>
      <c r="D95" s="201" t="s">
        <v>72</v>
      </c>
      <c r="E95" s="202" t="s">
        <v>1911</v>
      </c>
      <c r="F95" s="202" t="s">
        <v>4311</v>
      </c>
      <c r="G95" s="200"/>
      <c r="H95" s="200"/>
      <c r="I95" s="203"/>
      <c r="J95" s="204">
        <f>BK95</f>
        <v>0</v>
      </c>
      <c r="K95" s="200"/>
      <c r="L95" s="205"/>
      <c r="M95" s="206"/>
      <c r="N95" s="207"/>
      <c r="O95" s="207"/>
      <c r="P95" s="208">
        <f>P96+P98</f>
        <v>0</v>
      </c>
      <c r="Q95" s="207"/>
      <c r="R95" s="208">
        <f>R96+R98</f>
        <v>0.09023000000000003</v>
      </c>
      <c r="S95" s="207"/>
      <c r="T95" s="209">
        <f>T96+T98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0" t="s">
        <v>82</v>
      </c>
      <c r="AT95" s="211" t="s">
        <v>72</v>
      </c>
      <c r="AU95" s="211" t="s">
        <v>73</v>
      </c>
      <c r="AY95" s="210" t="s">
        <v>206</v>
      </c>
      <c r="BK95" s="212">
        <f>BK96+BK98</f>
        <v>0</v>
      </c>
    </row>
    <row r="96" spans="1:63" s="12" customFormat="1" ht="22.8" customHeight="1">
      <c r="A96" s="12"/>
      <c r="B96" s="199"/>
      <c r="C96" s="200"/>
      <c r="D96" s="201" t="s">
        <v>72</v>
      </c>
      <c r="E96" s="213" t="s">
        <v>2281</v>
      </c>
      <c r="F96" s="213" t="s">
        <v>4312</v>
      </c>
      <c r="G96" s="200"/>
      <c r="H96" s="200"/>
      <c r="I96" s="203"/>
      <c r="J96" s="214">
        <f>BK96</f>
        <v>0</v>
      </c>
      <c r="K96" s="200"/>
      <c r="L96" s="205"/>
      <c r="M96" s="206"/>
      <c r="N96" s="207"/>
      <c r="O96" s="207"/>
      <c r="P96" s="208">
        <f>P97</f>
        <v>0</v>
      </c>
      <c r="Q96" s="207"/>
      <c r="R96" s="208">
        <f>R97</f>
        <v>0</v>
      </c>
      <c r="S96" s="207"/>
      <c r="T96" s="209">
        <f>T97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0" t="s">
        <v>82</v>
      </c>
      <c r="AT96" s="211" t="s">
        <v>72</v>
      </c>
      <c r="AU96" s="211" t="s">
        <v>34</v>
      </c>
      <c r="AY96" s="210" t="s">
        <v>206</v>
      </c>
      <c r="BK96" s="212">
        <f>BK97</f>
        <v>0</v>
      </c>
    </row>
    <row r="97" spans="1:65" s="2" customFormat="1" ht="12">
      <c r="A97" s="40"/>
      <c r="B97" s="41"/>
      <c r="C97" s="215" t="s">
        <v>322</v>
      </c>
      <c r="D97" s="215" t="s">
        <v>208</v>
      </c>
      <c r="E97" s="216" t="s">
        <v>4469</v>
      </c>
      <c r="F97" s="217" t="s">
        <v>4470</v>
      </c>
      <c r="G97" s="218" t="s">
        <v>211</v>
      </c>
      <c r="H97" s="219">
        <v>12</v>
      </c>
      <c r="I97" s="220"/>
      <c r="J97" s="221">
        <f>ROUND(I97*H97,2)</f>
        <v>0</v>
      </c>
      <c r="K97" s="217" t="s">
        <v>19</v>
      </c>
      <c r="L97" s="46"/>
      <c r="M97" s="222" t="s">
        <v>19</v>
      </c>
      <c r="N97" s="223" t="s">
        <v>44</v>
      </c>
      <c r="O97" s="86"/>
      <c r="P97" s="224">
        <f>O97*H97</f>
        <v>0</v>
      </c>
      <c r="Q97" s="224">
        <v>0</v>
      </c>
      <c r="R97" s="224">
        <f>Q97*H97</f>
        <v>0</v>
      </c>
      <c r="S97" s="224">
        <v>0</v>
      </c>
      <c r="T97" s="22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6" t="s">
        <v>304</v>
      </c>
      <c r="AT97" s="226" t="s">
        <v>208</v>
      </c>
      <c r="AU97" s="226" t="s">
        <v>82</v>
      </c>
      <c r="AY97" s="19" t="s">
        <v>206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9" t="s">
        <v>34</v>
      </c>
      <c r="BK97" s="227">
        <f>ROUND(I97*H97,2)</f>
        <v>0</v>
      </c>
      <c r="BL97" s="19" t="s">
        <v>304</v>
      </c>
      <c r="BM97" s="226" t="s">
        <v>82</v>
      </c>
    </row>
    <row r="98" spans="1:63" s="12" customFormat="1" ht="22.8" customHeight="1">
      <c r="A98" s="12"/>
      <c r="B98" s="199"/>
      <c r="C98" s="200"/>
      <c r="D98" s="201" t="s">
        <v>72</v>
      </c>
      <c r="E98" s="213" t="s">
        <v>4323</v>
      </c>
      <c r="F98" s="213" t="s">
        <v>4324</v>
      </c>
      <c r="G98" s="200"/>
      <c r="H98" s="200"/>
      <c r="I98" s="203"/>
      <c r="J98" s="214">
        <f>BK98</f>
        <v>0</v>
      </c>
      <c r="K98" s="200"/>
      <c r="L98" s="205"/>
      <c r="M98" s="206"/>
      <c r="N98" s="207"/>
      <c r="O98" s="207"/>
      <c r="P98" s="208">
        <f>SUM(P99:P116)</f>
        <v>0</v>
      </c>
      <c r="Q98" s="207"/>
      <c r="R98" s="208">
        <f>SUM(R99:R116)</f>
        <v>0.09023000000000003</v>
      </c>
      <c r="S98" s="207"/>
      <c r="T98" s="209">
        <f>SUM(T99:T116)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0" t="s">
        <v>82</v>
      </c>
      <c r="AT98" s="211" t="s">
        <v>72</v>
      </c>
      <c r="AU98" s="211" t="s">
        <v>34</v>
      </c>
      <c r="AY98" s="210" t="s">
        <v>206</v>
      </c>
      <c r="BK98" s="212">
        <f>SUM(BK99:BK116)</f>
        <v>0</v>
      </c>
    </row>
    <row r="99" spans="1:65" s="2" customFormat="1" ht="21.75" customHeight="1">
      <c r="A99" s="40"/>
      <c r="B99" s="41"/>
      <c r="C99" s="215" t="s">
        <v>34</v>
      </c>
      <c r="D99" s="215" t="s">
        <v>208</v>
      </c>
      <c r="E99" s="216" t="s">
        <v>4471</v>
      </c>
      <c r="F99" s="217" t="s">
        <v>4472</v>
      </c>
      <c r="G99" s="218" t="s">
        <v>386</v>
      </c>
      <c r="H99" s="219">
        <v>5</v>
      </c>
      <c r="I99" s="220"/>
      <c r="J99" s="221">
        <f>ROUND(I99*H99,2)</f>
        <v>0</v>
      </c>
      <c r="K99" s="217" t="s">
        <v>19</v>
      </c>
      <c r="L99" s="46"/>
      <c r="M99" s="222" t="s">
        <v>19</v>
      </c>
      <c r="N99" s="223" t="s">
        <v>44</v>
      </c>
      <c r="O99" s="86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6" t="s">
        <v>304</v>
      </c>
      <c r="AT99" s="226" t="s">
        <v>208</v>
      </c>
      <c r="AU99" s="226" t="s">
        <v>82</v>
      </c>
      <c r="AY99" s="19" t="s">
        <v>206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34</v>
      </c>
      <c r="BK99" s="227">
        <f>ROUND(I99*H99,2)</f>
        <v>0</v>
      </c>
      <c r="BL99" s="19" t="s">
        <v>304</v>
      </c>
      <c r="BM99" s="226" t="s">
        <v>112</v>
      </c>
    </row>
    <row r="100" spans="1:65" s="2" customFormat="1" ht="12">
      <c r="A100" s="40"/>
      <c r="B100" s="41"/>
      <c r="C100" s="261" t="s">
        <v>242</v>
      </c>
      <c r="D100" s="261" t="s">
        <v>317</v>
      </c>
      <c r="E100" s="262" t="s">
        <v>4473</v>
      </c>
      <c r="F100" s="263" t="s">
        <v>4474</v>
      </c>
      <c r="G100" s="264" t="s">
        <v>4354</v>
      </c>
      <c r="H100" s="265">
        <v>1</v>
      </c>
      <c r="I100" s="266"/>
      <c r="J100" s="267">
        <f>ROUND(I100*H100,2)</f>
        <v>0</v>
      </c>
      <c r="K100" s="263" t="s">
        <v>19</v>
      </c>
      <c r="L100" s="268"/>
      <c r="M100" s="269" t="s">
        <v>19</v>
      </c>
      <c r="N100" s="270" t="s">
        <v>44</v>
      </c>
      <c r="O100" s="86"/>
      <c r="P100" s="224">
        <f>O100*H100</f>
        <v>0</v>
      </c>
      <c r="Q100" s="224">
        <v>0.001</v>
      </c>
      <c r="R100" s="224">
        <f>Q100*H100</f>
        <v>0.001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377</v>
      </c>
      <c r="AT100" s="226" t="s">
        <v>317</v>
      </c>
      <c r="AU100" s="226" t="s">
        <v>82</v>
      </c>
      <c r="AY100" s="19" t="s">
        <v>206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34</v>
      </c>
      <c r="BK100" s="227">
        <f>ROUND(I100*H100,2)</f>
        <v>0</v>
      </c>
      <c r="BL100" s="19" t="s">
        <v>304</v>
      </c>
      <c r="BM100" s="226" t="s">
        <v>118</v>
      </c>
    </row>
    <row r="101" spans="1:65" s="2" customFormat="1" ht="12">
      <c r="A101" s="40"/>
      <c r="B101" s="41"/>
      <c r="C101" s="261" t="s">
        <v>247</v>
      </c>
      <c r="D101" s="261" t="s">
        <v>317</v>
      </c>
      <c r="E101" s="262" t="s">
        <v>4475</v>
      </c>
      <c r="F101" s="263" t="s">
        <v>4476</v>
      </c>
      <c r="G101" s="264" t="s">
        <v>4354</v>
      </c>
      <c r="H101" s="265">
        <v>4</v>
      </c>
      <c r="I101" s="266"/>
      <c r="J101" s="267">
        <f>ROUND(I101*H101,2)</f>
        <v>0</v>
      </c>
      <c r="K101" s="263" t="s">
        <v>19</v>
      </c>
      <c r="L101" s="268"/>
      <c r="M101" s="269" t="s">
        <v>19</v>
      </c>
      <c r="N101" s="270" t="s">
        <v>44</v>
      </c>
      <c r="O101" s="86"/>
      <c r="P101" s="224">
        <f>O101*H101</f>
        <v>0</v>
      </c>
      <c r="Q101" s="224">
        <v>0.002</v>
      </c>
      <c r="R101" s="224">
        <f>Q101*H101</f>
        <v>0.008</v>
      </c>
      <c r="S101" s="224">
        <v>0</v>
      </c>
      <c r="T101" s="225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6" t="s">
        <v>377</v>
      </c>
      <c r="AT101" s="226" t="s">
        <v>317</v>
      </c>
      <c r="AU101" s="226" t="s">
        <v>82</v>
      </c>
      <c r="AY101" s="19" t="s">
        <v>206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9" t="s">
        <v>34</v>
      </c>
      <c r="BK101" s="227">
        <f>ROUND(I101*H101,2)</f>
        <v>0</v>
      </c>
      <c r="BL101" s="19" t="s">
        <v>304</v>
      </c>
      <c r="BM101" s="226" t="s">
        <v>247</v>
      </c>
    </row>
    <row r="102" spans="1:65" s="2" customFormat="1" ht="12">
      <c r="A102" s="40"/>
      <c r="B102" s="41"/>
      <c r="C102" s="215" t="s">
        <v>82</v>
      </c>
      <c r="D102" s="215" t="s">
        <v>208</v>
      </c>
      <c r="E102" s="216" t="s">
        <v>4477</v>
      </c>
      <c r="F102" s="217" t="s">
        <v>4478</v>
      </c>
      <c r="G102" s="218" t="s">
        <v>386</v>
      </c>
      <c r="H102" s="219">
        <v>6</v>
      </c>
      <c r="I102" s="220"/>
      <c r="J102" s="221">
        <f>ROUND(I102*H102,2)</f>
        <v>0</v>
      </c>
      <c r="K102" s="217" t="s">
        <v>19</v>
      </c>
      <c r="L102" s="46"/>
      <c r="M102" s="222" t="s">
        <v>19</v>
      </c>
      <c r="N102" s="223" t="s">
        <v>44</v>
      </c>
      <c r="O102" s="86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304</v>
      </c>
      <c r="AT102" s="226" t="s">
        <v>208</v>
      </c>
      <c r="AU102" s="226" t="s">
        <v>82</v>
      </c>
      <c r="AY102" s="19" t="s">
        <v>206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34</v>
      </c>
      <c r="BK102" s="227">
        <f>ROUND(I102*H102,2)</f>
        <v>0</v>
      </c>
      <c r="BL102" s="19" t="s">
        <v>304</v>
      </c>
      <c r="BM102" s="226" t="s">
        <v>255</v>
      </c>
    </row>
    <row r="103" spans="1:65" s="2" customFormat="1" ht="12">
      <c r="A103" s="40"/>
      <c r="B103" s="41"/>
      <c r="C103" s="261" t="s">
        <v>251</v>
      </c>
      <c r="D103" s="261" t="s">
        <v>317</v>
      </c>
      <c r="E103" s="262" t="s">
        <v>4479</v>
      </c>
      <c r="F103" s="263" t="s">
        <v>4480</v>
      </c>
      <c r="G103" s="264" t="s">
        <v>4354</v>
      </c>
      <c r="H103" s="265">
        <v>6</v>
      </c>
      <c r="I103" s="266"/>
      <c r="J103" s="267">
        <f>ROUND(I103*H103,2)</f>
        <v>0</v>
      </c>
      <c r="K103" s="263" t="s">
        <v>19</v>
      </c>
      <c r="L103" s="268"/>
      <c r="M103" s="269" t="s">
        <v>19</v>
      </c>
      <c r="N103" s="270" t="s">
        <v>44</v>
      </c>
      <c r="O103" s="86"/>
      <c r="P103" s="224">
        <f>O103*H103</f>
        <v>0</v>
      </c>
      <c r="Q103" s="224">
        <v>0.001</v>
      </c>
      <c r="R103" s="224">
        <f>Q103*H103</f>
        <v>0.006</v>
      </c>
      <c r="S103" s="224">
        <v>0</v>
      </c>
      <c r="T103" s="225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6" t="s">
        <v>377</v>
      </c>
      <c r="AT103" s="226" t="s">
        <v>317</v>
      </c>
      <c r="AU103" s="226" t="s">
        <v>82</v>
      </c>
      <c r="AY103" s="19" t="s">
        <v>206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9" t="s">
        <v>34</v>
      </c>
      <c r="BK103" s="227">
        <f>ROUND(I103*H103,2)</f>
        <v>0</v>
      </c>
      <c r="BL103" s="19" t="s">
        <v>304</v>
      </c>
      <c r="BM103" s="226" t="s">
        <v>267</v>
      </c>
    </row>
    <row r="104" spans="1:65" s="2" customFormat="1" ht="21.75" customHeight="1">
      <c r="A104" s="40"/>
      <c r="B104" s="41"/>
      <c r="C104" s="215" t="s">
        <v>93</v>
      </c>
      <c r="D104" s="215" t="s">
        <v>208</v>
      </c>
      <c r="E104" s="216" t="s">
        <v>4481</v>
      </c>
      <c r="F104" s="217" t="s">
        <v>4482</v>
      </c>
      <c r="G104" s="218" t="s">
        <v>386</v>
      </c>
      <c r="H104" s="219">
        <v>2</v>
      </c>
      <c r="I104" s="220"/>
      <c r="J104" s="221">
        <f>ROUND(I104*H104,2)</f>
        <v>0</v>
      </c>
      <c r="K104" s="217" t="s">
        <v>19</v>
      </c>
      <c r="L104" s="46"/>
      <c r="M104" s="222" t="s">
        <v>19</v>
      </c>
      <c r="N104" s="223" t="s">
        <v>44</v>
      </c>
      <c r="O104" s="86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6" t="s">
        <v>304</v>
      </c>
      <c r="AT104" s="226" t="s">
        <v>208</v>
      </c>
      <c r="AU104" s="226" t="s">
        <v>82</v>
      </c>
      <c r="AY104" s="19" t="s">
        <v>206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9" t="s">
        <v>34</v>
      </c>
      <c r="BK104" s="227">
        <f>ROUND(I104*H104,2)</f>
        <v>0</v>
      </c>
      <c r="BL104" s="19" t="s">
        <v>304</v>
      </c>
      <c r="BM104" s="226" t="s">
        <v>285</v>
      </c>
    </row>
    <row r="105" spans="1:65" s="2" customFormat="1" ht="21.75" customHeight="1">
      <c r="A105" s="40"/>
      <c r="B105" s="41"/>
      <c r="C105" s="261" t="s">
        <v>255</v>
      </c>
      <c r="D105" s="261" t="s">
        <v>317</v>
      </c>
      <c r="E105" s="262" t="s">
        <v>4483</v>
      </c>
      <c r="F105" s="263" t="s">
        <v>4484</v>
      </c>
      <c r="G105" s="264" t="s">
        <v>4329</v>
      </c>
      <c r="H105" s="265">
        <v>2</v>
      </c>
      <c r="I105" s="266"/>
      <c r="J105" s="267">
        <f>ROUND(I105*H105,2)</f>
        <v>0</v>
      </c>
      <c r="K105" s="263" t="s">
        <v>19</v>
      </c>
      <c r="L105" s="268"/>
      <c r="M105" s="269" t="s">
        <v>19</v>
      </c>
      <c r="N105" s="270" t="s">
        <v>44</v>
      </c>
      <c r="O105" s="86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377</v>
      </c>
      <c r="AT105" s="226" t="s">
        <v>317</v>
      </c>
      <c r="AU105" s="226" t="s">
        <v>82</v>
      </c>
      <c r="AY105" s="19" t="s">
        <v>206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34</v>
      </c>
      <c r="BK105" s="227">
        <f>ROUND(I105*H105,2)</f>
        <v>0</v>
      </c>
      <c r="BL105" s="19" t="s">
        <v>304</v>
      </c>
      <c r="BM105" s="226" t="s">
        <v>304</v>
      </c>
    </row>
    <row r="106" spans="1:65" s="2" customFormat="1" ht="21.75" customHeight="1">
      <c r="A106" s="40"/>
      <c r="B106" s="41"/>
      <c r="C106" s="215" t="s">
        <v>112</v>
      </c>
      <c r="D106" s="215" t="s">
        <v>208</v>
      </c>
      <c r="E106" s="216" t="s">
        <v>4485</v>
      </c>
      <c r="F106" s="217" t="s">
        <v>4486</v>
      </c>
      <c r="G106" s="218" t="s">
        <v>386</v>
      </c>
      <c r="H106" s="219">
        <v>1</v>
      </c>
      <c r="I106" s="220"/>
      <c r="J106" s="221">
        <f>ROUND(I106*H106,2)</f>
        <v>0</v>
      </c>
      <c r="K106" s="217" t="s">
        <v>19</v>
      </c>
      <c r="L106" s="46"/>
      <c r="M106" s="222" t="s">
        <v>19</v>
      </c>
      <c r="N106" s="223" t="s">
        <v>44</v>
      </c>
      <c r="O106" s="86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304</v>
      </c>
      <c r="AT106" s="226" t="s">
        <v>208</v>
      </c>
      <c r="AU106" s="226" t="s">
        <v>82</v>
      </c>
      <c r="AY106" s="19" t="s">
        <v>206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34</v>
      </c>
      <c r="BK106" s="227">
        <f>ROUND(I106*H106,2)</f>
        <v>0</v>
      </c>
      <c r="BL106" s="19" t="s">
        <v>304</v>
      </c>
      <c r="BM106" s="226" t="s">
        <v>312</v>
      </c>
    </row>
    <row r="107" spans="1:65" s="2" customFormat="1" ht="21.75" customHeight="1">
      <c r="A107" s="40"/>
      <c r="B107" s="41"/>
      <c r="C107" s="261" t="s">
        <v>261</v>
      </c>
      <c r="D107" s="261" t="s">
        <v>317</v>
      </c>
      <c r="E107" s="262" t="s">
        <v>4487</v>
      </c>
      <c r="F107" s="263" t="s">
        <v>4488</v>
      </c>
      <c r="G107" s="264" t="s">
        <v>4329</v>
      </c>
      <c r="H107" s="265">
        <v>1</v>
      </c>
      <c r="I107" s="266"/>
      <c r="J107" s="267">
        <f>ROUND(I107*H107,2)</f>
        <v>0</v>
      </c>
      <c r="K107" s="263" t="s">
        <v>19</v>
      </c>
      <c r="L107" s="268"/>
      <c r="M107" s="269" t="s">
        <v>19</v>
      </c>
      <c r="N107" s="270" t="s">
        <v>44</v>
      </c>
      <c r="O107" s="86"/>
      <c r="P107" s="224">
        <f>O107*H107</f>
        <v>0</v>
      </c>
      <c r="Q107" s="224">
        <v>0.0005</v>
      </c>
      <c r="R107" s="224">
        <f>Q107*H107</f>
        <v>0.0005</v>
      </c>
      <c r="S107" s="224">
        <v>0</v>
      </c>
      <c r="T107" s="225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377</v>
      </c>
      <c r="AT107" s="226" t="s">
        <v>317</v>
      </c>
      <c r="AU107" s="226" t="s">
        <v>82</v>
      </c>
      <c r="AY107" s="19" t="s">
        <v>206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34</v>
      </c>
      <c r="BK107" s="227">
        <f>ROUND(I107*H107,2)</f>
        <v>0</v>
      </c>
      <c r="BL107" s="19" t="s">
        <v>304</v>
      </c>
      <c r="BM107" s="226" t="s">
        <v>322</v>
      </c>
    </row>
    <row r="108" spans="1:65" s="2" customFormat="1" ht="16.5" customHeight="1">
      <c r="A108" s="40"/>
      <c r="B108" s="41"/>
      <c r="C108" s="215" t="s">
        <v>115</v>
      </c>
      <c r="D108" s="215" t="s">
        <v>208</v>
      </c>
      <c r="E108" s="216" t="s">
        <v>4489</v>
      </c>
      <c r="F108" s="217" t="s">
        <v>4490</v>
      </c>
      <c r="G108" s="218" t="s">
        <v>386</v>
      </c>
      <c r="H108" s="219">
        <v>4</v>
      </c>
      <c r="I108" s="220"/>
      <c r="J108" s="221">
        <f>ROUND(I108*H108,2)</f>
        <v>0</v>
      </c>
      <c r="K108" s="217" t="s">
        <v>19</v>
      </c>
      <c r="L108" s="46"/>
      <c r="M108" s="222" t="s">
        <v>19</v>
      </c>
      <c r="N108" s="223" t="s">
        <v>44</v>
      </c>
      <c r="O108" s="86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6" t="s">
        <v>304</v>
      </c>
      <c r="AT108" s="226" t="s">
        <v>208</v>
      </c>
      <c r="AU108" s="226" t="s">
        <v>82</v>
      </c>
      <c r="AY108" s="19" t="s">
        <v>206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9" t="s">
        <v>34</v>
      </c>
      <c r="BK108" s="227">
        <f>ROUND(I108*H108,2)</f>
        <v>0</v>
      </c>
      <c r="BL108" s="19" t="s">
        <v>304</v>
      </c>
      <c r="BM108" s="226" t="s">
        <v>329</v>
      </c>
    </row>
    <row r="109" spans="1:65" s="2" customFormat="1" ht="16.5" customHeight="1">
      <c r="A109" s="40"/>
      <c r="B109" s="41"/>
      <c r="C109" s="261" t="s">
        <v>267</v>
      </c>
      <c r="D109" s="261" t="s">
        <v>317</v>
      </c>
      <c r="E109" s="262" t="s">
        <v>4491</v>
      </c>
      <c r="F109" s="263" t="s">
        <v>4492</v>
      </c>
      <c r="G109" s="264" t="s">
        <v>4329</v>
      </c>
      <c r="H109" s="265">
        <v>4</v>
      </c>
      <c r="I109" s="266"/>
      <c r="J109" s="267">
        <f>ROUND(I109*H109,2)</f>
        <v>0</v>
      </c>
      <c r="K109" s="263" t="s">
        <v>19</v>
      </c>
      <c r="L109" s="268"/>
      <c r="M109" s="269" t="s">
        <v>19</v>
      </c>
      <c r="N109" s="270" t="s">
        <v>44</v>
      </c>
      <c r="O109" s="86"/>
      <c r="P109" s="224">
        <f>O109*H109</f>
        <v>0</v>
      </c>
      <c r="Q109" s="224">
        <v>0.001</v>
      </c>
      <c r="R109" s="224">
        <f>Q109*H109</f>
        <v>0.004</v>
      </c>
      <c r="S109" s="224">
        <v>0</v>
      </c>
      <c r="T109" s="22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6" t="s">
        <v>377</v>
      </c>
      <c r="AT109" s="226" t="s">
        <v>317</v>
      </c>
      <c r="AU109" s="226" t="s">
        <v>82</v>
      </c>
      <c r="AY109" s="19" t="s">
        <v>206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9" t="s">
        <v>34</v>
      </c>
      <c r="BK109" s="227">
        <f>ROUND(I109*H109,2)</f>
        <v>0</v>
      </c>
      <c r="BL109" s="19" t="s">
        <v>304</v>
      </c>
      <c r="BM109" s="226" t="s">
        <v>337</v>
      </c>
    </row>
    <row r="110" spans="1:65" s="2" customFormat="1" ht="12">
      <c r="A110" s="40"/>
      <c r="B110" s="41"/>
      <c r="C110" s="215" t="s">
        <v>285</v>
      </c>
      <c r="D110" s="215" t="s">
        <v>208</v>
      </c>
      <c r="E110" s="216" t="s">
        <v>4493</v>
      </c>
      <c r="F110" s="217" t="s">
        <v>4494</v>
      </c>
      <c r="G110" s="218" t="s">
        <v>270</v>
      </c>
      <c r="H110" s="219">
        <v>29</v>
      </c>
      <c r="I110" s="220"/>
      <c r="J110" s="221">
        <f>ROUND(I110*H110,2)</f>
        <v>0</v>
      </c>
      <c r="K110" s="217" t="s">
        <v>19</v>
      </c>
      <c r="L110" s="46"/>
      <c r="M110" s="222" t="s">
        <v>19</v>
      </c>
      <c r="N110" s="223" t="s">
        <v>44</v>
      </c>
      <c r="O110" s="86"/>
      <c r="P110" s="224">
        <f>O110*H110</f>
        <v>0</v>
      </c>
      <c r="Q110" s="224">
        <v>0.00175</v>
      </c>
      <c r="R110" s="224">
        <f>Q110*H110</f>
        <v>0.05075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304</v>
      </c>
      <c r="AT110" s="226" t="s">
        <v>208</v>
      </c>
      <c r="AU110" s="226" t="s">
        <v>82</v>
      </c>
      <c r="AY110" s="19" t="s">
        <v>206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34</v>
      </c>
      <c r="BK110" s="227">
        <f>ROUND(I110*H110,2)</f>
        <v>0</v>
      </c>
      <c r="BL110" s="19" t="s">
        <v>304</v>
      </c>
      <c r="BM110" s="226" t="s">
        <v>344</v>
      </c>
    </row>
    <row r="111" spans="1:65" s="2" customFormat="1" ht="12">
      <c r="A111" s="40"/>
      <c r="B111" s="41"/>
      <c r="C111" s="215" t="s">
        <v>8</v>
      </c>
      <c r="D111" s="215" t="s">
        <v>208</v>
      </c>
      <c r="E111" s="216" t="s">
        <v>4456</v>
      </c>
      <c r="F111" s="217" t="s">
        <v>4457</v>
      </c>
      <c r="G111" s="218" t="s">
        <v>270</v>
      </c>
      <c r="H111" s="219">
        <v>4</v>
      </c>
      <c r="I111" s="220"/>
      <c r="J111" s="221">
        <f>ROUND(I111*H111,2)</f>
        <v>0</v>
      </c>
      <c r="K111" s="217" t="s">
        <v>19</v>
      </c>
      <c r="L111" s="46"/>
      <c r="M111" s="222" t="s">
        <v>19</v>
      </c>
      <c r="N111" s="223" t="s">
        <v>44</v>
      </c>
      <c r="O111" s="86"/>
      <c r="P111" s="224">
        <f>O111*H111</f>
        <v>0</v>
      </c>
      <c r="Q111" s="224">
        <v>0.00312</v>
      </c>
      <c r="R111" s="224">
        <f>Q111*H111</f>
        <v>0.01248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304</v>
      </c>
      <c r="AT111" s="226" t="s">
        <v>208</v>
      </c>
      <c r="AU111" s="226" t="s">
        <v>82</v>
      </c>
      <c r="AY111" s="19" t="s">
        <v>206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34</v>
      </c>
      <c r="BK111" s="227">
        <f>ROUND(I111*H111,2)</f>
        <v>0</v>
      </c>
      <c r="BL111" s="19" t="s">
        <v>304</v>
      </c>
      <c r="BM111" s="226" t="s">
        <v>355</v>
      </c>
    </row>
    <row r="112" spans="1:65" s="2" customFormat="1" ht="12">
      <c r="A112" s="40"/>
      <c r="B112" s="41"/>
      <c r="C112" s="215" t="s">
        <v>118</v>
      </c>
      <c r="D112" s="215" t="s">
        <v>208</v>
      </c>
      <c r="E112" s="216" t="s">
        <v>4495</v>
      </c>
      <c r="F112" s="217" t="s">
        <v>4496</v>
      </c>
      <c r="G112" s="218" t="s">
        <v>386</v>
      </c>
      <c r="H112" s="219">
        <v>3</v>
      </c>
      <c r="I112" s="220"/>
      <c r="J112" s="221">
        <f>ROUND(I112*H112,2)</f>
        <v>0</v>
      </c>
      <c r="K112" s="217" t="s">
        <v>19</v>
      </c>
      <c r="L112" s="46"/>
      <c r="M112" s="222" t="s">
        <v>19</v>
      </c>
      <c r="N112" s="223" t="s">
        <v>44</v>
      </c>
      <c r="O112" s="86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304</v>
      </c>
      <c r="AT112" s="226" t="s">
        <v>208</v>
      </c>
      <c r="AU112" s="226" t="s">
        <v>82</v>
      </c>
      <c r="AY112" s="19" t="s">
        <v>206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34</v>
      </c>
      <c r="BK112" s="227">
        <f>ROUND(I112*H112,2)</f>
        <v>0</v>
      </c>
      <c r="BL112" s="19" t="s">
        <v>304</v>
      </c>
      <c r="BM112" s="226" t="s">
        <v>368</v>
      </c>
    </row>
    <row r="113" spans="1:65" s="2" customFormat="1" ht="16.5" customHeight="1">
      <c r="A113" s="40"/>
      <c r="B113" s="41"/>
      <c r="C113" s="261" t="s">
        <v>274</v>
      </c>
      <c r="D113" s="261" t="s">
        <v>317</v>
      </c>
      <c r="E113" s="262" t="s">
        <v>4497</v>
      </c>
      <c r="F113" s="263" t="s">
        <v>4498</v>
      </c>
      <c r="G113" s="264" t="s">
        <v>19</v>
      </c>
      <c r="H113" s="265">
        <v>3</v>
      </c>
      <c r="I113" s="266"/>
      <c r="J113" s="267">
        <f>ROUND(I113*H113,2)</f>
        <v>0</v>
      </c>
      <c r="K113" s="263" t="s">
        <v>19</v>
      </c>
      <c r="L113" s="268"/>
      <c r="M113" s="269" t="s">
        <v>19</v>
      </c>
      <c r="N113" s="270" t="s">
        <v>44</v>
      </c>
      <c r="O113" s="86"/>
      <c r="P113" s="224">
        <f>O113*H113</f>
        <v>0</v>
      </c>
      <c r="Q113" s="224">
        <v>0.002</v>
      </c>
      <c r="R113" s="224">
        <f>Q113*H113</f>
        <v>0.006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377</v>
      </c>
      <c r="AT113" s="226" t="s">
        <v>317</v>
      </c>
      <c r="AU113" s="226" t="s">
        <v>82</v>
      </c>
      <c r="AY113" s="19" t="s">
        <v>206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34</v>
      </c>
      <c r="BK113" s="227">
        <f>ROUND(I113*H113,2)</f>
        <v>0</v>
      </c>
      <c r="BL113" s="19" t="s">
        <v>304</v>
      </c>
      <c r="BM113" s="226" t="s">
        <v>377</v>
      </c>
    </row>
    <row r="114" spans="1:65" s="2" customFormat="1" ht="16.5" customHeight="1">
      <c r="A114" s="40"/>
      <c r="B114" s="41"/>
      <c r="C114" s="215" t="s">
        <v>304</v>
      </c>
      <c r="D114" s="215" t="s">
        <v>208</v>
      </c>
      <c r="E114" s="216" t="s">
        <v>4499</v>
      </c>
      <c r="F114" s="217" t="s">
        <v>4500</v>
      </c>
      <c r="G114" s="218" t="s">
        <v>4329</v>
      </c>
      <c r="H114" s="219">
        <v>3</v>
      </c>
      <c r="I114" s="220"/>
      <c r="J114" s="221">
        <f>ROUND(I114*H114,2)</f>
        <v>0</v>
      </c>
      <c r="K114" s="217" t="s">
        <v>19</v>
      </c>
      <c r="L114" s="46"/>
      <c r="M114" s="222" t="s">
        <v>19</v>
      </c>
      <c r="N114" s="223" t="s">
        <v>44</v>
      </c>
      <c r="O114" s="86"/>
      <c r="P114" s="224">
        <f>O114*H114</f>
        <v>0</v>
      </c>
      <c r="Q114" s="224">
        <v>0.0005</v>
      </c>
      <c r="R114" s="224">
        <f>Q114*H114</f>
        <v>0.0015</v>
      </c>
      <c r="S114" s="224">
        <v>0</v>
      </c>
      <c r="T114" s="225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6" t="s">
        <v>304</v>
      </c>
      <c r="AT114" s="226" t="s">
        <v>208</v>
      </c>
      <c r="AU114" s="226" t="s">
        <v>82</v>
      </c>
      <c r="AY114" s="19" t="s">
        <v>206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9" t="s">
        <v>34</v>
      </c>
      <c r="BK114" s="227">
        <f>ROUND(I114*H114,2)</f>
        <v>0</v>
      </c>
      <c r="BL114" s="19" t="s">
        <v>304</v>
      </c>
      <c r="BM114" s="226" t="s">
        <v>395</v>
      </c>
    </row>
    <row r="115" spans="1:65" s="2" customFormat="1" ht="12">
      <c r="A115" s="40"/>
      <c r="B115" s="41"/>
      <c r="C115" s="215" t="s">
        <v>7</v>
      </c>
      <c r="D115" s="215" t="s">
        <v>208</v>
      </c>
      <c r="E115" s="216" t="s">
        <v>4378</v>
      </c>
      <c r="F115" s="217" t="s">
        <v>4379</v>
      </c>
      <c r="G115" s="218" t="s">
        <v>258</v>
      </c>
      <c r="H115" s="219">
        <v>0.09</v>
      </c>
      <c r="I115" s="220"/>
      <c r="J115" s="221">
        <f>ROUND(I115*H115,2)</f>
        <v>0</v>
      </c>
      <c r="K115" s="217" t="s">
        <v>19</v>
      </c>
      <c r="L115" s="46"/>
      <c r="M115" s="222" t="s">
        <v>19</v>
      </c>
      <c r="N115" s="223" t="s">
        <v>44</v>
      </c>
      <c r="O115" s="86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6" t="s">
        <v>304</v>
      </c>
      <c r="AT115" s="226" t="s">
        <v>208</v>
      </c>
      <c r="AU115" s="226" t="s">
        <v>82</v>
      </c>
      <c r="AY115" s="19" t="s">
        <v>206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9" t="s">
        <v>34</v>
      </c>
      <c r="BK115" s="227">
        <f>ROUND(I115*H115,2)</f>
        <v>0</v>
      </c>
      <c r="BL115" s="19" t="s">
        <v>304</v>
      </c>
      <c r="BM115" s="226" t="s">
        <v>438</v>
      </c>
    </row>
    <row r="116" spans="1:65" s="2" customFormat="1" ht="12">
      <c r="A116" s="40"/>
      <c r="B116" s="41"/>
      <c r="C116" s="215" t="s">
        <v>329</v>
      </c>
      <c r="D116" s="215" t="s">
        <v>208</v>
      </c>
      <c r="E116" s="216" t="s">
        <v>4380</v>
      </c>
      <c r="F116" s="217" t="s">
        <v>4381</v>
      </c>
      <c r="G116" s="218" t="s">
        <v>4354</v>
      </c>
      <c r="H116" s="219">
        <v>1</v>
      </c>
      <c r="I116" s="220"/>
      <c r="J116" s="221">
        <f>ROUND(I116*H116,2)</f>
        <v>0</v>
      </c>
      <c r="K116" s="217" t="s">
        <v>19</v>
      </c>
      <c r="L116" s="46"/>
      <c r="M116" s="290" t="s">
        <v>19</v>
      </c>
      <c r="N116" s="291" t="s">
        <v>44</v>
      </c>
      <c r="O116" s="292"/>
      <c r="P116" s="293">
        <f>O116*H116</f>
        <v>0</v>
      </c>
      <c r="Q116" s="293">
        <v>0</v>
      </c>
      <c r="R116" s="293">
        <f>Q116*H116</f>
        <v>0</v>
      </c>
      <c r="S116" s="293">
        <v>0</v>
      </c>
      <c r="T116" s="294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6" t="s">
        <v>304</v>
      </c>
      <c r="AT116" s="226" t="s">
        <v>208</v>
      </c>
      <c r="AU116" s="226" t="s">
        <v>82</v>
      </c>
      <c r="AY116" s="19" t="s">
        <v>206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9" t="s">
        <v>34</v>
      </c>
      <c r="BK116" s="227">
        <f>ROUND(I116*H116,2)</f>
        <v>0</v>
      </c>
      <c r="BL116" s="19" t="s">
        <v>304</v>
      </c>
      <c r="BM116" s="226" t="s">
        <v>450</v>
      </c>
    </row>
    <row r="117" spans="1:31" s="2" customFormat="1" ht="6.95" customHeight="1">
      <c r="A117" s="40"/>
      <c r="B117" s="61"/>
      <c r="C117" s="62"/>
      <c r="D117" s="62"/>
      <c r="E117" s="62"/>
      <c r="F117" s="62"/>
      <c r="G117" s="62"/>
      <c r="H117" s="62"/>
      <c r="I117" s="62"/>
      <c r="J117" s="62"/>
      <c r="K117" s="62"/>
      <c r="L117" s="46"/>
      <c r="M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</sheetData>
  <sheetProtection password="C7F1" sheet="1" objects="1" scenarios="1" formatColumns="0" formatRows="0" autoFilter="0"/>
  <autoFilter ref="C93:K116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0:H80"/>
    <mergeCell ref="E84:H84"/>
    <mergeCell ref="E82:H82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DESKTOP-OMQ29LB\Martin</dc:creator>
  <cp:keywords/>
  <dc:description/>
  <cp:lastModifiedBy>DESKTOP-OMQ29LB\Martin</cp:lastModifiedBy>
  <dcterms:created xsi:type="dcterms:W3CDTF">2021-07-26T13:46:09Z</dcterms:created>
  <dcterms:modified xsi:type="dcterms:W3CDTF">2021-07-26T13:47:03Z</dcterms:modified>
  <cp:category/>
  <cp:version/>
  <cp:contentType/>
  <cp:contentStatus/>
</cp:coreProperties>
</file>