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1-SO071-01 - D.1.1 - Arc..." sheetId="2" r:id="rId2"/>
    <sheet name="21-SO071-02 - Vedlejší a ..." sheetId="3" r:id="rId3"/>
    <sheet name="Pokyny pro vyplnění" sheetId="4" r:id="rId4"/>
    <sheet name="List1" sheetId="5" r:id="rId5"/>
  </sheets>
  <definedNames>
    <definedName name="_xlnm._FilterDatabase" localSheetId="1" hidden="1">'21-SO071-01 - D.1.1 - Arc...'!$C$88:$K$257</definedName>
    <definedName name="_xlnm._FilterDatabase" localSheetId="2" hidden="1">'21-SO071-02 - Vedlejší a ...'!$C$83:$K$103</definedName>
    <definedName name="_xlnm.Print_Area" localSheetId="1">'21-SO071-01 - D.1.1 - Arc...'!$C$4:$J$39,'21-SO071-01 - D.1.1 - Arc...'!$C$45:$J$70,'21-SO071-01 - D.1.1 - Arc...'!$C$76:$K$257</definedName>
    <definedName name="_xlnm.Print_Area" localSheetId="2">'21-SO071-02 - Vedlejší a ...'!$C$4:$J$39,'21-SO071-02 - Vedlejší a ...'!$C$45:$J$65,'21-SO071-02 - Vedlejší a ...'!$C$71:$K$103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'21-SO071-01 - D.1.1 - Arc...'!$88:$88</definedName>
    <definedName name="_xlnm.Print_Titles" localSheetId="2">'21-SO071-02 - Vedlejší a ...'!$83:$83</definedName>
  </definedNames>
  <calcPr calcId="162913"/>
</workbook>
</file>

<file path=xl/sharedStrings.xml><?xml version="1.0" encoding="utf-8"?>
<sst xmlns="http://schemas.openxmlformats.org/spreadsheetml/2006/main" count="2417" uniqueCount="542">
  <si>
    <t>Export Komplet</t>
  </si>
  <si>
    <t>VZ</t>
  </si>
  <si>
    <t>2.0</t>
  </si>
  <si>
    <t>ZAMOK</t>
  </si>
  <si>
    <t>False</t>
  </si>
  <si>
    <t>{0d54bba8-aa95-4660-8706-970594fe3162}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</si>
  <si>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</si>
  <si>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</si>
  <si>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</si>
  <si>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</si>
  <si>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</si>
  <si>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</si>
  <si>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</si>
  <si>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</si>
  <si>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21-SO071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</si>
  <si>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</si>
  <si>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</si>
  <si>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Nemocnice Třebíč - Oprava požárně dělících otvorů - budova U+M, k.ú. Třebíč</t>
  </si>
  <si>
    <t>KSO:</t>
  </si>
  <si>
    <t/>
  </si>
  <si>
    <t>CC-CZ:</t>
  </si>
  <si>
    <t>Místo:</t>
  </si>
  <si>
    <t>Třebíč</t>
  </si>
  <si>
    <t>Datum:</t>
  </si>
  <si>
    <t>2. 8. 2021</t>
  </si>
  <si>
    <t>Zadavatel:</t>
  </si>
  <si>
    <t>IČ:</t>
  </si>
  <si>
    <t>Kraj Vysočina, Jihlava, Žiškova 57</t>
  </si>
  <si>
    <t>DIČ:</t>
  </si>
  <si>
    <t>Uchazeč:</t>
  </si>
  <si>
    <t>Vyplň údaj</t>
  </si>
  <si>
    <t>Projektant:</t>
  </si>
  <si>
    <t>Ing. arch. Martin Boraák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</si>
  <si>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</si>
  <si>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</si>
  <si>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</si>
  <si>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</si>
  <si>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</si>
  <si>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</si>
  <si>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</si>
  <si>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</si>
  <si>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</si>
  <si>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</si>
  <si>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</si>
  <si>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</si>
  <si>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</si>
  <si>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</si>
  <si>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</si>
  <si>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</si>
  <si>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</si>
  <si>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</si>
  <si>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</si>
  <si>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</si>
  <si>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</si>
  <si>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</si>
  <si>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</si>
  <si>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</si>
  <si>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</si>
  <si>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</si>
  <si>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</si>
  <si>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</si>
  <si>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</si>
  <si>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</si>
  <si>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</si>
  <si>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</si>
  <si>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</si>
  <si>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</si>
  <si>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</si>
  <si>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</si>
  <si>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</si>
  <si>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</si>
  <si>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</si>
  <si>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</si>
  <si>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</si>
  <si>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</si>
  <si>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</si>
  <si>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</si>
  <si>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21-SO071-01</t>
  </si>
  <si>
    <t>D.1.1 - Architektonicko-stavební řešení</t>
  </si>
  <si>
    <t>STA</t>
  </si>
  <si>
    <t>1</t>
  </si>
  <si>
    <t>{b5f0f427-e248-44e1-ad28-06e5404475a6}</t>
  </si>
  <si>
    <t>2</t>
  </si>
  <si>
    <t>21-SO071-02</t>
  </si>
  <si>
    <t>Vedlejší a ostatní náklady</t>
  </si>
  <si>
    <t>VON</t>
  </si>
  <si>
    <t>{2ef3cbed-d51f-4729-85e3-7da4318300a3}</t>
  </si>
  <si>
    <t>KRYCÍ LIST SOUPISU PRACÍ</t>
  </si>
  <si>
    <t>Objekt:</t>
  </si>
  <si>
    <t>21-SO071-01 - D.1.1 - Architektonicko-stavební řešení</t>
  </si>
  <si>
    <t>Votavová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</si>
  <si>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</si>
  <si>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</si>
  <si>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</si>
  <si>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</si>
  <si>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</si>
  <si>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</si>
  <si>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</si>
  <si>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</si>
  <si>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</si>
  <si>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</si>
  <si>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</si>
  <si>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767 - Konstrukce zámečnické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</si>
  <si>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</si>
  <si>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</si>
  <si>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</si>
  <si>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</si>
  <si>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</si>
  <si>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</si>
  <si>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</si>
  <si>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</si>
  <si>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</si>
  <si>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</si>
  <si>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</si>
  <si>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</si>
  <si>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</si>
  <si>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</si>
  <si>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</si>
  <si>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</si>
  <si>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</si>
  <si>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</si>
  <si>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</si>
  <si>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</si>
  <si>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</si>
  <si>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619995001</t>
  </si>
  <si>
    <t>Začištění omítek (s dodáním hmot)  kolem oken, dveří, podlah, obkladů apod.</t>
  </si>
  <si>
    <t>m</t>
  </si>
  <si>
    <t>CS ÚRS 2021 02</t>
  </si>
  <si>
    <t>4</t>
  </si>
  <si>
    <t>-1898041814</t>
  </si>
  <si>
    <t>PP</t>
  </si>
  <si>
    <t>Začištění omítek (s dodáním hmot) kolem oken, dveří, podlah, obkladů apod.</t>
  </si>
  <si>
    <t>Online PSC</t>
  </si>
  <si>
    <t>https://podminky.urs.cz/item/CS_URS_2021_02/619995001</t>
  </si>
  <si>
    <t>VV</t>
  </si>
  <si>
    <t>výměna za Al/2</t>
  </si>
  <si>
    <t>2*(2,00+2,35*2)*1                         "2.PP</t>
  </si>
  <si>
    <t>2*(2,00+2,35*2)*4                         "1.PP</t>
  </si>
  <si>
    <t>2*(2,00+2,35*2)*4                         "2.NP</t>
  </si>
  <si>
    <t>2*(2,00+2,35*2)*2                         "3.NP</t>
  </si>
  <si>
    <t>Mezisoučet</t>
  </si>
  <si>
    <t>3</t>
  </si>
  <si>
    <t>výměna za Al/8</t>
  </si>
  <si>
    <t>2*(1,70*2,35*2)*2                          "3.NP</t>
  </si>
  <si>
    <t>výměna za Al/11</t>
  </si>
  <si>
    <t>2*(1,80*2,35*2)*1                          "2.NP</t>
  </si>
  <si>
    <t>výměna za Al/14</t>
  </si>
  <si>
    <t>2*(1,10+2,35*2)*1                           "2.PP</t>
  </si>
  <si>
    <t>Součet</t>
  </si>
  <si>
    <t>619996117</t>
  </si>
  <si>
    <t>Ochrana podlahy obedněním z OSB desek</t>
  </si>
  <si>
    <t>m2</t>
  </si>
  <si>
    <t>413692249</t>
  </si>
  <si>
    <t>Ochrana stavebních konstrukcí a samostatných prvků včetně pozdějšího odstranění obedněním z OSB desek podlahy</t>
  </si>
  <si>
    <t>https://podminky.urs.cz/item/CS_URS_2021_02/619996117</t>
  </si>
  <si>
    <t>2*1,50*2,50*1                         "2.PP</t>
  </si>
  <si>
    <t>2*1,50*2,50*4                         "1.PP</t>
  </si>
  <si>
    <t>2*1,50*2,50*4                         "2.NP</t>
  </si>
  <si>
    <t>2*1,50*2,50*2                         "3.NP</t>
  </si>
  <si>
    <t>2*1,50*2,20*2                          "3.NP</t>
  </si>
  <si>
    <t>2*1,50*2,30*1                          "2.NP</t>
  </si>
  <si>
    <t>2*1,50*1,60*1                           "2.PP</t>
  </si>
  <si>
    <t>9</t>
  </si>
  <si>
    <t>Ostatní konstrukce a práce, bourání</t>
  </si>
  <si>
    <t>949101111</t>
  </si>
  <si>
    <t>Lešení pomocné pro objekty pozemních staveb s lešeňovou podlahou v do 1,9 m zatížení do 150 kg/m2</t>
  </si>
  <si>
    <t>-350712470</t>
  </si>
  <si>
    <t>Lešení pomocné pracovní pro objekty pozemních staveb pro zatížení do 150 kg/m2, o výšce lešeňové podlahy do 1,9 m</t>
  </si>
  <si>
    <t>https://podminky.urs.cz/item/CS_URS_2021_02/949101111</t>
  </si>
  <si>
    <t>2*1,00*2,50*1                         "2.PP</t>
  </si>
  <si>
    <t>2*1,00*2,50*4                         "1.PP</t>
  </si>
  <si>
    <t>2*1,00*2,50*4                         "2.NP</t>
  </si>
  <si>
    <t>2*1,00*2,50*2                         "3.NP</t>
  </si>
  <si>
    <t>2*1,00*2,20*2                          "3.NP</t>
  </si>
  <si>
    <t>2*1,00*2,30*1                          "2.NP</t>
  </si>
  <si>
    <t>2*1,00*1,60*1                           "2.PP</t>
  </si>
  <si>
    <t>952902031</t>
  </si>
  <si>
    <t>Čištění budov omytí hladkých podlah</t>
  </si>
  <si>
    <t>1278890193</t>
  </si>
  <si>
    <t>Čištění budov při provádění oprav a udržovacích prací podlah hladkých omytím</t>
  </si>
  <si>
    <t>https://podminky.urs.cz/item/CS_URS_2021_02/952902031</t>
  </si>
  <si>
    <t>107,40*3</t>
  </si>
  <si>
    <t>5</t>
  </si>
  <si>
    <t>96807-PC01</t>
  </si>
  <si>
    <t>Vybourání kovových vnitřních prosklených dveří plochy do 4 m2</t>
  </si>
  <si>
    <t>395737685</t>
  </si>
  <si>
    <t>1,80*2,25*1                         "2.PP</t>
  </si>
  <si>
    <t>1,80*2,25*4                         "1.PP</t>
  </si>
  <si>
    <t>1,80*2,25*4                         "2.NP</t>
  </si>
  <si>
    <t>1,80*2,25*2                         "3.NP</t>
  </si>
  <si>
    <t>1,50*2,25*2                          "3.NP</t>
  </si>
  <si>
    <t>1,60*2,25*1                          "2.NP</t>
  </si>
  <si>
    <t>0,90*2,25*1                           "2.PP</t>
  </si>
  <si>
    <t>997</t>
  </si>
  <si>
    <t>Přesun sutě</t>
  </si>
  <si>
    <t>997013215</t>
  </si>
  <si>
    <t>Vnitrostaveništní doprava suti a vybouraných hmot pro budovy v přes 15 do 18 m ručně</t>
  </si>
  <si>
    <t>t</t>
  </si>
  <si>
    <t>-1856016116</t>
  </si>
  <si>
    <t>Vnitrostaveništní doprava suti a vybouraných hmot vodorovně do 50 m svisle ručně pro budovy a haly výšky přes 15 do 18 m</t>
  </si>
  <si>
    <t>https://podminky.urs.cz/item/CS_URS_2021_02/997013215</t>
  </si>
  <si>
    <t>7</t>
  </si>
  <si>
    <t>997013501</t>
  </si>
  <si>
    <t>Odvoz suti a vybouraných hmot na skládku nebo meziskládku do 1 km se složením</t>
  </si>
  <si>
    <t>223244484</t>
  </si>
  <si>
    <t>Odvoz suti a vybouraných hmot na skládku nebo meziskládku se složením, na vzdálenost do 1 km</t>
  </si>
  <si>
    <t>https://podminky.urs.cz/item/CS_URS_2021_02/997013501</t>
  </si>
  <si>
    <t>8</t>
  </si>
  <si>
    <t>997013509</t>
  </si>
  <si>
    <t>Příplatek k odvozu suti a vybouraných hmot na skládku ZKD 1 km přes 1 km</t>
  </si>
  <si>
    <t>1624150887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</si>
  <si>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</si>
  <si>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</si>
  <si>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4,693*49 'Přepočtené koeficientem množství</t>
  </si>
  <si>
    <t>997013631</t>
  </si>
  <si>
    <t>Poplatek za uložení na skládce (skládkovné) stavebního odpadu směsného kód odpadu 17 09 04</t>
  </si>
  <si>
    <t>-510917023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</si>
  <si>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</si>
  <si>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</si>
  <si>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998</t>
  </si>
  <si>
    <t>Přesun hmot</t>
  </si>
  <si>
    <t>10</t>
  </si>
  <si>
    <t>998018003</t>
  </si>
  <si>
    <t>Přesun hmot ruční pro budovy v přes 12 do 24 m</t>
  </si>
  <si>
    <t>893560</t>
  </si>
  <si>
    <t>Přesun hmot pro budovy občanské výstavby, bydlení, výrobu a služby ruční - bez užití mechanizace vodorovná dopravní vzdálenost do 100 m pro budovy s jakoukoliv nosnou konstrukcí výšky přes 12 do 24 m</t>
  </si>
  <si>
    <t>https://podminky.urs.cz/item/CS_URS_2021_02/998018003</t>
  </si>
  <si>
    <t>PSV</t>
  </si>
  <si>
    <t>Práce a dodávky PSV</t>
  </si>
  <si>
    <t>742</t>
  </si>
  <si>
    <t>Elektroinstalace - slaboproud</t>
  </si>
  <si>
    <t>11</t>
  </si>
  <si>
    <t>7422-PC01</t>
  </si>
  <si>
    <t xml:space="preserve">Demontáž a zpětná montáž přístupového zabezpečovacího systému </t>
  </si>
  <si>
    <t>kus</t>
  </si>
  <si>
    <t>16</t>
  </si>
  <si>
    <t>2065870551</t>
  </si>
  <si>
    <t>15                  "pavilon U</t>
  </si>
  <si>
    <t>3                      "pavilon M</t>
  </si>
  <si>
    <t>767</t>
  </si>
  <si>
    <t>Konstrukce zámečnické</t>
  </si>
  <si>
    <t>12</t>
  </si>
  <si>
    <t>76763-PC01</t>
  </si>
  <si>
    <t>Al/2  M+D Vnitřní dvoukřídlové dveře z AL profilů 1800/2250mm (plný popis viz pozn. k položce) kompletní provedení</t>
  </si>
  <si>
    <t>-914434342</t>
  </si>
  <si>
    <t>Al/2 M+D Vnitřní dvoukřídlové dveře z AL profilů 1800/2250mm (plný popis viz pozn. k položce) kompletní provedení</t>
  </si>
  <si>
    <t>P</t>
  </si>
  <si>
    <t>Poznámka k položce:
Vnitřní dvoukřídlové dveře z AL profilů , hlavní křídlo dle tabulky (P/L), barva int/ext bílá
-požární odolnost: EI 30 DP3/ C/ KU
-samozavírač
-koordinátor uzavírání křídel
-Zasklení čirým bezpečnostním sklem
-kování: elektromagnetický zámek, vč. otvírání domovním vrátným, koule/klika, paniková hrazda na obou křídlech (dle ČSN EN 179)
-označení křídel pro slabozraké
-Zabudování výrobku musí odpovídat ČSN
-systém generálního klíče
-včetně dorazu v podlaze (ochrana stěn, resp. křídla při otevření)
Přesné rozměry zaměřit před výrobou na stavbě</t>
  </si>
  <si>
    <t>1                          "2.PP - 1L</t>
  </si>
  <si>
    <t>2+2                     "1.PP - 2P+2L</t>
  </si>
  <si>
    <t>2+2                      "2.NP - 2P+2L</t>
  </si>
  <si>
    <t>1+1                       "3.NP - 1P+1L</t>
  </si>
  <si>
    <t>13</t>
  </si>
  <si>
    <t>76763-PC02</t>
  </si>
  <si>
    <t>Al/8  M+D Vnitřní dvoukřídlové dveře z AL profilů 1500/2250mm (plný popis viz pozn. k položce) kompletní provedení</t>
  </si>
  <si>
    <t>-1075438924</t>
  </si>
  <si>
    <t>Al/8 M+D Vnitřní dvoukřídlové dveře z AL profilů 1500/2250mm (plný popis viz pozn. k položce) kompletní provedení</t>
  </si>
  <si>
    <t xml:space="preserve">Poznámka k položce:
Vnitřní dvoukřídlové dveře z AL profilů , hlavní křídlo dle tabulky (P/L), barva int/ext bílá
-požární odolnost: EI 30 DP3/ C/ KU, S200
-samozavírač
-kouřotěsné
-koordinátor uzavírání křídel
-Zasklení čirým bezpečnostním sklem
-kování: elektromagnetický zámek, vč. otvírání domovním vrátným, koule/klika, paniková hrazda na obou křídlech (dle ČSN EN 179)
-označení křídel pro slabozraké
-Zabudování výrobku musí odpovídat ČSN
-systém generálního klíče
-včetně dorazu v podlaze (ochrana stěn, resp. křídla při otevření)
Přesné rozměry zaměřit před výrobou na stavbě
</t>
  </si>
  <si>
    <t>2                       "3.NP - 2P</t>
  </si>
  <si>
    <t>14</t>
  </si>
  <si>
    <t>76763-PC03</t>
  </si>
  <si>
    <t>1889151511</t>
  </si>
  <si>
    <t>Al/11 M+D Vnitřní dvoukřídlové dveře z AL profilů 1600/2250mm (plný popis viz pozn. k položce) kompletní provedení</t>
  </si>
  <si>
    <t>1                       "2.NP - 1L</t>
  </si>
  <si>
    <t>76763-PC04</t>
  </si>
  <si>
    <t>Al/14  M+D Vnitřní jednokřídlové dveře z AL profilů 900/2250mm (plný popis viz pozn. k položce) kompletní provedení</t>
  </si>
  <si>
    <t>1470372988</t>
  </si>
  <si>
    <t>Al/14 M+D Vnitřní jednokřídlové dveře z AL profilů 900/2250mm (plný popis viz pozn. k položce) kompletní provedení</t>
  </si>
  <si>
    <t>Poznámka k položce:
Vnitřní jednokřídlové dveře z AL profilů , pravé, barva int/ext bílá
-požární odolnost: EI 30 DP3/ C
-samozavírač
-Zasklení čirým bezpečnostním sklem
-kování: elektromagnetický zámek, vč. otvírání domovním vrátným, koule/klika, paniková hrazda (dle ČSN EN 179)
-označení křídla pro slabozraké
-Zabudování výrobku musí odpovídat ČSN
-systém generálního klíče
-včetně dorazu v podlaze (ochrana stěn, resp. křídla při otevření)
Přesné rozměry zaměřit před výrobou na stavbě</t>
  </si>
  <si>
    <t>1                       "2.PP - 1P</t>
  </si>
  <si>
    <t>76763-PC05</t>
  </si>
  <si>
    <t>Al/13  Repase mechaniky dvoukřídlých automatických posuvných dveří v pavilonu "M" (kompletní výměna mechaniky)</t>
  </si>
  <si>
    <t>1434640458</t>
  </si>
  <si>
    <t>Al/13 Repase mechaniky dvoukřídlých automatických posuvných dveří v pavilonu "M" (kompletní výměna mechaniky)</t>
  </si>
  <si>
    <t>Poznámka k položce:
-Rozměry před výrobou ověřit na stavbě
Součástí dodávky bude výrobní dokumentace odsouhlasená architektem</t>
  </si>
  <si>
    <t>17</t>
  </si>
  <si>
    <t>998767203</t>
  </si>
  <si>
    <t>Přesun hmot procentní pro zámečnické konstrukce v objektech v přes 12 do 24 m</t>
  </si>
  <si>
    <t>%</t>
  </si>
  <si>
    <t>1096855114</t>
  </si>
  <si>
    <t>Přesun hmot pro zámečnické konstrukce stanovený procentní sazbou (%) z ceny vodorovná dopravní vzdálenost do 50 m v objektech výšky přes 12 do 24 m</t>
  </si>
  <si>
    <t>https://podminky.urs.cz/item/CS_URS_2021_02/998767203</t>
  </si>
  <si>
    <t>784</t>
  </si>
  <si>
    <t>Dokončovací práce - malby a tapety</t>
  </si>
  <si>
    <t>18</t>
  </si>
  <si>
    <t>784171101</t>
  </si>
  <si>
    <t>Zakrytí vnitřních podlah včetně pozdějšího odkrytí</t>
  </si>
  <si>
    <t>-1661228923</t>
  </si>
  <si>
    <t>Zakrytí nemalovaných ploch (materiál ve specifikaci) včetně pozdějšího odkrytí podlah</t>
  </si>
  <si>
    <t>https://podminky.urs.cz/item/CS_URS_2021_02/784171101</t>
  </si>
  <si>
    <t>19</t>
  </si>
  <si>
    <t>M</t>
  </si>
  <si>
    <t>58124844</t>
  </si>
  <si>
    <t>fólie pro malířské potřeby zakrývací tl 25µ 4x5m</t>
  </si>
  <si>
    <t>32</t>
  </si>
  <si>
    <t>1634704019</t>
  </si>
  <si>
    <t>https://podminky.urs.cz/item/CS_URS_2021_02/58124844</t>
  </si>
  <si>
    <t>107,40*1,05</t>
  </si>
  <si>
    <t>20</t>
  </si>
  <si>
    <t>784181101</t>
  </si>
  <si>
    <t>Základní akrylátová jednonásobná bezbarvá penetrace podkladu v místnostech v do 3,80 m</t>
  </si>
  <si>
    <t>2033041875</t>
  </si>
  <si>
    <t>Penetrace podkladu jednonásobná základní akrylátová bezbarvá v místnostech výšky do 3,80 m</t>
  </si>
  <si>
    <t>https://podminky.urs.cz/item/CS_URS_2021_02/784181101</t>
  </si>
  <si>
    <t>2*(2,00+2,35*2)*1*0,40                         "2.PP</t>
  </si>
  <si>
    <t>2*(2,00+2,35*2)*4*0,40                         "1.PP</t>
  </si>
  <si>
    <t>2*(2,00+2,35*2)*4*0,40                         "2.NP</t>
  </si>
  <si>
    <t>2*(2,00+2,35*2)*2*0,40                         "3.NP</t>
  </si>
  <si>
    <t>2*(1,70*2,35*2)*2*0,40                          "3.NP</t>
  </si>
  <si>
    <t>2*(1,80*2,35*2)*1*0,40                          "2.NP</t>
  </si>
  <si>
    <t>2*(1,10+2,35*2)*1*0,40                           "2.PP</t>
  </si>
  <si>
    <t>784211101</t>
  </si>
  <si>
    <t>Dvojnásobné bílé malby ze směsí za mokra výborně oděruvzdorných v místnostech v do 3,80 m</t>
  </si>
  <si>
    <t>-784819989</t>
  </si>
  <si>
    <t>Malby z malířských směsí oděruvzdorných za mokra dvojnásobné, bílé za mokra oděruvzdorné výborně v místnostech výšky do 3,80 m</t>
  </si>
  <si>
    <t>https://podminky.urs.cz/item/CS_URS_2021_02/784211101</t>
  </si>
  <si>
    <t>OST</t>
  </si>
  <si>
    <t>Ostatní</t>
  </si>
  <si>
    <t>22</t>
  </si>
  <si>
    <t>O-01</t>
  </si>
  <si>
    <t>Systém generálního klíče</t>
  </si>
  <si>
    <t>kpl</t>
  </si>
  <si>
    <t>512</t>
  </si>
  <si>
    <t>-794234350</t>
  </si>
  <si>
    <t>-DÉLKY A ROZMĚRY VLOŽEK DLE JEDNOTLIVÝCH DODAVATELŮ VÝPLNÍ OTVORŮ</t>
  </si>
  <si>
    <t>21-SO071-02 - Vedlejší a ostatní náklady</t>
  </si>
  <si>
    <t>VRN - Vedlejší rozpočtové náklady</t>
  </si>
  <si>
    <t xml:space="preserve">    0 - Vedlejší rozpočtové náklady</t>
  </si>
  <si>
    <t xml:space="preserve">    VRN4 - Inženýrská činnost</t>
  </si>
  <si>
    <t xml:space="preserve">    VRN6 - Územní vlivy</t>
  </si>
  <si>
    <t xml:space="preserve">    VRN7 - Provozní vlivy</t>
  </si>
  <si>
    <t>VRN</t>
  </si>
  <si>
    <t>Vedlejší rozpočtové náklady</t>
  </si>
  <si>
    <t>0326030</t>
  </si>
  <si>
    <t>Ostatní náklady - zařízení staveniště, úklid staveniště</t>
  </si>
  <si>
    <t>Kč</t>
  </si>
  <si>
    <t>1024</t>
  </si>
  <si>
    <t>583978615</t>
  </si>
  <si>
    <t>VRN4</t>
  </si>
  <si>
    <t>Inženýrská činnost</t>
  </si>
  <si>
    <t>045203000</t>
  </si>
  <si>
    <t>Kompletační činnost</t>
  </si>
  <si>
    <t>1404641222</t>
  </si>
  <si>
    <t>https://podminky.urs.cz/item/CS_URS_2021_02/045203000</t>
  </si>
  <si>
    <t>049103000</t>
  </si>
  <si>
    <t>Náklady vzniklé v souvislosti s realizací stavby</t>
  </si>
  <si>
    <t>-29508359</t>
  </si>
  <si>
    <t>https://podminky.urs.cz/item/CS_URS_2021_02/049103000</t>
  </si>
  <si>
    <t>VRN6</t>
  </si>
  <si>
    <t>Územní vlivy</t>
  </si>
  <si>
    <t>062002000</t>
  </si>
  <si>
    <t>Ztížené dopravní podmínky</t>
  </si>
  <si>
    <t>1516612216</t>
  </si>
  <si>
    <t>https://podminky.urs.cz/item/CS_URS_2021_02/062002000</t>
  </si>
  <si>
    <t>VRN7</t>
  </si>
  <si>
    <t>Provozní vlivy</t>
  </si>
  <si>
    <t>071103000</t>
  </si>
  <si>
    <t>Provoz investora</t>
  </si>
  <si>
    <t>792526677</t>
  </si>
  <si>
    <t>https://podminky.urs.cz/item/CS_URS_2021_02/071103000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</si>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</sst>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9995001" TargetMode="External" /><Relationship Id="rId2" Type="http://schemas.openxmlformats.org/officeDocument/2006/relationships/hyperlink" Target="https://podminky.urs.cz/item/CS_URS_2021_02/619996117" TargetMode="External" /><Relationship Id="rId3" Type="http://schemas.openxmlformats.org/officeDocument/2006/relationships/hyperlink" Target="https://podminky.urs.cz/item/CS_URS_2021_02/949101111" TargetMode="External" /><Relationship Id="rId4" Type="http://schemas.openxmlformats.org/officeDocument/2006/relationships/hyperlink" Target="https://podminky.urs.cz/item/CS_URS_2021_02/952902031" TargetMode="External" /><Relationship Id="rId5" Type="http://schemas.openxmlformats.org/officeDocument/2006/relationships/hyperlink" Target="https://podminky.urs.cz/item/CS_URS_2021_02/997013215" TargetMode="External" /><Relationship Id="rId6" Type="http://schemas.openxmlformats.org/officeDocument/2006/relationships/hyperlink" Target="https://podminky.urs.cz/item/CS_URS_2021_02/997013501" TargetMode="External" /><Relationship Id="rId7" Type="http://schemas.openxmlformats.org/officeDocument/2006/relationships/hyperlink" Target="https://podminky.urs.cz/item/CS_URS_2021_02/997013509" TargetMode="External" /><Relationship Id="rId8" Type="http://schemas.openxmlformats.org/officeDocument/2006/relationships/hyperlink" Target="https://podminky.urs.cz/item/CS_URS_2021_02/997013631" TargetMode="External" /><Relationship Id="rId9" Type="http://schemas.openxmlformats.org/officeDocument/2006/relationships/hyperlink" Target="https://podminky.urs.cz/item/CS_URS_2021_02/998018003" TargetMode="External" /><Relationship Id="rId10" Type="http://schemas.openxmlformats.org/officeDocument/2006/relationships/hyperlink" Target="https://podminky.urs.cz/item/CS_URS_2021_02/998767203" TargetMode="External" /><Relationship Id="rId11" Type="http://schemas.openxmlformats.org/officeDocument/2006/relationships/hyperlink" Target="https://podminky.urs.cz/item/CS_URS_2021_02/784171101" TargetMode="External" /><Relationship Id="rId12" Type="http://schemas.openxmlformats.org/officeDocument/2006/relationships/hyperlink" Target="https://podminky.urs.cz/item/CS_URS_2021_02/58124844" TargetMode="External" /><Relationship Id="rId13" Type="http://schemas.openxmlformats.org/officeDocument/2006/relationships/hyperlink" Target="https://podminky.urs.cz/item/CS_URS_2021_02/784181101" TargetMode="External" /><Relationship Id="rId14" Type="http://schemas.openxmlformats.org/officeDocument/2006/relationships/hyperlink" Target="https://podminky.urs.cz/item/CS_URS_2021_02/784211101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45203000" TargetMode="External" /><Relationship Id="rId2" Type="http://schemas.openxmlformats.org/officeDocument/2006/relationships/hyperlink" Target="https://podminky.urs.cz/item/CS_URS_2021_02/049103000" TargetMode="External" /><Relationship Id="rId3" Type="http://schemas.openxmlformats.org/officeDocument/2006/relationships/hyperlink" Target="https://podminky.urs.cz/item/CS_URS_2021_02/062002000" TargetMode="External" /><Relationship Id="rId4" Type="http://schemas.openxmlformats.org/officeDocument/2006/relationships/hyperlink" Target="https://podminky.urs.cz/item/CS_URS_2021_02/071103000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66"/>
      <c r="AS2" s="366"/>
      <c r="AT2" s="366"/>
      <c r="AU2" s="366"/>
      <c r="AV2" s="366"/>
      <c r="AW2" s="366"/>
      <c r="AX2" s="366"/>
      <c r="AY2" s="366"/>
      <c r="AZ2" s="366"/>
      <c r="BA2" s="366"/>
      <c r="BB2" s="366"/>
      <c r="BC2" s="366"/>
      <c r="BD2" s="366"/>
      <c r="BE2" s="366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41" t="s">
        <v>14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4"/>
      <c r="AQ5" s="24"/>
      <c r="AR5" s="22"/>
      <c r="BE5" s="338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3" t="s">
        <v>17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4"/>
      <c r="AQ6" s="24"/>
      <c r="AR6" s="22"/>
      <c r="BE6" s="339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19</v>
      </c>
      <c r="AO7" s="24"/>
      <c r="AP7" s="24"/>
      <c r="AQ7" s="24"/>
      <c r="AR7" s="22"/>
      <c r="BE7" s="339"/>
      <c r="BS7" s="19" t="s">
        <v>6</v>
      </c>
    </row>
    <row r="8" spans="2:71" s="1" customFormat="1" ht="12" customHeight="1">
      <c r="B8" s="23"/>
      <c r="C8" s="24"/>
      <c r="D8" s="31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23</v>
      </c>
      <c r="AL8" s="24"/>
      <c r="AM8" s="24"/>
      <c r="AN8" s="32" t="s">
        <v>24</v>
      </c>
      <c r="AO8" s="24"/>
      <c r="AP8" s="24"/>
      <c r="AQ8" s="24"/>
      <c r="AR8" s="22"/>
      <c r="BE8" s="339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9"/>
      <c r="BS9" s="19" t="s">
        <v>6</v>
      </c>
    </row>
    <row r="10" spans="2:71" s="1" customFormat="1" ht="12" customHeight="1">
      <c r="B10" s="23"/>
      <c r="C10" s="24"/>
      <c r="D10" s="31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9"/>
      <c r="BS10" s="19" t="s">
        <v>6</v>
      </c>
    </row>
    <row r="11" spans="2:71" s="1" customFormat="1" ht="18.4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9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9"/>
      <c r="BS12" s="19" t="s">
        <v>6</v>
      </c>
    </row>
    <row r="13" spans="2:71" s="1" customFormat="1" ht="12" customHeight="1">
      <c r="B13" s="23"/>
      <c r="C13" s="24"/>
      <c r="D13" s="31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26</v>
      </c>
      <c r="AL13" s="24"/>
      <c r="AM13" s="24"/>
      <c r="AN13" s="33" t="s">
        <v>30</v>
      </c>
      <c r="AO13" s="24"/>
      <c r="AP13" s="24"/>
      <c r="AQ13" s="24"/>
      <c r="AR13" s="22"/>
      <c r="BE13" s="339"/>
      <c r="BS13" s="19" t="s">
        <v>6</v>
      </c>
    </row>
    <row r="14" spans="2:71" ht="12.75">
      <c r="B14" s="23"/>
      <c r="C14" s="24"/>
      <c r="D14" s="24"/>
      <c r="E14" s="344" t="s">
        <v>30</v>
      </c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/>
      <c r="AG14" s="345"/>
      <c r="AH14" s="345"/>
      <c r="AI14" s="345"/>
      <c r="AJ14" s="345"/>
      <c r="AK14" s="31" t="s">
        <v>28</v>
      </c>
      <c r="AL14" s="24"/>
      <c r="AM14" s="24"/>
      <c r="AN14" s="33" t="s">
        <v>30</v>
      </c>
      <c r="AO14" s="24"/>
      <c r="AP14" s="24"/>
      <c r="AQ14" s="24"/>
      <c r="AR14" s="22"/>
      <c r="BE14" s="339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9"/>
      <c r="BS15" s="19" t="s">
        <v>4</v>
      </c>
    </row>
    <row r="16" spans="2:71" s="1" customFormat="1" ht="12" customHeight="1">
      <c r="B16" s="23"/>
      <c r="C16" s="24"/>
      <c r="D16" s="31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9"/>
      <c r="BS16" s="19" t="s">
        <v>4</v>
      </c>
    </row>
    <row r="17" spans="2:71" s="1" customFormat="1" ht="18.4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9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9"/>
      <c r="BS18" s="19" t="s">
        <v>6</v>
      </c>
    </row>
    <row r="19" spans="2:71" s="1" customFormat="1" ht="12" customHeight="1">
      <c r="B19" s="23"/>
      <c r="C19" s="24"/>
      <c r="D19" s="31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9"/>
      <c r="BS19" s="19" t="s">
        <v>6</v>
      </c>
    </row>
    <row r="20" spans="2:71" s="1" customFormat="1" ht="18.4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9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9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9"/>
    </row>
    <row r="23" spans="2:57" s="1" customFormat="1" ht="47.25" customHeight="1">
      <c r="B23" s="23"/>
      <c r="C23" s="24"/>
      <c r="D23" s="24"/>
      <c r="E23" s="346" t="s">
        <v>37</v>
      </c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Y23" s="346"/>
      <c r="Z23" s="346"/>
      <c r="AA23" s="346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24"/>
      <c r="AP23" s="24"/>
      <c r="AQ23" s="24"/>
      <c r="AR23" s="22"/>
      <c r="BE23" s="339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9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9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7">
        <f>ROUND(AG54,2)</f>
        <v>0</v>
      </c>
      <c r="AL26" s="348"/>
      <c r="AM26" s="348"/>
      <c r="AN26" s="348"/>
      <c r="AO26" s="348"/>
      <c r="AP26" s="38"/>
      <c r="AQ26" s="38"/>
      <c r="AR26" s="41"/>
      <c r="BE26" s="33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9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9" t="s">
        <v>39</v>
      </c>
      <c r="M28" s="349"/>
      <c r="N28" s="349"/>
      <c r="O28" s="349"/>
      <c r="P28" s="349"/>
      <c r="Q28" s="38"/>
      <c r="R28" s="38"/>
      <c r="S28" s="38"/>
      <c r="T28" s="38"/>
      <c r="U28" s="38"/>
      <c r="V28" s="38"/>
      <c r="W28" s="349" t="s">
        <v>40</v>
      </c>
      <c r="X28" s="349"/>
      <c r="Y28" s="349"/>
      <c r="Z28" s="349"/>
      <c r="AA28" s="349"/>
      <c r="AB28" s="349"/>
      <c r="AC28" s="349"/>
      <c r="AD28" s="349"/>
      <c r="AE28" s="349"/>
      <c r="AF28" s="38"/>
      <c r="AG28" s="38"/>
      <c r="AH28" s="38"/>
      <c r="AI28" s="38"/>
      <c r="AJ28" s="38"/>
      <c r="AK28" s="349" t="s">
        <v>41</v>
      </c>
      <c r="AL28" s="349"/>
      <c r="AM28" s="349"/>
      <c r="AN28" s="349"/>
      <c r="AO28" s="349"/>
      <c r="AP28" s="38"/>
      <c r="AQ28" s="38"/>
      <c r="AR28" s="41"/>
      <c r="BE28" s="339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52">
        <v>0.21</v>
      </c>
      <c r="M29" s="351"/>
      <c r="N29" s="351"/>
      <c r="O29" s="351"/>
      <c r="P29" s="351"/>
      <c r="Q29" s="43"/>
      <c r="R29" s="43"/>
      <c r="S29" s="43"/>
      <c r="T29" s="43"/>
      <c r="U29" s="43"/>
      <c r="V29" s="43"/>
      <c r="W29" s="350">
        <f>ROUND(AZ54,2)</f>
        <v>0</v>
      </c>
      <c r="X29" s="351"/>
      <c r="Y29" s="351"/>
      <c r="Z29" s="351"/>
      <c r="AA29" s="351"/>
      <c r="AB29" s="351"/>
      <c r="AC29" s="351"/>
      <c r="AD29" s="351"/>
      <c r="AE29" s="351"/>
      <c r="AF29" s="43"/>
      <c r="AG29" s="43"/>
      <c r="AH29" s="43"/>
      <c r="AI29" s="43"/>
      <c r="AJ29" s="43"/>
      <c r="AK29" s="350">
        <f>ROUND(AV54,2)</f>
        <v>0</v>
      </c>
      <c r="AL29" s="351"/>
      <c r="AM29" s="351"/>
      <c r="AN29" s="351"/>
      <c r="AO29" s="351"/>
      <c r="AP29" s="43"/>
      <c r="AQ29" s="43"/>
      <c r="AR29" s="44"/>
      <c r="BE29" s="340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52">
        <v>0.15</v>
      </c>
      <c r="M30" s="351"/>
      <c r="N30" s="351"/>
      <c r="O30" s="351"/>
      <c r="P30" s="351"/>
      <c r="Q30" s="43"/>
      <c r="R30" s="43"/>
      <c r="S30" s="43"/>
      <c r="T30" s="43"/>
      <c r="U30" s="43"/>
      <c r="V30" s="43"/>
      <c r="W30" s="350">
        <f>ROUND(BA54,2)</f>
        <v>0</v>
      </c>
      <c r="X30" s="351"/>
      <c r="Y30" s="351"/>
      <c r="Z30" s="351"/>
      <c r="AA30" s="351"/>
      <c r="AB30" s="351"/>
      <c r="AC30" s="351"/>
      <c r="AD30" s="351"/>
      <c r="AE30" s="351"/>
      <c r="AF30" s="43"/>
      <c r="AG30" s="43"/>
      <c r="AH30" s="43"/>
      <c r="AI30" s="43"/>
      <c r="AJ30" s="43"/>
      <c r="AK30" s="350">
        <f>ROUND(AW54,2)</f>
        <v>0</v>
      </c>
      <c r="AL30" s="351"/>
      <c r="AM30" s="351"/>
      <c r="AN30" s="351"/>
      <c r="AO30" s="351"/>
      <c r="AP30" s="43"/>
      <c r="AQ30" s="43"/>
      <c r="AR30" s="44"/>
      <c r="BE30" s="340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52">
        <v>0.21</v>
      </c>
      <c r="M31" s="351"/>
      <c r="N31" s="351"/>
      <c r="O31" s="351"/>
      <c r="P31" s="351"/>
      <c r="Q31" s="43"/>
      <c r="R31" s="43"/>
      <c r="S31" s="43"/>
      <c r="T31" s="43"/>
      <c r="U31" s="43"/>
      <c r="V31" s="43"/>
      <c r="W31" s="350">
        <f>ROUND(BB54,2)</f>
        <v>0</v>
      </c>
      <c r="X31" s="351"/>
      <c r="Y31" s="351"/>
      <c r="Z31" s="351"/>
      <c r="AA31" s="351"/>
      <c r="AB31" s="351"/>
      <c r="AC31" s="351"/>
      <c r="AD31" s="351"/>
      <c r="AE31" s="351"/>
      <c r="AF31" s="43"/>
      <c r="AG31" s="43"/>
      <c r="AH31" s="43"/>
      <c r="AI31" s="43"/>
      <c r="AJ31" s="43"/>
      <c r="AK31" s="350">
        <v>0</v>
      </c>
      <c r="AL31" s="351"/>
      <c r="AM31" s="351"/>
      <c r="AN31" s="351"/>
      <c r="AO31" s="351"/>
      <c r="AP31" s="43"/>
      <c r="AQ31" s="43"/>
      <c r="AR31" s="44"/>
      <c r="BE31" s="340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52">
        <v>0.15</v>
      </c>
      <c r="M32" s="351"/>
      <c r="N32" s="351"/>
      <c r="O32" s="351"/>
      <c r="P32" s="351"/>
      <c r="Q32" s="43"/>
      <c r="R32" s="43"/>
      <c r="S32" s="43"/>
      <c r="T32" s="43"/>
      <c r="U32" s="43"/>
      <c r="V32" s="43"/>
      <c r="W32" s="350">
        <f>ROUND(BC54,2)</f>
        <v>0</v>
      </c>
      <c r="X32" s="351"/>
      <c r="Y32" s="351"/>
      <c r="Z32" s="351"/>
      <c r="AA32" s="351"/>
      <c r="AB32" s="351"/>
      <c r="AC32" s="351"/>
      <c r="AD32" s="351"/>
      <c r="AE32" s="351"/>
      <c r="AF32" s="43"/>
      <c r="AG32" s="43"/>
      <c r="AH32" s="43"/>
      <c r="AI32" s="43"/>
      <c r="AJ32" s="43"/>
      <c r="AK32" s="350">
        <v>0</v>
      </c>
      <c r="AL32" s="351"/>
      <c r="AM32" s="351"/>
      <c r="AN32" s="351"/>
      <c r="AO32" s="351"/>
      <c r="AP32" s="43"/>
      <c r="AQ32" s="43"/>
      <c r="AR32" s="44"/>
      <c r="BE32" s="340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52">
        <v>0</v>
      </c>
      <c r="M33" s="351"/>
      <c r="N33" s="351"/>
      <c r="O33" s="351"/>
      <c r="P33" s="351"/>
      <c r="Q33" s="43"/>
      <c r="R33" s="43"/>
      <c r="S33" s="43"/>
      <c r="T33" s="43"/>
      <c r="U33" s="43"/>
      <c r="V33" s="43"/>
      <c r="W33" s="350">
        <f>ROUND(BD54,2)</f>
        <v>0</v>
      </c>
      <c r="X33" s="351"/>
      <c r="Y33" s="351"/>
      <c r="Z33" s="351"/>
      <c r="AA33" s="351"/>
      <c r="AB33" s="351"/>
      <c r="AC33" s="351"/>
      <c r="AD33" s="351"/>
      <c r="AE33" s="351"/>
      <c r="AF33" s="43"/>
      <c r="AG33" s="43"/>
      <c r="AH33" s="43"/>
      <c r="AI33" s="43"/>
      <c r="AJ33" s="43"/>
      <c r="AK33" s="350">
        <v>0</v>
      </c>
      <c r="AL33" s="351"/>
      <c r="AM33" s="351"/>
      <c r="AN33" s="351"/>
      <c r="AO33" s="351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3" t="s">
        <v>50</v>
      </c>
      <c r="Y35" s="354"/>
      <c r="Z35" s="354"/>
      <c r="AA35" s="354"/>
      <c r="AB35" s="354"/>
      <c r="AC35" s="47"/>
      <c r="AD35" s="47"/>
      <c r="AE35" s="47"/>
      <c r="AF35" s="47"/>
      <c r="AG35" s="47"/>
      <c r="AH35" s="47"/>
      <c r="AI35" s="47"/>
      <c r="AJ35" s="47"/>
      <c r="AK35" s="355">
        <f>SUM(AK26:AK33)</f>
        <v>0</v>
      </c>
      <c r="AL35" s="354"/>
      <c r="AM35" s="354"/>
      <c r="AN35" s="354"/>
      <c r="AO35" s="356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21-SO071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6" t="str">
        <f>K6</f>
        <v>Nemocnice Třebíč - Oprava požárně dělících otvorů - budova U+M, k.ú. Třebíč</v>
      </c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21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Třebíč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23</v>
      </c>
      <c r="AJ47" s="38"/>
      <c r="AK47" s="38"/>
      <c r="AL47" s="38"/>
      <c r="AM47" s="357" t="str">
        <f>IF(AN8="","",AN8)</f>
        <v>2. 8. 2021</v>
      </c>
      <c r="AN47" s="357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25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Kraj Vysočina, Jihlava, Žiškova 57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31</v>
      </c>
      <c r="AJ49" s="38"/>
      <c r="AK49" s="38"/>
      <c r="AL49" s="38"/>
      <c r="AM49" s="358" t="str">
        <f>IF(E17="","",E17)</f>
        <v>Ing. arch. Martin Boraák</v>
      </c>
      <c r="AN49" s="359"/>
      <c r="AO49" s="359"/>
      <c r="AP49" s="359"/>
      <c r="AQ49" s="38"/>
      <c r="AR49" s="41"/>
      <c r="AS49" s="360" t="s">
        <v>52</v>
      </c>
      <c r="AT49" s="361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29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34</v>
      </c>
      <c r="AJ50" s="38"/>
      <c r="AK50" s="38"/>
      <c r="AL50" s="38"/>
      <c r="AM50" s="358" t="str">
        <f>IF(E20="","",E20)</f>
        <v xml:space="preserve"> </v>
      </c>
      <c r="AN50" s="359"/>
      <c r="AO50" s="359"/>
      <c r="AP50" s="359"/>
      <c r="AQ50" s="38"/>
      <c r="AR50" s="41"/>
      <c r="AS50" s="362"/>
      <c r="AT50" s="363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4"/>
      <c r="AT51" s="365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72" t="s">
        <v>53</v>
      </c>
      <c r="D52" s="373"/>
      <c r="E52" s="373"/>
      <c r="F52" s="373"/>
      <c r="G52" s="373"/>
      <c r="H52" s="68"/>
      <c r="I52" s="374" t="s">
        <v>54</v>
      </c>
      <c r="J52" s="373"/>
      <c r="K52" s="373"/>
      <c r="L52" s="373"/>
      <c r="M52" s="373"/>
      <c r="N52" s="373"/>
      <c r="O52" s="373"/>
      <c r="P52" s="373"/>
      <c r="Q52" s="373"/>
      <c r="R52" s="373"/>
      <c r="S52" s="373"/>
      <c r="T52" s="373"/>
      <c r="U52" s="373"/>
      <c r="V52" s="373"/>
      <c r="W52" s="373"/>
      <c r="X52" s="373"/>
      <c r="Y52" s="373"/>
      <c r="Z52" s="373"/>
      <c r="AA52" s="373"/>
      <c r="AB52" s="373"/>
      <c r="AC52" s="373"/>
      <c r="AD52" s="373"/>
      <c r="AE52" s="373"/>
      <c r="AF52" s="373"/>
      <c r="AG52" s="375" t="s">
        <v>55</v>
      </c>
      <c r="AH52" s="373"/>
      <c r="AI52" s="373"/>
      <c r="AJ52" s="373"/>
      <c r="AK52" s="373"/>
      <c r="AL52" s="373"/>
      <c r="AM52" s="373"/>
      <c r="AN52" s="374" t="s">
        <v>56</v>
      </c>
      <c r="AO52" s="373"/>
      <c r="AP52" s="373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0">
        <f>ROUND(SUM(AG55:AG56),2)</f>
        <v>0</v>
      </c>
      <c r="AH54" s="370"/>
      <c r="AI54" s="370"/>
      <c r="AJ54" s="370"/>
      <c r="AK54" s="370"/>
      <c r="AL54" s="370"/>
      <c r="AM54" s="370"/>
      <c r="AN54" s="371">
        <f>SUM(AG54,AT54)</f>
        <v>0</v>
      </c>
      <c r="AO54" s="371"/>
      <c r="AP54" s="371"/>
      <c r="AQ54" s="80" t="s">
        <v>19</v>
      </c>
      <c r="AR54" s="81"/>
      <c r="AS54" s="82">
        <f>ROUND(SUM(AS55:AS56),2)</f>
        <v>0</v>
      </c>
      <c r="AT54" s="83">
        <f>ROUND(SUM(AV54:AW54),2)</f>
        <v>0</v>
      </c>
      <c r="AU54" s="84">
        <f>ROUND(SUM(AU55:AU56),5)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ROUND(SUM(AZ55:AZ56),2)</f>
        <v>0</v>
      </c>
      <c r="BA54" s="83">
        <f>ROUND(SUM(BA55:BA56),2)</f>
        <v>0</v>
      </c>
      <c r="BB54" s="83">
        <f>ROUND(SUM(BB55:BB56),2)</f>
        <v>0</v>
      </c>
      <c r="BC54" s="83">
        <f>ROUND(SUM(BC55:BC56),2)</f>
        <v>0</v>
      </c>
      <c r="BD54" s="85">
        <f>ROUND(SUM(BD55:BD56),2)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37.5" customHeight="1">
      <c r="A55" s="88" t="s">
        <v>76</v>
      </c>
      <c r="B55" s="89"/>
      <c r="C55" s="90"/>
      <c r="D55" s="369" t="s">
        <v>77</v>
      </c>
      <c r="E55" s="369"/>
      <c r="F55" s="369"/>
      <c r="G55" s="369"/>
      <c r="H55" s="369"/>
      <c r="I55" s="91"/>
      <c r="J55" s="369" t="s">
        <v>78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67">
        <f>'21-SO071-01 - D.1.1 - Arc...'!J30</f>
        <v>0</v>
      </c>
      <c r="AH55" s="368"/>
      <c r="AI55" s="368"/>
      <c r="AJ55" s="368"/>
      <c r="AK55" s="368"/>
      <c r="AL55" s="368"/>
      <c r="AM55" s="368"/>
      <c r="AN55" s="367">
        <f>SUM(AG55,AT55)</f>
        <v>0</v>
      </c>
      <c r="AO55" s="368"/>
      <c r="AP55" s="368"/>
      <c r="AQ55" s="92" t="s">
        <v>79</v>
      </c>
      <c r="AR55" s="93"/>
      <c r="AS55" s="94">
        <v>0</v>
      </c>
      <c r="AT55" s="95">
        <f>ROUND(SUM(AV55:AW55),2)</f>
        <v>0</v>
      </c>
      <c r="AU55" s="96">
        <f>'21-SO071-01 - D.1.1 - Arc...'!P89</f>
        <v>0</v>
      </c>
      <c r="AV55" s="95">
        <f>'21-SO071-01 - D.1.1 - Arc...'!J33</f>
        <v>0</v>
      </c>
      <c r="AW55" s="95">
        <f>'21-SO071-01 - D.1.1 - Arc...'!J34</f>
        <v>0</v>
      </c>
      <c r="AX55" s="95">
        <f>'21-SO071-01 - D.1.1 - Arc...'!J35</f>
        <v>0</v>
      </c>
      <c r="AY55" s="95">
        <f>'21-SO071-01 - D.1.1 - Arc...'!J36</f>
        <v>0</v>
      </c>
      <c r="AZ55" s="95">
        <f>'21-SO071-01 - D.1.1 - Arc...'!F33</f>
        <v>0</v>
      </c>
      <c r="BA55" s="95">
        <f>'21-SO071-01 - D.1.1 - Arc...'!F34</f>
        <v>0</v>
      </c>
      <c r="BB55" s="95">
        <f>'21-SO071-01 - D.1.1 - Arc...'!F35</f>
        <v>0</v>
      </c>
      <c r="BC55" s="95">
        <f>'21-SO071-01 - D.1.1 - Arc...'!F36</f>
        <v>0</v>
      </c>
      <c r="BD55" s="97">
        <f>'21-SO071-01 - D.1.1 - Arc...'!F37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1:91" s="7" customFormat="1" ht="37.5" customHeight="1">
      <c r="A56" s="88" t="s">
        <v>76</v>
      </c>
      <c r="B56" s="89"/>
      <c r="C56" s="90"/>
      <c r="D56" s="369" t="s">
        <v>83</v>
      </c>
      <c r="E56" s="369"/>
      <c r="F56" s="369"/>
      <c r="G56" s="369"/>
      <c r="H56" s="369"/>
      <c r="I56" s="91"/>
      <c r="J56" s="369" t="s">
        <v>84</v>
      </c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369"/>
      <c r="Z56" s="369"/>
      <c r="AA56" s="369"/>
      <c r="AB56" s="369"/>
      <c r="AC56" s="369"/>
      <c r="AD56" s="369"/>
      <c r="AE56" s="369"/>
      <c r="AF56" s="369"/>
      <c r="AG56" s="367">
        <f>'21-SO071-02 - Vedlejší a ...'!J30</f>
        <v>0</v>
      </c>
      <c r="AH56" s="368"/>
      <c r="AI56" s="368"/>
      <c r="AJ56" s="368"/>
      <c r="AK56" s="368"/>
      <c r="AL56" s="368"/>
      <c r="AM56" s="368"/>
      <c r="AN56" s="367">
        <f>SUM(AG56,AT56)</f>
        <v>0</v>
      </c>
      <c r="AO56" s="368"/>
      <c r="AP56" s="368"/>
      <c r="AQ56" s="92" t="s">
        <v>85</v>
      </c>
      <c r="AR56" s="93"/>
      <c r="AS56" s="99">
        <v>0</v>
      </c>
      <c r="AT56" s="100">
        <f>ROUND(SUM(AV56:AW56),2)</f>
        <v>0</v>
      </c>
      <c r="AU56" s="101">
        <f>'21-SO071-02 - Vedlejší a ...'!P84</f>
        <v>0</v>
      </c>
      <c r="AV56" s="100">
        <f>'21-SO071-02 - Vedlejší a ...'!J33</f>
        <v>0</v>
      </c>
      <c r="AW56" s="100">
        <f>'21-SO071-02 - Vedlejší a ...'!J34</f>
        <v>0</v>
      </c>
      <c r="AX56" s="100">
        <f>'21-SO071-02 - Vedlejší a ...'!J35</f>
        <v>0</v>
      </c>
      <c r="AY56" s="100">
        <f>'21-SO071-02 - Vedlejší a ...'!J36</f>
        <v>0</v>
      </c>
      <c r="AZ56" s="100">
        <f>'21-SO071-02 - Vedlejší a ...'!F33</f>
        <v>0</v>
      </c>
      <c r="BA56" s="100">
        <f>'21-SO071-02 - Vedlejší a ...'!F34</f>
        <v>0</v>
      </c>
      <c r="BB56" s="100">
        <f>'21-SO071-02 - Vedlejší a ...'!F35</f>
        <v>0</v>
      </c>
      <c r="BC56" s="100">
        <f>'21-SO071-02 - Vedlejší a ...'!F36</f>
        <v>0</v>
      </c>
      <c r="BD56" s="102">
        <f>'21-SO071-02 - Vedlejší a ...'!F37</f>
        <v>0</v>
      </c>
      <c r="BT56" s="98" t="s">
        <v>80</v>
      </c>
      <c r="BV56" s="98" t="s">
        <v>74</v>
      </c>
      <c r="BW56" s="98" t="s">
        <v>86</v>
      </c>
      <c r="BX56" s="98" t="s">
        <v>5</v>
      </c>
      <c r="CL56" s="98" t="s">
        <v>19</v>
      </c>
      <c r="CM56" s="98" t="s">
        <v>82</v>
      </c>
    </row>
    <row r="57" spans="1: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1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s="2" customFormat="1" ht="6.95" customHeight="1">
      <c r="A58" s="36"/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</sheetData>
  <sheetProtection algorithmName="SHA-512" hashValue="zziNVwkNmbsfJyYHIW1K5rmacVZmgoVotNtubkT7fZamsI3BQlumKQzSio2JwLQQ5rLDO+zVU+cWJ6NEX5dGOg==" saltValue="/alfHkpbFHoPgndmNJIU4vFYr13SnF8p82nIfY5dPvbeA8aas8DZtcynRUcIY+4b+6OVGCzW22/l5UmAE/dXgg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1-SO071-01 - D.1.1 - Arc...'!C2" display="/"/>
    <hyperlink ref="A56" location="'21-SO071-02 - Vedlejší 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81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81" t="str">
        <f>'Rekapitulace stavby'!K6</f>
        <v>Nemocnice Třebíč - Oprava požárně dělících otvorů - budova U+M, k.ú. Třebíč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88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89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2. 8. 2021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7" t="s">
        <v>19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ROUND(J89,2)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ROUND((SUM(BE89:BE257)),2)</f>
        <v>0</v>
      </c>
      <c r="G33" s="36"/>
      <c r="H33" s="36"/>
      <c r="I33" s="120">
        <v>0.21</v>
      </c>
      <c r="J33" s="119">
        <f>ROUND(((SUM(BE89:BE257))*I33),2)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ROUND((SUM(BF89:BF257)),2)</f>
        <v>0</v>
      </c>
      <c r="G34" s="36"/>
      <c r="H34" s="36"/>
      <c r="I34" s="120">
        <v>0.15</v>
      </c>
      <c r="J34" s="119">
        <f>ROUND(((SUM(BF89:BF257))*I34),2)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ROUND((SUM(BG89:BG257)),2)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ROUND((SUM(BH89:BH257)),2)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ROUND((SUM(BI89:BI257)),2)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79" t="str">
        <f>E7</f>
        <v>Nemocnice Třebíč - Oprava požárně dělících otvorů - budova U+M, k.ú. Třebíč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6" t="str">
        <f>E9</f>
        <v>21-SO071-01 - D.1.1 - Architektonicko-stavební řešení</v>
      </c>
      <c r="F50" s="378"/>
      <c r="G50" s="378"/>
      <c r="H50" s="37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Třebíč</v>
      </c>
      <c r="G52" s="38"/>
      <c r="H52" s="38"/>
      <c r="I52" s="31" t="s">
        <v>23</v>
      </c>
      <c r="J52" s="61" t="str">
        <f>IF(J12="","",J12)</f>
        <v>2. 8. 2021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Kraj Vysočina, Jihlava, Žiškova 57</v>
      </c>
      <c r="G54" s="38"/>
      <c r="H54" s="38"/>
      <c r="I54" s="31" t="s">
        <v>31</v>
      </c>
      <c r="J54" s="34" t="str">
        <f>E21</f>
        <v>Ing. arch. Martin Boraák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Votavová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92</v>
      </c>
      <c r="D57" s="133"/>
      <c r="E57" s="133"/>
      <c r="F57" s="133"/>
      <c r="G57" s="133"/>
      <c r="H57" s="133"/>
      <c r="I57" s="133"/>
      <c r="J57" s="134" t="s">
        <v>93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J89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94</v>
      </c>
    </row>
    <row r="60" spans="2:12" s="9" customFormat="1" ht="24.95" customHeight="1">
      <c r="B60" s="136"/>
      <c r="C60" s="137"/>
      <c r="D60" s="138" t="s">
        <v>95</v>
      </c>
      <c r="E60" s="139"/>
      <c r="F60" s="139"/>
      <c r="G60" s="139"/>
      <c r="H60" s="139"/>
      <c r="I60" s="139"/>
      <c r="J60" s="140">
        <f>J90</f>
        <v>0</v>
      </c>
      <c r="K60" s="137"/>
      <c r="L60" s="141"/>
    </row>
    <row r="61" spans="2:12" s="10" customFormat="1" ht="19.9" customHeight="1">
      <c r="B61" s="142"/>
      <c r="C61" s="143"/>
      <c r="D61" s="144" t="s">
        <v>96</v>
      </c>
      <c r="E61" s="145"/>
      <c r="F61" s="145"/>
      <c r="G61" s="145"/>
      <c r="H61" s="145"/>
      <c r="I61" s="145"/>
      <c r="J61" s="146">
        <f>J91</f>
        <v>0</v>
      </c>
      <c r="K61" s="143"/>
      <c r="L61" s="147"/>
    </row>
    <row r="62" spans="2:12" s="10" customFormat="1" ht="19.9" customHeight="1">
      <c r="B62" s="142"/>
      <c r="C62" s="143"/>
      <c r="D62" s="144" t="s">
        <v>97</v>
      </c>
      <c r="E62" s="145"/>
      <c r="F62" s="145"/>
      <c r="G62" s="145"/>
      <c r="H62" s="145"/>
      <c r="I62" s="145"/>
      <c r="J62" s="146">
        <f>J124</f>
        <v>0</v>
      </c>
      <c r="K62" s="143"/>
      <c r="L62" s="147"/>
    </row>
    <row r="63" spans="2:12" s="10" customFormat="1" ht="19.9" customHeight="1">
      <c r="B63" s="142"/>
      <c r="C63" s="143"/>
      <c r="D63" s="144" t="s">
        <v>98</v>
      </c>
      <c r="E63" s="145"/>
      <c r="F63" s="145"/>
      <c r="G63" s="145"/>
      <c r="H63" s="145"/>
      <c r="I63" s="145"/>
      <c r="J63" s="146">
        <f>J160</f>
        <v>0</v>
      </c>
      <c r="K63" s="143"/>
      <c r="L63" s="147"/>
    </row>
    <row r="64" spans="2:12" s="10" customFormat="1" ht="19.9" customHeight="1">
      <c r="B64" s="142"/>
      <c r="C64" s="143"/>
      <c r="D64" s="144" t="s">
        <v>99</v>
      </c>
      <c r="E64" s="145"/>
      <c r="F64" s="145"/>
      <c r="G64" s="145"/>
      <c r="H64" s="145"/>
      <c r="I64" s="145"/>
      <c r="J64" s="146">
        <f>J174</f>
        <v>0</v>
      </c>
      <c r="K64" s="143"/>
      <c r="L64" s="147"/>
    </row>
    <row r="65" spans="2:12" s="9" customFormat="1" ht="24.95" customHeight="1">
      <c r="B65" s="136"/>
      <c r="C65" s="137"/>
      <c r="D65" s="138" t="s">
        <v>100</v>
      </c>
      <c r="E65" s="139"/>
      <c r="F65" s="139"/>
      <c r="G65" s="139"/>
      <c r="H65" s="139"/>
      <c r="I65" s="139"/>
      <c r="J65" s="140">
        <f>J178</f>
        <v>0</v>
      </c>
      <c r="K65" s="137"/>
      <c r="L65" s="141"/>
    </row>
    <row r="66" spans="2:12" s="10" customFormat="1" ht="19.9" customHeight="1">
      <c r="B66" s="142"/>
      <c r="C66" s="143"/>
      <c r="D66" s="144" t="s">
        <v>101</v>
      </c>
      <c r="E66" s="145"/>
      <c r="F66" s="145"/>
      <c r="G66" s="145"/>
      <c r="H66" s="145"/>
      <c r="I66" s="145"/>
      <c r="J66" s="146">
        <f>J179</f>
        <v>0</v>
      </c>
      <c r="K66" s="143"/>
      <c r="L66" s="147"/>
    </row>
    <row r="67" spans="2:12" s="10" customFormat="1" ht="19.9" customHeight="1">
      <c r="B67" s="142"/>
      <c r="C67" s="143"/>
      <c r="D67" s="144" t="s">
        <v>102</v>
      </c>
      <c r="E67" s="145"/>
      <c r="F67" s="145"/>
      <c r="G67" s="145"/>
      <c r="H67" s="145"/>
      <c r="I67" s="145"/>
      <c r="J67" s="146">
        <f>J185</f>
        <v>0</v>
      </c>
      <c r="K67" s="143"/>
      <c r="L67" s="147"/>
    </row>
    <row r="68" spans="2:12" s="10" customFormat="1" ht="19.9" customHeight="1">
      <c r="B68" s="142"/>
      <c r="C68" s="143"/>
      <c r="D68" s="144" t="s">
        <v>103</v>
      </c>
      <c r="E68" s="145"/>
      <c r="F68" s="145"/>
      <c r="G68" s="145"/>
      <c r="H68" s="145"/>
      <c r="I68" s="145"/>
      <c r="J68" s="146">
        <f>J213</f>
        <v>0</v>
      </c>
      <c r="K68" s="143"/>
      <c r="L68" s="147"/>
    </row>
    <row r="69" spans="2:12" s="9" customFormat="1" ht="24.95" customHeight="1">
      <c r="B69" s="136"/>
      <c r="C69" s="137"/>
      <c r="D69" s="138" t="s">
        <v>104</v>
      </c>
      <c r="E69" s="139"/>
      <c r="F69" s="139"/>
      <c r="G69" s="139"/>
      <c r="H69" s="139"/>
      <c r="I69" s="139"/>
      <c r="J69" s="140">
        <f>J253</f>
        <v>0</v>
      </c>
      <c r="K69" s="137"/>
      <c r="L69" s="141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105</v>
      </c>
      <c r="D76" s="38"/>
      <c r="E76" s="38"/>
      <c r="F76" s="38"/>
      <c r="G76" s="38"/>
      <c r="H76" s="3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6.25" customHeight="1">
      <c r="A79" s="36"/>
      <c r="B79" s="37"/>
      <c r="C79" s="38"/>
      <c r="D79" s="38"/>
      <c r="E79" s="379" t="str">
        <f>E7</f>
        <v>Nemocnice Třebíč - Oprava požárně dělících otvorů - budova U+M, k.ú. Třebíč</v>
      </c>
      <c r="F79" s="380"/>
      <c r="G79" s="380"/>
      <c r="H79" s="380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88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6" t="str">
        <f>E9</f>
        <v>21-SO071-01 - D.1.1 - Architektonicko-stavební řešení</v>
      </c>
      <c r="F81" s="378"/>
      <c r="G81" s="378"/>
      <c r="H81" s="37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21</v>
      </c>
      <c r="D83" s="38"/>
      <c r="E83" s="38"/>
      <c r="F83" s="29" t="str">
        <f>F12</f>
        <v>Třebíč</v>
      </c>
      <c r="G83" s="38"/>
      <c r="H83" s="38"/>
      <c r="I83" s="31" t="s">
        <v>23</v>
      </c>
      <c r="J83" s="61" t="str">
        <f>IF(J12="","",J12)</f>
        <v>2. 8. 2021</v>
      </c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7" customHeight="1">
      <c r="A85" s="36"/>
      <c r="B85" s="37"/>
      <c r="C85" s="31" t="s">
        <v>25</v>
      </c>
      <c r="D85" s="38"/>
      <c r="E85" s="38"/>
      <c r="F85" s="29" t="str">
        <f>E15</f>
        <v>Kraj Vysočina, Jihlava, Žiškova 57</v>
      </c>
      <c r="G85" s="38"/>
      <c r="H85" s="38"/>
      <c r="I85" s="31" t="s">
        <v>31</v>
      </c>
      <c r="J85" s="34" t="str">
        <f>E21</f>
        <v>Ing. arch. Martin Boraák</v>
      </c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29</v>
      </c>
      <c r="D86" s="38"/>
      <c r="E86" s="38"/>
      <c r="F86" s="29" t="str">
        <f>IF(E18="","",E18)</f>
        <v>Vyplň údaj</v>
      </c>
      <c r="G86" s="38"/>
      <c r="H86" s="38"/>
      <c r="I86" s="31" t="s">
        <v>34</v>
      </c>
      <c r="J86" s="34" t="str">
        <f>E24</f>
        <v>Votavová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48"/>
      <c r="B88" s="149"/>
      <c r="C88" s="150" t="s">
        <v>106</v>
      </c>
      <c r="D88" s="151" t="s">
        <v>57</v>
      </c>
      <c r="E88" s="151" t="s">
        <v>53</v>
      </c>
      <c r="F88" s="151" t="s">
        <v>54</v>
      </c>
      <c r="G88" s="151" t="s">
        <v>107</v>
      </c>
      <c r="H88" s="151" t="s">
        <v>108</v>
      </c>
      <c r="I88" s="151" t="s">
        <v>109</v>
      </c>
      <c r="J88" s="151" t="s">
        <v>93</v>
      </c>
      <c r="K88" s="152" t="s">
        <v>110</v>
      </c>
      <c r="L88" s="153"/>
      <c r="M88" s="70" t="s">
        <v>19</v>
      </c>
      <c r="N88" s="71" t="s">
        <v>42</v>
      </c>
      <c r="O88" s="71" t="s">
        <v>111</v>
      </c>
      <c r="P88" s="71" t="s">
        <v>112</v>
      </c>
      <c r="Q88" s="71" t="s">
        <v>113</v>
      </c>
      <c r="R88" s="71" t="s">
        <v>114</v>
      </c>
      <c r="S88" s="71" t="s">
        <v>115</v>
      </c>
      <c r="T88" s="72" t="s">
        <v>116</v>
      </c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</row>
    <row r="89" spans="1:63" s="2" customFormat="1" ht="22.9" customHeight="1">
      <c r="A89" s="36"/>
      <c r="B89" s="37"/>
      <c r="C89" s="77" t="s">
        <v>117</v>
      </c>
      <c r="D89" s="38"/>
      <c r="E89" s="38"/>
      <c r="F89" s="38"/>
      <c r="G89" s="38"/>
      <c r="H89" s="38"/>
      <c r="I89" s="38"/>
      <c r="J89" s="154">
        <f>BK89</f>
        <v>0</v>
      </c>
      <c r="K89" s="38"/>
      <c r="L89" s="41"/>
      <c r="M89" s="73"/>
      <c r="N89" s="155"/>
      <c r="O89" s="74"/>
      <c r="P89" s="156">
        <f>P90+P178+P253</f>
        <v>0</v>
      </c>
      <c r="Q89" s="74"/>
      <c r="R89" s="156">
        <f>R90+R178+R253</f>
        <v>2.27405592</v>
      </c>
      <c r="S89" s="74"/>
      <c r="T89" s="157">
        <f>T90+T178+T253</f>
        <v>4.6925475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71</v>
      </c>
      <c r="AU89" s="19" t="s">
        <v>94</v>
      </c>
      <c r="BK89" s="158">
        <f>BK90+BK178+BK253</f>
        <v>0</v>
      </c>
    </row>
    <row r="90" spans="2:63" s="12" customFormat="1" ht="25.9" customHeight="1">
      <c r="B90" s="159"/>
      <c r="C90" s="160"/>
      <c r="D90" s="161" t="s">
        <v>71</v>
      </c>
      <c r="E90" s="162" t="s">
        <v>118</v>
      </c>
      <c r="F90" s="162" t="s">
        <v>119</v>
      </c>
      <c r="G90" s="160"/>
      <c r="H90" s="160"/>
      <c r="I90" s="163"/>
      <c r="J90" s="164">
        <f>BK90</f>
        <v>0</v>
      </c>
      <c r="K90" s="160"/>
      <c r="L90" s="165"/>
      <c r="M90" s="166"/>
      <c r="N90" s="167"/>
      <c r="O90" s="167"/>
      <c r="P90" s="168">
        <f>P91+P124+P160+P174</f>
        <v>0</v>
      </c>
      <c r="Q90" s="167"/>
      <c r="R90" s="168">
        <f>R91+R124+R160+R174</f>
        <v>2.218886</v>
      </c>
      <c r="S90" s="167"/>
      <c r="T90" s="169">
        <f>T91+T124+T160+T174</f>
        <v>4.6925475</v>
      </c>
      <c r="AR90" s="170" t="s">
        <v>80</v>
      </c>
      <c r="AT90" s="171" t="s">
        <v>71</v>
      </c>
      <c r="AU90" s="171" t="s">
        <v>72</v>
      </c>
      <c r="AY90" s="170" t="s">
        <v>120</v>
      </c>
      <c r="BK90" s="172">
        <f>BK91+BK124+BK160+BK174</f>
        <v>0</v>
      </c>
    </row>
    <row r="91" spans="2:63" s="12" customFormat="1" ht="22.9" customHeight="1">
      <c r="B91" s="159"/>
      <c r="C91" s="160"/>
      <c r="D91" s="161" t="s">
        <v>71</v>
      </c>
      <c r="E91" s="173" t="s">
        <v>121</v>
      </c>
      <c r="F91" s="173" t="s">
        <v>122</v>
      </c>
      <c r="G91" s="160"/>
      <c r="H91" s="160"/>
      <c r="I91" s="163"/>
      <c r="J91" s="174">
        <f>BK91</f>
        <v>0</v>
      </c>
      <c r="K91" s="160"/>
      <c r="L91" s="165"/>
      <c r="M91" s="166"/>
      <c r="N91" s="167"/>
      <c r="O91" s="167"/>
      <c r="P91" s="168">
        <f>SUM(P92:P123)</f>
        <v>0</v>
      </c>
      <c r="Q91" s="167"/>
      <c r="R91" s="168">
        <f>SUM(R92:R123)</f>
        <v>2.206356</v>
      </c>
      <c r="S91" s="167"/>
      <c r="T91" s="169">
        <f>SUM(T92:T123)</f>
        <v>2.148</v>
      </c>
      <c r="AR91" s="170" t="s">
        <v>80</v>
      </c>
      <c r="AT91" s="171" t="s">
        <v>71</v>
      </c>
      <c r="AU91" s="171" t="s">
        <v>80</v>
      </c>
      <c r="AY91" s="170" t="s">
        <v>120</v>
      </c>
      <c r="BK91" s="172">
        <f>SUM(BK92:BK123)</f>
        <v>0</v>
      </c>
    </row>
    <row r="92" spans="1:65" s="2" customFormat="1" ht="24.2" customHeight="1">
      <c r="A92" s="36"/>
      <c r="B92" s="37"/>
      <c r="C92" s="175" t="s">
        <v>80</v>
      </c>
      <c r="D92" s="175" t="s">
        <v>123</v>
      </c>
      <c r="E92" s="176" t="s">
        <v>124</v>
      </c>
      <c r="F92" s="177" t="s">
        <v>125</v>
      </c>
      <c r="G92" s="178" t="s">
        <v>126</v>
      </c>
      <c r="H92" s="179">
        <v>207.88</v>
      </c>
      <c r="I92" s="180"/>
      <c r="J92" s="181">
        <f>ROUND(I92*H92,2)</f>
        <v>0</v>
      </c>
      <c r="K92" s="177" t="s">
        <v>127</v>
      </c>
      <c r="L92" s="41"/>
      <c r="M92" s="182" t="s">
        <v>19</v>
      </c>
      <c r="N92" s="183" t="s">
        <v>43</v>
      </c>
      <c r="O92" s="66"/>
      <c r="P92" s="184">
        <f>O92*H92</f>
        <v>0</v>
      </c>
      <c r="Q92" s="184">
        <v>0.0015</v>
      </c>
      <c r="R92" s="184">
        <f>Q92*H92</f>
        <v>0.31182</v>
      </c>
      <c r="S92" s="184">
        <v>0</v>
      </c>
      <c r="T92" s="185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86" t="s">
        <v>128</v>
      </c>
      <c r="AT92" s="186" t="s">
        <v>123</v>
      </c>
      <c r="AU92" s="186" t="s">
        <v>82</v>
      </c>
      <c r="AY92" s="19" t="s">
        <v>120</v>
      </c>
      <c r="BE92" s="187">
        <f>IF(N92="základní",J92,0)</f>
        <v>0</v>
      </c>
      <c r="BF92" s="187">
        <f>IF(N92="snížená",J92,0)</f>
        <v>0</v>
      </c>
      <c r="BG92" s="187">
        <f>IF(N92="zákl. přenesená",J92,0)</f>
        <v>0</v>
      </c>
      <c r="BH92" s="187">
        <f>IF(N92="sníž. přenesená",J92,0)</f>
        <v>0</v>
      </c>
      <c r="BI92" s="187">
        <f>IF(N92="nulová",J92,0)</f>
        <v>0</v>
      </c>
      <c r="BJ92" s="19" t="s">
        <v>80</v>
      </c>
      <c r="BK92" s="187">
        <f>ROUND(I92*H92,2)</f>
        <v>0</v>
      </c>
      <c r="BL92" s="19" t="s">
        <v>128</v>
      </c>
      <c r="BM92" s="186" t="s">
        <v>129</v>
      </c>
    </row>
    <row r="93" spans="1:47" s="2" customFormat="1" ht="19.5">
      <c r="A93" s="36"/>
      <c r="B93" s="37"/>
      <c r="C93" s="38"/>
      <c r="D93" s="188" t="s">
        <v>130</v>
      </c>
      <c r="E93" s="38"/>
      <c r="F93" s="189" t="s">
        <v>131</v>
      </c>
      <c r="G93" s="38"/>
      <c r="H93" s="38"/>
      <c r="I93" s="190"/>
      <c r="J93" s="38"/>
      <c r="K93" s="38"/>
      <c r="L93" s="41"/>
      <c r="M93" s="191"/>
      <c r="N93" s="192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130</v>
      </c>
      <c r="AU93" s="19" t="s">
        <v>82</v>
      </c>
    </row>
    <row r="94" spans="1:47" s="2" customFormat="1" ht="12">
      <c r="A94" s="36"/>
      <c r="B94" s="37"/>
      <c r="C94" s="38"/>
      <c r="D94" s="193" t="s">
        <v>132</v>
      </c>
      <c r="E94" s="38"/>
      <c r="F94" s="194" t="s">
        <v>133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132</v>
      </c>
      <c r="AU94" s="19" t="s">
        <v>82</v>
      </c>
    </row>
    <row r="95" spans="2:51" s="13" customFormat="1" ht="12">
      <c r="B95" s="195"/>
      <c r="C95" s="196"/>
      <c r="D95" s="188" t="s">
        <v>134</v>
      </c>
      <c r="E95" s="197" t="s">
        <v>19</v>
      </c>
      <c r="F95" s="198" t="s">
        <v>135</v>
      </c>
      <c r="G95" s="196"/>
      <c r="H95" s="197" t="s">
        <v>19</v>
      </c>
      <c r="I95" s="199"/>
      <c r="J95" s="196"/>
      <c r="K95" s="196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134</v>
      </c>
      <c r="AU95" s="204" t="s">
        <v>82</v>
      </c>
      <c r="AV95" s="13" t="s">
        <v>80</v>
      </c>
      <c r="AW95" s="13" t="s">
        <v>33</v>
      </c>
      <c r="AX95" s="13" t="s">
        <v>72</v>
      </c>
      <c r="AY95" s="204" t="s">
        <v>120</v>
      </c>
    </row>
    <row r="96" spans="2:51" s="14" customFormat="1" ht="12">
      <c r="B96" s="205"/>
      <c r="C96" s="206"/>
      <c r="D96" s="188" t="s">
        <v>134</v>
      </c>
      <c r="E96" s="207" t="s">
        <v>19</v>
      </c>
      <c r="F96" s="208" t="s">
        <v>136</v>
      </c>
      <c r="G96" s="206"/>
      <c r="H96" s="209">
        <v>13.4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134</v>
      </c>
      <c r="AU96" s="215" t="s">
        <v>82</v>
      </c>
      <c r="AV96" s="14" t="s">
        <v>82</v>
      </c>
      <c r="AW96" s="14" t="s">
        <v>33</v>
      </c>
      <c r="AX96" s="14" t="s">
        <v>72</v>
      </c>
      <c r="AY96" s="215" t="s">
        <v>120</v>
      </c>
    </row>
    <row r="97" spans="2:51" s="14" customFormat="1" ht="12">
      <c r="B97" s="205"/>
      <c r="C97" s="206"/>
      <c r="D97" s="188" t="s">
        <v>134</v>
      </c>
      <c r="E97" s="207" t="s">
        <v>19</v>
      </c>
      <c r="F97" s="208" t="s">
        <v>137</v>
      </c>
      <c r="G97" s="206"/>
      <c r="H97" s="209">
        <v>53.6</v>
      </c>
      <c r="I97" s="210"/>
      <c r="J97" s="206"/>
      <c r="K97" s="206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134</v>
      </c>
      <c r="AU97" s="215" t="s">
        <v>82</v>
      </c>
      <c r="AV97" s="14" t="s">
        <v>82</v>
      </c>
      <c r="AW97" s="14" t="s">
        <v>33</v>
      </c>
      <c r="AX97" s="14" t="s">
        <v>72</v>
      </c>
      <c r="AY97" s="215" t="s">
        <v>120</v>
      </c>
    </row>
    <row r="98" spans="2:51" s="14" customFormat="1" ht="12">
      <c r="B98" s="205"/>
      <c r="C98" s="206"/>
      <c r="D98" s="188" t="s">
        <v>134</v>
      </c>
      <c r="E98" s="207" t="s">
        <v>19</v>
      </c>
      <c r="F98" s="208" t="s">
        <v>138</v>
      </c>
      <c r="G98" s="206"/>
      <c r="H98" s="209">
        <v>53.6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134</v>
      </c>
      <c r="AU98" s="215" t="s">
        <v>82</v>
      </c>
      <c r="AV98" s="14" t="s">
        <v>82</v>
      </c>
      <c r="AW98" s="14" t="s">
        <v>33</v>
      </c>
      <c r="AX98" s="14" t="s">
        <v>72</v>
      </c>
      <c r="AY98" s="215" t="s">
        <v>120</v>
      </c>
    </row>
    <row r="99" spans="2:51" s="14" customFormat="1" ht="12">
      <c r="B99" s="205"/>
      <c r="C99" s="206"/>
      <c r="D99" s="188" t="s">
        <v>134</v>
      </c>
      <c r="E99" s="207" t="s">
        <v>19</v>
      </c>
      <c r="F99" s="208" t="s">
        <v>139</v>
      </c>
      <c r="G99" s="206"/>
      <c r="H99" s="209">
        <v>26.8</v>
      </c>
      <c r="I99" s="210"/>
      <c r="J99" s="206"/>
      <c r="K99" s="206"/>
      <c r="L99" s="211"/>
      <c r="M99" s="212"/>
      <c r="N99" s="213"/>
      <c r="O99" s="213"/>
      <c r="P99" s="213"/>
      <c r="Q99" s="213"/>
      <c r="R99" s="213"/>
      <c r="S99" s="213"/>
      <c r="T99" s="214"/>
      <c r="AT99" s="215" t="s">
        <v>134</v>
      </c>
      <c r="AU99" s="215" t="s">
        <v>82</v>
      </c>
      <c r="AV99" s="14" t="s">
        <v>82</v>
      </c>
      <c r="AW99" s="14" t="s">
        <v>33</v>
      </c>
      <c r="AX99" s="14" t="s">
        <v>72</v>
      </c>
      <c r="AY99" s="215" t="s">
        <v>120</v>
      </c>
    </row>
    <row r="100" spans="2:51" s="15" customFormat="1" ht="12">
      <c r="B100" s="216"/>
      <c r="C100" s="217"/>
      <c r="D100" s="188" t="s">
        <v>134</v>
      </c>
      <c r="E100" s="218" t="s">
        <v>19</v>
      </c>
      <c r="F100" s="219" t="s">
        <v>140</v>
      </c>
      <c r="G100" s="217"/>
      <c r="H100" s="220">
        <v>147.4</v>
      </c>
      <c r="I100" s="221"/>
      <c r="J100" s="217"/>
      <c r="K100" s="217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134</v>
      </c>
      <c r="AU100" s="226" t="s">
        <v>82</v>
      </c>
      <c r="AV100" s="15" t="s">
        <v>141</v>
      </c>
      <c r="AW100" s="15" t="s">
        <v>33</v>
      </c>
      <c r="AX100" s="15" t="s">
        <v>72</v>
      </c>
      <c r="AY100" s="226" t="s">
        <v>120</v>
      </c>
    </row>
    <row r="101" spans="2:51" s="13" customFormat="1" ht="12">
      <c r="B101" s="195"/>
      <c r="C101" s="196"/>
      <c r="D101" s="188" t="s">
        <v>134</v>
      </c>
      <c r="E101" s="197" t="s">
        <v>19</v>
      </c>
      <c r="F101" s="198" t="s">
        <v>142</v>
      </c>
      <c r="G101" s="196"/>
      <c r="H101" s="197" t="s">
        <v>19</v>
      </c>
      <c r="I101" s="199"/>
      <c r="J101" s="196"/>
      <c r="K101" s="196"/>
      <c r="L101" s="200"/>
      <c r="M101" s="201"/>
      <c r="N101" s="202"/>
      <c r="O101" s="202"/>
      <c r="P101" s="202"/>
      <c r="Q101" s="202"/>
      <c r="R101" s="202"/>
      <c r="S101" s="202"/>
      <c r="T101" s="203"/>
      <c r="AT101" s="204" t="s">
        <v>134</v>
      </c>
      <c r="AU101" s="204" t="s">
        <v>82</v>
      </c>
      <c r="AV101" s="13" t="s">
        <v>80</v>
      </c>
      <c r="AW101" s="13" t="s">
        <v>33</v>
      </c>
      <c r="AX101" s="13" t="s">
        <v>72</v>
      </c>
      <c r="AY101" s="204" t="s">
        <v>120</v>
      </c>
    </row>
    <row r="102" spans="2:51" s="14" customFormat="1" ht="12">
      <c r="B102" s="205"/>
      <c r="C102" s="206"/>
      <c r="D102" s="188" t="s">
        <v>134</v>
      </c>
      <c r="E102" s="207" t="s">
        <v>19</v>
      </c>
      <c r="F102" s="208" t="s">
        <v>143</v>
      </c>
      <c r="G102" s="206"/>
      <c r="H102" s="209">
        <v>31.96</v>
      </c>
      <c r="I102" s="210"/>
      <c r="J102" s="206"/>
      <c r="K102" s="206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134</v>
      </c>
      <c r="AU102" s="215" t="s">
        <v>82</v>
      </c>
      <c r="AV102" s="14" t="s">
        <v>82</v>
      </c>
      <c r="AW102" s="14" t="s">
        <v>33</v>
      </c>
      <c r="AX102" s="14" t="s">
        <v>72</v>
      </c>
      <c r="AY102" s="215" t="s">
        <v>120</v>
      </c>
    </row>
    <row r="103" spans="2:51" s="13" customFormat="1" ht="12">
      <c r="B103" s="195"/>
      <c r="C103" s="196"/>
      <c r="D103" s="188" t="s">
        <v>134</v>
      </c>
      <c r="E103" s="197" t="s">
        <v>19</v>
      </c>
      <c r="F103" s="198" t="s">
        <v>144</v>
      </c>
      <c r="G103" s="196"/>
      <c r="H103" s="197" t="s">
        <v>19</v>
      </c>
      <c r="I103" s="199"/>
      <c r="J103" s="196"/>
      <c r="K103" s="196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134</v>
      </c>
      <c r="AU103" s="204" t="s">
        <v>82</v>
      </c>
      <c r="AV103" s="13" t="s">
        <v>80</v>
      </c>
      <c r="AW103" s="13" t="s">
        <v>33</v>
      </c>
      <c r="AX103" s="13" t="s">
        <v>72</v>
      </c>
      <c r="AY103" s="204" t="s">
        <v>120</v>
      </c>
    </row>
    <row r="104" spans="2:51" s="14" customFormat="1" ht="12">
      <c r="B104" s="205"/>
      <c r="C104" s="206"/>
      <c r="D104" s="188" t="s">
        <v>134</v>
      </c>
      <c r="E104" s="207" t="s">
        <v>19</v>
      </c>
      <c r="F104" s="208" t="s">
        <v>145</v>
      </c>
      <c r="G104" s="206"/>
      <c r="H104" s="209">
        <v>16.92</v>
      </c>
      <c r="I104" s="210"/>
      <c r="J104" s="206"/>
      <c r="K104" s="206"/>
      <c r="L104" s="211"/>
      <c r="M104" s="212"/>
      <c r="N104" s="213"/>
      <c r="O104" s="213"/>
      <c r="P104" s="213"/>
      <c r="Q104" s="213"/>
      <c r="R104" s="213"/>
      <c r="S104" s="213"/>
      <c r="T104" s="214"/>
      <c r="AT104" s="215" t="s">
        <v>134</v>
      </c>
      <c r="AU104" s="215" t="s">
        <v>82</v>
      </c>
      <c r="AV104" s="14" t="s">
        <v>82</v>
      </c>
      <c r="AW104" s="14" t="s">
        <v>33</v>
      </c>
      <c r="AX104" s="14" t="s">
        <v>72</v>
      </c>
      <c r="AY104" s="215" t="s">
        <v>120</v>
      </c>
    </row>
    <row r="105" spans="2:51" s="13" customFormat="1" ht="12">
      <c r="B105" s="195"/>
      <c r="C105" s="196"/>
      <c r="D105" s="188" t="s">
        <v>134</v>
      </c>
      <c r="E105" s="197" t="s">
        <v>19</v>
      </c>
      <c r="F105" s="198" t="s">
        <v>146</v>
      </c>
      <c r="G105" s="196"/>
      <c r="H105" s="197" t="s">
        <v>19</v>
      </c>
      <c r="I105" s="199"/>
      <c r="J105" s="196"/>
      <c r="K105" s="196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134</v>
      </c>
      <c r="AU105" s="204" t="s">
        <v>82</v>
      </c>
      <c r="AV105" s="13" t="s">
        <v>80</v>
      </c>
      <c r="AW105" s="13" t="s">
        <v>33</v>
      </c>
      <c r="AX105" s="13" t="s">
        <v>72</v>
      </c>
      <c r="AY105" s="204" t="s">
        <v>120</v>
      </c>
    </row>
    <row r="106" spans="2:51" s="14" customFormat="1" ht="12">
      <c r="B106" s="205"/>
      <c r="C106" s="206"/>
      <c r="D106" s="188" t="s">
        <v>134</v>
      </c>
      <c r="E106" s="207" t="s">
        <v>19</v>
      </c>
      <c r="F106" s="208" t="s">
        <v>147</v>
      </c>
      <c r="G106" s="206"/>
      <c r="H106" s="209">
        <v>11.6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134</v>
      </c>
      <c r="AU106" s="215" t="s">
        <v>82</v>
      </c>
      <c r="AV106" s="14" t="s">
        <v>82</v>
      </c>
      <c r="AW106" s="14" t="s">
        <v>33</v>
      </c>
      <c r="AX106" s="14" t="s">
        <v>72</v>
      </c>
      <c r="AY106" s="215" t="s">
        <v>120</v>
      </c>
    </row>
    <row r="107" spans="2:51" s="16" customFormat="1" ht="12">
      <c r="B107" s="227"/>
      <c r="C107" s="228"/>
      <c r="D107" s="188" t="s">
        <v>134</v>
      </c>
      <c r="E107" s="229" t="s">
        <v>19</v>
      </c>
      <c r="F107" s="230" t="s">
        <v>148</v>
      </c>
      <c r="G107" s="228"/>
      <c r="H107" s="231">
        <v>207.88000000000002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134</v>
      </c>
      <c r="AU107" s="237" t="s">
        <v>82</v>
      </c>
      <c r="AV107" s="16" t="s">
        <v>128</v>
      </c>
      <c r="AW107" s="16" t="s">
        <v>33</v>
      </c>
      <c r="AX107" s="16" t="s">
        <v>80</v>
      </c>
      <c r="AY107" s="237" t="s">
        <v>120</v>
      </c>
    </row>
    <row r="108" spans="1:65" s="2" customFormat="1" ht="16.5" customHeight="1">
      <c r="A108" s="36"/>
      <c r="B108" s="37"/>
      <c r="C108" s="175" t="s">
        <v>82</v>
      </c>
      <c r="D108" s="175" t="s">
        <v>123</v>
      </c>
      <c r="E108" s="176" t="s">
        <v>149</v>
      </c>
      <c r="F108" s="177" t="s">
        <v>150</v>
      </c>
      <c r="G108" s="178" t="s">
        <v>151</v>
      </c>
      <c r="H108" s="179">
        <v>107.4</v>
      </c>
      <c r="I108" s="180"/>
      <c r="J108" s="181">
        <f>ROUND(I108*H108,2)</f>
        <v>0</v>
      </c>
      <c r="K108" s="177" t="s">
        <v>127</v>
      </c>
      <c r="L108" s="41"/>
      <c r="M108" s="182" t="s">
        <v>19</v>
      </c>
      <c r="N108" s="183" t="s">
        <v>43</v>
      </c>
      <c r="O108" s="66"/>
      <c r="P108" s="184">
        <f>O108*H108</f>
        <v>0</v>
      </c>
      <c r="Q108" s="184">
        <v>0.01764</v>
      </c>
      <c r="R108" s="184">
        <f>Q108*H108</f>
        <v>1.894536</v>
      </c>
      <c r="S108" s="184">
        <v>0.02</v>
      </c>
      <c r="T108" s="185">
        <f>S108*H108</f>
        <v>2.148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86" t="s">
        <v>128</v>
      </c>
      <c r="AT108" s="186" t="s">
        <v>123</v>
      </c>
      <c r="AU108" s="186" t="s">
        <v>82</v>
      </c>
      <c r="AY108" s="19" t="s">
        <v>120</v>
      </c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9" t="s">
        <v>80</v>
      </c>
      <c r="BK108" s="187">
        <f>ROUND(I108*H108,2)</f>
        <v>0</v>
      </c>
      <c r="BL108" s="19" t="s">
        <v>128</v>
      </c>
      <c r="BM108" s="186" t="s">
        <v>152</v>
      </c>
    </row>
    <row r="109" spans="1:47" s="2" customFormat="1" ht="19.5">
      <c r="A109" s="36"/>
      <c r="B109" s="37"/>
      <c r="C109" s="38"/>
      <c r="D109" s="188" t="s">
        <v>130</v>
      </c>
      <c r="E109" s="38"/>
      <c r="F109" s="189" t="s">
        <v>153</v>
      </c>
      <c r="G109" s="38"/>
      <c r="H109" s="38"/>
      <c r="I109" s="190"/>
      <c r="J109" s="38"/>
      <c r="K109" s="38"/>
      <c r="L109" s="41"/>
      <c r="M109" s="191"/>
      <c r="N109" s="19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130</v>
      </c>
      <c r="AU109" s="19" t="s">
        <v>82</v>
      </c>
    </row>
    <row r="110" spans="1:47" s="2" customFormat="1" ht="12">
      <c r="A110" s="36"/>
      <c r="B110" s="37"/>
      <c r="C110" s="38"/>
      <c r="D110" s="193" t="s">
        <v>132</v>
      </c>
      <c r="E110" s="38"/>
      <c r="F110" s="194" t="s">
        <v>154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132</v>
      </c>
      <c r="AU110" s="19" t="s">
        <v>82</v>
      </c>
    </row>
    <row r="111" spans="2:51" s="13" customFormat="1" ht="12">
      <c r="B111" s="195"/>
      <c r="C111" s="196"/>
      <c r="D111" s="188" t="s">
        <v>134</v>
      </c>
      <c r="E111" s="197" t="s">
        <v>19</v>
      </c>
      <c r="F111" s="198" t="s">
        <v>135</v>
      </c>
      <c r="G111" s="196"/>
      <c r="H111" s="197" t="s">
        <v>19</v>
      </c>
      <c r="I111" s="199"/>
      <c r="J111" s="196"/>
      <c r="K111" s="196"/>
      <c r="L111" s="200"/>
      <c r="M111" s="201"/>
      <c r="N111" s="202"/>
      <c r="O111" s="202"/>
      <c r="P111" s="202"/>
      <c r="Q111" s="202"/>
      <c r="R111" s="202"/>
      <c r="S111" s="202"/>
      <c r="T111" s="203"/>
      <c r="AT111" s="204" t="s">
        <v>134</v>
      </c>
      <c r="AU111" s="204" t="s">
        <v>82</v>
      </c>
      <c r="AV111" s="13" t="s">
        <v>80</v>
      </c>
      <c r="AW111" s="13" t="s">
        <v>33</v>
      </c>
      <c r="AX111" s="13" t="s">
        <v>72</v>
      </c>
      <c r="AY111" s="204" t="s">
        <v>120</v>
      </c>
    </row>
    <row r="112" spans="2:51" s="14" customFormat="1" ht="12">
      <c r="B112" s="205"/>
      <c r="C112" s="206"/>
      <c r="D112" s="188" t="s">
        <v>134</v>
      </c>
      <c r="E112" s="207" t="s">
        <v>19</v>
      </c>
      <c r="F112" s="208" t="s">
        <v>155</v>
      </c>
      <c r="G112" s="206"/>
      <c r="H112" s="209">
        <v>7.5</v>
      </c>
      <c r="I112" s="210"/>
      <c r="J112" s="206"/>
      <c r="K112" s="206"/>
      <c r="L112" s="211"/>
      <c r="M112" s="212"/>
      <c r="N112" s="213"/>
      <c r="O112" s="213"/>
      <c r="P112" s="213"/>
      <c r="Q112" s="213"/>
      <c r="R112" s="213"/>
      <c r="S112" s="213"/>
      <c r="T112" s="214"/>
      <c r="AT112" s="215" t="s">
        <v>134</v>
      </c>
      <c r="AU112" s="215" t="s">
        <v>82</v>
      </c>
      <c r="AV112" s="14" t="s">
        <v>82</v>
      </c>
      <c r="AW112" s="14" t="s">
        <v>33</v>
      </c>
      <c r="AX112" s="14" t="s">
        <v>72</v>
      </c>
      <c r="AY112" s="215" t="s">
        <v>120</v>
      </c>
    </row>
    <row r="113" spans="2:51" s="14" customFormat="1" ht="12">
      <c r="B113" s="205"/>
      <c r="C113" s="206"/>
      <c r="D113" s="188" t="s">
        <v>134</v>
      </c>
      <c r="E113" s="207" t="s">
        <v>19</v>
      </c>
      <c r="F113" s="208" t="s">
        <v>156</v>
      </c>
      <c r="G113" s="206"/>
      <c r="H113" s="209">
        <v>30</v>
      </c>
      <c r="I113" s="210"/>
      <c r="J113" s="206"/>
      <c r="K113" s="206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134</v>
      </c>
      <c r="AU113" s="215" t="s">
        <v>82</v>
      </c>
      <c r="AV113" s="14" t="s">
        <v>82</v>
      </c>
      <c r="AW113" s="14" t="s">
        <v>33</v>
      </c>
      <c r="AX113" s="14" t="s">
        <v>72</v>
      </c>
      <c r="AY113" s="215" t="s">
        <v>120</v>
      </c>
    </row>
    <row r="114" spans="2:51" s="14" customFormat="1" ht="12">
      <c r="B114" s="205"/>
      <c r="C114" s="206"/>
      <c r="D114" s="188" t="s">
        <v>134</v>
      </c>
      <c r="E114" s="207" t="s">
        <v>19</v>
      </c>
      <c r="F114" s="208" t="s">
        <v>157</v>
      </c>
      <c r="G114" s="206"/>
      <c r="H114" s="209">
        <v>30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134</v>
      </c>
      <c r="AU114" s="215" t="s">
        <v>82</v>
      </c>
      <c r="AV114" s="14" t="s">
        <v>82</v>
      </c>
      <c r="AW114" s="14" t="s">
        <v>33</v>
      </c>
      <c r="AX114" s="14" t="s">
        <v>72</v>
      </c>
      <c r="AY114" s="215" t="s">
        <v>120</v>
      </c>
    </row>
    <row r="115" spans="2:51" s="14" customFormat="1" ht="12">
      <c r="B115" s="205"/>
      <c r="C115" s="206"/>
      <c r="D115" s="188" t="s">
        <v>134</v>
      </c>
      <c r="E115" s="207" t="s">
        <v>19</v>
      </c>
      <c r="F115" s="208" t="s">
        <v>158</v>
      </c>
      <c r="G115" s="206"/>
      <c r="H115" s="209">
        <v>15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134</v>
      </c>
      <c r="AU115" s="215" t="s">
        <v>82</v>
      </c>
      <c r="AV115" s="14" t="s">
        <v>82</v>
      </c>
      <c r="AW115" s="14" t="s">
        <v>33</v>
      </c>
      <c r="AX115" s="14" t="s">
        <v>72</v>
      </c>
      <c r="AY115" s="215" t="s">
        <v>120</v>
      </c>
    </row>
    <row r="116" spans="2:51" s="15" customFormat="1" ht="12">
      <c r="B116" s="216"/>
      <c r="C116" s="217"/>
      <c r="D116" s="188" t="s">
        <v>134</v>
      </c>
      <c r="E116" s="218" t="s">
        <v>19</v>
      </c>
      <c r="F116" s="219" t="s">
        <v>140</v>
      </c>
      <c r="G116" s="217"/>
      <c r="H116" s="220">
        <v>82.5</v>
      </c>
      <c r="I116" s="221"/>
      <c r="J116" s="217"/>
      <c r="K116" s="217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134</v>
      </c>
      <c r="AU116" s="226" t="s">
        <v>82</v>
      </c>
      <c r="AV116" s="15" t="s">
        <v>141</v>
      </c>
      <c r="AW116" s="15" t="s">
        <v>33</v>
      </c>
      <c r="AX116" s="15" t="s">
        <v>72</v>
      </c>
      <c r="AY116" s="226" t="s">
        <v>120</v>
      </c>
    </row>
    <row r="117" spans="2:51" s="13" customFormat="1" ht="12">
      <c r="B117" s="195"/>
      <c r="C117" s="196"/>
      <c r="D117" s="188" t="s">
        <v>134</v>
      </c>
      <c r="E117" s="197" t="s">
        <v>19</v>
      </c>
      <c r="F117" s="198" t="s">
        <v>142</v>
      </c>
      <c r="G117" s="196"/>
      <c r="H117" s="197" t="s">
        <v>19</v>
      </c>
      <c r="I117" s="199"/>
      <c r="J117" s="196"/>
      <c r="K117" s="196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134</v>
      </c>
      <c r="AU117" s="204" t="s">
        <v>82</v>
      </c>
      <c r="AV117" s="13" t="s">
        <v>80</v>
      </c>
      <c r="AW117" s="13" t="s">
        <v>33</v>
      </c>
      <c r="AX117" s="13" t="s">
        <v>72</v>
      </c>
      <c r="AY117" s="204" t="s">
        <v>120</v>
      </c>
    </row>
    <row r="118" spans="2:51" s="14" customFormat="1" ht="12">
      <c r="B118" s="205"/>
      <c r="C118" s="206"/>
      <c r="D118" s="188" t="s">
        <v>134</v>
      </c>
      <c r="E118" s="207" t="s">
        <v>19</v>
      </c>
      <c r="F118" s="208" t="s">
        <v>159</v>
      </c>
      <c r="G118" s="206"/>
      <c r="H118" s="209">
        <v>13.2</v>
      </c>
      <c r="I118" s="210"/>
      <c r="J118" s="206"/>
      <c r="K118" s="206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134</v>
      </c>
      <c r="AU118" s="215" t="s">
        <v>82</v>
      </c>
      <c r="AV118" s="14" t="s">
        <v>82</v>
      </c>
      <c r="AW118" s="14" t="s">
        <v>33</v>
      </c>
      <c r="AX118" s="14" t="s">
        <v>72</v>
      </c>
      <c r="AY118" s="215" t="s">
        <v>120</v>
      </c>
    </row>
    <row r="119" spans="2:51" s="13" customFormat="1" ht="12">
      <c r="B119" s="195"/>
      <c r="C119" s="196"/>
      <c r="D119" s="188" t="s">
        <v>134</v>
      </c>
      <c r="E119" s="197" t="s">
        <v>19</v>
      </c>
      <c r="F119" s="198" t="s">
        <v>144</v>
      </c>
      <c r="G119" s="196"/>
      <c r="H119" s="197" t="s">
        <v>19</v>
      </c>
      <c r="I119" s="199"/>
      <c r="J119" s="196"/>
      <c r="K119" s="196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134</v>
      </c>
      <c r="AU119" s="204" t="s">
        <v>82</v>
      </c>
      <c r="AV119" s="13" t="s">
        <v>80</v>
      </c>
      <c r="AW119" s="13" t="s">
        <v>33</v>
      </c>
      <c r="AX119" s="13" t="s">
        <v>72</v>
      </c>
      <c r="AY119" s="204" t="s">
        <v>120</v>
      </c>
    </row>
    <row r="120" spans="2:51" s="14" customFormat="1" ht="12">
      <c r="B120" s="205"/>
      <c r="C120" s="206"/>
      <c r="D120" s="188" t="s">
        <v>134</v>
      </c>
      <c r="E120" s="207" t="s">
        <v>19</v>
      </c>
      <c r="F120" s="208" t="s">
        <v>160</v>
      </c>
      <c r="G120" s="206"/>
      <c r="H120" s="209">
        <v>6.9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134</v>
      </c>
      <c r="AU120" s="215" t="s">
        <v>82</v>
      </c>
      <c r="AV120" s="14" t="s">
        <v>82</v>
      </c>
      <c r="AW120" s="14" t="s">
        <v>33</v>
      </c>
      <c r="AX120" s="14" t="s">
        <v>72</v>
      </c>
      <c r="AY120" s="215" t="s">
        <v>120</v>
      </c>
    </row>
    <row r="121" spans="2:51" s="13" customFormat="1" ht="12">
      <c r="B121" s="195"/>
      <c r="C121" s="196"/>
      <c r="D121" s="188" t="s">
        <v>134</v>
      </c>
      <c r="E121" s="197" t="s">
        <v>19</v>
      </c>
      <c r="F121" s="198" t="s">
        <v>146</v>
      </c>
      <c r="G121" s="196"/>
      <c r="H121" s="197" t="s">
        <v>19</v>
      </c>
      <c r="I121" s="199"/>
      <c r="J121" s="196"/>
      <c r="K121" s="196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134</v>
      </c>
      <c r="AU121" s="204" t="s">
        <v>82</v>
      </c>
      <c r="AV121" s="13" t="s">
        <v>80</v>
      </c>
      <c r="AW121" s="13" t="s">
        <v>33</v>
      </c>
      <c r="AX121" s="13" t="s">
        <v>72</v>
      </c>
      <c r="AY121" s="204" t="s">
        <v>120</v>
      </c>
    </row>
    <row r="122" spans="2:51" s="14" customFormat="1" ht="12">
      <c r="B122" s="205"/>
      <c r="C122" s="206"/>
      <c r="D122" s="188" t="s">
        <v>134</v>
      </c>
      <c r="E122" s="207" t="s">
        <v>19</v>
      </c>
      <c r="F122" s="208" t="s">
        <v>161</v>
      </c>
      <c r="G122" s="206"/>
      <c r="H122" s="209">
        <v>4.8</v>
      </c>
      <c r="I122" s="210"/>
      <c r="J122" s="206"/>
      <c r="K122" s="206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134</v>
      </c>
      <c r="AU122" s="215" t="s">
        <v>82</v>
      </c>
      <c r="AV122" s="14" t="s">
        <v>82</v>
      </c>
      <c r="AW122" s="14" t="s">
        <v>33</v>
      </c>
      <c r="AX122" s="14" t="s">
        <v>72</v>
      </c>
      <c r="AY122" s="215" t="s">
        <v>120</v>
      </c>
    </row>
    <row r="123" spans="2:51" s="16" customFormat="1" ht="12">
      <c r="B123" s="227"/>
      <c r="C123" s="228"/>
      <c r="D123" s="188" t="s">
        <v>134</v>
      </c>
      <c r="E123" s="229" t="s">
        <v>19</v>
      </c>
      <c r="F123" s="230" t="s">
        <v>148</v>
      </c>
      <c r="G123" s="228"/>
      <c r="H123" s="231">
        <v>107.4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134</v>
      </c>
      <c r="AU123" s="237" t="s">
        <v>82</v>
      </c>
      <c r="AV123" s="16" t="s">
        <v>128</v>
      </c>
      <c r="AW123" s="16" t="s">
        <v>33</v>
      </c>
      <c r="AX123" s="16" t="s">
        <v>80</v>
      </c>
      <c r="AY123" s="237" t="s">
        <v>120</v>
      </c>
    </row>
    <row r="124" spans="2:63" s="12" customFormat="1" ht="22.9" customHeight="1">
      <c r="B124" s="159"/>
      <c r="C124" s="160"/>
      <c r="D124" s="161" t="s">
        <v>71</v>
      </c>
      <c r="E124" s="173" t="s">
        <v>162</v>
      </c>
      <c r="F124" s="173" t="s">
        <v>163</v>
      </c>
      <c r="G124" s="160"/>
      <c r="H124" s="160"/>
      <c r="I124" s="163"/>
      <c r="J124" s="174">
        <f>BK124</f>
        <v>0</v>
      </c>
      <c r="K124" s="160"/>
      <c r="L124" s="165"/>
      <c r="M124" s="166"/>
      <c r="N124" s="167"/>
      <c r="O124" s="167"/>
      <c r="P124" s="168">
        <f>SUM(P125:P159)</f>
        <v>0</v>
      </c>
      <c r="Q124" s="167"/>
      <c r="R124" s="168">
        <f>SUM(R125:R159)</f>
        <v>0.01253</v>
      </c>
      <c r="S124" s="167"/>
      <c r="T124" s="169">
        <f>SUM(T125:T159)</f>
        <v>2.5445474999999997</v>
      </c>
      <c r="AR124" s="170" t="s">
        <v>80</v>
      </c>
      <c r="AT124" s="171" t="s">
        <v>71</v>
      </c>
      <c r="AU124" s="171" t="s">
        <v>80</v>
      </c>
      <c r="AY124" s="170" t="s">
        <v>120</v>
      </c>
      <c r="BK124" s="172">
        <f>SUM(BK125:BK159)</f>
        <v>0</v>
      </c>
    </row>
    <row r="125" spans="1:65" s="2" customFormat="1" ht="33" customHeight="1">
      <c r="A125" s="36"/>
      <c r="B125" s="37"/>
      <c r="C125" s="175" t="s">
        <v>141</v>
      </c>
      <c r="D125" s="175" t="s">
        <v>123</v>
      </c>
      <c r="E125" s="176" t="s">
        <v>164</v>
      </c>
      <c r="F125" s="177" t="s">
        <v>165</v>
      </c>
      <c r="G125" s="178" t="s">
        <v>151</v>
      </c>
      <c r="H125" s="179">
        <v>71.6</v>
      </c>
      <c r="I125" s="180"/>
      <c r="J125" s="181">
        <f>ROUND(I125*H125,2)</f>
        <v>0</v>
      </c>
      <c r="K125" s="177" t="s">
        <v>127</v>
      </c>
      <c r="L125" s="41"/>
      <c r="M125" s="182" t="s">
        <v>19</v>
      </c>
      <c r="N125" s="183" t="s">
        <v>43</v>
      </c>
      <c r="O125" s="66"/>
      <c r="P125" s="184">
        <f>O125*H125</f>
        <v>0</v>
      </c>
      <c r="Q125" s="184">
        <v>0.00013</v>
      </c>
      <c r="R125" s="184">
        <f>Q125*H125</f>
        <v>0.009307999999999999</v>
      </c>
      <c r="S125" s="184">
        <v>0</v>
      </c>
      <c r="T125" s="185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86" t="s">
        <v>128</v>
      </c>
      <c r="AT125" s="186" t="s">
        <v>123</v>
      </c>
      <c r="AU125" s="186" t="s">
        <v>82</v>
      </c>
      <c r="AY125" s="19" t="s">
        <v>120</v>
      </c>
      <c r="BE125" s="187">
        <f>IF(N125="základní",J125,0)</f>
        <v>0</v>
      </c>
      <c r="BF125" s="187">
        <f>IF(N125="snížená",J125,0)</f>
        <v>0</v>
      </c>
      <c r="BG125" s="187">
        <f>IF(N125="zákl. přenesená",J125,0)</f>
        <v>0</v>
      </c>
      <c r="BH125" s="187">
        <f>IF(N125="sníž. přenesená",J125,0)</f>
        <v>0</v>
      </c>
      <c r="BI125" s="187">
        <f>IF(N125="nulová",J125,0)</f>
        <v>0</v>
      </c>
      <c r="BJ125" s="19" t="s">
        <v>80</v>
      </c>
      <c r="BK125" s="187">
        <f>ROUND(I125*H125,2)</f>
        <v>0</v>
      </c>
      <c r="BL125" s="19" t="s">
        <v>128</v>
      </c>
      <c r="BM125" s="186" t="s">
        <v>166</v>
      </c>
    </row>
    <row r="126" spans="1:47" s="2" customFormat="1" ht="19.5">
      <c r="A126" s="36"/>
      <c r="B126" s="37"/>
      <c r="C126" s="38"/>
      <c r="D126" s="188" t="s">
        <v>130</v>
      </c>
      <c r="E126" s="38"/>
      <c r="F126" s="189" t="s">
        <v>167</v>
      </c>
      <c r="G126" s="38"/>
      <c r="H126" s="38"/>
      <c r="I126" s="190"/>
      <c r="J126" s="38"/>
      <c r="K126" s="38"/>
      <c r="L126" s="41"/>
      <c r="M126" s="191"/>
      <c r="N126" s="19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130</v>
      </c>
      <c r="AU126" s="19" t="s">
        <v>82</v>
      </c>
    </row>
    <row r="127" spans="1:47" s="2" customFormat="1" ht="12">
      <c r="A127" s="36"/>
      <c r="B127" s="37"/>
      <c r="C127" s="38"/>
      <c r="D127" s="193" t="s">
        <v>132</v>
      </c>
      <c r="E127" s="38"/>
      <c r="F127" s="194" t="s">
        <v>168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132</v>
      </c>
      <c r="AU127" s="19" t="s">
        <v>82</v>
      </c>
    </row>
    <row r="128" spans="2:51" s="13" customFormat="1" ht="12">
      <c r="B128" s="195"/>
      <c r="C128" s="196"/>
      <c r="D128" s="188" t="s">
        <v>134</v>
      </c>
      <c r="E128" s="197" t="s">
        <v>19</v>
      </c>
      <c r="F128" s="198" t="s">
        <v>135</v>
      </c>
      <c r="G128" s="196"/>
      <c r="H128" s="197" t="s">
        <v>19</v>
      </c>
      <c r="I128" s="199"/>
      <c r="J128" s="196"/>
      <c r="K128" s="196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134</v>
      </c>
      <c r="AU128" s="204" t="s">
        <v>82</v>
      </c>
      <c r="AV128" s="13" t="s">
        <v>80</v>
      </c>
      <c r="AW128" s="13" t="s">
        <v>33</v>
      </c>
      <c r="AX128" s="13" t="s">
        <v>72</v>
      </c>
      <c r="AY128" s="204" t="s">
        <v>120</v>
      </c>
    </row>
    <row r="129" spans="2:51" s="14" customFormat="1" ht="12">
      <c r="B129" s="205"/>
      <c r="C129" s="206"/>
      <c r="D129" s="188" t="s">
        <v>134</v>
      </c>
      <c r="E129" s="207" t="s">
        <v>19</v>
      </c>
      <c r="F129" s="208" t="s">
        <v>169</v>
      </c>
      <c r="G129" s="206"/>
      <c r="H129" s="209">
        <v>5</v>
      </c>
      <c r="I129" s="210"/>
      <c r="J129" s="206"/>
      <c r="K129" s="206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134</v>
      </c>
      <c r="AU129" s="215" t="s">
        <v>82</v>
      </c>
      <c r="AV129" s="14" t="s">
        <v>82</v>
      </c>
      <c r="AW129" s="14" t="s">
        <v>33</v>
      </c>
      <c r="AX129" s="14" t="s">
        <v>72</v>
      </c>
      <c r="AY129" s="215" t="s">
        <v>120</v>
      </c>
    </row>
    <row r="130" spans="2:51" s="14" customFormat="1" ht="12">
      <c r="B130" s="205"/>
      <c r="C130" s="206"/>
      <c r="D130" s="188" t="s">
        <v>134</v>
      </c>
      <c r="E130" s="207" t="s">
        <v>19</v>
      </c>
      <c r="F130" s="208" t="s">
        <v>170</v>
      </c>
      <c r="G130" s="206"/>
      <c r="H130" s="209">
        <v>20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134</v>
      </c>
      <c r="AU130" s="215" t="s">
        <v>82</v>
      </c>
      <c r="AV130" s="14" t="s">
        <v>82</v>
      </c>
      <c r="AW130" s="14" t="s">
        <v>33</v>
      </c>
      <c r="AX130" s="14" t="s">
        <v>72</v>
      </c>
      <c r="AY130" s="215" t="s">
        <v>120</v>
      </c>
    </row>
    <row r="131" spans="2:51" s="14" customFormat="1" ht="12">
      <c r="B131" s="205"/>
      <c r="C131" s="206"/>
      <c r="D131" s="188" t="s">
        <v>134</v>
      </c>
      <c r="E131" s="207" t="s">
        <v>19</v>
      </c>
      <c r="F131" s="208" t="s">
        <v>171</v>
      </c>
      <c r="G131" s="206"/>
      <c r="H131" s="209">
        <v>20</v>
      </c>
      <c r="I131" s="210"/>
      <c r="J131" s="206"/>
      <c r="K131" s="206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134</v>
      </c>
      <c r="AU131" s="215" t="s">
        <v>82</v>
      </c>
      <c r="AV131" s="14" t="s">
        <v>82</v>
      </c>
      <c r="AW131" s="14" t="s">
        <v>33</v>
      </c>
      <c r="AX131" s="14" t="s">
        <v>72</v>
      </c>
      <c r="AY131" s="215" t="s">
        <v>120</v>
      </c>
    </row>
    <row r="132" spans="2:51" s="14" customFormat="1" ht="12">
      <c r="B132" s="205"/>
      <c r="C132" s="206"/>
      <c r="D132" s="188" t="s">
        <v>134</v>
      </c>
      <c r="E132" s="207" t="s">
        <v>19</v>
      </c>
      <c r="F132" s="208" t="s">
        <v>172</v>
      </c>
      <c r="G132" s="206"/>
      <c r="H132" s="209">
        <v>10</v>
      </c>
      <c r="I132" s="210"/>
      <c r="J132" s="206"/>
      <c r="K132" s="206"/>
      <c r="L132" s="211"/>
      <c r="M132" s="212"/>
      <c r="N132" s="213"/>
      <c r="O132" s="213"/>
      <c r="P132" s="213"/>
      <c r="Q132" s="213"/>
      <c r="R132" s="213"/>
      <c r="S132" s="213"/>
      <c r="T132" s="214"/>
      <c r="AT132" s="215" t="s">
        <v>134</v>
      </c>
      <c r="AU132" s="215" t="s">
        <v>82</v>
      </c>
      <c r="AV132" s="14" t="s">
        <v>82</v>
      </c>
      <c r="AW132" s="14" t="s">
        <v>33</v>
      </c>
      <c r="AX132" s="14" t="s">
        <v>72</v>
      </c>
      <c r="AY132" s="215" t="s">
        <v>120</v>
      </c>
    </row>
    <row r="133" spans="2:51" s="15" customFormat="1" ht="12">
      <c r="B133" s="216"/>
      <c r="C133" s="217"/>
      <c r="D133" s="188" t="s">
        <v>134</v>
      </c>
      <c r="E133" s="218" t="s">
        <v>19</v>
      </c>
      <c r="F133" s="219" t="s">
        <v>140</v>
      </c>
      <c r="G133" s="217"/>
      <c r="H133" s="220">
        <v>55</v>
      </c>
      <c r="I133" s="221"/>
      <c r="J133" s="217"/>
      <c r="K133" s="217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134</v>
      </c>
      <c r="AU133" s="226" t="s">
        <v>82</v>
      </c>
      <c r="AV133" s="15" t="s">
        <v>141</v>
      </c>
      <c r="AW133" s="15" t="s">
        <v>33</v>
      </c>
      <c r="AX133" s="15" t="s">
        <v>72</v>
      </c>
      <c r="AY133" s="226" t="s">
        <v>120</v>
      </c>
    </row>
    <row r="134" spans="2:51" s="13" customFormat="1" ht="12">
      <c r="B134" s="195"/>
      <c r="C134" s="196"/>
      <c r="D134" s="188" t="s">
        <v>134</v>
      </c>
      <c r="E134" s="197" t="s">
        <v>19</v>
      </c>
      <c r="F134" s="198" t="s">
        <v>142</v>
      </c>
      <c r="G134" s="196"/>
      <c r="H134" s="197" t="s">
        <v>19</v>
      </c>
      <c r="I134" s="199"/>
      <c r="J134" s="196"/>
      <c r="K134" s="196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134</v>
      </c>
      <c r="AU134" s="204" t="s">
        <v>82</v>
      </c>
      <c r="AV134" s="13" t="s">
        <v>80</v>
      </c>
      <c r="AW134" s="13" t="s">
        <v>33</v>
      </c>
      <c r="AX134" s="13" t="s">
        <v>72</v>
      </c>
      <c r="AY134" s="204" t="s">
        <v>120</v>
      </c>
    </row>
    <row r="135" spans="2:51" s="14" customFormat="1" ht="12">
      <c r="B135" s="205"/>
      <c r="C135" s="206"/>
      <c r="D135" s="188" t="s">
        <v>134</v>
      </c>
      <c r="E135" s="207" t="s">
        <v>19</v>
      </c>
      <c r="F135" s="208" t="s">
        <v>173</v>
      </c>
      <c r="G135" s="206"/>
      <c r="H135" s="209">
        <v>8.8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134</v>
      </c>
      <c r="AU135" s="215" t="s">
        <v>82</v>
      </c>
      <c r="AV135" s="14" t="s">
        <v>82</v>
      </c>
      <c r="AW135" s="14" t="s">
        <v>33</v>
      </c>
      <c r="AX135" s="14" t="s">
        <v>72</v>
      </c>
      <c r="AY135" s="215" t="s">
        <v>120</v>
      </c>
    </row>
    <row r="136" spans="2:51" s="13" customFormat="1" ht="12">
      <c r="B136" s="195"/>
      <c r="C136" s="196"/>
      <c r="D136" s="188" t="s">
        <v>134</v>
      </c>
      <c r="E136" s="197" t="s">
        <v>19</v>
      </c>
      <c r="F136" s="198" t="s">
        <v>144</v>
      </c>
      <c r="G136" s="196"/>
      <c r="H136" s="197" t="s">
        <v>19</v>
      </c>
      <c r="I136" s="199"/>
      <c r="J136" s="196"/>
      <c r="K136" s="196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134</v>
      </c>
      <c r="AU136" s="204" t="s">
        <v>82</v>
      </c>
      <c r="AV136" s="13" t="s">
        <v>80</v>
      </c>
      <c r="AW136" s="13" t="s">
        <v>33</v>
      </c>
      <c r="AX136" s="13" t="s">
        <v>72</v>
      </c>
      <c r="AY136" s="204" t="s">
        <v>120</v>
      </c>
    </row>
    <row r="137" spans="2:51" s="14" customFormat="1" ht="12">
      <c r="B137" s="205"/>
      <c r="C137" s="206"/>
      <c r="D137" s="188" t="s">
        <v>134</v>
      </c>
      <c r="E137" s="207" t="s">
        <v>19</v>
      </c>
      <c r="F137" s="208" t="s">
        <v>174</v>
      </c>
      <c r="G137" s="206"/>
      <c r="H137" s="209">
        <v>4.6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134</v>
      </c>
      <c r="AU137" s="215" t="s">
        <v>82</v>
      </c>
      <c r="AV137" s="14" t="s">
        <v>82</v>
      </c>
      <c r="AW137" s="14" t="s">
        <v>33</v>
      </c>
      <c r="AX137" s="14" t="s">
        <v>72</v>
      </c>
      <c r="AY137" s="215" t="s">
        <v>120</v>
      </c>
    </row>
    <row r="138" spans="2:51" s="13" customFormat="1" ht="12">
      <c r="B138" s="195"/>
      <c r="C138" s="196"/>
      <c r="D138" s="188" t="s">
        <v>134</v>
      </c>
      <c r="E138" s="197" t="s">
        <v>19</v>
      </c>
      <c r="F138" s="198" t="s">
        <v>146</v>
      </c>
      <c r="G138" s="196"/>
      <c r="H138" s="197" t="s">
        <v>19</v>
      </c>
      <c r="I138" s="199"/>
      <c r="J138" s="196"/>
      <c r="K138" s="196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134</v>
      </c>
      <c r="AU138" s="204" t="s">
        <v>82</v>
      </c>
      <c r="AV138" s="13" t="s">
        <v>80</v>
      </c>
      <c r="AW138" s="13" t="s">
        <v>33</v>
      </c>
      <c r="AX138" s="13" t="s">
        <v>72</v>
      </c>
      <c r="AY138" s="204" t="s">
        <v>120</v>
      </c>
    </row>
    <row r="139" spans="2:51" s="14" customFormat="1" ht="12">
      <c r="B139" s="205"/>
      <c r="C139" s="206"/>
      <c r="D139" s="188" t="s">
        <v>134</v>
      </c>
      <c r="E139" s="207" t="s">
        <v>19</v>
      </c>
      <c r="F139" s="208" t="s">
        <v>175</v>
      </c>
      <c r="G139" s="206"/>
      <c r="H139" s="209">
        <v>3.2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134</v>
      </c>
      <c r="AU139" s="215" t="s">
        <v>82</v>
      </c>
      <c r="AV139" s="14" t="s">
        <v>82</v>
      </c>
      <c r="AW139" s="14" t="s">
        <v>33</v>
      </c>
      <c r="AX139" s="14" t="s">
        <v>72</v>
      </c>
      <c r="AY139" s="215" t="s">
        <v>120</v>
      </c>
    </row>
    <row r="140" spans="2:51" s="16" customFormat="1" ht="12">
      <c r="B140" s="227"/>
      <c r="C140" s="228"/>
      <c r="D140" s="188" t="s">
        <v>134</v>
      </c>
      <c r="E140" s="229" t="s">
        <v>19</v>
      </c>
      <c r="F140" s="230" t="s">
        <v>148</v>
      </c>
      <c r="G140" s="228"/>
      <c r="H140" s="231">
        <v>71.6</v>
      </c>
      <c r="I140" s="232"/>
      <c r="J140" s="228"/>
      <c r="K140" s="228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134</v>
      </c>
      <c r="AU140" s="237" t="s">
        <v>82</v>
      </c>
      <c r="AV140" s="16" t="s">
        <v>128</v>
      </c>
      <c r="AW140" s="16" t="s">
        <v>33</v>
      </c>
      <c r="AX140" s="16" t="s">
        <v>80</v>
      </c>
      <c r="AY140" s="237" t="s">
        <v>120</v>
      </c>
    </row>
    <row r="141" spans="1:65" s="2" customFormat="1" ht="16.5" customHeight="1">
      <c r="A141" s="36"/>
      <c r="B141" s="37"/>
      <c r="C141" s="175" t="s">
        <v>128</v>
      </c>
      <c r="D141" s="175" t="s">
        <v>123</v>
      </c>
      <c r="E141" s="176" t="s">
        <v>176</v>
      </c>
      <c r="F141" s="177" t="s">
        <v>177</v>
      </c>
      <c r="G141" s="178" t="s">
        <v>151</v>
      </c>
      <c r="H141" s="179">
        <v>322.2</v>
      </c>
      <c r="I141" s="180"/>
      <c r="J141" s="181">
        <f>ROUND(I141*H141,2)</f>
        <v>0</v>
      </c>
      <c r="K141" s="177" t="s">
        <v>127</v>
      </c>
      <c r="L141" s="41"/>
      <c r="M141" s="182" t="s">
        <v>19</v>
      </c>
      <c r="N141" s="183" t="s">
        <v>43</v>
      </c>
      <c r="O141" s="66"/>
      <c r="P141" s="184">
        <f>O141*H141</f>
        <v>0</v>
      </c>
      <c r="Q141" s="184">
        <v>1E-05</v>
      </c>
      <c r="R141" s="184">
        <f>Q141*H141</f>
        <v>0.003222</v>
      </c>
      <c r="S141" s="184">
        <v>0</v>
      </c>
      <c r="T141" s="185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86" t="s">
        <v>128</v>
      </c>
      <c r="AT141" s="186" t="s">
        <v>123</v>
      </c>
      <c r="AU141" s="186" t="s">
        <v>82</v>
      </c>
      <c r="AY141" s="19" t="s">
        <v>120</v>
      </c>
      <c r="BE141" s="187">
        <f>IF(N141="základní",J141,0)</f>
        <v>0</v>
      </c>
      <c r="BF141" s="187">
        <f>IF(N141="snížená",J141,0)</f>
        <v>0</v>
      </c>
      <c r="BG141" s="187">
        <f>IF(N141="zákl. přenesená",J141,0)</f>
        <v>0</v>
      </c>
      <c r="BH141" s="187">
        <f>IF(N141="sníž. přenesená",J141,0)</f>
        <v>0</v>
      </c>
      <c r="BI141" s="187">
        <f>IF(N141="nulová",J141,0)</f>
        <v>0</v>
      </c>
      <c r="BJ141" s="19" t="s">
        <v>80</v>
      </c>
      <c r="BK141" s="187">
        <f>ROUND(I141*H141,2)</f>
        <v>0</v>
      </c>
      <c r="BL141" s="19" t="s">
        <v>128</v>
      </c>
      <c r="BM141" s="186" t="s">
        <v>178</v>
      </c>
    </row>
    <row r="142" spans="1:47" s="2" customFormat="1" ht="19.5">
      <c r="A142" s="36"/>
      <c r="B142" s="37"/>
      <c r="C142" s="38"/>
      <c r="D142" s="188" t="s">
        <v>130</v>
      </c>
      <c r="E142" s="38"/>
      <c r="F142" s="189" t="s">
        <v>179</v>
      </c>
      <c r="G142" s="38"/>
      <c r="H142" s="38"/>
      <c r="I142" s="190"/>
      <c r="J142" s="38"/>
      <c r="K142" s="38"/>
      <c r="L142" s="41"/>
      <c r="M142" s="191"/>
      <c r="N142" s="192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130</v>
      </c>
      <c r="AU142" s="19" t="s">
        <v>82</v>
      </c>
    </row>
    <row r="143" spans="1:47" s="2" customFormat="1" ht="12">
      <c r="A143" s="36"/>
      <c r="B143" s="37"/>
      <c r="C143" s="38"/>
      <c r="D143" s="193" t="s">
        <v>132</v>
      </c>
      <c r="E143" s="38"/>
      <c r="F143" s="194" t="s">
        <v>180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132</v>
      </c>
      <c r="AU143" s="19" t="s">
        <v>82</v>
      </c>
    </row>
    <row r="144" spans="2:51" s="14" customFormat="1" ht="12">
      <c r="B144" s="205"/>
      <c r="C144" s="206"/>
      <c r="D144" s="188" t="s">
        <v>134</v>
      </c>
      <c r="E144" s="207" t="s">
        <v>19</v>
      </c>
      <c r="F144" s="208" t="s">
        <v>181</v>
      </c>
      <c r="G144" s="206"/>
      <c r="H144" s="209">
        <v>322.2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134</v>
      </c>
      <c r="AU144" s="215" t="s">
        <v>82</v>
      </c>
      <c r="AV144" s="14" t="s">
        <v>82</v>
      </c>
      <c r="AW144" s="14" t="s">
        <v>33</v>
      </c>
      <c r="AX144" s="14" t="s">
        <v>80</v>
      </c>
      <c r="AY144" s="215" t="s">
        <v>120</v>
      </c>
    </row>
    <row r="145" spans="1:65" s="2" customFormat="1" ht="24.2" customHeight="1">
      <c r="A145" s="36"/>
      <c r="B145" s="37"/>
      <c r="C145" s="175" t="s">
        <v>182</v>
      </c>
      <c r="D145" s="175" t="s">
        <v>123</v>
      </c>
      <c r="E145" s="176" t="s">
        <v>183</v>
      </c>
      <c r="F145" s="177" t="s">
        <v>184</v>
      </c>
      <c r="G145" s="178" t="s">
        <v>151</v>
      </c>
      <c r="H145" s="179">
        <v>56.925</v>
      </c>
      <c r="I145" s="180"/>
      <c r="J145" s="181">
        <f>ROUND(I145*H145,2)</f>
        <v>0</v>
      </c>
      <c r="K145" s="177" t="s">
        <v>19</v>
      </c>
      <c r="L145" s="41"/>
      <c r="M145" s="182" t="s">
        <v>19</v>
      </c>
      <c r="N145" s="183" t="s">
        <v>43</v>
      </c>
      <c r="O145" s="66"/>
      <c r="P145" s="184">
        <f>O145*H145</f>
        <v>0</v>
      </c>
      <c r="Q145" s="184">
        <v>0</v>
      </c>
      <c r="R145" s="184">
        <f>Q145*H145</f>
        <v>0</v>
      </c>
      <c r="S145" s="184">
        <v>0.0447</v>
      </c>
      <c r="T145" s="185">
        <f>S145*H145</f>
        <v>2.5445474999999997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86" t="s">
        <v>128</v>
      </c>
      <c r="AT145" s="186" t="s">
        <v>123</v>
      </c>
      <c r="AU145" s="186" t="s">
        <v>82</v>
      </c>
      <c r="AY145" s="19" t="s">
        <v>120</v>
      </c>
      <c r="BE145" s="187">
        <f>IF(N145="základní",J145,0)</f>
        <v>0</v>
      </c>
      <c r="BF145" s="187">
        <f>IF(N145="snížená",J145,0)</f>
        <v>0</v>
      </c>
      <c r="BG145" s="187">
        <f>IF(N145="zákl. přenesená",J145,0)</f>
        <v>0</v>
      </c>
      <c r="BH145" s="187">
        <f>IF(N145="sníž. přenesená",J145,0)</f>
        <v>0</v>
      </c>
      <c r="BI145" s="187">
        <f>IF(N145="nulová",J145,0)</f>
        <v>0</v>
      </c>
      <c r="BJ145" s="19" t="s">
        <v>80</v>
      </c>
      <c r="BK145" s="187">
        <f>ROUND(I145*H145,2)</f>
        <v>0</v>
      </c>
      <c r="BL145" s="19" t="s">
        <v>128</v>
      </c>
      <c r="BM145" s="186" t="s">
        <v>185</v>
      </c>
    </row>
    <row r="146" spans="1:47" s="2" customFormat="1" ht="12">
      <c r="A146" s="36"/>
      <c r="B146" s="37"/>
      <c r="C146" s="38"/>
      <c r="D146" s="188" t="s">
        <v>130</v>
      </c>
      <c r="E146" s="38"/>
      <c r="F146" s="189" t="s">
        <v>184</v>
      </c>
      <c r="G146" s="38"/>
      <c r="H146" s="38"/>
      <c r="I146" s="190"/>
      <c r="J146" s="38"/>
      <c r="K146" s="38"/>
      <c r="L146" s="41"/>
      <c r="M146" s="191"/>
      <c r="N146" s="19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130</v>
      </c>
      <c r="AU146" s="19" t="s">
        <v>82</v>
      </c>
    </row>
    <row r="147" spans="2:51" s="13" customFormat="1" ht="12">
      <c r="B147" s="195"/>
      <c r="C147" s="196"/>
      <c r="D147" s="188" t="s">
        <v>134</v>
      </c>
      <c r="E147" s="197" t="s">
        <v>19</v>
      </c>
      <c r="F147" s="198" t="s">
        <v>135</v>
      </c>
      <c r="G147" s="196"/>
      <c r="H147" s="197" t="s">
        <v>19</v>
      </c>
      <c r="I147" s="199"/>
      <c r="J147" s="196"/>
      <c r="K147" s="196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134</v>
      </c>
      <c r="AU147" s="204" t="s">
        <v>82</v>
      </c>
      <c r="AV147" s="13" t="s">
        <v>80</v>
      </c>
      <c r="AW147" s="13" t="s">
        <v>33</v>
      </c>
      <c r="AX147" s="13" t="s">
        <v>72</v>
      </c>
      <c r="AY147" s="204" t="s">
        <v>120</v>
      </c>
    </row>
    <row r="148" spans="2:51" s="14" customFormat="1" ht="12">
      <c r="B148" s="205"/>
      <c r="C148" s="206"/>
      <c r="D148" s="188" t="s">
        <v>134</v>
      </c>
      <c r="E148" s="207" t="s">
        <v>19</v>
      </c>
      <c r="F148" s="208" t="s">
        <v>186</v>
      </c>
      <c r="G148" s="206"/>
      <c r="H148" s="209">
        <v>4.05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134</v>
      </c>
      <c r="AU148" s="215" t="s">
        <v>82</v>
      </c>
      <c r="AV148" s="14" t="s">
        <v>82</v>
      </c>
      <c r="AW148" s="14" t="s">
        <v>33</v>
      </c>
      <c r="AX148" s="14" t="s">
        <v>72</v>
      </c>
      <c r="AY148" s="215" t="s">
        <v>120</v>
      </c>
    </row>
    <row r="149" spans="2:51" s="14" customFormat="1" ht="12">
      <c r="B149" s="205"/>
      <c r="C149" s="206"/>
      <c r="D149" s="188" t="s">
        <v>134</v>
      </c>
      <c r="E149" s="207" t="s">
        <v>19</v>
      </c>
      <c r="F149" s="208" t="s">
        <v>187</v>
      </c>
      <c r="G149" s="206"/>
      <c r="H149" s="209">
        <v>16.2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134</v>
      </c>
      <c r="AU149" s="215" t="s">
        <v>82</v>
      </c>
      <c r="AV149" s="14" t="s">
        <v>82</v>
      </c>
      <c r="AW149" s="14" t="s">
        <v>33</v>
      </c>
      <c r="AX149" s="14" t="s">
        <v>72</v>
      </c>
      <c r="AY149" s="215" t="s">
        <v>120</v>
      </c>
    </row>
    <row r="150" spans="2:51" s="14" customFormat="1" ht="12">
      <c r="B150" s="205"/>
      <c r="C150" s="206"/>
      <c r="D150" s="188" t="s">
        <v>134</v>
      </c>
      <c r="E150" s="207" t="s">
        <v>19</v>
      </c>
      <c r="F150" s="208" t="s">
        <v>188</v>
      </c>
      <c r="G150" s="206"/>
      <c r="H150" s="209">
        <v>16.2</v>
      </c>
      <c r="I150" s="210"/>
      <c r="J150" s="206"/>
      <c r="K150" s="206"/>
      <c r="L150" s="211"/>
      <c r="M150" s="212"/>
      <c r="N150" s="213"/>
      <c r="O150" s="213"/>
      <c r="P150" s="213"/>
      <c r="Q150" s="213"/>
      <c r="R150" s="213"/>
      <c r="S150" s="213"/>
      <c r="T150" s="214"/>
      <c r="AT150" s="215" t="s">
        <v>134</v>
      </c>
      <c r="AU150" s="215" t="s">
        <v>82</v>
      </c>
      <c r="AV150" s="14" t="s">
        <v>82</v>
      </c>
      <c r="AW150" s="14" t="s">
        <v>33</v>
      </c>
      <c r="AX150" s="14" t="s">
        <v>72</v>
      </c>
      <c r="AY150" s="215" t="s">
        <v>120</v>
      </c>
    </row>
    <row r="151" spans="2:51" s="14" customFormat="1" ht="12">
      <c r="B151" s="205"/>
      <c r="C151" s="206"/>
      <c r="D151" s="188" t="s">
        <v>134</v>
      </c>
      <c r="E151" s="207" t="s">
        <v>19</v>
      </c>
      <c r="F151" s="208" t="s">
        <v>189</v>
      </c>
      <c r="G151" s="206"/>
      <c r="H151" s="209">
        <v>8.1</v>
      </c>
      <c r="I151" s="210"/>
      <c r="J151" s="206"/>
      <c r="K151" s="206"/>
      <c r="L151" s="211"/>
      <c r="M151" s="212"/>
      <c r="N151" s="213"/>
      <c r="O151" s="213"/>
      <c r="P151" s="213"/>
      <c r="Q151" s="213"/>
      <c r="R151" s="213"/>
      <c r="S151" s="213"/>
      <c r="T151" s="214"/>
      <c r="AT151" s="215" t="s">
        <v>134</v>
      </c>
      <c r="AU151" s="215" t="s">
        <v>82</v>
      </c>
      <c r="AV151" s="14" t="s">
        <v>82</v>
      </c>
      <c r="AW151" s="14" t="s">
        <v>33</v>
      </c>
      <c r="AX151" s="14" t="s">
        <v>72</v>
      </c>
      <c r="AY151" s="215" t="s">
        <v>120</v>
      </c>
    </row>
    <row r="152" spans="2:51" s="15" customFormat="1" ht="12">
      <c r="B152" s="216"/>
      <c r="C152" s="217"/>
      <c r="D152" s="188" t="s">
        <v>134</v>
      </c>
      <c r="E152" s="218" t="s">
        <v>19</v>
      </c>
      <c r="F152" s="219" t="s">
        <v>140</v>
      </c>
      <c r="G152" s="217"/>
      <c r="H152" s="220">
        <v>44.550000000000004</v>
      </c>
      <c r="I152" s="221"/>
      <c r="J152" s="217"/>
      <c r="K152" s="217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134</v>
      </c>
      <c r="AU152" s="226" t="s">
        <v>82</v>
      </c>
      <c r="AV152" s="15" t="s">
        <v>141</v>
      </c>
      <c r="AW152" s="15" t="s">
        <v>33</v>
      </c>
      <c r="AX152" s="15" t="s">
        <v>72</v>
      </c>
      <c r="AY152" s="226" t="s">
        <v>120</v>
      </c>
    </row>
    <row r="153" spans="2:51" s="13" customFormat="1" ht="12">
      <c r="B153" s="195"/>
      <c r="C153" s="196"/>
      <c r="D153" s="188" t="s">
        <v>134</v>
      </c>
      <c r="E153" s="197" t="s">
        <v>19</v>
      </c>
      <c r="F153" s="198" t="s">
        <v>142</v>
      </c>
      <c r="G153" s="196"/>
      <c r="H153" s="197" t="s">
        <v>19</v>
      </c>
      <c r="I153" s="199"/>
      <c r="J153" s="196"/>
      <c r="K153" s="196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134</v>
      </c>
      <c r="AU153" s="204" t="s">
        <v>82</v>
      </c>
      <c r="AV153" s="13" t="s">
        <v>80</v>
      </c>
      <c r="AW153" s="13" t="s">
        <v>33</v>
      </c>
      <c r="AX153" s="13" t="s">
        <v>72</v>
      </c>
      <c r="AY153" s="204" t="s">
        <v>120</v>
      </c>
    </row>
    <row r="154" spans="2:51" s="14" customFormat="1" ht="12">
      <c r="B154" s="205"/>
      <c r="C154" s="206"/>
      <c r="D154" s="188" t="s">
        <v>134</v>
      </c>
      <c r="E154" s="207" t="s">
        <v>19</v>
      </c>
      <c r="F154" s="208" t="s">
        <v>190</v>
      </c>
      <c r="G154" s="206"/>
      <c r="H154" s="209">
        <v>6.75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134</v>
      </c>
      <c r="AU154" s="215" t="s">
        <v>82</v>
      </c>
      <c r="AV154" s="14" t="s">
        <v>82</v>
      </c>
      <c r="AW154" s="14" t="s">
        <v>33</v>
      </c>
      <c r="AX154" s="14" t="s">
        <v>72</v>
      </c>
      <c r="AY154" s="215" t="s">
        <v>120</v>
      </c>
    </row>
    <row r="155" spans="2:51" s="13" customFormat="1" ht="12">
      <c r="B155" s="195"/>
      <c r="C155" s="196"/>
      <c r="D155" s="188" t="s">
        <v>134</v>
      </c>
      <c r="E155" s="197" t="s">
        <v>19</v>
      </c>
      <c r="F155" s="198" t="s">
        <v>144</v>
      </c>
      <c r="G155" s="196"/>
      <c r="H155" s="197" t="s">
        <v>19</v>
      </c>
      <c r="I155" s="199"/>
      <c r="J155" s="196"/>
      <c r="K155" s="196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134</v>
      </c>
      <c r="AU155" s="204" t="s">
        <v>82</v>
      </c>
      <c r="AV155" s="13" t="s">
        <v>80</v>
      </c>
      <c r="AW155" s="13" t="s">
        <v>33</v>
      </c>
      <c r="AX155" s="13" t="s">
        <v>72</v>
      </c>
      <c r="AY155" s="204" t="s">
        <v>120</v>
      </c>
    </row>
    <row r="156" spans="2:51" s="14" customFormat="1" ht="12">
      <c r="B156" s="205"/>
      <c r="C156" s="206"/>
      <c r="D156" s="188" t="s">
        <v>134</v>
      </c>
      <c r="E156" s="207" t="s">
        <v>19</v>
      </c>
      <c r="F156" s="208" t="s">
        <v>191</v>
      </c>
      <c r="G156" s="206"/>
      <c r="H156" s="209">
        <v>3.6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134</v>
      </c>
      <c r="AU156" s="215" t="s">
        <v>82</v>
      </c>
      <c r="AV156" s="14" t="s">
        <v>82</v>
      </c>
      <c r="AW156" s="14" t="s">
        <v>33</v>
      </c>
      <c r="AX156" s="14" t="s">
        <v>72</v>
      </c>
      <c r="AY156" s="215" t="s">
        <v>120</v>
      </c>
    </row>
    <row r="157" spans="2:51" s="13" customFormat="1" ht="12">
      <c r="B157" s="195"/>
      <c r="C157" s="196"/>
      <c r="D157" s="188" t="s">
        <v>134</v>
      </c>
      <c r="E157" s="197" t="s">
        <v>19</v>
      </c>
      <c r="F157" s="198" t="s">
        <v>146</v>
      </c>
      <c r="G157" s="196"/>
      <c r="H157" s="197" t="s">
        <v>19</v>
      </c>
      <c r="I157" s="199"/>
      <c r="J157" s="196"/>
      <c r="K157" s="196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134</v>
      </c>
      <c r="AU157" s="204" t="s">
        <v>82</v>
      </c>
      <c r="AV157" s="13" t="s">
        <v>80</v>
      </c>
      <c r="AW157" s="13" t="s">
        <v>33</v>
      </c>
      <c r="AX157" s="13" t="s">
        <v>72</v>
      </c>
      <c r="AY157" s="204" t="s">
        <v>120</v>
      </c>
    </row>
    <row r="158" spans="2:51" s="14" customFormat="1" ht="12">
      <c r="B158" s="205"/>
      <c r="C158" s="206"/>
      <c r="D158" s="188" t="s">
        <v>134</v>
      </c>
      <c r="E158" s="207" t="s">
        <v>19</v>
      </c>
      <c r="F158" s="208" t="s">
        <v>192</v>
      </c>
      <c r="G158" s="206"/>
      <c r="H158" s="209">
        <v>2.025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134</v>
      </c>
      <c r="AU158" s="215" t="s">
        <v>82</v>
      </c>
      <c r="AV158" s="14" t="s">
        <v>82</v>
      </c>
      <c r="AW158" s="14" t="s">
        <v>33</v>
      </c>
      <c r="AX158" s="14" t="s">
        <v>72</v>
      </c>
      <c r="AY158" s="215" t="s">
        <v>120</v>
      </c>
    </row>
    <row r="159" spans="2:51" s="16" customFormat="1" ht="12">
      <c r="B159" s="227"/>
      <c r="C159" s="228"/>
      <c r="D159" s="188" t="s">
        <v>134</v>
      </c>
      <c r="E159" s="229" t="s">
        <v>19</v>
      </c>
      <c r="F159" s="230" t="s">
        <v>148</v>
      </c>
      <c r="G159" s="228"/>
      <c r="H159" s="231">
        <v>56.925000000000004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134</v>
      </c>
      <c r="AU159" s="237" t="s">
        <v>82</v>
      </c>
      <c r="AV159" s="16" t="s">
        <v>128</v>
      </c>
      <c r="AW159" s="16" t="s">
        <v>33</v>
      </c>
      <c r="AX159" s="16" t="s">
        <v>80</v>
      </c>
      <c r="AY159" s="237" t="s">
        <v>120</v>
      </c>
    </row>
    <row r="160" spans="2:63" s="12" customFormat="1" ht="22.9" customHeight="1">
      <c r="B160" s="159"/>
      <c r="C160" s="160"/>
      <c r="D160" s="161" t="s">
        <v>71</v>
      </c>
      <c r="E160" s="173" t="s">
        <v>193</v>
      </c>
      <c r="F160" s="173" t="s">
        <v>194</v>
      </c>
      <c r="G160" s="160"/>
      <c r="H160" s="160"/>
      <c r="I160" s="163"/>
      <c r="J160" s="174">
        <f>BK160</f>
        <v>0</v>
      </c>
      <c r="K160" s="160"/>
      <c r="L160" s="165"/>
      <c r="M160" s="166"/>
      <c r="N160" s="167"/>
      <c r="O160" s="167"/>
      <c r="P160" s="168">
        <f>SUM(P161:P173)</f>
        <v>0</v>
      </c>
      <c r="Q160" s="167"/>
      <c r="R160" s="168">
        <f>SUM(R161:R173)</f>
        <v>0</v>
      </c>
      <c r="S160" s="167"/>
      <c r="T160" s="169">
        <f>SUM(T161:T173)</f>
        <v>0</v>
      </c>
      <c r="AR160" s="170" t="s">
        <v>80</v>
      </c>
      <c r="AT160" s="171" t="s">
        <v>71</v>
      </c>
      <c r="AU160" s="171" t="s">
        <v>80</v>
      </c>
      <c r="AY160" s="170" t="s">
        <v>120</v>
      </c>
      <c r="BK160" s="172">
        <f>SUM(BK161:BK173)</f>
        <v>0</v>
      </c>
    </row>
    <row r="161" spans="1:65" s="2" customFormat="1" ht="24.2" customHeight="1">
      <c r="A161" s="36"/>
      <c r="B161" s="37"/>
      <c r="C161" s="175" t="s">
        <v>121</v>
      </c>
      <c r="D161" s="175" t="s">
        <v>123</v>
      </c>
      <c r="E161" s="176" t="s">
        <v>195</v>
      </c>
      <c r="F161" s="177" t="s">
        <v>196</v>
      </c>
      <c r="G161" s="178" t="s">
        <v>197</v>
      </c>
      <c r="H161" s="179">
        <v>4.693</v>
      </c>
      <c r="I161" s="180"/>
      <c r="J161" s="181">
        <f>ROUND(I161*H161,2)</f>
        <v>0</v>
      </c>
      <c r="K161" s="177" t="s">
        <v>127</v>
      </c>
      <c r="L161" s="41"/>
      <c r="M161" s="182" t="s">
        <v>19</v>
      </c>
      <c r="N161" s="183" t="s">
        <v>43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128</v>
      </c>
      <c r="AT161" s="186" t="s">
        <v>123</v>
      </c>
      <c r="AU161" s="186" t="s">
        <v>82</v>
      </c>
      <c r="AY161" s="19" t="s">
        <v>120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80</v>
      </c>
      <c r="BK161" s="187">
        <f>ROUND(I161*H161,2)</f>
        <v>0</v>
      </c>
      <c r="BL161" s="19" t="s">
        <v>128</v>
      </c>
      <c r="BM161" s="186" t="s">
        <v>198</v>
      </c>
    </row>
    <row r="162" spans="1:47" s="2" customFormat="1" ht="19.5">
      <c r="A162" s="36"/>
      <c r="B162" s="37"/>
      <c r="C162" s="38"/>
      <c r="D162" s="188" t="s">
        <v>130</v>
      </c>
      <c r="E162" s="38"/>
      <c r="F162" s="189" t="s">
        <v>199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130</v>
      </c>
      <c r="AU162" s="19" t="s">
        <v>82</v>
      </c>
    </row>
    <row r="163" spans="1:47" s="2" customFormat="1" ht="12">
      <c r="A163" s="36"/>
      <c r="B163" s="37"/>
      <c r="C163" s="38"/>
      <c r="D163" s="193" t="s">
        <v>132</v>
      </c>
      <c r="E163" s="38"/>
      <c r="F163" s="194" t="s">
        <v>200</v>
      </c>
      <c r="G163" s="38"/>
      <c r="H163" s="38"/>
      <c r="I163" s="190"/>
      <c r="J163" s="38"/>
      <c r="K163" s="38"/>
      <c r="L163" s="41"/>
      <c r="M163" s="191"/>
      <c r="N163" s="192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132</v>
      </c>
      <c r="AU163" s="19" t="s">
        <v>82</v>
      </c>
    </row>
    <row r="164" spans="1:65" s="2" customFormat="1" ht="24.2" customHeight="1">
      <c r="A164" s="36"/>
      <c r="B164" s="37"/>
      <c r="C164" s="175" t="s">
        <v>201</v>
      </c>
      <c r="D164" s="175" t="s">
        <v>123</v>
      </c>
      <c r="E164" s="176" t="s">
        <v>202</v>
      </c>
      <c r="F164" s="177" t="s">
        <v>203</v>
      </c>
      <c r="G164" s="178" t="s">
        <v>197</v>
      </c>
      <c r="H164" s="179">
        <v>4.693</v>
      </c>
      <c r="I164" s="180"/>
      <c r="J164" s="181">
        <f>ROUND(I164*H164,2)</f>
        <v>0</v>
      </c>
      <c r="K164" s="177" t="s">
        <v>127</v>
      </c>
      <c r="L164" s="41"/>
      <c r="M164" s="182" t="s">
        <v>19</v>
      </c>
      <c r="N164" s="183" t="s">
        <v>43</v>
      </c>
      <c r="O164" s="66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86" t="s">
        <v>128</v>
      </c>
      <c r="AT164" s="186" t="s">
        <v>123</v>
      </c>
      <c r="AU164" s="186" t="s">
        <v>82</v>
      </c>
      <c r="AY164" s="19" t="s">
        <v>120</v>
      </c>
      <c r="BE164" s="187">
        <f>IF(N164="základní",J164,0)</f>
        <v>0</v>
      </c>
      <c r="BF164" s="187">
        <f>IF(N164="snížená",J164,0)</f>
        <v>0</v>
      </c>
      <c r="BG164" s="187">
        <f>IF(N164="zákl. přenesená",J164,0)</f>
        <v>0</v>
      </c>
      <c r="BH164" s="187">
        <f>IF(N164="sníž. přenesená",J164,0)</f>
        <v>0</v>
      </c>
      <c r="BI164" s="187">
        <f>IF(N164="nulová",J164,0)</f>
        <v>0</v>
      </c>
      <c r="BJ164" s="19" t="s">
        <v>80</v>
      </c>
      <c r="BK164" s="187">
        <f>ROUND(I164*H164,2)</f>
        <v>0</v>
      </c>
      <c r="BL164" s="19" t="s">
        <v>128</v>
      </c>
      <c r="BM164" s="186" t="s">
        <v>204</v>
      </c>
    </row>
    <row r="165" spans="1:47" s="2" customFormat="1" ht="19.5">
      <c r="A165" s="36"/>
      <c r="B165" s="37"/>
      <c r="C165" s="38"/>
      <c r="D165" s="188" t="s">
        <v>130</v>
      </c>
      <c r="E165" s="38"/>
      <c r="F165" s="189" t="s">
        <v>205</v>
      </c>
      <c r="G165" s="38"/>
      <c r="H165" s="38"/>
      <c r="I165" s="190"/>
      <c r="J165" s="38"/>
      <c r="K165" s="38"/>
      <c r="L165" s="41"/>
      <c r="M165" s="191"/>
      <c r="N165" s="192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130</v>
      </c>
      <c r="AU165" s="19" t="s">
        <v>82</v>
      </c>
    </row>
    <row r="166" spans="1:47" s="2" customFormat="1" ht="12">
      <c r="A166" s="36"/>
      <c r="B166" s="37"/>
      <c r="C166" s="38"/>
      <c r="D166" s="193" t="s">
        <v>132</v>
      </c>
      <c r="E166" s="38"/>
      <c r="F166" s="194" t="s">
        <v>206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132</v>
      </c>
      <c r="AU166" s="19" t="s">
        <v>82</v>
      </c>
    </row>
    <row r="167" spans="1:65" s="2" customFormat="1" ht="24.2" customHeight="1">
      <c r="A167" s="36"/>
      <c r="B167" s="37"/>
      <c r="C167" s="175" t="s">
        <v>207</v>
      </c>
      <c r="D167" s="175" t="s">
        <v>123</v>
      </c>
      <c r="E167" s="176" t="s">
        <v>208</v>
      </c>
      <c r="F167" s="177" t="s">
        <v>209</v>
      </c>
      <c r="G167" s="178" t="s">
        <v>197</v>
      </c>
      <c r="H167" s="179">
        <v>229.957</v>
      </c>
      <c r="I167" s="180"/>
      <c r="J167" s="181">
        <f>ROUND(I167*H167,2)</f>
        <v>0</v>
      </c>
      <c r="K167" s="177" t="s">
        <v>127</v>
      </c>
      <c r="L167" s="41"/>
      <c r="M167" s="182" t="s">
        <v>19</v>
      </c>
      <c r="N167" s="183" t="s">
        <v>43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128</v>
      </c>
      <c r="AT167" s="186" t="s">
        <v>123</v>
      </c>
      <c r="AU167" s="186" t="s">
        <v>82</v>
      </c>
      <c r="AY167" s="19" t="s">
        <v>120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80</v>
      </c>
      <c r="BK167" s="187">
        <f>ROUND(I167*H167,2)</f>
        <v>0</v>
      </c>
      <c r="BL167" s="19" t="s">
        <v>128</v>
      </c>
      <c r="BM167" s="186" t="s">
        <v>210</v>
      </c>
    </row>
    <row r="168" spans="1:47" s="2" customFormat="1" ht="29.25">
      <c r="A168" s="36"/>
      <c r="B168" s="37"/>
      <c r="C168" s="38"/>
      <c r="D168" s="188" t="s">
        <v>130</v>
      </c>
      <c r="E168" s="38"/>
      <c r="F168" s="189" t="s">
        <v>211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130</v>
      </c>
      <c r="AU168" s="19" t="s">
        <v>82</v>
      </c>
    </row>
    <row r="169" spans="1:47" s="2" customFormat="1" ht="12">
      <c r="A169" s="36"/>
      <c r="B169" s="37"/>
      <c r="C169" s="38"/>
      <c r="D169" s="193" t="s">
        <v>132</v>
      </c>
      <c r="E169" s="38"/>
      <c r="F169" s="194" t="s">
        <v>212</v>
      </c>
      <c r="G169" s="38"/>
      <c r="H169" s="38"/>
      <c r="I169" s="190"/>
      <c r="J169" s="38"/>
      <c r="K169" s="38"/>
      <c r="L169" s="41"/>
      <c r="M169" s="191"/>
      <c r="N169" s="192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132</v>
      </c>
      <c r="AU169" s="19" t="s">
        <v>82</v>
      </c>
    </row>
    <row r="170" spans="2:51" s="14" customFormat="1" ht="12">
      <c r="B170" s="205"/>
      <c r="C170" s="206"/>
      <c r="D170" s="188" t="s">
        <v>134</v>
      </c>
      <c r="E170" s="206"/>
      <c r="F170" s="208" t="s">
        <v>213</v>
      </c>
      <c r="G170" s="206"/>
      <c r="H170" s="209">
        <v>229.957</v>
      </c>
      <c r="I170" s="210"/>
      <c r="J170" s="206"/>
      <c r="K170" s="206"/>
      <c r="L170" s="211"/>
      <c r="M170" s="212"/>
      <c r="N170" s="213"/>
      <c r="O170" s="213"/>
      <c r="P170" s="213"/>
      <c r="Q170" s="213"/>
      <c r="R170" s="213"/>
      <c r="S170" s="213"/>
      <c r="T170" s="214"/>
      <c r="AT170" s="215" t="s">
        <v>134</v>
      </c>
      <c r="AU170" s="215" t="s">
        <v>82</v>
      </c>
      <c r="AV170" s="14" t="s">
        <v>82</v>
      </c>
      <c r="AW170" s="14" t="s">
        <v>4</v>
      </c>
      <c r="AX170" s="14" t="s">
        <v>80</v>
      </c>
      <c r="AY170" s="215" t="s">
        <v>120</v>
      </c>
    </row>
    <row r="171" spans="1:65" s="2" customFormat="1" ht="33" customHeight="1">
      <c r="A171" s="36"/>
      <c r="B171" s="37"/>
      <c r="C171" s="175" t="s">
        <v>162</v>
      </c>
      <c r="D171" s="175" t="s">
        <v>123</v>
      </c>
      <c r="E171" s="176" t="s">
        <v>214</v>
      </c>
      <c r="F171" s="177" t="s">
        <v>215</v>
      </c>
      <c r="G171" s="178" t="s">
        <v>197</v>
      </c>
      <c r="H171" s="179">
        <v>2.545</v>
      </c>
      <c r="I171" s="180"/>
      <c r="J171" s="181">
        <f>ROUND(I171*H171,2)</f>
        <v>0</v>
      </c>
      <c r="K171" s="177" t="s">
        <v>127</v>
      </c>
      <c r="L171" s="41"/>
      <c r="M171" s="182" t="s">
        <v>19</v>
      </c>
      <c r="N171" s="183" t="s">
        <v>43</v>
      </c>
      <c r="O171" s="66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128</v>
      </c>
      <c r="AT171" s="186" t="s">
        <v>123</v>
      </c>
      <c r="AU171" s="186" t="s">
        <v>82</v>
      </c>
      <c r="AY171" s="19" t="s">
        <v>120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80</v>
      </c>
      <c r="BK171" s="187">
        <f>ROUND(I171*H171,2)</f>
        <v>0</v>
      </c>
      <c r="BL171" s="19" t="s">
        <v>128</v>
      </c>
      <c r="BM171" s="186" t="s">
        <v>216</v>
      </c>
    </row>
    <row r="172" spans="1:47" s="2" customFormat="1" ht="29.25">
      <c r="A172" s="36"/>
      <c r="B172" s="37"/>
      <c r="C172" s="38"/>
      <c r="D172" s="188" t="s">
        <v>130</v>
      </c>
      <c r="E172" s="38"/>
      <c r="F172" s="189" t="s">
        <v>217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130</v>
      </c>
      <c r="AU172" s="19" t="s">
        <v>82</v>
      </c>
    </row>
    <row r="173" spans="1:47" s="2" customFormat="1" ht="12">
      <c r="A173" s="36"/>
      <c r="B173" s="37"/>
      <c r="C173" s="38"/>
      <c r="D173" s="193" t="s">
        <v>132</v>
      </c>
      <c r="E173" s="38"/>
      <c r="F173" s="194" t="s">
        <v>218</v>
      </c>
      <c r="G173" s="38"/>
      <c r="H173" s="38"/>
      <c r="I173" s="190"/>
      <c r="J173" s="38"/>
      <c r="K173" s="38"/>
      <c r="L173" s="41"/>
      <c r="M173" s="191"/>
      <c r="N173" s="192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132</v>
      </c>
      <c r="AU173" s="19" t="s">
        <v>82</v>
      </c>
    </row>
    <row r="174" spans="2:63" s="12" customFormat="1" ht="22.9" customHeight="1">
      <c r="B174" s="159"/>
      <c r="C174" s="160"/>
      <c r="D174" s="161" t="s">
        <v>71</v>
      </c>
      <c r="E174" s="173" t="s">
        <v>219</v>
      </c>
      <c r="F174" s="173" t="s">
        <v>220</v>
      </c>
      <c r="G174" s="160"/>
      <c r="H174" s="160"/>
      <c r="I174" s="163"/>
      <c r="J174" s="174">
        <f>BK174</f>
        <v>0</v>
      </c>
      <c r="K174" s="160"/>
      <c r="L174" s="165"/>
      <c r="M174" s="166"/>
      <c r="N174" s="167"/>
      <c r="O174" s="167"/>
      <c r="P174" s="168">
        <f>SUM(P175:P177)</f>
        <v>0</v>
      </c>
      <c r="Q174" s="167"/>
      <c r="R174" s="168">
        <f>SUM(R175:R177)</f>
        <v>0</v>
      </c>
      <c r="S174" s="167"/>
      <c r="T174" s="169">
        <f>SUM(T175:T177)</f>
        <v>0</v>
      </c>
      <c r="AR174" s="170" t="s">
        <v>80</v>
      </c>
      <c r="AT174" s="171" t="s">
        <v>71</v>
      </c>
      <c r="AU174" s="171" t="s">
        <v>80</v>
      </c>
      <c r="AY174" s="170" t="s">
        <v>120</v>
      </c>
      <c r="BK174" s="172">
        <f>SUM(BK175:BK177)</f>
        <v>0</v>
      </c>
    </row>
    <row r="175" spans="1:65" s="2" customFormat="1" ht="21.75" customHeight="1">
      <c r="A175" s="36"/>
      <c r="B175" s="37"/>
      <c r="C175" s="175" t="s">
        <v>221</v>
      </c>
      <c r="D175" s="175" t="s">
        <v>123</v>
      </c>
      <c r="E175" s="176" t="s">
        <v>222</v>
      </c>
      <c r="F175" s="177" t="s">
        <v>223</v>
      </c>
      <c r="G175" s="178" t="s">
        <v>197</v>
      </c>
      <c r="H175" s="179">
        <v>2.219</v>
      </c>
      <c r="I175" s="180"/>
      <c r="J175" s="181">
        <f>ROUND(I175*H175,2)</f>
        <v>0</v>
      </c>
      <c r="K175" s="177" t="s">
        <v>127</v>
      </c>
      <c r="L175" s="41"/>
      <c r="M175" s="182" t="s">
        <v>19</v>
      </c>
      <c r="N175" s="183" t="s">
        <v>43</v>
      </c>
      <c r="O175" s="66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86" t="s">
        <v>128</v>
      </c>
      <c r="AT175" s="186" t="s">
        <v>123</v>
      </c>
      <c r="AU175" s="186" t="s">
        <v>82</v>
      </c>
      <c r="AY175" s="19" t="s">
        <v>120</v>
      </c>
      <c r="BE175" s="187">
        <f>IF(N175="základní",J175,0)</f>
        <v>0</v>
      </c>
      <c r="BF175" s="187">
        <f>IF(N175="snížená",J175,0)</f>
        <v>0</v>
      </c>
      <c r="BG175" s="187">
        <f>IF(N175="zákl. přenesená",J175,0)</f>
        <v>0</v>
      </c>
      <c r="BH175" s="187">
        <f>IF(N175="sníž. přenesená",J175,0)</f>
        <v>0</v>
      </c>
      <c r="BI175" s="187">
        <f>IF(N175="nulová",J175,0)</f>
        <v>0</v>
      </c>
      <c r="BJ175" s="19" t="s">
        <v>80</v>
      </c>
      <c r="BK175" s="187">
        <f>ROUND(I175*H175,2)</f>
        <v>0</v>
      </c>
      <c r="BL175" s="19" t="s">
        <v>128</v>
      </c>
      <c r="BM175" s="186" t="s">
        <v>224</v>
      </c>
    </row>
    <row r="176" spans="1:47" s="2" customFormat="1" ht="39">
      <c r="A176" s="36"/>
      <c r="B176" s="37"/>
      <c r="C176" s="38"/>
      <c r="D176" s="188" t="s">
        <v>130</v>
      </c>
      <c r="E176" s="38"/>
      <c r="F176" s="189" t="s">
        <v>225</v>
      </c>
      <c r="G176" s="38"/>
      <c r="H176" s="38"/>
      <c r="I176" s="190"/>
      <c r="J176" s="38"/>
      <c r="K176" s="38"/>
      <c r="L176" s="41"/>
      <c r="M176" s="191"/>
      <c r="N176" s="192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130</v>
      </c>
      <c r="AU176" s="19" t="s">
        <v>82</v>
      </c>
    </row>
    <row r="177" spans="1:47" s="2" customFormat="1" ht="12">
      <c r="A177" s="36"/>
      <c r="B177" s="37"/>
      <c r="C177" s="38"/>
      <c r="D177" s="193" t="s">
        <v>132</v>
      </c>
      <c r="E177" s="38"/>
      <c r="F177" s="194" t="s">
        <v>226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132</v>
      </c>
      <c r="AU177" s="19" t="s">
        <v>82</v>
      </c>
    </row>
    <row r="178" spans="2:63" s="12" customFormat="1" ht="25.9" customHeight="1">
      <c r="B178" s="159"/>
      <c r="C178" s="160"/>
      <c r="D178" s="161" t="s">
        <v>71</v>
      </c>
      <c r="E178" s="162" t="s">
        <v>227</v>
      </c>
      <c r="F178" s="162" t="s">
        <v>228</v>
      </c>
      <c r="G178" s="160"/>
      <c r="H178" s="160"/>
      <c r="I178" s="163"/>
      <c r="J178" s="164">
        <f>BK178</f>
        <v>0</v>
      </c>
      <c r="K178" s="160"/>
      <c r="L178" s="165"/>
      <c r="M178" s="166"/>
      <c r="N178" s="167"/>
      <c r="O178" s="167"/>
      <c r="P178" s="168">
        <f>P179+P185+P213</f>
        <v>0</v>
      </c>
      <c r="Q178" s="167"/>
      <c r="R178" s="168">
        <f>R179+R185+R213</f>
        <v>0.05516992</v>
      </c>
      <c r="S178" s="167"/>
      <c r="T178" s="169">
        <f>T179+T185+T213</f>
        <v>0</v>
      </c>
      <c r="AR178" s="170" t="s">
        <v>82</v>
      </c>
      <c r="AT178" s="171" t="s">
        <v>71</v>
      </c>
      <c r="AU178" s="171" t="s">
        <v>72</v>
      </c>
      <c r="AY178" s="170" t="s">
        <v>120</v>
      </c>
      <c r="BK178" s="172">
        <f>BK179+BK185+BK213</f>
        <v>0</v>
      </c>
    </row>
    <row r="179" spans="2:63" s="12" customFormat="1" ht="22.9" customHeight="1">
      <c r="B179" s="159"/>
      <c r="C179" s="160"/>
      <c r="D179" s="161" t="s">
        <v>71</v>
      </c>
      <c r="E179" s="173" t="s">
        <v>229</v>
      </c>
      <c r="F179" s="173" t="s">
        <v>230</v>
      </c>
      <c r="G179" s="160"/>
      <c r="H179" s="160"/>
      <c r="I179" s="163"/>
      <c r="J179" s="174">
        <f>BK179</f>
        <v>0</v>
      </c>
      <c r="K179" s="160"/>
      <c r="L179" s="165"/>
      <c r="M179" s="166"/>
      <c r="N179" s="167"/>
      <c r="O179" s="167"/>
      <c r="P179" s="168">
        <f>SUM(P180:P184)</f>
        <v>0</v>
      </c>
      <c r="Q179" s="167"/>
      <c r="R179" s="168">
        <f>SUM(R180:R184)</f>
        <v>0</v>
      </c>
      <c r="S179" s="167"/>
      <c r="T179" s="169">
        <f>SUM(T180:T184)</f>
        <v>0</v>
      </c>
      <c r="AR179" s="170" t="s">
        <v>82</v>
      </c>
      <c r="AT179" s="171" t="s">
        <v>71</v>
      </c>
      <c r="AU179" s="171" t="s">
        <v>80</v>
      </c>
      <c r="AY179" s="170" t="s">
        <v>120</v>
      </c>
      <c r="BK179" s="172">
        <f>SUM(BK180:BK184)</f>
        <v>0</v>
      </c>
    </row>
    <row r="180" spans="1:65" s="2" customFormat="1" ht="24.2" customHeight="1">
      <c r="A180" s="36"/>
      <c r="B180" s="37"/>
      <c r="C180" s="175" t="s">
        <v>231</v>
      </c>
      <c r="D180" s="175" t="s">
        <v>123</v>
      </c>
      <c r="E180" s="176" t="s">
        <v>232</v>
      </c>
      <c r="F180" s="177" t="s">
        <v>233</v>
      </c>
      <c r="G180" s="178" t="s">
        <v>234</v>
      </c>
      <c r="H180" s="179">
        <v>18</v>
      </c>
      <c r="I180" s="180"/>
      <c r="J180" s="181">
        <f>ROUND(I180*H180,2)</f>
        <v>0</v>
      </c>
      <c r="K180" s="177" t="s">
        <v>19</v>
      </c>
      <c r="L180" s="41"/>
      <c r="M180" s="182" t="s">
        <v>19</v>
      </c>
      <c r="N180" s="183" t="s">
        <v>43</v>
      </c>
      <c r="O180" s="66"/>
      <c r="P180" s="184">
        <f>O180*H180</f>
        <v>0</v>
      </c>
      <c r="Q180" s="184">
        <v>0</v>
      </c>
      <c r="R180" s="184">
        <f>Q180*H180</f>
        <v>0</v>
      </c>
      <c r="S180" s="184">
        <v>0</v>
      </c>
      <c r="T180" s="185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86" t="s">
        <v>235</v>
      </c>
      <c r="AT180" s="186" t="s">
        <v>123</v>
      </c>
      <c r="AU180" s="186" t="s">
        <v>82</v>
      </c>
      <c r="AY180" s="19" t="s">
        <v>120</v>
      </c>
      <c r="BE180" s="187">
        <f>IF(N180="základní",J180,0)</f>
        <v>0</v>
      </c>
      <c r="BF180" s="187">
        <f>IF(N180="snížená",J180,0)</f>
        <v>0</v>
      </c>
      <c r="BG180" s="187">
        <f>IF(N180="zákl. přenesená",J180,0)</f>
        <v>0</v>
      </c>
      <c r="BH180" s="187">
        <f>IF(N180="sníž. přenesená",J180,0)</f>
        <v>0</v>
      </c>
      <c r="BI180" s="187">
        <f>IF(N180="nulová",J180,0)</f>
        <v>0</v>
      </c>
      <c r="BJ180" s="19" t="s">
        <v>80</v>
      </c>
      <c r="BK180" s="187">
        <f>ROUND(I180*H180,2)</f>
        <v>0</v>
      </c>
      <c r="BL180" s="19" t="s">
        <v>235</v>
      </c>
      <c r="BM180" s="186" t="s">
        <v>236</v>
      </c>
    </row>
    <row r="181" spans="1:47" s="2" customFormat="1" ht="12">
      <c r="A181" s="36"/>
      <c r="B181" s="37"/>
      <c r="C181" s="38"/>
      <c r="D181" s="188" t="s">
        <v>130</v>
      </c>
      <c r="E181" s="38"/>
      <c r="F181" s="189" t="s">
        <v>233</v>
      </c>
      <c r="G181" s="38"/>
      <c r="H181" s="38"/>
      <c r="I181" s="190"/>
      <c r="J181" s="38"/>
      <c r="K181" s="38"/>
      <c r="L181" s="41"/>
      <c r="M181" s="191"/>
      <c r="N181" s="192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130</v>
      </c>
      <c r="AU181" s="19" t="s">
        <v>82</v>
      </c>
    </row>
    <row r="182" spans="2:51" s="14" customFormat="1" ht="12">
      <c r="B182" s="205"/>
      <c r="C182" s="206"/>
      <c r="D182" s="188" t="s">
        <v>134</v>
      </c>
      <c r="E182" s="207" t="s">
        <v>19</v>
      </c>
      <c r="F182" s="208" t="s">
        <v>237</v>
      </c>
      <c r="G182" s="206"/>
      <c r="H182" s="209">
        <v>15</v>
      </c>
      <c r="I182" s="210"/>
      <c r="J182" s="206"/>
      <c r="K182" s="206"/>
      <c r="L182" s="211"/>
      <c r="M182" s="212"/>
      <c r="N182" s="213"/>
      <c r="O182" s="213"/>
      <c r="P182" s="213"/>
      <c r="Q182" s="213"/>
      <c r="R182" s="213"/>
      <c r="S182" s="213"/>
      <c r="T182" s="214"/>
      <c r="AT182" s="215" t="s">
        <v>134</v>
      </c>
      <c r="AU182" s="215" t="s">
        <v>82</v>
      </c>
      <c r="AV182" s="14" t="s">
        <v>82</v>
      </c>
      <c r="AW182" s="14" t="s">
        <v>33</v>
      </c>
      <c r="AX182" s="14" t="s">
        <v>72</v>
      </c>
      <c r="AY182" s="215" t="s">
        <v>120</v>
      </c>
    </row>
    <row r="183" spans="2:51" s="14" customFormat="1" ht="12">
      <c r="B183" s="205"/>
      <c r="C183" s="206"/>
      <c r="D183" s="188" t="s">
        <v>134</v>
      </c>
      <c r="E183" s="207" t="s">
        <v>19</v>
      </c>
      <c r="F183" s="208" t="s">
        <v>238</v>
      </c>
      <c r="G183" s="206"/>
      <c r="H183" s="209">
        <v>3</v>
      </c>
      <c r="I183" s="210"/>
      <c r="J183" s="206"/>
      <c r="K183" s="206"/>
      <c r="L183" s="211"/>
      <c r="M183" s="212"/>
      <c r="N183" s="213"/>
      <c r="O183" s="213"/>
      <c r="P183" s="213"/>
      <c r="Q183" s="213"/>
      <c r="R183" s="213"/>
      <c r="S183" s="213"/>
      <c r="T183" s="214"/>
      <c r="AT183" s="215" t="s">
        <v>134</v>
      </c>
      <c r="AU183" s="215" t="s">
        <v>82</v>
      </c>
      <c r="AV183" s="14" t="s">
        <v>82</v>
      </c>
      <c r="AW183" s="14" t="s">
        <v>33</v>
      </c>
      <c r="AX183" s="14" t="s">
        <v>72</v>
      </c>
      <c r="AY183" s="215" t="s">
        <v>120</v>
      </c>
    </row>
    <row r="184" spans="2:51" s="16" customFormat="1" ht="12">
      <c r="B184" s="227"/>
      <c r="C184" s="228"/>
      <c r="D184" s="188" t="s">
        <v>134</v>
      </c>
      <c r="E184" s="229" t="s">
        <v>19</v>
      </c>
      <c r="F184" s="230" t="s">
        <v>148</v>
      </c>
      <c r="G184" s="228"/>
      <c r="H184" s="231">
        <v>18</v>
      </c>
      <c r="I184" s="232"/>
      <c r="J184" s="228"/>
      <c r="K184" s="228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134</v>
      </c>
      <c r="AU184" s="237" t="s">
        <v>82</v>
      </c>
      <c r="AV184" s="16" t="s">
        <v>128</v>
      </c>
      <c r="AW184" s="16" t="s">
        <v>33</v>
      </c>
      <c r="AX184" s="16" t="s">
        <v>80</v>
      </c>
      <c r="AY184" s="237" t="s">
        <v>120</v>
      </c>
    </row>
    <row r="185" spans="2:63" s="12" customFormat="1" ht="22.9" customHeight="1">
      <c r="B185" s="159"/>
      <c r="C185" s="160"/>
      <c r="D185" s="161" t="s">
        <v>71</v>
      </c>
      <c r="E185" s="173" t="s">
        <v>239</v>
      </c>
      <c r="F185" s="173" t="s">
        <v>240</v>
      </c>
      <c r="G185" s="160"/>
      <c r="H185" s="160"/>
      <c r="I185" s="163"/>
      <c r="J185" s="174">
        <f>BK185</f>
        <v>0</v>
      </c>
      <c r="K185" s="160"/>
      <c r="L185" s="165"/>
      <c r="M185" s="166"/>
      <c r="N185" s="167"/>
      <c r="O185" s="167"/>
      <c r="P185" s="168">
        <f>SUM(P186:P212)</f>
        <v>0</v>
      </c>
      <c r="Q185" s="167"/>
      <c r="R185" s="168">
        <f>SUM(R186:R212)</f>
        <v>0.01692</v>
      </c>
      <c r="S185" s="167"/>
      <c r="T185" s="169">
        <f>SUM(T186:T212)</f>
        <v>0</v>
      </c>
      <c r="AR185" s="170" t="s">
        <v>82</v>
      </c>
      <c r="AT185" s="171" t="s">
        <v>71</v>
      </c>
      <c r="AU185" s="171" t="s">
        <v>80</v>
      </c>
      <c r="AY185" s="170" t="s">
        <v>120</v>
      </c>
      <c r="BK185" s="172">
        <f>SUM(BK186:BK212)</f>
        <v>0</v>
      </c>
    </row>
    <row r="186" spans="1:65" s="2" customFormat="1" ht="37.9" customHeight="1">
      <c r="A186" s="36"/>
      <c r="B186" s="37"/>
      <c r="C186" s="175" t="s">
        <v>241</v>
      </c>
      <c r="D186" s="175" t="s">
        <v>123</v>
      </c>
      <c r="E186" s="176" t="s">
        <v>242</v>
      </c>
      <c r="F186" s="177" t="s">
        <v>243</v>
      </c>
      <c r="G186" s="178" t="s">
        <v>234</v>
      </c>
      <c r="H186" s="179">
        <v>11</v>
      </c>
      <c r="I186" s="180"/>
      <c r="J186" s="181">
        <f>ROUND(I186*H186,2)</f>
        <v>0</v>
      </c>
      <c r="K186" s="177" t="s">
        <v>19</v>
      </c>
      <c r="L186" s="41"/>
      <c r="M186" s="182" t="s">
        <v>19</v>
      </c>
      <c r="N186" s="183" t="s">
        <v>43</v>
      </c>
      <c r="O186" s="66"/>
      <c r="P186" s="184">
        <f>O186*H186</f>
        <v>0</v>
      </c>
      <c r="Q186" s="184">
        <v>0.00094</v>
      </c>
      <c r="R186" s="184">
        <f>Q186*H186</f>
        <v>0.01034</v>
      </c>
      <c r="S186" s="184">
        <v>0</v>
      </c>
      <c r="T186" s="185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86" t="s">
        <v>235</v>
      </c>
      <c r="AT186" s="186" t="s">
        <v>123</v>
      </c>
      <c r="AU186" s="186" t="s">
        <v>82</v>
      </c>
      <c r="AY186" s="19" t="s">
        <v>120</v>
      </c>
      <c r="BE186" s="187">
        <f>IF(N186="základní",J186,0)</f>
        <v>0</v>
      </c>
      <c r="BF186" s="187">
        <f>IF(N186="snížená",J186,0)</f>
        <v>0</v>
      </c>
      <c r="BG186" s="187">
        <f>IF(N186="zákl. přenesená",J186,0)</f>
        <v>0</v>
      </c>
      <c r="BH186" s="187">
        <f>IF(N186="sníž. přenesená",J186,0)</f>
        <v>0</v>
      </c>
      <c r="BI186" s="187">
        <f>IF(N186="nulová",J186,0)</f>
        <v>0</v>
      </c>
      <c r="BJ186" s="19" t="s">
        <v>80</v>
      </c>
      <c r="BK186" s="187">
        <f>ROUND(I186*H186,2)</f>
        <v>0</v>
      </c>
      <c r="BL186" s="19" t="s">
        <v>235</v>
      </c>
      <c r="BM186" s="186" t="s">
        <v>244</v>
      </c>
    </row>
    <row r="187" spans="1:47" s="2" customFormat="1" ht="19.5">
      <c r="A187" s="36"/>
      <c r="B187" s="37"/>
      <c r="C187" s="38"/>
      <c r="D187" s="188" t="s">
        <v>130</v>
      </c>
      <c r="E187" s="38"/>
      <c r="F187" s="189" t="s">
        <v>245</v>
      </c>
      <c r="G187" s="38"/>
      <c r="H187" s="38"/>
      <c r="I187" s="190"/>
      <c r="J187" s="38"/>
      <c r="K187" s="38"/>
      <c r="L187" s="41"/>
      <c r="M187" s="191"/>
      <c r="N187" s="192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130</v>
      </c>
      <c r="AU187" s="19" t="s">
        <v>82</v>
      </c>
    </row>
    <row r="188" spans="1:47" s="2" customFormat="1" ht="136.5">
      <c r="A188" s="36"/>
      <c r="B188" s="37"/>
      <c r="C188" s="38"/>
      <c r="D188" s="188" t="s">
        <v>246</v>
      </c>
      <c r="E188" s="38"/>
      <c r="F188" s="238" t="s">
        <v>247</v>
      </c>
      <c r="G188" s="38"/>
      <c r="H188" s="38"/>
      <c r="I188" s="190"/>
      <c r="J188" s="38"/>
      <c r="K188" s="38"/>
      <c r="L188" s="41"/>
      <c r="M188" s="191"/>
      <c r="N188" s="192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246</v>
      </c>
      <c r="AU188" s="19" t="s">
        <v>82</v>
      </c>
    </row>
    <row r="189" spans="2:51" s="14" customFormat="1" ht="12">
      <c r="B189" s="205"/>
      <c r="C189" s="206"/>
      <c r="D189" s="188" t="s">
        <v>134</v>
      </c>
      <c r="E189" s="207" t="s">
        <v>19</v>
      </c>
      <c r="F189" s="208" t="s">
        <v>248</v>
      </c>
      <c r="G189" s="206"/>
      <c r="H189" s="209">
        <v>1</v>
      </c>
      <c r="I189" s="210"/>
      <c r="J189" s="206"/>
      <c r="K189" s="206"/>
      <c r="L189" s="211"/>
      <c r="M189" s="212"/>
      <c r="N189" s="213"/>
      <c r="O189" s="213"/>
      <c r="P189" s="213"/>
      <c r="Q189" s="213"/>
      <c r="R189" s="213"/>
      <c r="S189" s="213"/>
      <c r="T189" s="214"/>
      <c r="AT189" s="215" t="s">
        <v>134</v>
      </c>
      <c r="AU189" s="215" t="s">
        <v>82</v>
      </c>
      <c r="AV189" s="14" t="s">
        <v>82</v>
      </c>
      <c r="AW189" s="14" t="s">
        <v>33</v>
      </c>
      <c r="AX189" s="14" t="s">
        <v>72</v>
      </c>
      <c r="AY189" s="215" t="s">
        <v>120</v>
      </c>
    </row>
    <row r="190" spans="2:51" s="14" customFormat="1" ht="12">
      <c r="B190" s="205"/>
      <c r="C190" s="206"/>
      <c r="D190" s="188" t="s">
        <v>134</v>
      </c>
      <c r="E190" s="207" t="s">
        <v>19</v>
      </c>
      <c r="F190" s="208" t="s">
        <v>249</v>
      </c>
      <c r="G190" s="206"/>
      <c r="H190" s="209">
        <v>4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134</v>
      </c>
      <c r="AU190" s="215" t="s">
        <v>82</v>
      </c>
      <c r="AV190" s="14" t="s">
        <v>82</v>
      </c>
      <c r="AW190" s="14" t="s">
        <v>33</v>
      </c>
      <c r="AX190" s="14" t="s">
        <v>72</v>
      </c>
      <c r="AY190" s="215" t="s">
        <v>120</v>
      </c>
    </row>
    <row r="191" spans="2:51" s="14" customFormat="1" ht="12">
      <c r="B191" s="205"/>
      <c r="C191" s="206"/>
      <c r="D191" s="188" t="s">
        <v>134</v>
      </c>
      <c r="E191" s="207" t="s">
        <v>19</v>
      </c>
      <c r="F191" s="208" t="s">
        <v>250</v>
      </c>
      <c r="G191" s="206"/>
      <c r="H191" s="209">
        <v>4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134</v>
      </c>
      <c r="AU191" s="215" t="s">
        <v>82</v>
      </c>
      <c r="AV191" s="14" t="s">
        <v>82</v>
      </c>
      <c r="AW191" s="14" t="s">
        <v>33</v>
      </c>
      <c r="AX191" s="14" t="s">
        <v>72</v>
      </c>
      <c r="AY191" s="215" t="s">
        <v>120</v>
      </c>
    </row>
    <row r="192" spans="2:51" s="14" customFormat="1" ht="12">
      <c r="B192" s="205"/>
      <c r="C192" s="206"/>
      <c r="D192" s="188" t="s">
        <v>134</v>
      </c>
      <c r="E192" s="207" t="s">
        <v>19</v>
      </c>
      <c r="F192" s="208" t="s">
        <v>251</v>
      </c>
      <c r="G192" s="206"/>
      <c r="H192" s="209">
        <v>2</v>
      </c>
      <c r="I192" s="210"/>
      <c r="J192" s="206"/>
      <c r="K192" s="206"/>
      <c r="L192" s="211"/>
      <c r="M192" s="212"/>
      <c r="N192" s="213"/>
      <c r="O192" s="213"/>
      <c r="P192" s="213"/>
      <c r="Q192" s="213"/>
      <c r="R192" s="213"/>
      <c r="S192" s="213"/>
      <c r="T192" s="214"/>
      <c r="AT192" s="215" t="s">
        <v>134</v>
      </c>
      <c r="AU192" s="215" t="s">
        <v>82</v>
      </c>
      <c r="AV192" s="14" t="s">
        <v>82</v>
      </c>
      <c r="AW192" s="14" t="s">
        <v>33</v>
      </c>
      <c r="AX192" s="14" t="s">
        <v>72</v>
      </c>
      <c r="AY192" s="215" t="s">
        <v>120</v>
      </c>
    </row>
    <row r="193" spans="2:51" s="16" customFormat="1" ht="12">
      <c r="B193" s="227"/>
      <c r="C193" s="228"/>
      <c r="D193" s="188" t="s">
        <v>134</v>
      </c>
      <c r="E193" s="229" t="s">
        <v>19</v>
      </c>
      <c r="F193" s="230" t="s">
        <v>148</v>
      </c>
      <c r="G193" s="228"/>
      <c r="H193" s="231">
        <v>11</v>
      </c>
      <c r="I193" s="232"/>
      <c r="J193" s="228"/>
      <c r="K193" s="228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134</v>
      </c>
      <c r="AU193" s="237" t="s">
        <v>82</v>
      </c>
      <c r="AV193" s="16" t="s">
        <v>128</v>
      </c>
      <c r="AW193" s="16" t="s">
        <v>33</v>
      </c>
      <c r="AX193" s="16" t="s">
        <v>80</v>
      </c>
      <c r="AY193" s="237" t="s">
        <v>120</v>
      </c>
    </row>
    <row r="194" spans="1:65" s="2" customFormat="1" ht="37.9" customHeight="1">
      <c r="A194" s="36"/>
      <c r="B194" s="37"/>
      <c r="C194" s="175" t="s">
        <v>252</v>
      </c>
      <c r="D194" s="175" t="s">
        <v>123</v>
      </c>
      <c r="E194" s="176" t="s">
        <v>253</v>
      </c>
      <c r="F194" s="177" t="s">
        <v>254</v>
      </c>
      <c r="G194" s="178" t="s">
        <v>234</v>
      </c>
      <c r="H194" s="179">
        <v>2</v>
      </c>
      <c r="I194" s="180"/>
      <c r="J194" s="181">
        <f>ROUND(I194*H194,2)</f>
        <v>0</v>
      </c>
      <c r="K194" s="177" t="s">
        <v>19</v>
      </c>
      <c r="L194" s="41"/>
      <c r="M194" s="182" t="s">
        <v>19</v>
      </c>
      <c r="N194" s="183" t="s">
        <v>43</v>
      </c>
      <c r="O194" s="66"/>
      <c r="P194" s="184">
        <f>O194*H194</f>
        <v>0</v>
      </c>
      <c r="Q194" s="184">
        <v>0.00094</v>
      </c>
      <c r="R194" s="184">
        <f>Q194*H194</f>
        <v>0.00188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235</v>
      </c>
      <c r="AT194" s="186" t="s">
        <v>123</v>
      </c>
      <c r="AU194" s="186" t="s">
        <v>82</v>
      </c>
      <c r="AY194" s="19" t="s">
        <v>120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80</v>
      </c>
      <c r="BK194" s="187">
        <f>ROUND(I194*H194,2)</f>
        <v>0</v>
      </c>
      <c r="BL194" s="19" t="s">
        <v>235</v>
      </c>
      <c r="BM194" s="186" t="s">
        <v>255</v>
      </c>
    </row>
    <row r="195" spans="1:47" s="2" customFormat="1" ht="19.5">
      <c r="A195" s="36"/>
      <c r="B195" s="37"/>
      <c r="C195" s="38"/>
      <c r="D195" s="188" t="s">
        <v>130</v>
      </c>
      <c r="E195" s="38"/>
      <c r="F195" s="189" t="s">
        <v>256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130</v>
      </c>
      <c r="AU195" s="19" t="s">
        <v>82</v>
      </c>
    </row>
    <row r="196" spans="1:47" s="2" customFormat="1" ht="156">
      <c r="A196" s="36"/>
      <c r="B196" s="37"/>
      <c r="C196" s="38"/>
      <c r="D196" s="188" t="s">
        <v>246</v>
      </c>
      <c r="E196" s="38"/>
      <c r="F196" s="238" t="s">
        <v>257</v>
      </c>
      <c r="G196" s="38"/>
      <c r="H196" s="38"/>
      <c r="I196" s="190"/>
      <c r="J196" s="38"/>
      <c r="K196" s="38"/>
      <c r="L196" s="41"/>
      <c r="M196" s="191"/>
      <c r="N196" s="192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246</v>
      </c>
      <c r="AU196" s="19" t="s">
        <v>82</v>
      </c>
    </row>
    <row r="197" spans="2:51" s="14" customFormat="1" ht="12">
      <c r="B197" s="205"/>
      <c r="C197" s="206"/>
      <c r="D197" s="188" t="s">
        <v>134</v>
      </c>
      <c r="E197" s="207" t="s">
        <v>19</v>
      </c>
      <c r="F197" s="208" t="s">
        <v>258</v>
      </c>
      <c r="G197" s="206"/>
      <c r="H197" s="209">
        <v>2</v>
      </c>
      <c r="I197" s="210"/>
      <c r="J197" s="206"/>
      <c r="K197" s="206"/>
      <c r="L197" s="211"/>
      <c r="M197" s="212"/>
      <c r="N197" s="213"/>
      <c r="O197" s="213"/>
      <c r="P197" s="213"/>
      <c r="Q197" s="213"/>
      <c r="R197" s="213"/>
      <c r="S197" s="213"/>
      <c r="T197" s="214"/>
      <c r="AT197" s="215" t="s">
        <v>134</v>
      </c>
      <c r="AU197" s="215" t="s">
        <v>82</v>
      </c>
      <c r="AV197" s="14" t="s">
        <v>82</v>
      </c>
      <c r="AW197" s="14" t="s">
        <v>33</v>
      </c>
      <c r="AX197" s="14" t="s">
        <v>80</v>
      </c>
      <c r="AY197" s="215" t="s">
        <v>120</v>
      </c>
    </row>
    <row r="198" spans="1:65" s="2" customFormat="1" ht="37.9" customHeight="1">
      <c r="A198" s="36"/>
      <c r="B198" s="37"/>
      <c r="C198" s="175" t="s">
        <v>259</v>
      </c>
      <c r="D198" s="175" t="s">
        <v>123</v>
      </c>
      <c r="E198" s="176" t="s">
        <v>260</v>
      </c>
      <c r="F198" s="177" t="s">
        <v>254</v>
      </c>
      <c r="G198" s="178" t="s">
        <v>234</v>
      </c>
      <c r="H198" s="179">
        <v>1</v>
      </c>
      <c r="I198" s="180"/>
      <c r="J198" s="181">
        <f>ROUND(I198*H198,2)</f>
        <v>0</v>
      </c>
      <c r="K198" s="177" t="s">
        <v>19</v>
      </c>
      <c r="L198" s="41"/>
      <c r="M198" s="182" t="s">
        <v>19</v>
      </c>
      <c r="N198" s="183" t="s">
        <v>43</v>
      </c>
      <c r="O198" s="66"/>
      <c r="P198" s="184">
        <f>O198*H198</f>
        <v>0</v>
      </c>
      <c r="Q198" s="184">
        <v>0.00094</v>
      </c>
      <c r="R198" s="184">
        <f>Q198*H198</f>
        <v>0.00094</v>
      </c>
      <c r="S198" s="184">
        <v>0</v>
      </c>
      <c r="T198" s="185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86" t="s">
        <v>235</v>
      </c>
      <c r="AT198" s="186" t="s">
        <v>123</v>
      </c>
      <c r="AU198" s="186" t="s">
        <v>82</v>
      </c>
      <c r="AY198" s="19" t="s">
        <v>120</v>
      </c>
      <c r="BE198" s="187">
        <f>IF(N198="základní",J198,0)</f>
        <v>0</v>
      </c>
      <c r="BF198" s="187">
        <f>IF(N198="snížená",J198,0)</f>
        <v>0</v>
      </c>
      <c r="BG198" s="187">
        <f>IF(N198="zákl. přenesená",J198,0)</f>
        <v>0</v>
      </c>
      <c r="BH198" s="187">
        <f>IF(N198="sníž. přenesená",J198,0)</f>
        <v>0</v>
      </c>
      <c r="BI198" s="187">
        <f>IF(N198="nulová",J198,0)</f>
        <v>0</v>
      </c>
      <c r="BJ198" s="19" t="s">
        <v>80</v>
      </c>
      <c r="BK198" s="187">
        <f>ROUND(I198*H198,2)</f>
        <v>0</v>
      </c>
      <c r="BL198" s="19" t="s">
        <v>235</v>
      </c>
      <c r="BM198" s="186" t="s">
        <v>261</v>
      </c>
    </row>
    <row r="199" spans="1:47" s="2" customFormat="1" ht="19.5">
      <c r="A199" s="36"/>
      <c r="B199" s="37"/>
      <c r="C199" s="38"/>
      <c r="D199" s="188" t="s">
        <v>130</v>
      </c>
      <c r="E199" s="38"/>
      <c r="F199" s="189" t="s">
        <v>262</v>
      </c>
      <c r="G199" s="38"/>
      <c r="H199" s="38"/>
      <c r="I199" s="190"/>
      <c r="J199" s="38"/>
      <c r="K199" s="38"/>
      <c r="L199" s="41"/>
      <c r="M199" s="191"/>
      <c r="N199" s="192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130</v>
      </c>
      <c r="AU199" s="19" t="s">
        <v>82</v>
      </c>
    </row>
    <row r="200" spans="1:47" s="2" customFormat="1" ht="136.5">
      <c r="A200" s="36"/>
      <c r="B200" s="37"/>
      <c r="C200" s="38"/>
      <c r="D200" s="188" t="s">
        <v>246</v>
      </c>
      <c r="E200" s="38"/>
      <c r="F200" s="238" t="s">
        <v>247</v>
      </c>
      <c r="G200" s="38"/>
      <c r="H200" s="38"/>
      <c r="I200" s="190"/>
      <c r="J200" s="38"/>
      <c r="K200" s="38"/>
      <c r="L200" s="41"/>
      <c r="M200" s="191"/>
      <c r="N200" s="192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246</v>
      </c>
      <c r="AU200" s="19" t="s">
        <v>82</v>
      </c>
    </row>
    <row r="201" spans="2:51" s="14" customFormat="1" ht="12">
      <c r="B201" s="205"/>
      <c r="C201" s="206"/>
      <c r="D201" s="188" t="s">
        <v>134</v>
      </c>
      <c r="E201" s="207" t="s">
        <v>19</v>
      </c>
      <c r="F201" s="208" t="s">
        <v>263</v>
      </c>
      <c r="G201" s="206"/>
      <c r="H201" s="209">
        <v>1</v>
      </c>
      <c r="I201" s="210"/>
      <c r="J201" s="206"/>
      <c r="K201" s="206"/>
      <c r="L201" s="211"/>
      <c r="M201" s="212"/>
      <c r="N201" s="213"/>
      <c r="O201" s="213"/>
      <c r="P201" s="213"/>
      <c r="Q201" s="213"/>
      <c r="R201" s="213"/>
      <c r="S201" s="213"/>
      <c r="T201" s="214"/>
      <c r="AT201" s="215" t="s">
        <v>134</v>
      </c>
      <c r="AU201" s="215" t="s">
        <v>82</v>
      </c>
      <c r="AV201" s="14" t="s">
        <v>82</v>
      </c>
      <c r="AW201" s="14" t="s">
        <v>33</v>
      </c>
      <c r="AX201" s="14" t="s">
        <v>80</v>
      </c>
      <c r="AY201" s="215" t="s">
        <v>120</v>
      </c>
    </row>
    <row r="202" spans="1:65" s="2" customFormat="1" ht="37.9" customHeight="1">
      <c r="A202" s="36"/>
      <c r="B202" s="37"/>
      <c r="C202" s="175" t="s">
        <v>8</v>
      </c>
      <c r="D202" s="175" t="s">
        <v>123</v>
      </c>
      <c r="E202" s="176" t="s">
        <v>264</v>
      </c>
      <c r="F202" s="177" t="s">
        <v>265</v>
      </c>
      <c r="G202" s="178" t="s">
        <v>234</v>
      </c>
      <c r="H202" s="179">
        <v>1</v>
      </c>
      <c r="I202" s="180"/>
      <c r="J202" s="181">
        <f>ROUND(I202*H202,2)</f>
        <v>0</v>
      </c>
      <c r="K202" s="177" t="s">
        <v>19</v>
      </c>
      <c r="L202" s="41"/>
      <c r="M202" s="182" t="s">
        <v>19</v>
      </c>
      <c r="N202" s="183" t="s">
        <v>43</v>
      </c>
      <c r="O202" s="66"/>
      <c r="P202" s="184">
        <f>O202*H202</f>
        <v>0</v>
      </c>
      <c r="Q202" s="184">
        <v>0.00094</v>
      </c>
      <c r="R202" s="184">
        <f>Q202*H202</f>
        <v>0.00094</v>
      </c>
      <c r="S202" s="184">
        <v>0</v>
      </c>
      <c r="T202" s="185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86" t="s">
        <v>235</v>
      </c>
      <c r="AT202" s="186" t="s">
        <v>123</v>
      </c>
      <c r="AU202" s="186" t="s">
        <v>82</v>
      </c>
      <c r="AY202" s="19" t="s">
        <v>120</v>
      </c>
      <c r="BE202" s="187">
        <f>IF(N202="základní",J202,0)</f>
        <v>0</v>
      </c>
      <c r="BF202" s="187">
        <f>IF(N202="snížená",J202,0)</f>
        <v>0</v>
      </c>
      <c r="BG202" s="187">
        <f>IF(N202="zákl. přenesená",J202,0)</f>
        <v>0</v>
      </c>
      <c r="BH202" s="187">
        <f>IF(N202="sníž. přenesená",J202,0)</f>
        <v>0</v>
      </c>
      <c r="BI202" s="187">
        <f>IF(N202="nulová",J202,0)</f>
        <v>0</v>
      </c>
      <c r="BJ202" s="19" t="s">
        <v>80</v>
      </c>
      <c r="BK202" s="187">
        <f>ROUND(I202*H202,2)</f>
        <v>0</v>
      </c>
      <c r="BL202" s="19" t="s">
        <v>235</v>
      </c>
      <c r="BM202" s="186" t="s">
        <v>266</v>
      </c>
    </row>
    <row r="203" spans="1:47" s="2" customFormat="1" ht="19.5">
      <c r="A203" s="36"/>
      <c r="B203" s="37"/>
      <c r="C203" s="38"/>
      <c r="D203" s="188" t="s">
        <v>130</v>
      </c>
      <c r="E203" s="38"/>
      <c r="F203" s="189" t="s">
        <v>267</v>
      </c>
      <c r="G203" s="38"/>
      <c r="H203" s="38"/>
      <c r="I203" s="190"/>
      <c r="J203" s="38"/>
      <c r="K203" s="38"/>
      <c r="L203" s="41"/>
      <c r="M203" s="191"/>
      <c r="N203" s="192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130</v>
      </c>
      <c r="AU203" s="19" t="s">
        <v>82</v>
      </c>
    </row>
    <row r="204" spans="1:47" s="2" customFormat="1" ht="117">
      <c r="A204" s="36"/>
      <c r="B204" s="37"/>
      <c r="C204" s="38"/>
      <c r="D204" s="188" t="s">
        <v>246</v>
      </c>
      <c r="E204" s="38"/>
      <c r="F204" s="238" t="s">
        <v>268</v>
      </c>
      <c r="G204" s="38"/>
      <c r="H204" s="38"/>
      <c r="I204" s="190"/>
      <c r="J204" s="38"/>
      <c r="K204" s="38"/>
      <c r="L204" s="41"/>
      <c r="M204" s="191"/>
      <c r="N204" s="192"/>
      <c r="O204" s="66"/>
      <c r="P204" s="66"/>
      <c r="Q204" s="66"/>
      <c r="R204" s="66"/>
      <c r="S204" s="66"/>
      <c r="T204" s="67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246</v>
      </c>
      <c r="AU204" s="19" t="s">
        <v>82</v>
      </c>
    </row>
    <row r="205" spans="2:51" s="14" customFormat="1" ht="12">
      <c r="B205" s="205"/>
      <c r="C205" s="206"/>
      <c r="D205" s="188" t="s">
        <v>134</v>
      </c>
      <c r="E205" s="207" t="s">
        <v>19</v>
      </c>
      <c r="F205" s="208" t="s">
        <v>269</v>
      </c>
      <c r="G205" s="206"/>
      <c r="H205" s="209">
        <v>1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134</v>
      </c>
      <c r="AU205" s="215" t="s">
        <v>82</v>
      </c>
      <c r="AV205" s="14" t="s">
        <v>82</v>
      </c>
      <c r="AW205" s="14" t="s">
        <v>33</v>
      </c>
      <c r="AX205" s="14" t="s">
        <v>80</v>
      </c>
      <c r="AY205" s="215" t="s">
        <v>120</v>
      </c>
    </row>
    <row r="206" spans="1:65" s="2" customFormat="1" ht="37.9" customHeight="1">
      <c r="A206" s="36"/>
      <c r="B206" s="37"/>
      <c r="C206" s="175" t="s">
        <v>235</v>
      </c>
      <c r="D206" s="175" t="s">
        <v>123</v>
      </c>
      <c r="E206" s="176" t="s">
        <v>270</v>
      </c>
      <c r="F206" s="177" t="s">
        <v>271</v>
      </c>
      <c r="G206" s="178" t="s">
        <v>234</v>
      </c>
      <c r="H206" s="179">
        <v>3</v>
      </c>
      <c r="I206" s="180"/>
      <c r="J206" s="181">
        <f>ROUND(I206*H206,2)</f>
        <v>0</v>
      </c>
      <c r="K206" s="177" t="s">
        <v>19</v>
      </c>
      <c r="L206" s="41"/>
      <c r="M206" s="182" t="s">
        <v>19</v>
      </c>
      <c r="N206" s="183" t="s">
        <v>43</v>
      </c>
      <c r="O206" s="66"/>
      <c r="P206" s="184">
        <f>O206*H206</f>
        <v>0</v>
      </c>
      <c r="Q206" s="184">
        <v>0.00094</v>
      </c>
      <c r="R206" s="184">
        <f>Q206*H206</f>
        <v>0.00282</v>
      </c>
      <c r="S206" s="184">
        <v>0</v>
      </c>
      <c r="T206" s="185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86" t="s">
        <v>235</v>
      </c>
      <c r="AT206" s="186" t="s">
        <v>123</v>
      </c>
      <c r="AU206" s="186" t="s">
        <v>82</v>
      </c>
      <c r="AY206" s="19" t="s">
        <v>120</v>
      </c>
      <c r="BE206" s="187">
        <f>IF(N206="základní",J206,0)</f>
        <v>0</v>
      </c>
      <c r="BF206" s="187">
        <f>IF(N206="snížená",J206,0)</f>
        <v>0</v>
      </c>
      <c r="BG206" s="187">
        <f>IF(N206="zákl. přenesená",J206,0)</f>
        <v>0</v>
      </c>
      <c r="BH206" s="187">
        <f>IF(N206="sníž. přenesená",J206,0)</f>
        <v>0</v>
      </c>
      <c r="BI206" s="187">
        <f>IF(N206="nulová",J206,0)</f>
        <v>0</v>
      </c>
      <c r="BJ206" s="19" t="s">
        <v>80</v>
      </c>
      <c r="BK206" s="187">
        <f>ROUND(I206*H206,2)</f>
        <v>0</v>
      </c>
      <c r="BL206" s="19" t="s">
        <v>235</v>
      </c>
      <c r="BM206" s="186" t="s">
        <v>272</v>
      </c>
    </row>
    <row r="207" spans="1:47" s="2" customFormat="1" ht="19.5">
      <c r="A207" s="36"/>
      <c r="B207" s="37"/>
      <c r="C207" s="38"/>
      <c r="D207" s="188" t="s">
        <v>130</v>
      </c>
      <c r="E207" s="38"/>
      <c r="F207" s="189" t="s">
        <v>273</v>
      </c>
      <c r="G207" s="38"/>
      <c r="H207" s="38"/>
      <c r="I207" s="190"/>
      <c r="J207" s="38"/>
      <c r="K207" s="38"/>
      <c r="L207" s="41"/>
      <c r="M207" s="191"/>
      <c r="N207" s="192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130</v>
      </c>
      <c r="AU207" s="19" t="s">
        <v>82</v>
      </c>
    </row>
    <row r="208" spans="1:47" s="2" customFormat="1" ht="39">
      <c r="A208" s="36"/>
      <c r="B208" s="37"/>
      <c r="C208" s="38"/>
      <c r="D208" s="188" t="s">
        <v>246</v>
      </c>
      <c r="E208" s="38"/>
      <c r="F208" s="238" t="s">
        <v>274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246</v>
      </c>
      <c r="AU208" s="19" t="s">
        <v>82</v>
      </c>
    </row>
    <row r="209" spans="2:51" s="14" customFormat="1" ht="12">
      <c r="B209" s="205"/>
      <c r="C209" s="206"/>
      <c r="D209" s="188" t="s">
        <v>134</v>
      </c>
      <c r="E209" s="207" t="s">
        <v>19</v>
      </c>
      <c r="F209" s="208" t="s">
        <v>141</v>
      </c>
      <c r="G209" s="206"/>
      <c r="H209" s="209">
        <v>3</v>
      </c>
      <c r="I209" s="210"/>
      <c r="J209" s="206"/>
      <c r="K209" s="206"/>
      <c r="L209" s="211"/>
      <c r="M209" s="212"/>
      <c r="N209" s="213"/>
      <c r="O209" s="213"/>
      <c r="P209" s="213"/>
      <c r="Q209" s="213"/>
      <c r="R209" s="213"/>
      <c r="S209" s="213"/>
      <c r="T209" s="214"/>
      <c r="AT209" s="215" t="s">
        <v>134</v>
      </c>
      <c r="AU209" s="215" t="s">
        <v>82</v>
      </c>
      <c r="AV209" s="14" t="s">
        <v>82</v>
      </c>
      <c r="AW209" s="14" t="s">
        <v>33</v>
      </c>
      <c r="AX209" s="14" t="s">
        <v>80</v>
      </c>
      <c r="AY209" s="215" t="s">
        <v>120</v>
      </c>
    </row>
    <row r="210" spans="1:65" s="2" customFormat="1" ht="24.2" customHeight="1">
      <c r="A210" s="36"/>
      <c r="B210" s="37"/>
      <c r="C210" s="175" t="s">
        <v>275</v>
      </c>
      <c r="D210" s="175" t="s">
        <v>123</v>
      </c>
      <c r="E210" s="176" t="s">
        <v>276</v>
      </c>
      <c r="F210" s="177" t="s">
        <v>277</v>
      </c>
      <c r="G210" s="178" t="s">
        <v>278</v>
      </c>
      <c r="H210" s="239"/>
      <c r="I210" s="180"/>
      <c r="J210" s="181">
        <f>ROUND(I210*H210,2)</f>
        <v>0</v>
      </c>
      <c r="K210" s="177" t="s">
        <v>127</v>
      </c>
      <c r="L210" s="41"/>
      <c r="M210" s="182" t="s">
        <v>19</v>
      </c>
      <c r="N210" s="183" t="s">
        <v>43</v>
      </c>
      <c r="O210" s="66"/>
      <c r="P210" s="184">
        <f>O210*H210</f>
        <v>0</v>
      </c>
      <c r="Q210" s="184">
        <v>0</v>
      </c>
      <c r="R210" s="184">
        <f>Q210*H210</f>
        <v>0</v>
      </c>
      <c r="S210" s="184">
        <v>0</v>
      </c>
      <c r="T210" s="185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86" t="s">
        <v>235</v>
      </c>
      <c r="AT210" s="186" t="s">
        <v>123</v>
      </c>
      <c r="AU210" s="186" t="s">
        <v>82</v>
      </c>
      <c r="AY210" s="19" t="s">
        <v>120</v>
      </c>
      <c r="BE210" s="187">
        <f>IF(N210="základní",J210,0)</f>
        <v>0</v>
      </c>
      <c r="BF210" s="187">
        <f>IF(N210="snížená",J210,0)</f>
        <v>0</v>
      </c>
      <c r="BG210" s="187">
        <f>IF(N210="zákl. přenesená",J210,0)</f>
        <v>0</v>
      </c>
      <c r="BH210" s="187">
        <f>IF(N210="sníž. přenesená",J210,0)</f>
        <v>0</v>
      </c>
      <c r="BI210" s="187">
        <f>IF(N210="nulová",J210,0)</f>
        <v>0</v>
      </c>
      <c r="BJ210" s="19" t="s">
        <v>80</v>
      </c>
      <c r="BK210" s="187">
        <f>ROUND(I210*H210,2)</f>
        <v>0</v>
      </c>
      <c r="BL210" s="19" t="s">
        <v>235</v>
      </c>
      <c r="BM210" s="186" t="s">
        <v>279</v>
      </c>
    </row>
    <row r="211" spans="1:47" s="2" customFormat="1" ht="29.25">
      <c r="A211" s="36"/>
      <c r="B211" s="37"/>
      <c r="C211" s="38"/>
      <c r="D211" s="188" t="s">
        <v>130</v>
      </c>
      <c r="E211" s="38"/>
      <c r="F211" s="189" t="s">
        <v>280</v>
      </c>
      <c r="G211" s="38"/>
      <c r="H211" s="38"/>
      <c r="I211" s="190"/>
      <c r="J211" s="38"/>
      <c r="K211" s="38"/>
      <c r="L211" s="41"/>
      <c r="M211" s="191"/>
      <c r="N211" s="192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130</v>
      </c>
      <c r="AU211" s="19" t="s">
        <v>82</v>
      </c>
    </row>
    <row r="212" spans="1:47" s="2" customFormat="1" ht="12">
      <c r="A212" s="36"/>
      <c r="B212" s="37"/>
      <c r="C212" s="38"/>
      <c r="D212" s="193" t="s">
        <v>132</v>
      </c>
      <c r="E212" s="38"/>
      <c r="F212" s="194" t="s">
        <v>281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132</v>
      </c>
      <c r="AU212" s="19" t="s">
        <v>82</v>
      </c>
    </row>
    <row r="213" spans="2:63" s="12" customFormat="1" ht="22.9" customHeight="1">
      <c r="B213" s="159"/>
      <c r="C213" s="160"/>
      <c r="D213" s="161" t="s">
        <v>71</v>
      </c>
      <c r="E213" s="173" t="s">
        <v>282</v>
      </c>
      <c r="F213" s="173" t="s">
        <v>283</v>
      </c>
      <c r="G213" s="160"/>
      <c r="H213" s="160"/>
      <c r="I213" s="163"/>
      <c r="J213" s="174">
        <f>BK213</f>
        <v>0</v>
      </c>
      <c r="K213" s="160"/>
      <c r="L213" s="165"/>
      <c r="M213" s="166"/>
      <c r="N213" s="167"/>
      <c r="O213" s="167"/>
      <c r="P213" s="168">
        <f>SUM(P214:P252)</f>
        <v>0</v>
      </c>
      <c r="Q213" s="167"/>
      <c r="R213" s="168">
        <f>SUM(R214:R252)</f>
        <v>0.03824992</v>
      </c>
      <c r="S213" s="167"/>
      <c r="T213" s="169">
        <f>SUM(T214:T252)</f>
        <v>0</v>
      </c>
      <c r="AR213" s="170" t="s">
        <v>82</v>
      </c>
      <c r="AT213" s="171" t="s">
        <v>71</v>
      </c>
      <c r="AU213" s="171" t="s">
        <v>80</v>
      </c>
      <c r="AY213" s="170" t="s">
        <v>120</v>
      </c>
      <c r="BK213" s="172">
        <f>SUM(BK214:BK252)</f>
        <v>0</v>
      </c>
    </row>
    <row r="214" spans="1:65" s="2" customFormat="1" ht="16.5" customHeight="1">
      <c r="A214" s="36"/>
      <c r="B214" s="37"/>
      <c r="C214" s="175" t="s">
        <v>284</v>
      </c>
      <c r="D214" s="175" t="s">
        <v>123</v>
      </c>
      <c r="E214" s="176" t="s">
        <v>285</v>
      </c>
      <c r="F214" s="177" t="s">
        <v>286</v>
      </c>
      <c r="G214" s="178" t="s">
        <v>151</v>
      </c>
      <c r="H214" s="179">
        <v>107.4</v>
      </c>
      <c r="I214" s="180"/>
      <c r="J214" s="181">
        <f>ROUND(I214*H214,2)</f>
        <v>0</v>
      </c>
      <c r="K214" s="177" t="s">
        <v>127</v>
      </c>
      <c r="L214" s="41"/>
      <c r="M214" s="182" t="s">
        <v>19</v>
      </c>
      <c r="N214" s="183" t="s">
        <v>43</v>
      </c>
      <c r="O214" s="66"/>
      <c r="P214" s="184">
        <f>O214*H214</f>
        <v>0</v>
      </c>
      <c r="Q214" s="184">
        <v>0</v>
      </c>
      <c r="R214" s="184">
        <f>Q214*H214</f>
        <v>0</v>
      </c>
      <c r="S214" s="184">
        <v>0</v>
      </c>
      <c r="T214" s="185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86" t="s">
        <v>235</v>
      </c>
      <c r="AT214" s="186" t="s">
        <v>123</v>
      </c>
      <c r="AU214" s="186" t="s">
        <v>82</v>
      </c>
      <c r="AY214" s="19" t="s">
        <v>120</v>
      </c>
      <c r="BE214" s="187">
        <f>IF(N214="základní",J214,0)</f>
        <v>0</v>
      </c>
      <c r="BF214" s="187">
        <f>IF(N214="snížená",J214,0)</f>
        <v>0</v>
      </c>
      <c r="BG214" s="187">
        <f>IF(N214="zákl. přenesená",J214,0)</f>
        <v>0</v>
      </c>
      <c r="BH214" s="187">
        <f>IF(N214="sníž. přenesená",J214,0)</f>
        <v>0</v>
      </c>
      <c r="BI214" s="187">
        <f>IF(N214="nulová",J214,0)</f>
        <v>0</v>
      </c>
      <c r="BJ214" s="19" t="s">
        <v>80</v>
      </c>
      <c r="BK214" s="187">
        <f>ROUND(I214*H214,2)</f>
        <v>0</v>
      </c>
      <c r="BL214" s="19" t="s">
        <v>235</v>
      </c>
      <c r="BM214" s="186" t="s">
        <v>287</v>
      </c>
    </row>
    <row r="215" spans="1:47" s="2" customFormat="1" ht="19.5">
      <c r="A215" s="36"/>
      <c r="B215" s="37"/>
      <c r="C215" s="38"/>
      <c r="D215" s="188" t="s">
        <v>130</v>
      </c>
      <c r="E215" s="38"/>
      <c r="F215" s="189" t="s">
        <v>288</v>
      </c>
      <c r="G215" s="38"/>
      <c r="H215" s="38"/>
      <c r="I215" s="190"/>
      <c r="J215" s="38"/>
      <c r="K215" s="38"/>
      <c r="L215" s="41"/>
      <c r="M215" s="191"/>
      <c r="N215" s="192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130</v>
      </c>
      <c r="AU215" s="19" t="s">
        <v>82</v>
      </c>
    </row>
    <row r="216" spans="1:47" s="2" customFormat="1" ht="12">
      <c r="A216" s="36"/>
      <c r="B216" s="37"/>
      <c r="C216" s="38"/>
      <c r="D216" s="193" t="s">
        <v>132</v>
      </c>
      <c r="E216" s="38"/>
      <c r="F216" s="194" t="s">
        <v>289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132</v>
      </c>
      <c r="AU216" s="19" t="s">
        <v>82</v>
      </c>
    </row>
    <row r="217" spans="2:51" s="13" customFormat="1" ht="12">
      <c r="B217" s="195"/>
      <c r="C217" s="196"/>
      <c r="D217" s="188" t="s">
        <v>134</v>
      </c>
      <c r="E217" s="197" t="s">
        <v>19</v>
      </c>
      <c r="F217" s="198" t="s">
        <v>135</v>
      </c>
      <c r="G217" s="196"/>
      <c r="H217" s="197" t="s">
        <v>19</v>
      </c>
      <c r="I217" s="199"/>
      <c r="J217" s="196"/>
      <c r="K217" s="196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134</v>
      </c>
      <c r="AU217" s="204" t="s">
        <v>82</v>
      </c>
      <c r="AV217" s="13" t="s">
        <v>80</v>
      </c>
      <c r="AW217" s="13" t="s">
        <v>33</v>
      </c>
      <c r="AX217" s="13" t="s">
        <v>72</v>
      </c>
      <c r="AY217" s="204" t="s">
        <v>120</v>
      </c>
    </row>
    <row r="218" spans="2:51" s="14" customFormat="1" ht="12">
      <c r="B218" s="205"/>
      <c r="C218" s="206"/>
      <c r="D218" s="188" t="s">
        <v>134</v>
      </c>
      <c r="E218" s="207" t="s">
        <v>19</v>
      </c>
      <c r="F218" s="208" t="s">
        <v>155</v>
      </c>
      <c r="G218" s="206"/>
      <c r="H218" s="209">
        <v>7.5</v>
      </c>
      <c r="I218" s="210"/>
      <c r="J218" s="206"/>
      <c r="K218" s="206"/>
      <c r="L218" s="211"/>
      <c r="M218" s="212"/>
      <c r="N218" s="213"/>
      <c r="O218" s="213"/>
      <c r="P218" s="213"/>
      <c r="Q218" s="213"/>
      <c r="R218" s="213"/>
      <c r="S218" s="213"/>
      <c r="T218" s="214"/>
      <c r="AT218" s="215" t="s">
        <v>134</v>
      </c>
      <c r="AU218" s="215" t="s">
        <v>82</v>
      </c>
      <c r="AV218" s="14" t="s">
        <v>82</v>
      </c>
      <c r="AW218" s="14" t="s">
        <v>33</v>
      </c>
      <c r="AX218" s="14" t="s">
        <v>72</v>
      </c>
      <c r="AY218" s="215" t="s">
        <v>120</v>
      </c>
    </row>
    <row r="219" spans="2:51" s="14" customFormat="1" ht="12">
      <c r="B219" s="205"/>
      <c r="C219" s="206"/>
      <c r="D219" s="188" t="s">
        <v>134</v>
      </c>
      <c r="E219" s="207" t="s">
        <v>19</v>
      </c>
      <c r="F219" s="208" t="s">
        <v>156</v>
      </c>
      <c r="G219" s="206"/>
      <c r="H219" s="209">
        <v>30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134</v>
      </c>
      <c r="AU219" s="215" t="s">
        <v>82</v>
      </c>
      <c r="AV219" s="14" t="s">
        <v>82</v>
      </c>
      <c r="AW219" s="14" t="s">
        <v>33</v>
      </c>
      <c r="AX219" s="14" t="s">
        <v>72</v>
      </c>
      <c r="AY219" s="215" t="s">
        <v>120</v>
      </c>
    </row>
    <row r="220" spans="2:51" s="14" customFormat="1" ht="12">
      <c r="B220" s="205"/>
      <c r="C220" s="206"/>
      <c r="D220" s="188" t="s">
        <v>134</v>
      </c>
      <c r="E220" s="207" t="s">
        <v>19</v>
      </c>
      <c r="F220" s="208" t="s">
        <v>157</v>
      </c>
      <c r="G220" s="206"/>
      <c r="H220" s="209">
        <v>30</v>
      </c>
      <c r="I220" s="210"/>
      <c r="J220" s="206"/>
      <c r="K220" s="206"/>
      <c r="L220" s="211"/>
      <c r="M220" s="212"/>
      <c r="N220" s="213"/>
      <c r="O220" s="213"/>
      <c r="P220" s="213"/>
      <c r="Q220" s="213"/>
      <c r="R220" s="213"/>
      <c r="S220" s="213"/>
      <c r="T220" s="214"/>
      <c r="AT220" s="215" t="s">
        <v>134</v>
      </c>
      <c r="AU220" s="215" t="s">
        <v>82</v>
      </c>
      <c r="AV220" s="14" t="s">
        <v>82</v>
      </c>
      <c r="AW220" s="14" t="s">
        <v>33</v>
      </c>
      <c r="AX220" s="14" t="s">
        <v>72</v>
      </c>
      <c r="AY220" s="215" t="s">
        <v>120</v>
      </c>
    </row>
    <row r="221" spans="2:51" s="14" customFormat="1" ht="12">
      <c r="B221" s="205"/>
      <c r="C221" s="206"/>
      <c r="D221" s="188" t="s">
        <v>134</v>
      </c>
      <c r="E221" s="207" t="s">
        <v>19</v>
      </c>
      <c r="F221" s="208" t="s">
        <v>158</v>
      </c>
      <c r="G221" s="206"/>
      <c r="H221" s="209">
        <v>15</v>
      </c>
      <c r="I221" s="210"/>
      <c r="J221" s="206"/>
      <c r="K221" s="206"/>
      <c r="L221" s="211"/>
      <c r="M221" s="212"/>
      <c r="N221" s="213"/>
      <c r="O221" s="213"/>
      <c r="P221" s="213"/>
      <c r="Q221" s="213"/>
      <c r="R221" s="213"/>
      <c r="S221" s="213"/>
      <c r="T221" s="214"/>
      <c r="AT221" s="215" t="s">
        <v>134</v>
      </c>
      <c r="AU221" s="215" t="s">
        <v>82</v>
      </c>
      <c r="AV221" s="14" t="s">
        <v>82</v>
      </c>
      <c r="AW221" s="14" t="s">
        <v>33</v>
      </c>
      <c r="AX221" s="14" t="s">
        <v>72</v>
      </c>
      <c r="AY221" s="215" t="s">
        <v>120</v>
      </c>
    </row>
    <row r="222" spans="2:51" s="15" customFormat="1" ht="12">
      <c r="B222" s="216"/>
      <c r="C222" s="217"/>
      <c r="D222" s="188" t="s">
        <v>134</v>
      </c>
      <c r="E222" s="218" t="s">
        <v>19</v>
      </c>
      <c r="F222" s="219" t="s">
        <v>140</v>
      </c>
      <c r="G222" s="217"/>
      <c r="H222" s="220">
        <v>82.5</v>
      </c>
      <c r="I222" s="221"/>
      <c r="J222" s="217"/>
      <c r="K222" s="217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134</v>
      </c>
      <c r="AU222" s="226" t="s">
        <v>82</v>
      </c>
      <c r="AV222" s="15" t="s">
        <v>141</v>
      </c>
      <c r="AW222" s="15" t="s">
        <v>33</v>
      </c>
      <c r="AX222" s="15" t="s">
        <v>72</v>
      </c>
      <c r="AY222" s="226" t="s">
        <v>120</v>
      </c>
    </row>
    <row r="223" spans="2:51" s="13" customFormat="1" ht="12">
      <c r="B223" s="195"/>
      <c r="C223" s="196"/>
      <c r="D223" s="188" t="s">
        <v>134</v>
      </c>
      <c r="E223" s="197" t="s">
        <v>19</v>
      </c>
      <c r="F223" s="198" t="s">
        <v>142</v>
      </c>
      <c r="G223" s="196"/>
      <c r="H223" s="197" t="s">
        <v>19</v>
      </c>
      <c r="I223" s="199"/>
      <c r="J223" s="196"/>
      <c r="K223" s="196"/>
      <c r="L223" s="200"/>
      <c r="M223" s="201"/>
      <c r="N223" s="202"/>
      <c r="O223" s="202"/>
      <c r="P223" s="202"/>
      <c r="Q223" s="202"/>
      <c r="R223" s="202"/>
      <c r="S223" s="202"/>
      <c r="T223" s="203"/>
      <c r="AT223" s="204" t="s">
        <v>134</v>
      </c>
      <c r="AU223" s="204" t="s">
        <v>82</v>
      </c>
      <c r="AV223" s="13" t="s">
        <v>80</v>
      </c>
      <c r="AW223" s="13" t="s">
        <v>33</v>
      </c>
      <c r="AX223" s="13" t="s">
        <v>72</v>
      </c>
      <c r="AY223" s="204" t="s">
        <v>120</v>
      </c>
    </row>
    <row r="224" spans="2:51" s="14" customFormat="1" ht="12">
      <c r="B224" s="205"/>
      <c r="C224" s="206"/>
      <c r="D224" s="188" t="s">
        <v>134</v>
      </c>
      <c r="E224" s="207" t="s">
        <v>19</v>
      </c>
      <c r="F224" s="208" t="s">
        <v>159</v>
      </c>
      <c r="G224" s="206"/>
      <c r="H224" s="209">
        <v>13.2</v>
      </c>
      <c r="I224" s="210"/>
      <c r="J224" s="206"/>
      <c r="K224" s="206"/>
      <c r="L224" s="211"/>
      <c r="M224" s="212"/>
      <c r="N224" s="213"/>
      <c r="O224" s="213"/>
      <c r="P224" s="213"/>
      <c r="Q224" s="213"/>
      <c r="R224" s="213"/>
      <c r="S224" s="213"/>
      <c r="T224" s="214"/>
      <c r="AT224" s="215" t="s">
        <v>134</v>
      </c>
      <c r="AU224" s="215" t="s">
        <v>82</v>
      </c>
      <c r="AV224" s="14" t="s">
        <v>82</v>
      </c>
      <c r="AW224" s="14" t="s">
        <v>33</v>
      </c>
      <c r="AX224" s="14" t="s">
        <v>72</v>
      </c>
      <c r="AY224" s="215" t="s">
        <v>120</v>
      </c>
    </row>
    <row r="225" spans="2:51" s="13" customFormat="1" ht="12">
      <c r="B225" s="195"/>
      <c r="C225" s="196"/>
      <c r="D225" s="188" t="s">
        <v>134</v>
      </c>
      <c r="E225" s="197" t="s">
        <v>19</v>
      </c>
      <c r="F225" s="198" t="s">
        <v>144</v>
      </c>
      <c r="G225" s="196"/>
      <c r="H225" s="197" t="s">
        <v>19</v>
      </c>
      <c r="I225" s="199"/>
      <c r="J225" s="196"/>
      <c r="K225" s="196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134</v>
      </c>
      <c r="AU225" s="204" t="s">
        <v>82</v>
      </c>
      <c r="AV225" s="13" t="s">
        <v>80</v>
      </c>
      <c r="AW225" s="13" t="s">
        <v>33</v>
      </c>
      <c r="AX225" s="13" t="s">
        <v>72</v>
      </c>
      <c r="AY225" s="204" t="s">
        <v>120</v>
      </c>
    </row>
    <row r="226" spans="2:51" s="14" customFormat="1" ht="12">
      <c r="B226" s="205"/>
      <c r="C226" s="206"/>
      <c r="D226" s="188" t="s">
        <v>134</v>
      </c>
      <c r="E226" s="207" t="s">
        <v>19</v>
      </c>
      <c r="F226" s="208" t="s">
        <v>160</v>
      </c>
      <c r="G226" s="206"/>
      <c r="H226" s="209">
        <v>6.9</v>
      </c>
      <c r="I226" s="210"/>
      <c r="J226" s="206"/>
      <c r="K226" s="206"/>
      <c r="L226" s="211"/>
      <c r="M226" s="212"/>
      <c r="N226" s="213"/>
      <c r="O226" s="213"/>
      <c r="P226" s="213"/>
      <c r="Q226" s="213"/>
      <c r="R226" s="213"/>
      <c r="S226" s="213"/>
      <c r="T226" s="214"/>
      <c r="AT226" s="215" t="s">
        <v>134</v>
      </c>
      <c r="AU226" s="215" t="s">
        <v>82</v>
      </c>
      <c r="AV226" s="14" t="s">
        <v>82</v>
      </c>
      <c r="AW226" s="14" t="s">
        <v>33</v>
      </c>
      <c r="AX226" s="14" t="s">
        <v>72</v>
      </c>
      <c r="AY226" s="215" t="s">
        <v>120</v>
      </c>
    </row>
    <row r="227" spans="2:51" s="13" customFormat="1" ht="12">
      <c r="B227" s="195"/>
      <c r="C227" s="196"/>
      <c r="D227" s="188" t="s">
        <v>134</v>
      </c>
      <c r="E227" s="197" t="s">
        <v>19</v>
      </c>
      <c r="F227" s="198" t="s">
        <v>146</v>
      </c>
      <c r="G227" s="196"/>
      <c r="H227" s="197" t="s">
        <v>19</v>
      </c>
      <c r="I227" s="199"/>
      <c r="J227" s="196"/>
      <c r="K227" s="196"/>
      <c r="L227" s="200"/>
      <c r="M227" s="201"/>
      <c r="N227" s="202"/>
      <c r="O227" s="202"/>
      <c r="P227" s="202"/>
      <c r="Q227" s="202"/>
      <c r="R227" s="202"/>
      <c r="S227" s="202"/>
      <c r="T227" s="203"/>
      <c r="AT227" s="204" t="s">
        <v>134</v>
      </c>
      <c r="AU227" s="204" t="s">
        <v>82</v>
      </c>
      <c r="AV227" s="13" t="s">
        <v>80</v>
      </c>
      <c r="AW227" s="13" t="s">
        <v>33</v>
      </c>
      <c r="AX227" s="13" t="s">
        <v>72</v>
      </c>
      <c r="AY227" s="204" t="s">
        <v>120</v>
      </c>
    </row>
    <row r="228" spans="2:51" s="14" customFormat="1" ht="12">
      <c r="B228" s="205"/>
      <c r="C228" s="206"/>
      <c r="D228" s="188" t="s">
        <v>134</v>
      </c>
      <c r="E228" s="207" t="s">
        <v>19</v>
      </c>
      <c r="F228" s="208" t="s">
        <v>161</v>
      </c>
      <c r="G228" s="206"/>
      <c r="H228" s="209">
        <v>4.8</v>
      </c>
      <c r="I228" s="210"/>
      <c r="J228" s="206"/>
      <c r="K228" s="206"/>
      <c r="L228" s="211"/>
      <c r="M228" s="212"/>
      <c r="N228" s="213"/>
      <c r="O228" s="213"/>
      <c r="P228" s="213"/>
      <c r="Q228" s="213"/>
      <c r="R228" s="213"/>
      <c r="S228" s="213"/>
      <c r="T228" s="214"/>
      <c r="AT228" s="215" t="s">
        <v>134</v>
      </c>
      <c r="AU228" s="215" t="s">
        <v>82</v>
      </c>
      <c r="AV228" s="14" t="s">
        <v>82</v>
      </c>
      <c r="AW228" s="14" t="s">
        <v>33</v>
      </c>
      <c r="AX228" s="14" t="s">
        <v>72</v>
      </c>
      <c r="AY228" s="215" t="s">
        <v>120</v>
      </c>
    </row>
    <row r="229" spans="2:51" s="16" customFormat="1" ht="12">
      <c r="B229" s="227"/>
      <c r="C229" s="228"/>
      <c r="D229" s="188" t="s">
        <v>134</v>
      </c>
      <c r="E229" s="229" t="s">
        <v>19</v>
      </c>
      <c r="F229" s="230" t="s">
        <v>148</v>
      </c>
      <c r="G229" s="228"/>
      <c r="H229" s="231">
        <v>107.4</v>
      </c>
      <c r="I229" s="232"/>
      <c r="J229" s="228"/>
      <c r="K229" s="228"/>
      <c r="L229" s="233"/>
      <c r="M229" s="234"/>
      <c r="N229" s="235"/>
      <c r="O229" s="235"/>
      <c r="P229" s="235"/>
      <c r="Q229" s="235"/>
      <c r="R229" s="235"/>
      <c r="S229" s="235"/>
      <c r="T229" s="236"/>
      <c r="AT229" s="237" t="s">
        <v>134</v>
      </c>
      <c r="AU229" s="237" t="s">
        <v>82</v>
      </c>
      <c r="AV229" s="16" t="s">
        <v>128</v>
      </c>
      <c r="AW229" s="16" t="s">
        <v>33</v>
      </c>
      <c r="AX229" s="16" t="s">
        <v>80</v>
      </c>
      <c r="AY229" s="237" t="s">
        <v>120</v>
      </c>
    </row>
    <row r="230" spans="1:65" s="2" customFormat="1" ht="16.5" customHeight="1">
      <c r="A230" s="36"/>
      <c r="B230" s="37"/>
      <c r="C230" s="240" t="s">
        <v>290</v>
      </c>
      <c r="D230" s="240" t="s">
        <v>291</v>
      </c>
      <c r="E230" s="241" t="s">
        <v>292</v>
      </c>
      <c r="F230" s="242" t="s">
        <v>293</v>
      </c>
      <c r="G230" s="243" t="s">
        <v>151</v>
      </c>
      <c r="H230" s="244">
        <v>112.77</v>
      </c>
      <c r="I230" s="245"/>
      <c r="J230" s="246">
        <f>ROUND(I230*H230,2)</f>
        <v>0</v>
      </c>
      <c r="K230" s="242" t="s">
        <v>127</v>
      </c>
      <c r="L230" s="247"/>
      <c r="M230" s="248" t="s">
        <v>19</v>
      </c>
      <c r="N230" s="249" t="s">
        <v>43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294</v>
      </c>
      <c r="AT230" s="186" t="s">
        <v>291</v>
      </c>
      <c r="AU230" s="186" t="s">
        <v>82</v>
      </c>
      <c r="AY230" s="19" t="s">
        <v>120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80</v>
      </c>
      <c r="BK230" s="187">
        <f>ROUND(I230*H230,2)</f>
        <v>0</v>
      </c>
      <c r="BL230" s="19" t="s">
        <v>235</v>
      </c>
      <c r="BM230" s="186" t="s">
        <v>295</v>
      </c>
    </row>
    <row r="231" spans="1:47" s="2" customFormat="1" ht="12">
      <c r="A231" s="36"/>
      <c r="B231" s="37"/>
      <c r="C231" s="38"/>
      <c r="D231" s="188" t="s">
        <v>130</v>
      </c>
      <c r="E231" s="38"/>
      <c r="F231" s="189" t="s">
        <v>293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130</v>
      </c>
      <c r="AU231" s="19" t="s">
        <v>82</v>
      </c>
    </row>
    <row r="232" spans="1:47" s="2" customFormat="1" ht="12">
      <c r="A232" s="36"/>
      <c r="B232" s="37"/>
      <c r="C232" s="38"/>
      <c r="D232" s="193" t="s">
        <v>132</v>
      </c>
      <c r="E232" s="38"/>
      <c r="F232" s="194" t="s">
        <v>296</v>
      </c>
      <c r="G232" s="38"/>
      <c r="H232" s="38"/>
      <c r="I232" s="190"/>
      <c r="J232" s="38"/>
      <c r="K232" s="38"/>
      <c r="L232" s="41"/>
      <c r="M232" s="191"/>
      <c r="N232" s="192"/>
      <c r="O232" s="66"/>
      <c r="P232" s="66"/>
      <c r="Q232" s="66"/>
      <c r="R232" s="66"/>
      <c r="S232" s="66"/>
      <c r="T232" s="67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T232" s="19" t="s">
        <v>132</v>
      </c>
      <c r="AU232" s="19" t="s">
        <v>82</v>
      </c>
    </row>
    <row r="233" spans="2:51" s="14" customFormat="1" ht="12">
      <c r="B233" s="205"/>
      <c r="C233" s="206"/>
      <c r="D233" s="188" t="s">
        <v>134</v>
      </c>
      <c r="E233" s="207" t="s">
        <v>19</v>
      </c>
      <c r="F233" s="208" t="s">
        <v>297</v>
      </c>
      <c r="G233" s="206"/>
      <c r="H233" s="209">
        <v>112.77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134</v>
      </c>
      <c r="AU233" s="215" t="s">
        <v>82</v>
      </c>
      <c r="AV233" s="14" t="s">
        <v>82</v>
      </c>
      <c r="AW233" s="14" t="s">
        <v>33</v>
      </c>
      <c r="AX233" s="14" t="s">
        <v>80</v>
      </c>
      <c r="AY233" s="215" t="s">
        <v>120</v>
      </c>
    </row>
    <row r="234" spans="1:65" s="2" customFormat="1" ht="24.2" customHeight="1">
      <c r="A234" s="36"/>
      <c r="B234" s="37"/>
      <c r="C234" s="175" t="s">
        <v>298</v>
      </c>
      <c r="D234" s="175" t="s">
        <v>123</v>
      </c>
      <c r="E234" s="176" t="s">
        <v>299</v>
      </c>
      <c r="F234" s="177" t="s">
        <v>300</v>
      </c>
      <c r="G234" s="178" t="s">
        <v>151</v>
      </c>
      <c r="H234" s="179">
        <v>83.152</v>
      </c>
      <c r="I234" s="180"/>
      <c r="J234" s="181">
        <f>ROUND(I234*H234,2)</f>
        <v>0</v>
      </c>
      <c r="K234" s="177" t="s">
        <v>127</v>
      </c>
      <c r="L234" s="41"/>
      <c r="M234" s="182" t="s">
        <v>19</v>
      </c>
      <c r="N234" s="183" t="s">
        <v>43</v>
      </c>
      <c r="O234" s="66"/>
      <c r="P234" s="184">
        <f>O234*H234</f>
        <v>0</v>
      </c>
      <c r="Q234" s="184">
        <v>0.0002</v>
      </c>
      <c r="R234" s="184">
        <f>Q234*H234</f>
        <v>0.0166304</v>
      </c>
      <c r="S234" s="184">
        <v>0</v>
      </c>
      <c r="T234" s="185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86" t="s">
        <v>235</v>
      </c>
      <c r="AT234" s="186" t="s">
        <v>123</v>
      </c>
      <c r="AU234" s="186" t="s">
        <v>82</v>
      </c>
      <c r="AY234" s="19" t="s">
        <v>120</v>
      </c>
      <c r="BE234" s="187">
        <f>IF(N234="základní",J234,0)</f>
        <v>0</v>
      </c>
      <c r="BF234" s="187">
        <f>IF(N234="snížená",J234,0)</f>
        <v>0</v>
      </c>
      <c r="BG234" s="187">
        <f>IF(N234="zákl. přenesená",J234,0)</f>
        <v>0</v>
      </c>
      <c r="BH234" s="187">
        <f>IF(N234="sníž. přenesená",J234,0)</f>
        <v>0</v>
      </c>
      <c r="BI234" s="187">
        <f>IF(N234="nulová",J234,0)</f>
        <v>0</v>
      </c>
      <c r="BJ234" s="19" t="s">
        <v>80</v>
      </c>
      <c r="BK234" s="187">
        <f>ROUND(I234*H234,2)</f>
        <v>0</v>
      </c>
      <c r="BL234" s="19" t="s">
        <v>235</v>
      </c>
      <c r="BM234" s="186" t="s">
        <v>301</v>
      </c>
    </row>
    <row r="235" spans="1:47" s="2" customFormat="1" ht="19.5">
      <c r="A235" s="36"/>
      <c r="B235" s="37"/>
      <c r="C235" s="38"/>
      <c r="D235" s="188" t="s">
        <v>130</v>
      </c>
      <c r="E235" s="38"/>
      <c r="F235" s="189" t="s">
        <v>302</v>
      </c>
      <c r="G235" s="38"/>
      <c r="H235" s="38"/>
      <c r="I235" s="190"/>
      <c r="J235" s="38"/>
      <c r="K235" s="38"/>
      <c r="L235" s="41"/>
      <c r="M235" s="191"/>
      <c r="N235" s="192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130</v>
      </c>
      <c r="AU235" s="19" t="s">
        <v>82</v>
      </c>
    </row>
    <row r="236" spans="1:47" s="2" customFormat="1" ht="12">
      <c r="A236" s="36"/>
      <c r="B236" s="37"/>
      <c r="C236" s="38"/>
      <c r="D236" s="193" t="s">
        <v>132</v>
      </c>
      <c r="E236" s="38"/>
      <c r="F236" s="194" t="s">
        <v>303</v>
      </c>
      <c r="G236" s="38"/>
      <c r="H236" s="38"/>
      <c r="I236" s="190"/>
      <c r="J236" s="38"/>
      <c r="K236" s="38"/>
      <c r="L236" s="41"/>
      <c r="M236" s="191"/>
      <c r="N236" s="192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132</v>
      </c>
      <c r="AU236" s="19" t="s">
        <v>82</v>
      </c>
    </row>
    <row r="237" spans="2:51" s="13" customFormat="1" ht="12">
      <c r="B237" s="195"/>
      <c r="C237" s="196"/>
      <c r="D237" s="188" t="s">
        <v>134</v>
      </c>
      <c r="E237" s="197" t="s">
        <v>19</v>
      </c>
      <c r="F237" s="198" t="s">
        <v>135</v>
      </c>
      <c r="G237" s="196"/>
      <c r="H237" s="197" t="s">
        <v>19</v>
      </c>
      <c r="I237" s="199"/>
      <c r="J237" s="196"/>
      <c r="K237" s="196"/>
      <c r="L237" s="200"/>
      <c r="M237" s="201"/>
      <c r="N237" s="202"/>
      <c r="O237" s="202"/>
      <c r="P237" s="202"/>
      <c r="Q237" s="202"/>
      <c r="R237" s="202"/>
      <c r="S237" s="202"/>
      <c r="T237" s="203"/>
      <c r="AT237" s="204" t="s">
        <v>134</v>
      </c>
      <c r="AU237" s="204" t="s">
        <v>82</v>
      </c>
      <c r="AV237" s="13" t="s">
        <v>80</v>
      </c>
      <c r="AW237" s="13" t="s">
        <v>33</v>
      </c>
      <c r="AX237" s="13" t="s">
        <v>72</v>
      </c>
      <c r="AY237" s="204" t="s">
        <v>120</v>
      </c>
    </row>
    <row r="238" spans="2:51" s="14" customFormat="1" ht="12">
      <c r="B238" s="205"/>
      <c r="C238" s="206"/>
      <c r="D238" s="188" t="s">
        <v>134</v>
      </c>
      <c r="E238" s="207" t="s">
        <v>19</v>
      </c>
      <c r="F238" s="208" t="s">
        <v>304</v>
      </c>
      <c r="G238" s="206"/>
      <c r="H238" s="209">
        <v>5.36</v>
      </c>
      <c r="I238" s="210"/>
      <c r="J238" s="206"/>
      <c r="K238" s="206"/>
      <c r="L238" s="211"/>
      <c r="M238" s="212"/>
      <c r="N238" s="213"/>
      <c r="O238" s="213"/>
      <c r="P238" s="213"/>
      <c r="Q238" s="213"/>
      <c r="R238" s="213"/>
      <c r="S238" s="213"/>
      <c r="T238" s="214"/>
      <c r="AT238" s="215" t="s">
        <v>134</v>
      </c>
      <c r="AU238" s="215" t="s">
        <v>82</v>
      </c>
      <c r="AV238" s="14" t="s">
        <v>82</v>
      </c>
      <c r="AW238" s="14" t="s">
        <v>33</v>
      </c>
      <c r="AX238" s="14" t="s">
        <v>72</v>
      </c>
      <c r="AY238" s="215" t="s">
        <v>120</v>
      </c>
    </row>
    <row r="239" spans="2:51" s="14" customFormat="1" ht="12">
      <c r="B239" s="205"/>
      <c r="C239" s="206"/>
      <c r="D239" s="188" t="s">
        <v>134</v>
      </c>
      <c r="E239" s="207" t="s">
        <v>19</v>
      </c>
      <c r="F239" s="208" t="s">
        <v>305</v>
      </c>
      <c r="G239" s="206"/>
      <c r="H239" s="209">
        <v>21.44</v>
      </c>
      <c r="I239" s="210"/>
      <c r="J239" s="206"/>
      <c r="K239" s="206"/>
      <c r="L239" s="211"/>
      <c r="M239" s="212"/>
      <c r="N239" s="213"/>
      <c r="O239" s="213"/>
      <c r="P239" s="213"/>
      <c r="Q239" s="213"/>
      <c r="R239" s="213"/>
      <c r="S239" s="213"/>
      <c r="T239" s="214"/>
      <c r="AT239" s="215" t="s">
        <v>134</v>
      </c>
      <c r="AU239" s="215" t="s">
        <v>82</v>
      </c>
      <c r="AV239" s="14" t="s">
        <v>82</v>
      </c>
      <c r="AW239" s="14" t="s">
        <v>33</v>
      </c>
      <c r="AX239" s="14" t="s">
        <v>72</v>
      </c>
      <c r="AY239" s="215" t="s">
        <v>120</v>
      </c>
    </row>
    <row r="240" spans="2:51" s="14" customFormat="1" ht="12">
      <c r="B240" s="205"/>
      <c r="C240" s="206"/>
      <c r="D240" s="188" t="s">
        <v>134</v>
      </c>
      <c r="E240" s="207" t="s">
        <v>19</v>
      </c>
      <c r="F240" s="208" t="s">
        <v>306</v>
      </c>
      <c r="G240" s="206"/>
      <c r="H240" s="209">
        <v>21.44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134</v>
      </c>
      <c r="AU240" s="215" t="s">
        <v>82</v>
      </c>
      <c r="AV240" s="14" t="s">
        <v>82</v>
      </c>
      <c r="AW240" s="14" t="s">
        <v>33</v>
      </c>
      <c r="AX240" s="14" t="s">
        <v>72</v>
      </c>
      <c r="AY240" s="215" t="s">
        <v>120</v>
      </c>
    </row>
    <row r="241" spans="2:51" s="14" customFormat="1" ht="12">
      <c r="B241" s="205"/>
      <c r="C241" s="206"/>
      <c r="D241" s="188" t="s">
        <v>134</v>
      </c>
      <c r="E241" s="207" t="s">
        <v>19</v>
      </c>
      <c r="F241" s="208" t="s">
        <v>307</v>
      </c>
      <c r="G241" s="206"/>
      <c r="H241" s="209">
        <v>10.72</v>
      </c>
      <c r="I241" s="210"/>
      <c r="J241" s="206"/>
      <c r="K241" s="206"/>
      <c r="L241" s="211"/>
      <c r="M241" s="212"/>
      <c r="N241" s="213"/>
      <c r="O241" s="213"/>
      <c r="P241" s="213"/>
      <c r="Q241" s="213"/>
      <c r="R241" s="213"/>
      <c r="S241" s="213"/>
      <c r="T241" s="214"/>
      <c r="AT241" s="215" t="s">
        <v>134</v>
      </c>
      <c r="AU241" s="215" t="s">
        <v>82</v>
      </c>
      <c r="AV241" s="14" t="s">
        <v>82</v>
      </c>
      <c r="AW241" s="14" t="s">
        <v>33</v>
      </c>
      <c r="AX241" s="14" t="s">
        <v>72</v>
      </c>
      <c r="AY241" s="215" t="s">
        <v>120</v>
      </c>
    </row>
    <row r="242" spans="2:51" s="15" customFormat="1" ht="12">
      <c r="B242" s="216"/>
      <c r="C242" s="217"/>
      <c r="D242" s="188" t="s">
        <v>134</v>
      </c>
      <c r="E242" s="218" t="s">
        <v>19</v>
      </c>
      <c r="F242" s="219" t="s">
        <v>140</v>
      </c>
      <c r="G242" s="217"/>
      <c r="H242" s="220">
        <v>58.96</v>
      </c>
      <c r="I242" s="221"/>
      <c r="J242" s="217"/>
      <c r="K242" s="217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134</v>
      </c>
      <c r="AU242" s="226" t="s">
        <v>82</v>
      </c>
      <c r="AV242" s="15" t="s">
        <v>141</v>
      </c>
      <c r="AW242" s="15" t="s">
        <v>33</v>
      </c>
      <c r="AX242" s="15" t="s">
        <v>72</v>
      </c>
      <c r="AY242" s="226" t="s">
        <v>120</v>
      </c>
    </row>
    <row r="243" spans="2:51" s="13" customFormat="1" ht="12">
      <c r="B243" s="195"/>
      <c r="C243" s="196"/>
      <c r="D243" s="188" t="s">
        <v>134</v>
      </c>
      <c r="E243" s="197" t="s">
        <v>19</v>
      </c>
      <c r="F243" s="198" t="s">
        <v>142</v>
      </c>
      <c r="G243" s="196"/>
      <c r="H243" s="197" t="s">
        <v>19</v>
      </c>
      <c r="I243" s="199"/>
      <c r="J243" s="196"/>
      <c r="K243" s="196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134</v>
      </c>
      <c r="AU243" s="204" t="s">
        <v>82</v>
      </c>
      <c r="AV243" s="13" t="s">
        <v>80</v>
      </c>
      <c r="AW243" s="13" t="s">
        <v>33</v>
      </c>
      <c r="AX243" s="13" t="s">
        <v>72</v>
      </c>
      <c r="AY243" s="204" t="s">
        <v>120</v>
      </c>
    </row>
    <row r="244" spans="2:51" s="14" customFormat="1" ht="12">
      <c r="B244" s="205"/>
      <c r="C244" s="206"/>
      <c r="D244" s="188" t="s">
        <v>134</v>
      </c>
      <c r="E244" s="207" t="s">
        <v>19</v>
      </c>
      <c r="F244" s="208" t="s">
        <v>308</v>
      </c>
      <c r="G244" s="206"/>
      <c r="H244" s="209">
        <v>12.784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134</v>
      </c>
      <c r="AU244" s="215" t="s">
        <v>82</v>
      </c>
      <c r="AV244" s="14" t="s">
        <v>82</v>
      </c>
      <c r="AW244" s="14" t="s">
        <v>33</v>
      </c>
      <c r="AX244" s="14" t="s">
        <v>72</v>
      </c>
      <c r="AY244" s="215" t="s">
        <v>120</v>
      </c>
    </row>
    <row r="245" spans="2:51" s="13" customFormat="1" ht="12">
      <c r="B245" s="195"/>
      <c r="C245" s="196"/>
      <c r="D245" s="188" t="s">
        <v>134</v>
      </c>
      <c r="E245" s="197" t="s">
        <v>19</v>
      </c>
      <c r="F245" s="198" t="s">
        <v>144</v>
      </c>
      <c r="G245" s="196"/>
      <c r="H245" s="197" t="s">
        <v>19</v>
      </c>
      <c r="I245" s="199"/>
      <c r="J245" s="196"/>
      <c r="K245" s="196"/>
      <c r="L245" s="200"/>
      <c r="M245" s="201"/>
      <c r="N245" s="202"/>
      <c r="O245" s="202"/>
      <c r="P245" s="202"/>
      <c r="Q245" s="202"/>
      <c r="R245" s="202"/>
      <c r="S245" s="202"/>
      <c r="T245" s="203"/>
      <c r="AT245" s="204" t="s">
        <v>134</v>
      </c>
      <c r="AU245" s="204" t="s">
        <v>82</v>
      </c>
      <c r="AV245" s="13" t="s">
        <v>80</v>
      </c>
      <c r="AW245" s="13" t="s">
        <v>33</v>
      </c>
      <c r="AX245" s="13" t="s">
        <v>72</v>
      </c>
      <c r="AY245" s="204" t="s">
        <v>120</v>
      </c>
    </row>
    <row r="246" spans="2:51" s="14" customFormat="1" ht="12">
      <c r="B246" s="205"/>
      <c r="C246" s="206"/>
      <c r="D246" s="188" t="s">
        <v>134</v>
      </c>
      <c r="E246" s="207" t="s">
        <v>19</v>
      </c>
      <c r="F246" s="208" t="s">
        <v>309</v>
      </c>
      <c r="G246" s="206"/>
      <c r="H246" s="209">
        <v>6.768</v>
      </c>
      <c r="I246" s="210"/>
      <c r="J246" s="206"/>
      <c r="K246" s="206"/>
      <c r="L246" s="211"/>
      <c r="M246" s="212"/>
      <c r="N246" s="213"/>
      <c r="O246" s="213"/>
      <c r="P246" s="213"/>
      <c r="Q246" s="213"/>
      <c r="R246" s="213"/>
      <c r="S246" s="213"/>
      <c r="T246" s="214"/>
      <c r="AT246" s="215" t="s">
        <v>134</v>
      </c>
      <c r="AU246" s="215" t="s">
        <v>82</v>
      </c>
      <c r="AV246" s="14" t="s">
        <v>82</v>
      </c>
      <c r="AW246" s="14" t="s">
        <v>33</v>
      </c>
      <c r="AX246" s="14" t="s">
        <v>72</v>
      </c>
      <c r="AY246" s="215" t="s">
        <v>120</v>
      </c>
    </row>
    <row r="247" spans="2:51" s="13" customFormat="1" ht="12">
      <c r="B247" s="195"/>
      <c r="C247" s="196"/>
      <c r="D247" s="188" t="s">
        <v>134</v>
      </c>
      <c r="E247" s="197" t="s">
        <v>19</v>
      </c>
      <c r="F247" s="198" t="s">
        <v>146</v>
      </c>
      <c r="G247" s="196"/>
      <c r="H247" s="197" t="s">
        <v>19</v>
      </c>
      <c r="I247" s="199"/>
      <c r="J247" s="196"/>
      <c r="K247" s="196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134</v>
      </c>
      <c r="AU247" s="204" t="s">
        <v>82</v>
      </c>
      <c r="AV247" s="13" t="s">
        <v>80</v>
      </c>
      <c r="AW247" s="13" t="s">
        <v>33</v>
      </c>
      <c r="AX247" s="13" t="s">
        <v>72</v>
      </c>
      <c r="AY247" s="204" t="s">
        <v>120</v>
      </c>
    </row>
    <row r="248" spans="2:51" s="14" customFormat="1" ht="12">
      <c r="B248" s="205"/>
      <c r="C248" s="206"/>
      <c r="D248" s="188" t="s">
        <v>134</v>
      </c>
      <c r="E248" s="207" t="s">
        <v>19</v>
      </c>
      <c r="F248" s="208" t="s">
        <v>310</v>
      </c>
      <c r="G248" s="206"/>
      <c r="H248" s="209">
        <v>4.64</v>
      </c>
      <c r="I248" s="210"/>
      <c r="J248" s="206"/>
      <c r="K248" s="206"/>
      <c r="L248" s="211"/>
      <c r="M248" s="212"/>
      <c r="N248" s="213"/>
      <c r="O248" s="213"/>
      <c r="P248" s="213"/>
      <c r="Q248" s="213"/>
      <c r="R248" s="213"/>
      <c r="S248" s="213"/>
      <c r="T248" s="214"/>
      <c r="AT248" s="215" t="s">
        <v>134</v>
      </c>
      <c r="AU248" s="215" t="s">
        <v>82</v>
      </c>
      <c r="AV248" s="14" t="s">
        <v>82</v>
      </c>
      <c r="AW248" s="14" t="s">
        <v>33</v>
      </c>
      <c r="AX248" s="14" t="s">
        <v>72</v>
      </c>
      <c r="AY248" s="215" t="s">
        <v>120</v>
      </c>
    </row>
    <row r="249" spans="2:51" s="16" customFormat="1" ht="12">
      <c r="B249" s="227"/>
      <c r="C249" s="228"/>
      <c r="D249" s="188" t="s">
        <v>134</v>
      </c>
      <c r="E249" s="229" t="s">
        <v>19</v>
      </c>
      <c r="F249" s="230" t="s">
        <v>148</v>
      </c>
      <c r="G249" s="228"/>
      <c r="H249" s="231">
        <v>83.152</v>
      </c>
      <c r="I249" s="232"/>
      <c r="J249" s="228"/>
      <c r="K249" s="228"/>
      <c r="L249" s="233"/>
      <c r="M249" s="234"/>
      <c r="N249" s="235"/>
      <c r="O249" s="235"/>
      <c r="P249" s="235"/>
      <c r="Q249" s="235"/>
      <c r="R249" s="235"/>
      <c r="S249" s="235"/>
      <c r="T249" s="236"/>
      <c r="AT249" s="237" t="s">
        <v>134</v>
      </c>
      <c r="AU249" s="237" t="s">
        <v>82</v>
      </c>
      <c r="AV249" s="16" t="s">
        <v>128</v>
      </c>
      <c r="AW249" s="16" t="s">
        <v>33</v>
      </c>
      <c r="AX249" s="16" t="s">
        <v>80</v>
      </c>
      <c r="AY249" s="237" t="s">
        <v>120</v>
      </c>
    </row>
    <row r="250" spans="1:65" s="2" customFormat="1" ht="33" customHeight="1">
      <c r="A250" s="36"/>
      <c r="B250" s="37"/>
      <c r="C250" s="175" t="s">
        <v>7</v>
      </c>
      <c r="D250" s="175" t="s">
        <v>123</v>
      </c>
      <c r="E250" s="176" t="s">
        <v>311</v>
      </c>
      <c r="F250" s="177" t="s">
        <v>312</v>
      </c>
      <c r="G250" s="178" t="s">
        <v>151</v>
      </c>
      <c r="H250" s="179">
        <v>83.152</v>
      </c>
      <c r="I250" s="180"/>
      <c r="J250" s="181">
        <f>ROUND(I250*H250,2)</f>
        <v>0</v>
      </c>
      <c r="K250" s="177" t="s">
        <v>127</v>
      </c>
      <c r="L250" s="41"/>
      <c r="M250" s="182" t="s">
        <v>19</v>
      </c>
      <c r="N250" s="183" t="s">
        <v>43</v>
      </c>
      <c r="O250" s="66"/>
      <c r="P250" s="184">
        <f>O250*H250</f>
        <v>0</v>
      </c>
      <c r="Q250" s="184">
        <v>0.00026</v>
      </c>
      <c r="R250" s="184">
        <f>Q250*H250</f>
        <v>0.02161952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235</v>
      </c>
      <c r="AT250" s="186" t="s">
        <v>123</v>
      </c>
      <c r="AU250" s="186" t="s">
        <v>82</v>
      </c>
      <c r="AY250" s="19" t="s">
        <v>120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80</v>
      </c>
      <c r="BK250" s="187">
        <f>ROUND(I250*H250,2)</f>
        <v>0</v>
      </c>
      <c r="BL250" s="19" t="s">
        <v>235</v>
      </c>
      <c r="BM250" s="186" t="s">
        <v>313</v>
      </c>
    </row>
    <row r="251" spans="1:47" s="2" customFormat="1" ht="29.25">
      <c r="A251" s="36"/>
      <c r="B251" s="37"/>
      <c r="C251" s="38"/>
      <c r="D251" s="188" t="s">
        <v>130</v>
      </c>
      <c r="E251" s="38"/>
      <c r="F251" s="189" t="s">
        <v>314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130</v>
      </c>
      <c r="AU251" s="19" t="s">
        <v>82</v>
      </c>
    </row>
    <row r="252" spans="1:47" s="2" customFormat="1" ht="12">
      <c r="A252" s="36"/>
      <c r="B252" s="37"/>
      <c r="C252" s="38"/>
      <c r="D252" s="193" t="s">
        <v>132</v>
      </c>
      <c r="E252" s="38"/>
      <c r="F252" s="194" t="s">
        <v>315</v>
      </c>
      <c r="G252" s="38"/>
      <c r="H252" s="38"/>
      <c r="I252" s="190"/>
      <c r="J252" s="38"/>
      <c r="K252" s="38"/>
      <c r="L252" s="41"/>
      <c r="M252" s="191"/>
      <c r="N252" s="192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132</v>
      </c>
      <c r="AU252" s="19" t="s">
        <v>82</v>
      </c>
    </row>
    <row r="253" spans="2:63" s="12" customFormat="1" ht="25.9" customHeight="1">
      <c r="B253" s="159"/>
      <c r="C253" s="160"/>
      <c r="D253" s="161" t="s">
        <v>71</v>
      </c>
      <c r="E253" s="162" t="s">
        <v>316</v>
      </c>
      <c r="F253" s="162" t="s">
        <v>317</v>
      </c>
      <c r="G253" s="160"/>
      <c r="H253" s="160"/>
      <c r="I253" s="163"/>
      <c r="J253" s="164">
        <f>BK253</f>
        <v>0</v>
      </c>
      <c r="K253" s="160"/>
      <c r="L253" s="165"/>
      <c r="M253" s="166"/>
      <c r="N253" s="167"/>
      <c r="O253" s="167"/>
      <c r="P253" s="168">
        <f>SUM(P254:P257)</f>
        <v>0</v>
      </c>
      <c r="Q253" s="167"/>
      <c r="R253" s="168">
        <f>SUM(R254:R257)</f>
        <v>0</v>
      </c>
      <c r="S253" s="167"/>
      <c r="T253" s="169">
        <f>SUM(T254:T257)</f>
        <v>0</v>
      </c>
      <c r="AR253" s="170" t="s">
        <v>128</v>
      </c>
      <c r="AT253" s="171" t="s">
        <v>71</v>
      </c>
      <c r="AU253" s="171" t="s">
        <v>72</v>
      </c>
      <c r="AY253" s="170" t="s">
        <v>120</v>
      </c>
      <c r="BK253" s="172">
        <f>SUM(BK254:BK257)</f>
        <v>0</v>
      </c>
    </row>
    <row r="254" spans="1:65" s="2" customFormat="1" ht="16.5" customHeight="1">
      <c r="A254" s="36"/>
      <c r="B254" s="37"/>
      <c r="C254" s="175" t="s">
        <v>318</v>
      </c>
      <c r="D254" s="175" t="s">
        <v>123</v>
      </c>
      <c r="E254" s="176" t="s">
        <v>319</v>
      </c>
      <c r="F254" s="177" t="s">
        <v>320</v>
      </c>
      <c r="G254" s="178" t="s">
        <v>321</v>
      </c>
      <c r="H254" s="179">
        <v>1</v>
      </c>
      <c r="I254" s="180"/>
      <c r="J254" s="181">
        <f>ROUND(I254*H254,2)</f>
        <v>0</v>
      </c>
      <c r="K254" s="177" t="s">
        <v>19</v>
      </c>
      <c r="L254" s="41"/>
      <c r="M254" s="182" t="s">
        <v>19</v>
      </c>
      <c r="N254" s="183" t="s">
        <v>43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</v>
      </c>
      <c r="T254" s="185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322</v>
      </c>
      <c r="AT254" s="186" t="s">
        <v>123</v>
      </c>
      <c r="AU254" s="186" t="s">
        <v>80</v>
      </c>
      <c r="AY254" s="19" t="s">
        <v>120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80</v>
      </c>
      <c r="BK254" s="187">
        <f>ROUND(I254*H254,2)</f>
        <v>0</v>
      </c>
      <c r="BL254" s="19" t="s">
        <v>322</v>
      </c>
      <c r="BM254" s="186" t="s">
        <v>323</v>
      </c>
    </row>
    <row r="255" spans="1:47" s="2" customFormat="1" ht="12">
      <c r="A255" s="36"/>
      <c r="B255" s="37"/>
      <c r="C255" s="38"/>
      <c r="D255" s="188" t="s">
        <v>130</v>
      </c>
      <c r="E255" s="38"/>
      <c r="F255" s="189" t="s">
        <v>320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130</v>
      </c>
      <c r="AU255" s="19" t="s">
        <v>80</v>
      </c>
    </row>
    <row r="256" spans="2:51" s="13" customFormat="1" ht="22.5">
      <c r="B256" s="195"/>
      <c r="C256" s="196"/>
      <c r="D256" s="188" t="s">
        <v>134</v>
      </c>
      <c r="E256" s="197" t="s">
        <v>19</v>
      </c>
      <c r="F256" s="198" t="s">
        <v>324</v>
      </c>
      <c r="G256" s="196"/>
      <c r="H256" s="197" t="s">
        <v>19</v>
      </c>
      <c r="I256" s="199"/>
      <c r="J256" s="196"/>
      <c r="K256" s="196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134</v>
      </c>
      <c r="AU256" s="204" t="s">
        <v>80</v>
      </c>
      <c r="AV256" s="13" t="s">
        <v>80</v>
      </c>
      <c r="AW256" s="13" t="s">
        <v>33</v>
      </c>
      <c r="AX256" s="13" t="s">
        <v>72</v>
      </c>
      <c r="AY256" s="204" t="s">
        <v>120</v>
      </c>
    </row>
    <row r="257" spans="2:51" s="14" customFormat="1" ht="12">
      <c r="B257" s="205"/>
      <c r="C257" s="206"/>
      <c r="D257" s="188" t="s">
        <v>134</v>
      </c>
      <c r="E257" s="207" t="s">
        <v>19</v>
      </c>
      <c r="F257" s="208" t="s">
        <v>80</v>
      </c>
      <c r="G257" s="206"/>
      <c r="H257" s="209">
        <v>1</v>
      </c>
      <c r="I257" s="210"/>
      <c r="J257" s="206"/>
      <c r="K257" s="206"/>
      <c r="L257" s="211"/>
      <c r="M257" s="250"/>
      <c r="N257" s="251"/>
      <c r="O257" s="251"/>
      <c r="P257" s="251"/>
      <c r="Q257" s="251"/>
      <c r="R257" s="251"/>
      <c r="S257" s="251"/>
      <c r="T257" s="252"/>
      <c r="AT257" s="215" t="s">
        <v>134</v>
      </c>
      <c r="AU257" s="215" t="s">
        <v>80</v>
      </c>
      <c r="AV257" s="14" t="s">
        <v>82</v>
      </c>
      <c r="AW257" s="14" t="s">
        <v>33</v>
      </c>
      <c r="AX257" s="14" t="s">
        <v>80</v>
      </c>
      <c r="AY257" s="215" t="s">
        <v>120</v>
      </c>
    </row>
    <row r="258" spans="1:31" s="2" customFormat="1" ht="6.95" customHeight="1">
      <c r="A258" s="36"/>
      <c r="B258" s="49"/>
      <c r="C258" s="50"/>
      <c r="D258" s="50"/>
      <c r="E258" s="50"/>
      <c r="F258" s="50"/>
      <c r="G258" s="50"/>
      <c r="H258" s="50"/>
      <c r="I258" s="50"/>
      <c r="J258" s="50"/>
      <c r="K258" s="50"/>
      <c r="L258" s="41"/>
      <c r="M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</row>
  </sheetData>
  <sheetProtection algorithmName="SHA-512" hashValue="wF+CrI/LC4kKPnfeFPT8+FIe2zLjXi8cQ5xwxNKb4OEbmOsPsBcygUGy9OEIEpphcDmb1fzo6DHhjXchAgWOXQ==" saltValue="IIrB2sGXGZiNZghKYUY0w5g14bGaWr/7LZzljzlcJm6Jf4oeKz+66HiwrYWxlIt51AZqW4JowXF4bAtne8Eh0Q==" spinCount="100000" sheet="1" objects="1" scenarios="1" formatColumns="0" formatRows="0" autoFilter="0"/>
  <autoFilter ref="C88:K257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4" r:id="rId1" display="https://podminky.urs.cz/item/CS_URS_2021_02/619995001"/>
    <hyperlink ref="F110" r:id="rId2" display="https://podminky.urs.cz/item/CS_URS_2021_02/619996117"/>
    <hyperlink ref="F127" r:id="rId3" display="https://podminky.urs.cz/item/CS_URS_2021_02/949101111"/>
    <hyperlink ref="F143" r:id="rId4" display="https://podminky.urs.cz/item/CS_URS_2021_02/952902031"/>
    <hyperlink ref="F163" r:id="rId5" display="https://podminky.urs.cz/item/CS_URS_2021_02/997013215"/>
    <hyperlink ref="F166" r:id="rId6" display="https://podminky.urs.cz/item/CS_URS_2021_02/997013501"/>
    <hyperlink ref="F169" r:id="rId7" display="https://podminky.urs.cz/item/CS_URS_2021_02/997013509"/>
    <hyperlink ref="F173" r:id="rId8" display="https://podminky.urs.cz/item/CS_URS_2021_02/997013631"/>
    <hyperlink ref="F177" r:id="rId9" display="https://podminky.urs.cz/item/CS_URS_2021_02/998018003"/>
    <hyperlink ref="F212" r:id="rId10" display="https://podminky.urs.cz/item/CS_URS_2021_02/998767203"/>
    <hyperlink ref="F216" r:id="rId11" display="https://podminky.urs.cz/item/CS_URS_2021_02/784171101"/>
    <hyperlink ref="F232" r:id="rId12" display="https://podminky.urs.cz/item/CS_URS_2021_02/58124844"/>
    <hyperlink ref="F236" r:id="rId13" display="https://podminky.urs.cz/item/CS_URS_2021_02/784181101"/>
    <hyperlink ref="F252" r:id="rId14" display="https://podminky.urs.cz/item/CS_URS_2021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AT2" s="19" t="s">
        <v>86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82</v>
      </c>
    </row>
    <row r="4" spans="2:46" s="1" customFormat="1" ht="24.95" customHeight="1">
      <c r="B4" s="22"/>
      <c r="D4" s="105" t="s">
        <v>87</v>
      </c>
      <c r="L4" s="22"/>
      <c r="M4" s="106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07" t="s">
        <v>16</v>
      </c>
      <c r="L6" s="22"/>
    </row>
    <row r="7" spans="2:12" s="1" customFormat="1" ht="26.25" customHeight="1">
      <c r="B7" s="22"/>
      <c r="E7" s="381" t="str">
        <f>'Rekapitulace stavby'!K6</f>
        <v>Nemocnice Třebíč - Oprava požárně dělících otvorů - budova U+M, k.ú. Třebíč</v>
      </c>
      <c r="F7" s="382"/>
      <c r="G7" s="382"/>
      <c r="H7" s="382"/>
      <c r="L7" s="22"/>
    </row>
    <row r="8" spans="1:31" s="2" customFormat="1" ht="12" customHeight="1">
      <c r="A8" s="36"/>
      <c r="B8" s="41"/>
      <c r="C8" s="36"/>
      <c r="D8" s="107" t="s">
        <v>88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3" t="s">
        <v>325</v>
      </c>
      <c r="F9" s="384"/>
      <c r="G9" s="384"/>
      <c r="H9" s="384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19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07" t="s">
        <v>21</v>
      </c>
      <c r="E12" s="36"/>
      <c r="F12" s="109" t="s">
        <v>22</v>
      </c>
      <c r="G12" s="36"/>
      <c r="H12" s="36"/>
      <c r="I12" s="107" t="s">
        <v>23</v>
      </c>
      <c r="J12" s="110" t="str">
        <f>'Rekapitulace stavby'!AN8</f>
        <v>2. 8. 2021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07" t="s">
        <v>25</v>
      </c>
      <c r="E14" s="36"/>
      <c r="F14" s="36"/>
      <c r="G14" s="36"/>
      <c r="H14" s="36"/>
      <c r="I14" s="107" t="s">
        <v>26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9" t="s">
        <v>27</v>
      </c>
      <c r="F15" s="36"/>
      <c r="G15" s="36"/>
      <c r="H15" s="36"/>
      <c r="I15" s="107" t="s">
        <v>28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29</v>
      </c>
      <c r="E17" s="36"/>
      <c r="F17" s="36"/>
      <c r="G17" s="36"/>
      <c r="H17" s="36"/>
      <c r="I17" s="107" t="s">
        <v>26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5" t="str">
        <f>'Rekapitulace stavby'!E14</f>
        <v>Vyplň údaj</v>
      </c>
      <c r="F18" s="386"/>
      <c r="G18" s="386"/>
      <c r="H18" s="386"/>
      <c r="I18" s="107" t="s">
        <v>28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31</v>
      </c>
      <c r="E20" s="36"/>
      <c r="F20" s="36"/>
      <c r="G20" s="36"/>
      <c r="H20" s="36"/>
      <c r="I20" s="107" t="s">
        <v>26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32</v>
      </c>
      <c r="F21" s="36"/>
      <c r="G21" s="36"/>
      <c r="H21" s="36"/>
      <c r="I21" s="107" t="s">
        <v>28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34</v>
      </c>
      <c r="E23" s="36"/>
      <c r="F23" s="36"/>
      <c r="G23" s="36"/>
      <c r="H23" s="36"/>
      <c r="I23" s="107" t="s">
        <v>26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90</v>
      </c>
      <c r="F24" s="36"/>
      <c r="G24" s="36"/>
      <c r="H24" s="36"/>
      <c r="I24" s="107" t="s">
        <v>28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36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7" t="s">
        <v>19</v>
      </c>
      <c r="F27" s="387"/>
      <c r="G27" s="387"/>
      <c r="H27" s="387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38</v>
      </c>
      <c r="E30" s="36"/>
      <c r="F30" s="36"/>
      <c r="G30" s="36"/>
      <c r="H30" s="36"/>
      <c r="I30" s="36"/>
      <c r="J30" s="116">
        <f>ROUND(J84,2)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40</v>
      </c>
      <c r="G32" s="36"/>
      <c r="H32" s="36"/>
      <c r="I32" s="117" t="s">
        <v>39</v>
      </c>
      <c r="J32" s="117" t="s">
        <v>41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42</v>
      </c>
      <c r="E33" s="107" t="s">
        <v>43</v>
      </c>
      <c r="F33" s="119">
        <f>ROUND((SUM(BE84:BE103)),2)</f>
        <v>0</v>
      </c>
      <c r="G33" s="36"/>
      <c r="H33" s="36"/>
      <c r="I33" s="120">
        <v>0.21</v>
      </c>
      <c r="J33" s="119">
        <f>ROUND(((SUM(BE84:BE103))*I33),2)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44</v>
      </c>
      <c r="F34" s="119">
        <f>ROUND((SUM(BF84:BF103)),2)</f>
        <v>0</v>
      </c>
      <c r="G34" s="36"/>
      <c r="H34" s="36"/>
      <c r="I34" s="120">
        <v>0.15</v>
      </c>
      <c r="J34" s="119">
        <f>ROUND(((SUM(BF84:BF103))*I34),2)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07" t="s">
        <v>45</v>
      </c>
      <c r="F35" s="119">
        <f>ROUND((SUM(BG84:BG103)),2)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07" t="s">
        <v>46</v>
      </c>
      <c r="F36" s="119">
        <f>ROUND((SUM(BH84:BH103)),2)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07" t="s">
        <v>47</v>
      </c>
      <c r="F37" s="119">
        <f>ROUND((SUM(BI84:BI103)),2)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48</v>
      </c>
      <c r="E39" s="123"/>
      <c r="F39" s="123"/>
      <c r="G39" s="124" t="s">
        <v>49</v>
      </c>
      <c r="H39" s="125" t="s">
        <v>50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91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26.25" customHeight="1">
      <c r="A48" s="36"/>
      <c r="B48" s="37"/>
      <c r="C48" s="38"/>
      <c r="D48" s="38"/>
      <c r="E48" s="379" t="str">
        <f>E7</f>
        <v>Nemocnice Třebíč - Oprava požárně dělících otvorů - budova U+M, k.ú. Třebíč</v>
      </c>
      <c r="F48" s="380"/>
      <c r="G48" s="380"/>
      <c r="H48" s="380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88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6" t="str">
        <f>E9</f>
        <v>21-SO071-02 - Vedlejší a ostatní náklady</v>
      </c>
      <c r="F50" s="378"/>
      <c r="G50" s="378"/>
      <c r="H50" s="378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21</v>
      </c>
      <c r="D52" s="38"/>
      <c r="E52" s="38"/>
      <c r="F52" s="29" t="str">
        <f>F12</f>
        <v>Třebíč</v>
      </c>
      <c r="G52" s="38"/>
      <c r="H52" s="38"/>
      <c r="I52" s="31" t="s">
        <v>23</v>
      </c>
      <c r="J52" s="61" t="str">
        <f>IF(J12="","",J12)</f>
        <v>2. 8. 2021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7" customHeight="1">
      <c r="A54" s="36"/>
      <c r="B54" s="37"/>
      <c r="C54" s="31" t="s">
        <v>25</v>
      </c>
      <c r="D54" s="38"/>
      <c r="E54" s="38"/>
      <c r="F54" s="29" t="str">
        <f>E15</f>
        <v>Kraj Vysočina, Jihlava, Žiškova 57</v>
      </c>
      <c r="G54" s="38"/>
      <c r="H54" s="38"/>
      <c r="I54" s="31" t="s">
        <v>31</v>
      </c>
      <c r="J54" s="34" t="str">
        <f>E21</f>
        <v>Ing. arch. Martin Boraák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29</v>
      </c>
      <c r="D55" s="38"/>
      <c r="E55" s="38"/>
      <c r="F55" s="29" t="str">
        <f>IF(E18="","",E18)</f>
        <v>Vyplň údaj</v>
      </c>
      <c r="G55" s="38"/>
      <c r="H55" s="38"/>
      <c r="I55" s="31" t="s">
        <v>34</v>
      </c>
      <c r="J55" s="34" t="str">
        <f>E24</f>
        <v>Votavová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2" t="s">
        <v>92</v>
      </c>
      <c r="D57" s="133"/>
      <c r="E57" s="133"/>
      <c r="F57" s="133"/>
      <c r="G57" s="133"/>
      <c r="H57" s="133"/>
      <c r="I57" s="133"/>
      <c r="J57" s="134" t="s">
        <v>93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70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94</v>
      </c>
    </row>
    <row r="60" spans="2:12" s="9" customFormat="1" ht="24.95" customHeight="1">
      <c r="B60" s="136"/>
      <c r="C60" s="137"/>
      <c r="D60" s="138" t="s">
        <v>326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2:12" s="10" customFormat="1" ht="19.9" customHeight="1">
      <c r="B61" s="142"/>
      <c r="C61" s="143"/>
      <c r="D61" s="144" t="s">
        <v>327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2:12" s="10" customFormat="1" ht="19.9" customHeight="1">
      <c r="B62" s="142"/>
      <c r="C62" s="143"/>
      <c r="D62" s="144" t="s">
        <v>328</v>
      </c>
      <c r="E62" s="145"/>
      <c r="F62" s="145"/>
      <c r="G62" s="145"/>
      <c r="H62" s="145"/>
      <c r="I62" s="145"/>
      <c r="J62" s="146">
        <f>J89</f>
        <v>0</v>
      </c>
      <c r="K62" s="143"/>
      <c r="L62" s="147"/>
    </row>
    <row r="63" spans="2:12" s="10" customFormat="1" ht="19.9" customHeight="1">
      <c r="B63" s="142"/>
      <c r="C63" s="143"/>
      <c r="D63" s="144" t="s">
        <v>329</v>
      </c>
      <c r="E63" s="145"/>
      <c r="F63" s="145"/>
      <c r="G63" s="145"/>
      <c r="H63" s="145"/>
      <c r="I63" s="145"/>
      <c r="J63" s="146">
        <f>J96</f>
        <v>0</v>
      </c>
      <c r="K63" s="143"/>
      <c r="L63" s="147"/>
    </row>
    <row r="64" spans="2:12" s="10" customFormat="1" ht="19.9" customHeight="1">
      <c r="B64" s="142"/>
      <c r="C64" s="143"/>
      <c r="D64" s="144" t="s">
        <v>330</v>
      </c>
      <c r="E64" s="145"/>
      <c r="F64" s="145"/>
      <c r="G64" s="145"/>
      <c r="H64" s="145"/>
      <c r="I64" s="145"/>
      <c r="J64" s="146">
        <f>J100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105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6.25" customHeight="1">
      <c r="A74" s="36"/>
      <c r="B74" s="37"/>
      <c r="C74" s="38"/>
      <c r="D74" s="38"/>
      <c r="E74" s="379" t="str">
        <f>E7</f>
        <v>Nemocnice Třebíč - Oprava požárně dělících otvorů - budova U+M, k.ú. Třebíč</v>
      </c>
      <c r="F74" s="380"/>
      <c r="G74" s="380"/>
      <c r="H74" s="380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88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6" t="str">
        <f>E9</f>
        <v>21-SO071-02 - Vedlejší a ostatní náklady</v>
      </c>
      <c r="F76" s="378"/>
      <c r="G76" s="378"/>
      <c r="H76" s="378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21</v>
      </c>
      <c r="D78" s="38"/>
      <c r="E78" s="38"/>
      <c r="F78" s="29" t="str">
        <f>F12</f>
        <v>Třebíč</v>
      </c>
      <c r="G78" s="38"/>
      <c r="H78" s="38"/>
      <c r="I78" s="31" t="s">
        <v>23</v>
      </c>
      <c r="J78" s="61" t="str">
        <f>IF(J12="","",J12)</f>
        <v>2. 8. 2021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25</v>
      </c>
      <c r="D80" s="38"/>
      <c r="E80" s="38"/>
      <c r="F80" s="29" t="str">
        <f>E15</f>
        <v>Kraj Vysočina, Jihlava, Žiškova 57</v>
      </c>
      <c r="G80" s="38"/>
      <c r="H80" s="38"/>
      <c r="I80" s="31" t="s">
        <v>31</v>
      </c>
      <c r="J80" s="34" t="str">
        <f>E21</f>
        <v>Ing. arch. Martin Boraák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29</v>
      </c>
      <c r="D81" s="38"/>
      <c r="E81" s="38"/>
      <c r="F81" s="29" t="str">
        <f>IF(E18="","",E18)</f>
        <v>Vyplň údaj</v>
      </c>
      <c r="G81" s="38"/>
      <c r="H81" s="38"/>
      <c r="I81" s="31" t="s">
        <v>34</v>
      </c>
      <c r="J81" s="34" t="str">
        <f>E24</f>
        <v>Votavová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48"/>
      <c r="B83" s="149"/>
      <c r="C83" s="150" t="s">
        <v>106</v>
      </c>
      <c r="D83" s="151" t="s">
        <v>57</v>
      </c>
      <c r="E83" s="151" t="s">
        <v>53</v>
      </c>
      <c r="F83" s="151" t="s">
        <v>54</v>
      </c>
      <c r="G83" s="151" t="s">
        <v>107</v>
      </c>
      <c r="H83" s="151" t="s">
        <v>108</v>
      </c>
      <c r="I83" s="151" t="s">
        <v>109</v>
      </c>
      <c r="J83" s="151" t="s">
        <v>93</v>
      </c>
      <c r="K83" s="152" t="s">
        <v>110</v>
      </c>
      <c r="L83" s="153"/>
      <c r="M83" s="70" t="s">
        <v>19</v>
      </c>
      <c r="N83" s="71" t="s">
        <v>42</v>
      </c>
      <c r="O83" s="71" t="s">
        <v>111</v>
      </c>
      <c r="P83" s="71" t="s">
        <v>112</v>
      </c>
      <c r="Q83" s="71" t="s">
        <v>113</v>
      </c>
      <c r="R83" s="71" t="s">
        <v>114</v>
      </c>
      <c r="S83" s="71" t="s">
        <v>115</v>
      </c>
      <c r="T83" s="72" t="s">
        <v>116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3" s="2" customFormat="1" ht="22.9" customHeight="1">
      <c r="A84" s="36"/>
      <c r="B84" s="37"/>
      <c r="C84" s="77" t="s">
        <v>117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71</v>
      </c>
      <c r="AU84" s="19" t="s">
        <v>94</v>
      </c>
      <c r="BK84" s="158">
        <f>BK85</f>
        <v>0</v>
      </c>
    </row>
    <row r="85" spans="2:63" s="12" customFormat="1" ht="25.9" customHeight="1">
      <c r="B85" s="159"/>
      <c r="C85" s="160"/>
      <c r="D85" s="161" t="s">
        <v>71</v>
      </c>
      <c r="E85" s="162" t="s">
        <v>331</v>
      </c>
      <c r="F85" s="162" t="s">
        <v>332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P86+P89+P96+P100</f>
        <v>0</v>
      </c>
      <c r="Q85" s="167"/>
      <c r="R85" s="168">
        <f>R86+R89+R96+R100</f>
        <v>0</v>
      </c>
      <c r="S85" s="167"/>
      <c r="T85" s="169">
        <f>T86+T89+T96+T100</f>
        <v>0</v>
      </c>
      <c r="AR85" s="170" t="s">
        <v>182</v>
      </c>
      <c r="AT85" s="171" t="s">
        <v>71</v>
      </c>
      <c r="AU85" s="171" t="s">
        <v>72</v>
      </c>
      <c r="AY85" s="170" t="s">
        <v>120</v>
      </c>
      <c r="BK85" s="172">
        <f>BK86+BK89+BK96+BK100</f>
        <v>0</v>
      </c>
    </row>
    <row r="86" spans="2:63" s="12" customFormat="1" ht="22.9" customHeight="1">
      <c r="B86" s="159"/>
      <c r="C86" s="160"/>
      <c r="D86" s="161" t="s">
        <v>71</v>
      </c>
      <c r="E86" s="173" t="s">
        <v>72</v>
      </c>
      <c r="F86" s="173" t="s">
        <v>332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SUM(P87:P88)</f>
        <v>0</v>
      </c>
      <c r="Q86" s="167"/>
      <c r="R86" s="168">
        <f>SUM(R87:R88)</f>
        <v>0</v>
      </c>
      <c r="S86" s="167"/>
      <c r="T86" s="169">
        <f>SUM(T87:T88)</f>
        <v>0</v>
      </c>
      <c r="AR86" s="170" t="s">
        <v>182</v>
      </c>
      <c r="AT86" s="171" t="s">
        <v>71</v>
      </c>
      <c r="AU86" s="171" t="s">
        <v>80</v>
      </c>
      <c r="AY86" s="170" t="s">
        <v>120</v>
      </c>
      <c r="BK86" s="172">
        <f>SUM(BK87:BK88)</f>
        <v>0</v>
      </c>
    </row>
    <row r="87" spans="1:65" s="2" customFormat="1" ht="21.75" customHeight="1">
      <c r="A87" s="36"/>
      <c r="B87" s="37"/>
      <c r="C87" s="175" t="s">
        <v>80</v>
      </c>
      <c r="D87" s="175" t="s">
        <v>123</v>
      </c>
      <c r="E87" s="176" t="s">
        <v>333</v>
      </c>
      <c r="F87" s="177" t="s">
        <v>334</v>
      </c>
      <c r="G87" s="178" t="s">
        <v>335</v>
      </c>
      <c r="H87" s="179">
        <v>1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43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336</v>
      </c>
      <c r="AT87" s="186" t="s">
        <v>123</v>
      </c>
      <c r="AU87" s="186" t="s">
        <v>82</v>
      </c>
      <c r="AY87" s="19" t="s">
        <v>120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80</v>
      </c>
      <c r="BK87" s="187">
        <f>ROUND(I87*H87,2)</f>
        <v>0</v>
      </c>
      <c r="BL87" s="19" t="s">
        <v>336</v>
      </c>
      <c r="BM87" s="186" t="s">
        <v>337</v>
      </c>
    </row>
    <row r="88" spans="1:47" s="2" customFormat="1" ht="12">
      <c r="A88" s="36"/>
      <c r="B88" s="37"/>
      <c r="C88" s="38"/>
      <c r="D88" s="188" t="s">
        <v>130</v>
      </c>
      <c r="E88" s="38"/>
      <c r="F88" s="189" t="s">
        <v>334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130</v>
      </c>
      <c r="AU88" s="19" t="s">
        <v>82</v>
      </c>
    </row>
    <row r="89" spans="2:63" s="12" customFormat="1" ht="22.9" customHeight="1">
      <c r="B89" s="159"/>
      <c r="C89" s="160"/>
      <c r="D89" s="161" t="s">
        <v>71</v>
      </c>
      <c r="E89" s="173" t="s">
        <v>338</v>
      </c>
      <c r="F89" s="173" t="s">
        <v>339</v>
      </c>
      <c r="G89" s="160"/>
      <c r="H89" s="160"/>
      <c r="I89" s="163"/>
      <c r="J89" s="174">
        <f>BK89</f>
        <v>0</v>
      </c>
      <c r="K89" s="160"/>
      <c r="L89" s="165"/>
      <c r="M89" s="166"/>
      <c r="N89" s="167"/>
      <c r="O89" s="167"/>
      <c r="P89" s="168">
        <f>SUM(P90:P95)</f>
        <v>0</v>
      </c>
      <c r="Q89" s="167"/>
      <c r="R89" s="168">
        <f>SUM(R90:R95)</f>
        <v>0</v>
      </c>
      <c r="S89" s="167"/>
      <c r="T89" s="169">
        <f>SUM(T90:T95)</f>
        <v>0</v>
      </c>
      <c r="AR89" s="170" t="s">
        <v>182</v>
      </c>
      <c r="AT89" s="171" t="s">
        <v>71</v>
      </c>
      <c r="AU89" s="171" t="s">
        <v>80</v>
      </c>
      <c r="AY89" s="170" t="s">
        <v>120</v>
      </c>
      <c r="BK89" s="172">
        <f>SUM(BK90:BK95)</f>
        <v>0</v>
      </c>
    </row>
    <row r="90" spans="1:65" s="2" customFormat="1" ht="16.5" customHeight="1">
      <c r="A90" s="36"/>
      <c r="B90" s="37"/>
      <c r="C90" s="175" t="s">
        <v>82</v>
      </c>
      <c r="D90" s="175" t="s">
        <v>123</v>
      </c>
      <c r="E90" s="176" t="s">
        <v>340</v>
      </c>
      <c r="F90" s="177" t="s">
        <v>341</v>
      </c>
      <c r="G90" s="178" t="s">
        <v>335</v>
      </c>
      <c r="H90" s="179">
        <v>1</v>
      </c>
      <c r="I90" s="180"/>
      <c r="J90" s="181">
        <f>ROUND(I90*H90,2)</f>
        <v>0</v>
      </c>
      <c r="K90" s="177" t="s">
        <v>127</v>
      </c>
      <c r="L90" s="41"/>
      <c r="M90" s="182" t="s">
        <v>19</v>
      </c>
      <c r="N90" s="183" t="s">
        <v>43</v>
      </c>
      <c r="O90" s="66"/>
      <c r="P90" s="184">
        <f>O90*H90</f>
        <v>0</v>
      </c>
      <c r="Q90" s="184">
        <v>0</v>
      </c>
      <c r="R90" s="184">
        <f>Q90*H90</f>
        <v>0</v>
      </c>
      <c r="S90" s="184">
        <v>0</v>
      </c>
      <c r="T90" s="185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86" t="s">
        <v>336</v>
      </c>
      <c r="AT90" s="186" t="s">
        <v>123</v>
      </c>
      <c r="AU90" s="186" t="s">
        <v>82</v>
      </c>
      <c r="AY90" s="19" t="s">
        <v>120</v>
      </c>
      <c r="BE90" s="187">
        <f>IF(N90="základní",J90,0)</f>
        <v>0</v>
      </c>
      <c r="BF90" s="187">
        <f>IF(N90="snížená",J90,0)</f>
        <v>0</v>
      </c>
      <c r="BG90" s="187">
        <f>IF(N90="zákl. přenesená",J90,0)</f>
        <v>0</v>
      </c>
      <c r="BH90" s="187">
        <f>IF(N90="sníž. přenesená",J90,0)</f>
        <v>0</v>
      </c>
      <c r="BI90" s="187">
        <f>IF(N90="nulová",J90,0)</f>
        <v>0</v>
      </c>
      <c r="BJ90" s="19" t="s">
        <v>80</v>
      </c>
      <c r="BK90" s="187">
        <f>ROUND(I90*H90,2)</f>
        <v>0</v>
      </c>
      <c r="BL90" s="19" t="s">
        <v>336</v>
      </c>
      <c r="BM90" s="186" t="s">
        <v>342</v>
      </c>
    </row>
    <row r="91" spans="1:47" s="2" customFormat="1" ht="12">
      <c r="A91" s="36"/>
      <c r="B91" s="37"/>
      <c r="C91" s="38"/>
      <c r="D91" s="188" t="s">
        <v>130</v>
      </c>
      <c r="E91" s="38"/>
      <c r="F91" s="189" t="s">
        <v>341</v>
      </c>
      <c r="G91" s="38"/>
      <c r="H91" s="38"/>
      <c r="I91" s="190"/>
      <c r="J91" s="38"/>
      <c r="K91" s="38"/>
      <c r="L91" s="41"/>
      <c r="M91" s="191"/>
      <c r="N91" s="192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130</v>
      </c>
      <c r="AU91" s="19" t="s">
        <v>82</v>
      </c>
    </row>
    <row r="92" spans="1:47" s="2" customFormat="1" ht="12">
      <c r="A92" s="36"/>
      <c r="B92" s="37"/>
      <c r="C92" s="38"/>
      <c r="D92" s="193" t="s">
        <v>132</v>
      </c>
      <c r="E92" s="38"/>
      <c r="F92" s="194" t="s">
        <v>343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132</v>
      </c>
      <c r="AU92" s="19" t="s">
        <v>82</v>
      </c>
    </row>
    <row r="93" spans="1:65" s="2" customFormat="1" ht="16.5" customHeight="1">
      <c r="A93" s="36"/>
      <c r="B93" s="37"/>
      <c r="C93" s="175" t="s">
        <v>141</v>
      </c>
      <c r="D93" s="175" t="s">
        <v>123</v>
      </c>
      <c r="E93" s="176" t="s">
        <v>344</v>
      </c>
      <c r="F93" s="177" t="s">
        <v>345</v>
      </c>
      <c r="G93" s="178" t="s">
        <v>335</v>
      </c>
      <c r="H93" s="179">
        <v>1</v>
      </c>
      <c r="I93" s="180"/>
      <c r="J93" s="181">
        <f>ROUND(I93*H93,2)</f>
        <v>0</v>
      </c>
      <c r="K93" s="177" t="s">
        <v>127</v>
      </c>
      <c r="L93" s="41"/>
      <c r="M93" s="182" t="s">
        <v>19</v>
      </c>
      <c r="N93" s="183" t="s">
        <v>43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336</v>
      </c>
      <c r="AT93" s="186" t="s">
        <v>123</v>
      </c>
      <c r="AU93" s="186" t="s">
        <v>82</v>
      </c>
      <c r="AY93" s="19" t="s">
        <v>120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80</v>
      </c>
      <c r="BK93" s="187">
        <f>ROUND(I93*H93,2)</f>
        <v>0</v>
      </c>
      <c r="BL93" s="19" t="s">
        <v>336</v>
      </c>
      <c r="BM93" s="186" t="s">
        <v>346</v>
      </c>
    </row>
    <row r="94" spans="1:47" s="2" customFormat="1" ht="12">
      <c r="A94" s="36"/>
      <c r="B94" s="37"/>
      <c r="C94" s="38"/>
      <c r="D94" s="188" t="s">
        <v>130</v>
      </c>
      <c r="E94" s="38"/>
      <c r="F94" s="189" t="s">
        <v>345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130</v>
      </c>
      <c r="AU94" s="19" t="s">
        <v>82</v>
      </c>
    </row>
    <row r="95" spans="1:47" s="2" customFormat="1" ht="12">
      <c r="A95" s="36"/>
      <c r="B95" s="37"/>
      <c r="C95" s="38"/>
      <c r="D95" s="193" t="s">
        <v>132</v>
      </c>
      <c r="E95" s="38"/>
      <c r="F95" s="194" t="s">
        <v>347</v>
      </c>
      <c r="G95" s="38"/>
      <c r="H95" s="38"/>
      <c r="I95" s="190"/>
      <c r="J95" s="38"/>
      <c r="K95" s="38"/>
      <c r="L95" s="41"/>
      <c r="M95" s="191"/>
      <c r="N95" s="192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132</v>
      </c>
      <c r="AU95" s="19" t="s">
        <v>82</v>
      </c>
    </row>
    <row r="96" spans="2:63" s="12" customFormat="1" ht="22.9" customHeight="1">
      <c r="B96" s="159"/>
      <c r="C96" s="160"/>
      <c r="D96" s="161" t="s">
        <v>71</v>
      </c>
      <c r="E96" s="173" t="s">
        <v>348</v>
      </c>
      <c r="F96" s="173" t="s">
        <v>349</v>
      </c>
      <c r="G96" s="160"/>
      <c r="H96" s="160"/>
      <c r="I96" s="163"/>
      <c r="J96" s="174">
        <f>BK96</f>
        <v>0</v>
      </c>
      <c r="K96" s="160"/>
      <c r="L96" s="165"/>
      <c r="M96" s="166"/>
      <c r="N96" s="167"/>
      <c r="O96" s="167"/>
      <c r="P96" s="168">
        <f>SUM(P97:P99)</f>
        <v>0</v>
      </c>
      <c r="Q96" s="167"/>
      <c r="R96" s="168">
        <f>SUM(R97:R99)</f>
        <v>0</v>
      </c>
      <c r="S96" s="167"/>
      <c r="T96" s="169">
        <f>SUM(T97:T99)</f>
        <v>0</v>
      </c>
      <c r="AR96" s="170" t="s">
        <v>182</v>
      </c>
      <c r="AT96" s="171" t="s">
        <v>71</v>
      </c>
      <c r="AU96" s="171" t="s">
        <v>80</v>
      </c>
      <c r="AY96" s="170" t="s">
        <v>120</v>
      </c>
      <c r="BK96" s="172">
        <f>SUM(BK97:BK99)</f>
        <v>0</v>
      </c>
    </row>
    <row r="97" spans="1:65" s="2" customFormat="1" ht="16.5" customHeight="1">
      <c r="A97" s="36"/>
      <c r="B97" s="37"/>
      <c r="C97" s="175" t="s">
        <v>128</v>
      </c>
      <c r="D97" s="175" t="s">
        <v>123</v>
      </c>
      <c r="E97" s="176" t="s">
        <v>350</v>
      </c>
      <c r="F97" s="177" t="s">
        <v>351</v>
      </c>
      <c r="G97" s="178" t="s">
        <v>335</v>
      </c>
      <c r="H97" s="179">
        <v>1</v>
      </c>
      <c r="I97" s="180"/>
      <c r="J97" s="181">
        <f>ROUND(I97*H97,2)</f>
        <v>0</v>
      </c>
      <c r="K97" s="177" t="s">
        <v>127</v>
      </c>
      <c r="L97" s="41"/>
      <c r="M97" s="182" t="s">
        <v>19</v>
      </c>
      <c r="N97" s="183" t="s">
        <v>43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336</v>
      </c>
      <c r="AT97" s="186" t="s">
        <v>123</v>
      </c>
      <c r="AU97" s="186" t="s">
        <v>82</v>
      </c>
      <c r="AY97" s="19" t="s">
        <v>120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80</v>
      </c>
      <c r="BK97" s="187">
        <f>ROUND(I97*H97,2)</f>
        <v>0</v>
      </c>
      <c r="BL97" s="19" t="s">
        <v>336</v>
      </c>
      <c r="BM97" s="186" t="s">
        <v>352</v>
      </c>
    </row>
    <row r="98" spans="1:47" s="2" customFormat="1" ht="12">
      <c r="A98" s="36"/>
      <c r="B98" s="37"/>
      <c r="C98" s="38"/>
      <c r="D98" s="188" t="s">
        <v>130</v>
      </c>
      <c r="E98" s="38"/>
      <c r="F98" s="189" t="s">
        <v>351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130</v>
      </c>
      <c r="AU98" s="19" t="s">
        <v>82</v>
      </c>
    </row>
    <row r="99" spans="1:47" s="2" customFormat="1" ht="12">
      <c r="A99" s="36"/>
      <c r="B99" s="37"/>
      <c r="C99" s="38"/>
      <c r="D99" s="193" t="s">
        <v>132</v>
      </c>
      <c r="E99" s="38"/>
      <c r="F99" s="194" t="s">
        <v>353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132</v>
      </c>
      <c r="AU99" s="19" t="s">
        <v>82</v>
      </c>
    </row>
    <row r="100" spans="2:63" s="12" customFormat="1" ht="22.9" customHeight="1">
      <c r="B100" s="159"/>
      <c r="C100" s="160"/>
      <c r="D100" s="161" t="s">
        <v>71</v>
      </c>
      <c r="E100" s="173" t="s">
        <v>354</v>
      </c>
      <c r="F100" s="173" t="s">
        <v>355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SUM(P101:P103)</f>
        <v>0</v>
      </c>
      <c r="Q100" s="167"/>
      <c r="R100" s="168">
        <f>SUM(R101:R103)</f>
        <v>0</v>
      </c>
      <c r="S100" s="167"/>
      <c r="T100" s="169">
        <f>SUM(T101:T103)</f>
        <v>0</v>
      </c>
      <c r="AR100" s="170" t="s">
        <v>182</v>
      </c>
      <c r="AT100" s="171" t="s">
        <v>71</v>
      </c>
      <c r="AU100" s="171" t="s">
        <v>80</v>
      </c>
      <c r="AY100" s="170" t="s">
        <v>120</v>
      </c>
      <c r="BK100" s="172">
        <f>SUM(BK101:BK103)</f>
        <v>0</v>
      </c>
    </row>
    <row r="101" spans="1:65" s="2" customFormat="1" ht="16.5" customHeight="1">
      <c r="A101" s="36"/>
      <c r="B101" s="37"/>
      <c r="C101" s="175" t="s">
        <v>182</v>
      </c>
      <c r="D101" s="175" t="s">
        <v>123</v>
      </c>
      <c r="E101" s="176" t="s">
        <v>356</v>
      </c>
      <c r="F101" s="177" t="s">
        <v>357</v>
      </c>
      <c r="G101" s="178" t="s">
        <v>335</v>
      </c>
      <c r="H101" s="179">
        <v>1</v>
      </c>
      <c r="I101" s="180"/>
      <c r="J101" s="181">
        <f>ROUND(I101*H101,2)</f>
        <v>0</v>
      </c>
      <c r="K101" s="177" t="s">
        <v>127</v>
      </c>
      <c r="L101" s="41"/>
      <c r="M101" s="182" t="s">
        <v>19</v>
      </c>
      <c r="N101" s="183" t="s">
        <v>43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336</v>
      </c>
      <c r="AT101" s="186" t="s">
        <v>123</v>
      </c>
      <c r="AU101" s="186" t="s">
        <v>82</v>
      </c>
      <c r="AY101" s="19" t="s">
        <v>120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80</v>
      </c>
      <c r="BK101" s="187">
        <f>ROUND(I101*H101,2)</f>
        <v>0</v>
      </c>
      <c r="BL101" s="19" t="s">
        <v>336</v>
      </c>
      <c r="BM101" s="186" t="s">
        <v>358</v>
      </c>
    </row>
    <row r="102" spans="1:47" s="2" customFormat="1" ht="12">
      <c r="A102" s="36"/>
      <c r="B102" s="37"/>
      <c r="C102" s="38"/>
      <c r="D102" s="188" t="s">
        <v>130</v>
      </c>
      <c r="E102" s="38"/>
      <c r="F102" s="189" t="s">
        <v>357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130</v>
      </c>
      <c r="AU102" s="19" t="s">
        <v>82</v>
      </c>
    </row>
    <row r="103" spans="1:47" s="2" customFormat="1" ht="12">
      <c r="A103" s="36"/>
      <c r="B103" s="37"/>
      <c r="C103" s="38"/>
      <c r="D103" s="193" t="s">
        <v>132</v>
      </c>
      <c r="E103" s="38"/>
      <c r="F103" s="194" t="s">
        <v>359</v>
      </c>
      <c r="G103" s="38"/>
      <c r="H103" s="38"/>
      <c r="I103" s="190"/>
      <c r="J103" s="38"/>
      <c r="K103" s="38"/>
      <c r="L103" s="41"/>
      <c r="M103" s="253"/>
      <c r="N103" s="254"/>
      <c r="O103" s="255"/>
      <c r="P103" s="255"/>
      <c r="Q103" s="255"/>
      <c r="R103" s="255"/>
      <c r="S103" s="255"/>
      <c r="T103" s="25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132</v>
      </c>
      <c r="AU103" s="19" t="s">
        <v>82</v>
      </c>
    </row>
    <row r="104" spans="1:31" s="2" customFormat="1" ht="6.95" customHeight="1">
      <c r="A104" s="36"/>
      <c r="B104" s="49"/>
      <c r="C104" s="50"/>
      <c r="D104" s="50"/>
      <c r="E104" s="50"/>
      <c r="F104" s="50"/>
      <c r="G104" s="50"/>
      <c r="H104" s="50"/>
      <c r="I104" s="50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NwReFpciLJYTyitwIJ2OD7NILtevgfZ8j6E0rvGPjqPGin8X+nd4Ob1Jwnb5vtuat78D1cW7YAqd4CnR+Y71wQ==" saltValue="I1TkhSI9E5kdq2Kb1d0gpbmGEHBJDh6BsgHfrs8PA5p9YZuCngr22L5XDAXuuhm4jhCVDC8cyoC9ATwN9HHR0g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1_02/045203000"/>
    <hyperlink ref="F95" r:id="rId2" display="https://podminky.urs.cz/item/CS_URS_2021_02/049103000"/>
    <hyperlink ref="F99" r:id="rId3" display="https://podminky.urs.cz/item/CS_URS_2021_02/062002000"/>
    <hyperlink ref="F103" r:id="rId4" display="https://podminky.urs.cz/item/CS_URS_2021_02/07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57" customWidth="1"/>
    <col min="2" max="2" width="1.7109375" style="257" customWidth="1"/>
    <col min="3" max="4" width="5.00390625" style="257" customWidth="1"/>
    <col min="5" max="5" width="11.7109375" style="257" customWidth="1"/>
    <col min="6" max="6" width="9.140625" style="257" customWidth="1"/>
    <col min="7" max="7" width="5.00390625" style="257" customWidth="1"/>
    <col min="8" max="8" width="77.8515625" style="257" customWidth="1"/>
    <col min="9" max="10" width="20.00390625" style="257" customWidth="1"/>
    <col min="11" max="11" width="1.7109375" style="257" customWidth="1"/>
  </cols>
  <sheetData>
    <row r="1" s="1" customFormat="1" ht="37.5" customHeight="1"/>
    <row r="2" spans="2:11" s="1" customFormat="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7" customFormat="1" ht="45" customHeight="1">
      <c r="B3" s="261"/>
      <c r="C3" s="389" t="s">
        <v>360</v>
      </c>
      <c r="D3" s="389"/>
      <c r="E3" s="389"/>
      <c r="F3" s="389"/>
      <c r="G3" s="389"/>
      <c r="H3" s="389"/>
      <c r="I3" s="389"/>
      <c r="J3" s="389"/>
      <c r="K3" s="262"/>
    </row>
    <row r="4" spans="2:11" s="1" customFormat="1" ht="25.5" customHeight="1">
      <c r="B4" s="263"/>
      <c r="C4" s="394" t="s">
        <v>361</v>
      </c>
      <c r="D4" s="394"/>
      <c r="E4" s="394"/>
      <c r="F4" s="394"/>
      <c r="G4" s="394"/>
      <c r="H4" s="394"/>
      <c r="I4" s="394"/>
      <c r="J4" s="394"/>
      <c r="K4" s="264"/>
    </row>
    <row r="5" spans="2:11" s="1" customFormat="1" ht="5.25" customHeight="1">
      <c r="B5" s="263"/>
      <c r="C5" s="265"/>
      <c r="D5" s="265"/>
      <c r="E5" s="265"/>
      <c r="F5" s="265"/>
      <c r="G5" s="265"/>
      <c r="H5" s="265"/>
      <c r="I5" s="265"/>
      <c r="J5" s="265"/>
      <c r="K5" s="264"/>
    </row>
    <row r="6" spans="2:11" s="1" customFormat="1" ht="15" customHeight="1">
      <c r="B6" s="263"/>
      <c r="C6" s="393" t="s">
        <v>362</v>
      </c>
      <c r="D6" s="393"/>
      <c r="E6" s="393"/>
      <c r="F6" s="393"/>
      <c r="G6" s="393"/>
      <c r="H6" s="393"/>
      <c r="I6" s="393"/>
      <c r="J6" s="393"/>
      <c r="K6" s="264"/>
    </row>
    <row r="7" spans="2:11" s="1" customFormat="1" ht="15" customHeight="1">
      <c r="B7" s="267"/>
      <c r="C7" s="393" t="s">
        <v>363</v>
      </c>
      <c r="D7" s="393"/>
      <c r="E7" s="393"/>
      <c r="F7" s="393"/>
      <c r="G7" s="393"/>
      <c r="H7" s="393"/>
      <c r="I7" s="393"/>
      <c r="J7" s="393"/>
      <c r="K7" s="264"/>
    </row>
    <row r="8" spans="2:11" s="1" customFormat="1" ht="12.75" customHeight="1">
      <c r="B8" s="267"/>
      <c r="C8" s="266"/>
      <c r="D8" s="266"/>
      <c r="E8" s="266"/>
      <c r="F8" s="266"/>
      <c r="G8" s="266"/>
      <c r="H8" s="266"/>
      <c r="I8" s="266"/>
      <c r="J8" s="266"/>
      <c r="K8" s="264"/>
    </row>
    <row r="9" spans="2:11" s="1" customFormat="1" ht="15" customHeight="1">
      <c r="B9" s="267"/>
      <c r="C9" s="393" t="s">
        <v>364</v>
      </c>
      <c r="D9" s="393"/>
      <c r="E9" s="393"/>
      <c r="F9" s="393"/>
      <c r="G9" s="393"/>
      <c r="H9" s="393"/>
      <c r="I9" s="393"/>
      <c r="J9" s="393"/>
      <c r="K9" s="264"/>
    </row>
    <row r="10" spans="2:11" s="1" customFormat="1" ht="15" customHeight="1">
      <c r="B10" s="267"/>
      <c r="C10" s="266"/>
      <c r="D10" s="393" t="s">
        <v>365</v>
      </c>
      <c r="E10" s="393"/>
      <c r="F10" s="393"/>
      <c r="G10" s="393"/>
      <c r="H10" s="393"/>
      <c r="I10" s="393"/>
      <c r="J10" s="393"/>
      <c r="K10" s="264"/>
    </row>
    <row r="11" spans="2:11" s="1" customFormat="1" ht="15" customHeight="1">
      <c r="B11" s="267"/>
      <c r="C11" s="268"/>
      <c r="D11" s="393" t="s">
        <v>366</v>
      </c>
      <c r="E11" s="393"/>
      <c r="F11" s="393"/>
      <c r="G11" s="393"/>
      <c r="H11" s="393"/>
      <c r="I11" s="393"/>
      <c r="J11" s="393"/>
      <c r="K11" s="264"/>
    </row>
    <row r="12" spans="2:11" s="1" customFormat="1" ht="15" customHeight="1">
      <c r="B12" s="267"/>
      <c r="C12" s="268"/>
      <c r="D12" s="266"/>
      <c r="E12" s="266"/>
      <c r="F12" s="266"/>
      <c r="G12" s="266"/>
      <c r="H12" s="266"/>
      <c r="I12" s="266"/>
      <c r="J12" s="266"/>
      <c r="K12" s="264"/>
    </row>
    <row r="13" spans="2:11" s="1" customFormat="1" ht="15" customHeight="1">
      <c r="B13" s="267"/>
      <c r="C13" s="268"/>
      <c r="D13" s="269" t="s">
        <v>367</v>
      </c>
      <c r="E13" s="266"/>
      <c r="F13" s="266"/>
      <c r="G13" s="266"/>
      <c r="H13" s="266"/>
      <c r="I13" s="266"/>
      <c r="J13" s="266"/>
      <c r="K13" s="264"/>
    </row>
    <row r="14" spans="2:11" s="1" customFormat="1" ht="12.75" customHeight="1">
      <c r="B14" s="267"/>
      <c r="C14" s="268"/>
      <c r="D14" s="268"/>
      <c r="E14" s="268"/>
      <c r="F14" s="268"/>
      <c r="G14" s="268"/>
      <c r="H14" s="268"/>
      <c r="I14" s="268"/>
      <c r="J14" s="268"/>
      <c r="K14" s="264"/>
    </row>
    <row r="15" spans="2:11" s="1" customFormat="1" ht="15" customHeight="1">
      <c r="B15" s="267"/>
      <c r="C15" s="268"/>
      <c r="D15" s="393" t="s">
        <v>368</v>
      </c>
      <c r="E15" s="393"/>
      <c r="F15" s="393"/>
      <c r="G15" s="393"/>
      <c r="H15" s="393"/>
      <c r="I15" s="393"/>
      <c r="J15" s="393"/>
      <c r="K15" s="264"/>
    </row>
    <row r="16" spans="2:11" s="1" customFormat="1" ht="15" customHeight="1">
      <c r="B16" s="267"/>
      <c r="C16" s="268"/>
      <c r="D16" s="393" t="s">
        <v>369</v>
      </c>
      <c r="E16" s="393"/>
      <c r="F16" s="393"/>
      <c r="G16" s="393"/>
      <c r="H16" s="393"/>
      <c r="I16" s="393"/>
      <c r="J16" s="393"/>
      <c r="K16" s="264"/>
    </row>
    <row r="17" spans="2:11" s="1" customFormat="1" ht="15" customHeight="1">
      <c r="B17" s="267"/>
      <c r="C17" s="268"/>
      <c r="D17" s="393" t="s">
        <v>370</v>
      </c>
      <c r="E17" s="393"/>
      <c r="F17" s="393"/>
      <c r="G17" s="393"/>
      <c r="H17" s="393"/>
      <c r="I17" s="393"/>
      <c r="J17" s="393"/>
      <c r="K17" s="264"/>
    </row>
    <row r="18" spans="2:11" s="1" customFormat="1" ht="15" customHeight="1">
      <c r="B18" s="267"/>
      <c r="C18" s="268"/>
      <c r="D18" s="268"/>
      <c r="E18" s="270" t="s">
        <v>79</v>
      </c>
      <c r="F18" s="393" t="s">
        <v>371</v>
      </c>
      <c r="G18" s="393"/>
      <c r="H18" s="393"/>
      <c r="I18" s="393"/>
      <c r="J18" s="393"/>
      <c r="K18" s="264"/>
    </row>
    <row r="19" spans="2:11" s="1" customFormat="1" ht="15" customHeight="1">
      <c r="B19" s="267"/>
      <c r="C19" s="268"/>
      <c r="D19" s="268"/>
      <c r="E19" s="270" t="s">
        <v>372</v>
      </c>
      <c r="F19" s="393" t="s">
        <v>373</v>
      </c>
      <c r="G19" s="393"/>
      <c r="H19" s="393"/>
      <c r="I19" s="393"/>
      <c r="J19" s="393"/>
      <c r="K19" s="264"/>
    </row>
    <row r="20" spans="2:11" s="1" customFormat="1" ht="15" customHeight="1">
      <c r="B20" s="267"/>
      <c r="C20" s="268"/>
      <c r="D20" s="268"/>
      <c r="E20" s="270" t="s">
        <v>374</v>
      </c>
      <c r="F20" s="393" t="s">
        <v>375</v>
      </c>
      <c r="G20" s="393"/>
      <c r="H20" s="393"/>
      <c r="I20" s="393"/>
      <c r="J20" s="393"/>
      <c r="K20" s="264"/>
    </row>
    <row r="21" spans="2:11" s="1" customFormat="1" ht="15" customHeight="1">
      <c r="B21" s="267"/>
      <c r="C21" s="268"/>
      <c r="D21" s="268"/>
      <c r="E21" s="270" t="s">
        <v>85</v>
      </c>
      <c r="F21" s="393" t="s">
        <v>84</v>
      </c>
      <c r="G21" s="393"/>
      <c r="H21" s="393"/>
      <c r="I21" s="393"/>
      <c r="J21" s="393"/>
      <c r="K21" s="264"/>
    </row>
    <row r="22" spans="2:11" s="1" customFormat="1" ht="15" customHeight="1">
      <c r="B22" s="267"/>
      <c r="C22" s="268"/>
      <c r="D22" s="268"/>
      <c r="E22" s="270" t="s">
        <v>316</v>
      </c>
      <c r="F22" s="393" t="s">
        <v>317</v>
      </c>
      <c r="G22" s="393"/>
      <c r="H22" s="393"/>
      <c r="I22" s="393"/>
      <c r="J22" s="393"/>
      <c r="K22" s="264"/>
    </row>
    <row r="23" spans="2:11" s="1" customFormat="1" ht="15" customHeight="1">
      <c r="B23" s="267"/>
      <c r="C23" s="268"/>
      <c r="D23" s="268"/>
      <c r="E23" s="270" t="s">
        <v>376</v>
      </c>
      <c r="F23" s="393" t="s">
        <v>377</v>
      </c>
      <c r="G23" s="393"/>
      <c r="H23" s="393"/>
      <c r="I23" s="393"/>
      <c r="J23" s="393"/>
      <c r="K23" s="264"/>
    </row>
    <row r="24" spans="2:11" s="1" customFormat="1" ht="12.75" customHeight="1">
      <c r="B24" s="267"/>
      <c r="C24" s="268"/>
      <c r="D24" s="268"/>
      <c r="E24" s="268"/>
      <c r="F24" s="268"/>
      <c r="G24" s="268"/>
      <c r="H24" s="268"/>
      <c r="I24" s="268"/>
      <c r="J24" s="268"/>
      <c r="K24" s="264"/>
    </row>
    <row r="25" spans="2:11" s="1" customFormat="1" ht="15" customHeight="1">
      <c r="B25" s="267"/>
      <c r="C25" s="393" t="s">
        <v>378</v>
      </c>
      <c r="D25" s="393"/>
      <c r="E25" s="393"/>
      <c r="F25" s="393"/>
      <c r="G25" s="393"/>
      <c r="H25" s="393"/>
      <c r="I25" s="393"/>
      <c r="J25" s="393"/>
      <c r="K25" s="264"/>
    </row>
    <row r="26" spans="2:11" s="1" customFormat="1" ht="15" customHeight="1">
      <c r="B26" s="267"/>
      <c r="C26" s="393" t="s">
        <v>379</v>
      </c>
      <c r="D26" s="393"/>
      <c r="E26" s="393"/>
      <c r="F26" s="393"/>
      <c r="G26" s="393"/>
      <c r="H26" s="393"/>
      <c r="I26" s="393"/>
      <c r="J26" s="393"/>
      <c r="K26" s="264"/>
    </row>
    <row r="27" spans="2:11" s="1" customFormat="1" ht="15" customHeight="1">
      <c r="B27" s="267"/>
      <c r="C27" s="266"/>
      <c r="D27" s="393" t="s">
        <v>380</v>
      </c>
      <c r="E27" s="393"/>
      <c r="F27" s="393"/>
      <c r="G27" s="393"/>
      <c r="H27" s="393"/>
      <c r="I27" s="393"/>
      <c r="J27" s="393"/>
      <c r="K27" s="264"/>
    </row>
    <row r="28" spans="2:11" s="1" customFormat="1" ht="15" customHeight="1">
      <c r="B28" s="267"/>
      <c r="C28" s="268"/>
      <c r="D28" s="393" t="s">
        <v>381</v>
      </c>
      <c r="E28" s="393"/>
      <c r="F28" s="393"/>
      <c r="G28" s="393"/>
      <c r="H28" s="393"/>
      <c r="I28" s="393"/>
      <c r="J28" s="393"/>
      <c r="K28" s="264"/>
    </row>
    <row r="29" spans="2:11" s="1" customFormat="1" ht="12.75" customHeight="1">
      <c r="B29" s="267"/>
      <c r="C29" s="268"/>
      <c r="D29" s="268"/>
      <c r="E29" s="268"/>
      <c r="F29" s="268"/>
      <c r="G29" s="268"/>
      <c r="H29" s="268"/>
      <c r="I29" s="268"/>
      <c r="J29" s="268"/>
      <c r="K29" s="264"/>
    </row>
    <row r="30" spans="2:11" s="1" customFormat="1" ht="15" customHeight="1">
      <c r="B30" s="267"/>
      <c r="C30" s="268"/>
      <c r="D30" s="393" t="s">
        <v>382</v>
      </c>
      <c r="E30" s="393"/>
      <c r="F30" s="393"/>
      <c r="G30" s="393"/>
      <c r="H30" s="393"/>
      <c r="I30" s="393"/>
      <c r="J30" s="393"/>
      <c r="K30" s="264"/>
    </row>
    <row r="31" spans="2:11" s="1" customFormat="1" ht="15" customHeight="1">
      <c r="B31" s="267"/>
      <c r="C31" s="268"/>
      <c r="D31" s="393" t="s">
        <v>383</v>
      </c>
      <c r="E31" s="393"/>
      <c r="F31" s="393"/>
      <c r="G31" s="393"/>
      <c r="H31" s="393"/>
      <c r="I31" s="393"/>
      <c r="J31" s="393"/>
      <c r="K31" s="264"/>
    </row>
    <row r="32" spans="2:11" s="1" customFormat="1" ht="12.75" customHeight="1">
      <c r="B32" s="267"/>
      <c r="C32" s="268"/>
      <c r="D32" s="268"/>
      <c r="E32" s="268"/>
      <c r="F32" s="268"/>
      <c r="G32" s="268"/>
      <c r="H32" s="268"/>
      <c r="I32" s="268"/>
      <c r="J32" s="268"/>
      <c r="K32" s="264"/>
    </row>
    <row r="33" spans="2:11" s="1" customFormat="1" ht="15" customHeight="1">
      <c r="B33" s="267"/>
      <c r="C33" s="268"/>
      <c r="D33" s="393" t="s">
        <v>384</v>
      </c>
      <c r="E33" s="393"/>
      <c r="F33" s="393"/>
      <c r="G33" s="393"/>
      <c r="H33" s="393"/>
      <c r="I33" s="393"/>
      <c r="J33" s="393"/>
      <c r="K33" s="264"/>
    </row>
    <row r="34" spans="2:11" s="1" customFormat="1" ht="15" customHeight="1">
      <c r="B34" s="267"/>
      <c r="C34" s="268"/>
      <c r="D34" s="393" t="s">
        <v>385</v>
      </c>
      <c r="E34" s="393"/>
      <c r="F34" s="393"/>
      <c r="G34" s="393"/>
      <c r="H34" s="393"/>
      <c r="I34" s="393"/>
      <c r="J34" s="393"/>
      <c r="K34" s="264"/>
    </row>
    <row r="35" spans="2:11" s="1" customFormat="1" ht="15" customHeight="1">
      <c r="B35" s="267"/>
      <c r="C35" s="268"/>
      <c r="D35" s="393" t="s">
        <v>386</v>
      </c>
      <c r="E35" s="393"/>
      <c r="F35" s="393"/>
      <c r="G35" s="393"/>
      <c r="H35" s="393"/>
      <c r="I35" s="393"/>
      <c r="J35" s="393"/>
      <c r="K35" s="264"/>
    </row>
    <row r="36" spans="2:11" s="1" customFormat="1" ht="15" customHeight="1">
      <c r="B36" s="267"/>
      <c r="C36" s="268"/>
      <c r="D36" s="266"/>
      <c r="E36" s="269" t="s">
        <v>106</v>
      </c>
      <c r="F36" s="266"/>
      <c r="G36" s="393" t="s">
        <v>387</v>
      </c>
      <c r="H36" s="393"/>
      <c r="I36" s="393"/>
      <c r="J36" s="393"/>
      <c r="K36" s="264"/>
    </row>
    <row r="37" spans="2:11" s="1" customFormat="1" ht="30.75" customHeight="1">
      <c r="B37" s="267"/>
      <c r="C37" s="268"/>
      <c r="D37" s="266"/>
      <c r="E37" s="269" t="s">
        <v>388</v>
      </c>
      <c r="F37" s="266"/>
      <c r="G37" s="393" t="s">
        <v>389</v>
      </c>
      <c r="H37" s="393"/>
      <c r="I37" s="393"/>
      <c r="J37" s="393"/>
      <c r="K37" s="264"/>
    </row>
    <row r="38" spans="2:11" s="1" customFormat="1" ht="15" customHeight="1">
      <c r="B38" s="267"/>
      <c r="C38" s="268"/>
      <c r="D38" s="266"/>
      <c r="E38" s="269" t="s">
        <v>53</v>
      </c>
      <c r="F38" s="266"/>
      <c r="G38" s="393" t="s">
        <v>390</v>
      </c>
      <c r="H38" s="393"/>
      <c r="I38" s="393"/>
      <c r="J38" s="393"/>
      <c r="K38" s="264"/>
    </row>
    <row r="39" spans="2:11" s="1" customFormat="1" ht="15" customHeight="1">
      <c r="B39" s="267"/>
      <c r="C39" s="268"/>
      <c r="D39" s="266"/>
      <c r="E39" s="269" t="s">
        <v>54</v>
      </c>
      <c r="F39" s="266"/>
      <c r="G39" s="393" t="s">
        <v>391</v>
      </c>
      <c r="H39" s="393"/>
      <c r="I39" s="393"/>
      <c r="J39" s="393"/>
      <c r="K39" s="264"/>
    </row>
    <row r="40" spans="2:11" s="1" customFormat="1" ht="15" customHeight="1">
      <c r="B40" s="267"/>
      <c r="C40" s="268"/>
      <c r="D40" s="266"/>
      <c r="E40" s="269" t="s">
        <v>107</v>
      </c>
      <c r="F40" s="266"/>
      <c r="G40" s="393" t="s">
        <v>392</v>
      </c>
      <c r="H40" s="393"/>
      <c r="I40" s="393"/>
      <c r="J40" s="393"/>
      <c r="K40" s="264"/>
    </row>
    <row r="41" spans="2:11" s="1" customFormat="1" ht="15" customHeight="1">
      <c r="B41" s="267"/>
      <c r="C41" s="268"/>
      <c r="D41" s="266"/>
      <c r="E41" s="269" t="s">
        <v>108</v>
      </c>
      <c r="F41" s="266"/>
      <c r="G41" s="393" t="s">
        <v>393</v>
      </c>
      <c r="H41" s="393"/>
      <c r="I41" s="393"/>
      <c r="J41" s="393"/>
      <c r="K41" s="264"/>
    </row>
    <row r="42" spans="2:11" s="1" customFormat="1" ht="15" customHeight="1">
      <c r="B42" s="267"/>
      <c r="C42" s="268"/>
      <c r="D42" s="266"/>
      <c r="E42" s="269" t="s">
        <v>394</v>
      </c>
      <c r="F42" s="266"/>
      <c r="G42" s="393" t="s">
        <v>395</v>
      </c>
      <c r="H42" s="393"/>
      <c r="I42" s="393"/>
      <c r="J42" s="393"/>
      <c r="K42" s="264"/>
    </row>
    <row r="43" spans="2:11" s="1" customFormat="1" ht="15" customHeight="1">
      <c r="B43" s="267"/>
      <c r="C43" s="268"/>
      <c r="D43" s="266"/>
      <c r="E43" s="269"/>
      <c r="F43" s="266"/>
      <c r="G43" s="393" t="s">
        <v>396</v>
      </c>
      <c r="H43" s="393"/>
      <c r="I43" s="393"/>
      <c r="J43" s="393"/>
      <c r="K43" s="264"/>
    </row>
    <row r="44" spans="2:11" s="1" customFormat="1" ht="15" customHeight="1">
      <c r="B44" s="267"/>
      <c r="C44" s="268"/>
      <c r="D44" s="266"/>
      <c r="E44" s="269" t="s">
        <v>397</v>
      </c>
      <c r="F44" s="266"/>
      <c r="G44" s="393" t="s">
        <v>398</v>
      </c>
      <c r="H44" s="393"/>
      <c r="I44" s="393"/>
      <c r="J44" s="393"/>
      <c r="K44" s="264"/>
    </row>
    <row r="45" spans="2:11" s="1" customFormat="1" ht="15" customHeight="1">
      <c r="B45" s="267"/>
      <c r="C45" s="268"/>
      <c r="D45" s="266"/>
      <c r="E45" s="269" t="s">
        <v>110</v>
      </c>
      <c r="F45" s="266"/>
      <c r="G45" s="393" t="s">
        <v>399</v>
      </c>
      <c r="H45" s="393"/>
      <c r="I45" s="393"/>
      <c r="J45" s="393"/>
      <c r="K45" s="264"/>
    </row>
    <row r="46" spans="2:11" s="1" customFormat="1" ht="12.75" customHeight="1">
      <c r="B46" s="267"/>
      <c r="C46" s="268"/>
      <c r="D46" s="266"/>
      <c r="E46" s="266"/>
      <c r="F46" s="266"/>
      <c r="G46" s="266"/>
      <c r="H46" s="266"/>
      <c r="I46" s="266"/>
      <c r="J46" s="266"/>
      <c r="K46" s="264"/>
    </row>
    <row r="47" spans="2:11" s="1" customFormat="1" ht="15" customHeight="1">
      <c r="B47" s="267"/>
      <c r="C47" s="268"/>
      <c r="D47" s="393" t="s">
        <v>400</v>
      </c>
      <c r="E47" s="393"/>
      <c r="F47" s="393"/>
      <c r="G47" s="393"/>
      <c r="H47" s="393"/>
      <c r="I47" s="393"/>
      <c r="J47" s="393"/>
      <c r="K47" s="264"/>
    </row>
    <row r="48" spans="2:11" s="1" customFormat="1" ht="15" customHeight="1">
      <c r="B48" s="267"/>
      <c r="C48" s="268"/>
      <c r="D48" s="268"/>
      <c r="E48" s="393" t="s">
        <v>401</v>
      </c>
      <c r="F48" s="393"/>
      <c r="G48" s="393"/>
      <c r="H48" s="393"/>
      <c r="I48" s="393"/>
      <c r="J48" s="393"/>
      <c r="K48" s="264"/>
    </row>
    <row r="49" spans="2:11" s="1" customFormat="1" ht="15" customHeight="1">
      <c r="B49" s="267"/>
      <c r="C49" s="268"/>
      <c r="D49" s="268"/>
      <c r="E49" s="393" t="s">
        <v>402</v>
      </c>
      <c r="F49" s="393"/>
      <c r="G49" s="393"/>
      <c r="H49" s="393"/>
      <c r="I49" s="393"/>
      <c r="J49" s="393"/>
      <c r="K49" s="264"/>
    </row>
    <row r="50" spans="2:11" s="1" customFormat="1" ht="15" customHeight="1">
      <c r="B50" s="267"/>
      <c r="C50" s="268"/>
      <c r="D50" s="268"/>
      <c r="E50" s="393" t="s">
        <v>403</v>
      </c>
      <c r="F50" s="393"/>
      <c r="G50" s="393"/>
      <c r="H50" s="393"/>
      <c r="I50" s="393"/>
      <c r="J50" s="393"/>
      <c r="K50" s="264"/>
    </row>
    <row r="51" spans="2:11" s="1" customFormat="1" ht="15" customHeight="1">
      <c r="B51" s="267"/>
      <c r="C51" s="268"/>
      <c r="D51" s="393" t="s">
        <v>404</v>
      </c>
      <c r="E51" s="393"/>
      <c r="F51" s="393"/>
      <c r="G51" s="393"/>
      <c r="H51" s="393"/>
      <c r="I51" s="393"/>
      <c r="J51" s="393"/>
      <c r="K51" s="264"/>
    </row>
    <row r="52" spans="2:11" s="1" customFormat="1" ht="25.5" customHeight="1">
      <c r="B52" s="263"/>
      <c r="C52" s="394" t="s">
        <v>405</v>
      </c>
      <c r="D52" s="394"/>
      <c r="E52" s="394"/>
      <c r="F52" s="394"/>
      <c r="G52" s="394"/>
      <c r="H52" s="394"/>
      <c r="I52" s="394"/>
      <c r="J52" s="394"/>
      <c r="K52" s="264"/>
    </row>
    <row r="53" spans="2:11" s="1" customFormat="1" ht="5.25" customHeight="1">
      <c r="B53" s="263"/>
      <c r="C53" s="265"/>
      <c r="D53" s="265"/>
      <c r="E53" s="265"/>
      <c r="F53" s="265"/>
      <c r="G53" s="265"/>
      <c r="H53" s="265"/>
      <c r="I53" s="265"/>
      <c r="J53" s="265"/>
      <c r="K53" s="264"/>
    </row>
    <row r="54" spans="2:11" s="1" customFormat="1" ht="15" customHeight="1">
      <c r="B54" s="263"/>
      <c r="C54" s="393" t="s">
        <v>406</v>
      </c>
      <c r="D54" s="393"/>
      <c r="E54" s="393"/>
      <c r="F54" s="393"/>
      <c r="G54" s="393"/>
      <c r="H54" s="393"/>
      <c r="I54" s="393"/>
      <c r="J54" s="393"/>
      <c r="K54" s="264"/>
    </row>
    <row r="55" spans="2:11" s="1" customFormat="1" ht="15" customHeight="1">
      <c r="B55" s="263"/>
      <c r="C55" s="393" t="s">
        <v>407</v>
      </c>
      <c r="D55" s="393"/>
      <c r="E55" s="393"/>
      <c r="F55" s="393"/>
      <c r="G55" s="393"/>
      <c r="H55" s="393"/>
      <c r="I55" s="393"/>
      <c r="J55" s="393"/>
      <c r="K55" s="264"/>
    </row>
    <row r="56" spans="2:11" s="1" customFormat="1" ht="12.75" customHeight="1">
      <c r="B56" s="263"/>
      <c r="C56" s="266"/>
      <c r="D56" s="266"/>
      <c r="E56" s="266"/>
      <c r="F56" s="266"/>
      <c r="G56" s="266"/>
      <c r="H56" s="266"/>
      <c r="I56" s="266"/>
      <c r="J56" s="266"/>
      <c r="K56" s="264"/>
    </row>
    <row r="57" spans="2:11" s="1" customFormat="1" ht="15" customHeight="1">
      <c r="B57" s="263"/>
      <c r="C57" s="393" t="s">
        <v>408</v>
      </c>
      <c r="D57" s="393"/>
      <c r="E57" s="393"/>
      <c r="F57" s="393"/>
      <c r="G57" s="393"/>
      <c r="H57" s="393"/>
      <c r="I57" s="393"/>
      <c r="J57" s="393"/>
      <c r="K57" s="264"/>
    </row>
    <row r="58" spans="2:11" s="1" customFormat="1" ht="15" customHeight="1">
      <c r="B58" s="263"/>
      <c r="C58" s="268"/>
      <c r="D58" s="393" t="s">
        <v>409</v>
      </c>
      <c r="E58" s="393"/>
      <c r="F58" s="393"/>
      <c r="G58" s="393"/>
      <c r="H58" s="393"/>
      <c r="I58" s="393"/>
      <c r="J58" s="393"/>
      <c r="K58" s="264"/>
    </row>
    <row r="59" spans="2:11" s="1" customFormat="1" ht="15" customHeight="1">
      <c r="B59" s="263"/>
      <c r="C59" s="268"/>
      <c r="D59" s="393" t="s">
        <v>410</v>
      </c>
      <c r="E59" s="393"/>
      <c r="F59" s="393"/>
      <c r="G59" s="393"/>
      <c r="H59" s="393"/>
      <c r="I59" s="393"/>
      <c r="J59" s="393"/>
      <c r="K59" s="264"/>
    </row>
    <row r="60" spans="2:11" s="1" customFormat="1" ht="15" customHeight="1">
      <c r="B60" s="263"/>
      <c r="C60" s="268"/>
      <c r="D60" s="393" t="s">
        <v>411</v>
      </c>
      <c r="E60" s="393"/>
      <c r="F60" s="393"/>
      <c r="G60" s="393"/>
      <c r="H60" s="393"/>
      <c r="I60" s="393"/>
      <c r="J60" s="393"/>
      <c r="K60" s="264"/>
    </row>
    <row r="61" spans="2:11" s="1" customFormat="1" ht="15" customHeight="1">
      <c r="B61" s="263"/>
      <c r="C61" s="268"/>
      <c r="D61" s="393" t="s">
        <v>412</v>
      </c>
      <c r="E61" s="393"/>
      <c r="F61" s="393"/>
      <c r="G61" s="393"/>
      <c r="H61" s="393"/>
      <c r="I61" s="393"/>
      <c r="J61" s="393"/>
      <c r="K61" s="264"/>
    </row>
    <row r="62" spans="2:11" s="1" customFormat="1" ht="15" customHeight="1">
      <c r="B62" s="263"/>
      <c r="C62" s="268"/>
      <c r="D62" s="395" t="s">
        <v>413</v>
      </c>
      <c r="E62" s="395"/>
      <c r="F62" s="395"/>
      <c r="G62" s="395"/>
      <c r="H62" s="395"/>
      <c r="I62" s="395"/>
      <c r="J62" s="395"/>
      <c r="K62" s="264"/>
    </row>
    <row r="63" spans="2:11" s="1" customFormat="1" ht="15" customHeight="1">
      <c r="B63" s="263"/>
      <c r="C63" s="268"/>
      <c r="D63" s="393" t="s">
        <v>414</v>
      </c>
      <c r="E63" s="393"/>
      <c r="F63" s="393"/>
      <c r="G63" s="393"/>
      <c r="H63" s="393"/>
      <c r="I63" s="393"/>
      <c r="J63" s="393"/>
      <c r="K63" s="264"/>
    </row>
    <row r="64" spans="2:11" s="1" customFormat="1" ht="12.75" customHeight="1">
      <c r="B64" s="263"/>
      <c r="C64" s="268"/>
      <c r="D64" s="268"/>
      <c r="E64" s="271"/>
      <c r="F64" s="268"/>
      <c r="G64" s="268"/>
      <c r="H64" s="268"/>
      <c r="I64" s="268"/>
      <c r="J64" s="268"/>
      <c r="K64" s="264"/>
    </row>
    <row r="65" spans="2:11" s="1" customFormat="1" ht="15" customHeight="1">
      <c r="B65" s="263"/>
      <c r="C65" s="268"/>
      <c r="D65" s="393" t="s">
        <v>415</v>
      </c>
      <c r="E65" s="393"/>
      <c r="F65" s="393"/>
      <c r="G65" s="393"/>
      <c r="H65" s="393"/>
      <c r="I65" s="393"/>
      <c r="J65" s="393"/>
      <c r="K65" s="264"/>
    </row>
    <row r="66" spans="2:11" s="1" customFormat="1" ht="15" customHeight="1">
      <c r="B66" s="263"/>
      <c r="C66" s="268"/>
      <c r="D66" s="395" t="s">
        <v>416</v>
      </c>
      <c r="E66" s="395"/>
      <c r="F66" s="395"/>
      <c r="G66" s="395"/>
      <c r="H66" s="395"/>
      <c r="I66" s="395"/>
      <c r="J66" s="395"/>
      <c r="K66" s="264"/>
    </row>
    <row r="67" spans="2:11" s="1" customFormat="1" ht="15" customHeight="1">
      <c r="B67" s="263"/>
      <c r="C67" s="268"/>
      <c r="D67" s="393" t="s">
        <v>417</v>
      </c>
      <c r="E67" s="393"/>
      <c r="F67" s="393"/>
      <c r="G67" s="393"/>
      <c r="H67" s="393"/>
      <c r="I67" s="393"/>
      <c r="J67" s="393"/>
      <c r="K67" s="264"/>
    </row>
    <row r="68" spans="2:11" s="1" customFormat="1" ht="15" customHeight="1">
      <c r="B68" s="263"/>
      <c r="C68" s="268"/>
      <c r="D68" s="393" t="s">
        <v>418</v>
      </c>
      <c r="E68" s="393"/>
      <c r="F68" s="393"/>
      <c r="G68" s="393"/>
      <c r="H68" s="393"/>
      <c r="I68" s="393"/>
      <c r="J68" s="393"/>
      <c r="K68" s="264"/>
    </row>
    <row r="69" spans="2:11" s="1" customFormat="1" ht="15" customHeight="1">
      <c r="B69" s="263"/>
      <c r="C69" s="268"/>
      <c r="D69" s="393" t="s">
        <v>419</v>
      </c>
      <c r="E69" s="393"/>
      <c r="F69" s="393"/>
      <c r="G69" s="393"/>
      <c r="H69" s="393"/>
      <c r="I69" s="393"/>
      <c r="J69" s="393"/>
      <c r="K69" s="264"/>
    </row>
    <row r="70" spans="2:11" s="1" customFormat="1" ht="15" customHeight="1">
      <c r="B70" s="263"/>
      <c r="C70" s="268"/>
      <c r="D70" s="393" t="s">
        <v>420</v>
      </c>
      <c r="E70" s="393"/>
      <c r="F70" s="393"/>
      <c r="G70" s="393"/>
      <c r="H70" s="393"/>
      <c r="I70" s="393"/>
      <c r="J70" s="393"/>
      <c r="K70" s="264"/>
    </row>
    <row r="71" spans="2:11" s="1" customFormat="1" ht="12.75" customHeight="1">
      <c r="B71" s="272"/>
      <c r="C71" s="273"/>
      <c r="D71" s="273"/>
      <c r="E71" s="273"/>
      <c r="F71" s="273"/>
      <c r="G71" s="273"/>
      <c r="H71" s="273"/>
      <c r="I71" s="273"/>
      <c r="J71" s="273"/>
      <c r="K71" s="274"/>
    </row>
    <row r="72" spans="2:11" s="1" customFormat="1" ht="18.75" customHeight="1">
      <c r="B72" s="275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s="1" customFormat="1" ht="18.75" customHeight="1">
      <c r="B73" s="276"/>
      <c r="C73" s="276"/>
      <c r="D73" s="276"/>
      <c r="E73" s="276"/>
      <c r="F73" s="276"/>
      <c r="G73" s="276"/>
      <c r="H73" s="276"/>
      <c r="I73" s="276"/>
      <c r="J73" s="276"/>
      <c r="K73" s="276"/>
    </row>
    <row r="74" spans="2:11" s="1" customFormat="1" ht="7.5" customHeight="1">
      <c r="B74" s="277"/>
      <c r="C74" s="278"/>
      <c r="D74" s="278"/>
      <c r="E74" s="278"/>
      <c r="F74" s="278"/>
      <c r="G74" s="278"/>
      <c r="H74" s="278"/>
      <c r="I74" s="278"/>
      <c r="J74" s="278"/>
      <c r="K74" s="279"/>
    </row>
    <row r="75" spans="2:11" s="1" customFormat="1" ht="45" customHeight="1">
      <c r="B75" s="280"/>
      <c r="C75" s="388" t="s">
        <v>421</v>
      </c>
      <c r="D75" s="388"/>
      <c r="E75" s="388"/>
      <c r="F75" s="388"/>
      <c r="G75" s="388"/>
      <c r="H75" s="388"/>
      <c r="I75" s="388"/>
      <c r="J75" s="388"/>
      <c r="K75" s="281"/>
    </row>
    <row r="76" spans="2:11" s="1" customFormat="1" ht="17.25" customHeight="1">
      <c r="B76" s="280"/>
      <c r="C76" s="282" t="s">
        <v>422</v>
      </c>
      <c r="D76" s="282"/>
      <c r="E76" s="282"/>
      <c r="F76" s="282" t="s">
        <v>423</v>
      </c>
      <c r="G76" s="283"/>
      <c r="H76" s="282" t="s">
        <v>54</v>
      </c>
      <c r="I76" s="282" t="s">
        <v>57</v>
      </c>
      <c r="J76" s="282" t="s">
        <v>424</v>
      </c>
      <c r="K76" s="281"/>
    </row>
    <row r="77" spans="2:11" s="1" customFormat="1" ht="17.25" customHeight="1">
      <c r="B77" s="280"/>
      <c r="C77" s="284" t="s">
        <v>425</v>
      </c>
      <c r="D77" s="284"/>
      <c r="E77" s="284"/>
      <c r="F77" s="285" t="s">
        <v>426</v>
      </c>
      <c r="G77" s="286"/>
      <c r="H77" s="284"/>
      <c r="I77" s="284"/>
      <c r="J77" s="284" t="s">
        <v>427</v>
      </c>
      <c r="K77" s="281"/>
    </row>
    <row r="78" spans="2:11" s="1" customFormat="1" ht="5.25" customHeight="1">
      <c r="B78" s="280"/>
      <c r="C78" s="287"/>
      <c r="D78" s="287"/>
      <c r="E78" s="287"/>
      <c r="F78" s="287"/>
      <c r="G78" s="288"/>
      <c r="H78" s="287"/>
      <c r="I78" s="287"/>
      <c r="J78" s="287"/>
      <c r="K78" s="281"/>
    </row>
    <row r="79" spans="2:11" s="1" customFormat="1" ht="15" customHeight="1">
      <c r="B79" s="280"/>
      <c r="C79" s="269" t="s">
        <v>53</v>
      </c>
      <c r="D79" s="289"/>
      <c r="E79" s="289"/>
      <c r="F79" s="290" t="s">
        <v>428</v>
      </c>
      <c r="G79" s="291"/>
      <c r="H79" s="269" t="s">
        <v>429</v>
      </c>
      <c r="I79" s="269" t="s">
        <v>430</v>
      </c>
      <c r="J79" s="269">
        <v>20</v>
      </c>
      <c r="K79" s="281"/>
    </row>
    <row r="80" spans="2:11" s="1" customFormat="1" ht="15" customHeight="1">
      <c r="B80" s="280"/>
      <c r="C80" s="269" t="s">
        <v>431</v>
      </c>
      <c r="D80" s="269"/>
      <c r="E80" s="269"/>
      <c r="F80" s="290" t="s">
        <v>428</v>
      </c>
      <c r="G80" s="291"/>
      <c r="H80" s="269" t="s">
        <v>432</v>
      </c>
      <c r="I80" s="269" t="s">
        <v>430</v>
      </c>
      <c r="J80" s="269">
        <v>120</v>
      </c>
      <c r="K80" s="281"/>
    </row>
    <row r="81" spans="2:11" s="1" customFormat="1" ht="15" customHeight="1">
      <c r="B81" s="292"/>
      <c r="C81" s="269" t="s">
        <v>433</v>
      </c>
      <c r="D81" s="269"/>
      <c r="E81" s="269"/>
      <c r="F81" s="290" t="s">
        <v>434</v>
      </c>
      <c r="G81" s="291"/>
      <c r="H81" s="269" t="s">
        <v>435</v>
      </c>
      <c r="I81" s="269" t="s">
        <v>430</v>
      </c>
      <c r="J81" s="269">
        <v>50</v>
      </c>
      <c r="K81" s="281"/>
    </row>
    <row r="82" spans="2:11" s="1" customFormat="1" ht="15" customHeight="1">
      <c r="B82" s="292"/>
      <c r="C82" s="269" t="s">
        <v>436</v>
      </c>
      <c r="D82" s="269"/>
      <c r="E82" s="269"/>
      <c r="F82" s="290" t="s">
        <v>428</v>
      </c>
      <c r="G82" s="291"/>
      <c r="H82" s="269" t="s">
        <v>437</v>
      </c>
      <c r="I82" s="269" t="s">
        <v>438</v>
      </c>
      <c r="J82" s="269"/>
      <c r="K82" s="281"/>
    </row>
    <row r="83" spans="2:11" s="1" customFormat="1" ht="15" customHeight="1">
      <c r="B83" s="292"/>
      <c r="C83" s="293" t="s">
        <v>439</v>
      </c>
      <c r="D83" s="293"/>
      <c r="E83" s="293"/>
      <c r="F83" s="294" t="s">
        <v>434</v>
      </c>
      <c r="G83" s="293"/>
      <c r="H83" s="293" t="s">
        <v>440</v>
      </c>
      <c r="I83" s="293" t="s">
        <v>430</v>
      </c>
      <c r="J83" s="293">
        <v>15</v>
      </c>
      <c r="K83" s="281"/>
    </row>
    <row r="84" spans="2:11" s="1" customFormat="1" ht="15" customHeight="1">
      <c r="B84" s="292"/>
      <c r="C84" s="293" t="s">
        <v>441</v>
      </c>
      <c r="D84" s="293"/>
      <c r="E84" s="293"/>
      <c r="F84" s="294" t="s">
        <v>434</v>
      </c>
      <c r="G84" s="293"/>
      <c r="H84" s="293" t="s">
        <v>442</v>
      </c>
      <c r="I84" s="293" t="s">
        <v>430</v>
      </c>
      <c r="J84" s="293">
        <v>15</v>
      </c>
      <c r="K84" s="281"/>
    </row>
    <row r="85" spans="2:11" s="1" customFormat="1" ht="15" customHeight="1">
      <c r="B85" s="292"/>
      <c r="C85" s="293" t="s">
        <v>443</v>
      </c>
      <c r="D85" s="293"/>
      <c r="E85" s="293"/>
      <c r="F85" s="294" t="s">
        <v>434</v>
      </c>
      <c r="G85" s="293"/>
      <c r="H85" s="293" t="s">
        <v>444</v>
      </c>
      <c r="I85" s="293" t="s">
        <v>430</v>
      </c>
      <c r="J85" s="293">
        <v>20</v>
      </c>
      <c r="K85" s="281"/>
    </row>
    <row r="86" spans="2:11" s="1" customFormat="1" ht="15" customHeight="1">
      <c r="B86" s="292"/>
      <c r="C86" s="293" t="s">
        <v>445</v>
      </c>
      <c r="D86" s="293"/>
      <c r="E86" s="293"/>
      <c r="F86" s="294" t="s">
        <v>434</v>
      </c>
      <c r="G86" s="293"/>
      <c r="H86" s="293" t="s">
        <v>446</v>
      </c>
      <c r="I86" s="293" t="s">
        <v>430</v>
      </c>
      <c r="J86" s="293">
        <v>20</v>
      </c>
      <c r="K86" s="281"/>
    </row>
    <row r="87" spans="2:11" s="1" customFormat="1" ht="15" customHeight="1">
      <c r="B87" s="292"/>
      <c r="C87" s="269" t="s">
        <v>447</v>
      </c>
      <c r="D87" s="269"/>
      <c r="E87" s="269"/>
      <c r="F87" s="290" t="s">
        <v>434</v>
      </c>
      <c r="G87" s="291"/>
      <c r="H87" s="269" t="s">
        <v>448</v>
      </c>
      <c r="I87" s="269" t="s">
        <v>430</v>
      </c>
      <c r="J87" s="269">
        <v>50</v>
      </c>
      <c r="K87" s="281"/>
    </row>
    <row r="88" spans="2:11" s="1" customFormat="1" ht="15" customHeight="1">
      <c r="B88" s="292"/>
      <c r="C88" s="269" t="s">
        <v>449</v>
      </c>
      <c r="D88" s="269"/>
      <c r="E88" s="269"/>
      <c r="F88" s="290" t="s">
        <v>434</v>
      </c>
      <c r="G88" s="291"/>
      <c r="H88" s="269" t="s">
        <v>450</v>
      </c>
      <c r="I88" s="269" t="s">
        <v>430</v>
      </c>
      <c r="J88" s="269">
        <v>20</v>
      </c>
      <c r="K88" s="281"/>
    </row>
    <row r="89" spans="2:11" s="1" customFormat="1" ht="15" customHeight="1">
      <c r="B89" s="292"/>
      <c r="C89" s="269" t="s">
        <v>451</v>
      </c>
      <c r="D89" s="269"/>
      <c r="E89" s="269"/>
      <c r="F89" s="290" t="s">
        <v>434</v>
      </c>
      <c r="G89" s="291"/>
      <c r="H89" s="269" t="s">
        <v>452</v>
      </c>
      <c r="I89" s="269" t="s">
        <v>430</v>
      </c>
      <c r="J89" s="269">
        <v>20</v>
      </c>
      <c r="K89" s="281"/>
    </row>
    <row r="90" spans="2:11" s="1" customFormat="1" ht="15" customHeight="1">
      <c r="B90" s="292"/>
      <c r="C90" s="269" t="s">
        <v>453</v>
      </c>
      <c r="D90" s="269"/>
      <c r="E90" s="269"/>
      <c r="F90" s="290" t="s">
        <v>434</v>
      </c>
      <c r="G90" s="291"/>
      <c r="H90" s="269" t="s">
        <v>454</v>
      </c>
      <c r="I90" s="269" t="s">
        <v>430</v>
      </c>
      <c r="J90" s="269">
        <v>50</v>
      </c>
      <c r="K90" s="281"/>
    </row>
    <row r="91" spans="2:11" s="1" customFormat="1" ht="15" customHeight="1">
      <c r="B91" s="292"/>
      <c r="C91" s="269" t="s">
        <v>455</v>
      </c>
      <c r="D91" s="269"/>
      <c r="E91" s="269"/>
      <c r="F91" s="290" t="s">
        <v>434</v>
      </c>
      <c r="G91" s="291"/>
      <c r="H91" s="269" t="s">
        <v>455</v>
      </c>
      <c r="I91" s="269" t="s">
        <v>430</v>
      </c>
      <c r="J91" s="269">
        <v>50</v>
      </c>
      <c r="K91" s="281"/>
    </row>
    <row r="92" spans="2:11" s="1" customFormat="1" ht="15" customHeight="1">
      <c r="B92" s="292"/>
      <c r="C92" s="269" t="s">
        <v>456</v>
      </c>
      <c r="D92" s="269"/>
      <c r="E92" s="269"/>
      <c r="F92" s="290" t="s">
        <v>434</v>
      </c>
      <c r="G92" s="291"/>
      <c r="H92" s="269" t="s">
        <v>457</v>
      </c>
      <c r="I92" s="269" t="s">
        <v>430</v>
      </c>
      <c r="J92" s="269">
        <v>255</v>
      </c>
      <c r="K92" s="281"/>
    </row>
    <row r="93" spans="2:11" s="1" customFormat="1" ht="15" customHeight="1">
      <c r="B93" s="292"/>
      <c r="C93" s="269" t="s">
        <v>458</v>
      </c>
      <c r="D93" s="269"/>
      <c r="E93" s="269"/>
      <c r="F93" s="290" t="s">
        <v>428</v>
      </c>
      <c r="G93" s="291"/>
      <c r="H93" s="269" t="s">
        <v>459</v>
      </c>
      <c r="I93" s="269" t="s">
        <v>460</v>
      </c>
      <c r="J93" s="269"/>
      <c r="K93" s="281"/>
    </row>
    <row r="94" spans="2:11" s="1" customFormat="1" ht="15" customHeight="1">
      <c r="B94" s="292"/>
      <c r="C94" s="269" t="s">
        <v>461</v>
      </c>
      <c r="D94" s="269"/>
      <c r="E94" s="269"/>
      <c r="F94" s="290" t="s">
        <v>428</v>
      </c>
      <c r="G94" s="291"/>
      <c r="H94" s="269" t="s">
        <v>462</v>
      </c>
      <c r="I94" s="269" t="s">
        <v>463</v>
      </c>
      <c r="J94" s="269"/>
      <c r="K94" s="281"/>
    </row>
    <row r="95" spans="2:11" s="1" customFormat="1" ht="15" customHeight="1">
      <c r="B95" s="292"/>
      <c r="C95" s="269" t="s">
        <v>464</v>
      </c>
      <c r="D95" s="269"/>
      <c r="E95" s="269"/>
      <c r="F95" s="290" t="s">
        <v>428</v>
      </c>
      <c r="G95" s="291"/>
      <c r="H95" s="269" t="s">
        <v>464</v>
      </c>
      <c r="I95" s="269" t="s">
        <v>463</v>
      </c>
      <c r="J95" s="269"/>
      <c r="K95" s="281"/>
    </row>
    <row r="96" spans="2:11" s="1" customFormat="1" ht="15" customHeight="1">
      <c r="B96" s="292"/>
      <c r="C96" s="269" t="s">
        <v>38</v>
      </c>
      <c r="D96" s="269"/>
      <c r="E96" s="269"/>
      <c r="F96" s="290" t="s">
        <v>428</v>
      </c>
      <c r="G96" s="291"/>
      <c r="H96" s="269" t="s">
        <v>465</v>
      </c>
      <c r="I96" s="269" t="s">
        <v>463</v>
      </c>
      <c r="J96" s="269"/>
      <c r="K96" s="281"/>
    </row>
    <row r="97" spans="2:11" s="1" customFormat="1" ht="15" customHeight="1">
      <c r="B97" s="292"/>
      <c r="C97" s="269" t="s">
        <v>48</v>
      </c>
      <c r="D97" s="269"/>
      <c r="E97" s="269"/>
      <c r="F97" s="290" t="s">
        <v>428</v>
      </c>
      <c r="G97" s="291"/>
      <c r="H97" s="269" t="s">
        <v>466</v>
      </c>
      <c r="I97" s="269" t="s">
        <v>463</v>
      </c>
      <c r="J97" s="269"/>
      <c r="K97" s="281"/>
    </row>
    <row r="98" spans="2:11" s="1" customFormat="1" ht="15" customHeight="1">
      <c r="B98" s="295"/>
      <c r="C98" s="296"/>
      <c r="D98" s="296"/>
      <c r="E98" s="296"/>
      <c r="F98" s="296"/>
      <c r="G98" s="296"/>
      <c r="H98" s="296"/>
      <c r="I98" s="296"/>
      <c r="J98" s="296"/>
      <c r="K98" s="297"/>
    </row>
    <row r="99" spans="2:11" s="1" customFormat="1" ht="18.7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298"/>
    </row>
    <row r="100" spans="2:11" s="1" customFormat="1" ht="18.75" customHeight="1">
      <c r="B100" s="276"/>
      <c r="C100" s="276"/>
      <c r="D100" s="276"/>
      <c r="E100" s="276"/>
      <c r="F100" s="276"/>
      <c r="G100" s="276"/>
      <c r="H100" s="276"/>
      <c r="I100" s="276"/>
      <c r="J100" s="276"/>
      <c r="K100" s="276"/>
    </row>
    <row r="101" spans="2:11" s="1" customFormat="1" ht="7.5" customHeight="1">
      <c r="B101" s="277"/>
      <c r="C101" s="278"/>
      <c r="D101" s="278"/>
      <c r="E101" s="278"/>
      <c r="F101" s="278"/>
      <c r="G101" s="278"/>
      <c r="H101" s="278"/>
      <c r="I101" s="278"/>
      <c r="J101" s="278"/>
      <c r="K101" s="279"/>
    </row>
    <row r="102" spans="2:11" s="1" customFormat="1" ht="45" customHeight="1">
      <c r="B102" s="280"/>
      <c r="C102" s="388" t="s">
        <v>467</v>
      </c>
      <c r="D102" s="388"/>
      <c r="E102" s="388"/>
      <c r="F102" s="388"/>
      <c r="G102" s="388"/>
      <c r="H102" s="388"/>
      <c r="I102" s="388"/>
      <c r="J102" s="388"/>
      <c r="K102" s="281"/>
    </row>
    <row r="103" spans="2:11" s="1" customFormat="1" ht="17.25" customHeight="1">
      <c r="B103" s="280"/>
      <c r="C103" s="282" t="s">
        <v>422</v>
      </c>
      <c r="D103" s="282"/>
      <c r="E103" s="282"/>
      <c r="F103" s="282" t="s">
        <v>423</v>
      </c>
      <c r="G103" s="283"/>
      <c r="H103" s="282" t="s">
        <v>54</v>
      </c>
      <c r="I103" s="282" t="s">
        <v>57</v>
      </c>
      <c r="J103" s="282" t="s">
        <v>424</v>
      </c>
      <c r="K103" s="281"/>
    </row>
    <row r="104" spans="2:11" s="1" customFormat="1" ht="17.25" customHeight="1">
      <c r="B104" s="280"/>
      <c r="C104" s="284" t="s">
        <v>425</v>
      </c>
      <c r="D104" s="284"/>
      <c r="E104" s="284"/>
      <c r="F104" s="285" t="s">
        <v>426</v>
      </c>
      <c r="G104" s="286"/>
      <c r="H104" s="284"/>
      <c r="I104" s="284"/>
      <c r="J104" s="284" t="s">
        <v>427</v>
      </c>
      <c r="K104" s="281"/>
    </row>
    <row r="105" spans="2:11" s="1" customFormat="1" ht="5.25" customHeight="1">
      <c r="B105" s="280"/>
      <c r="C105" s="282"/>
      <c r="D105" s="282"/>
      <c r="E105" s="282"/>
      <c r="F105" s="282"/>
      <c r="G105" s="300"/>
      <c r="H105" s="282"/>
      <c r="I105" s="282"/>
      <c r="J105" s="282"/>
      <c r="K105" s="281"/>
    </row>
    <row r="106" spans="2:11" s="1" customFormat="1" ht="15" customHeight="1">
      <c r="B106" s="280"/>
      <c r="C106" s="269" t="s">
        <v>53</v>
      </c>
      <c r="D106" s="289"/>
      <c r="E106" s="289"/>
      <c r="F106" s="290" t="s">
        <v>428</v>
      </c>
      <c r="G106" s="269"/>
      <c r="H106" s="269" t="s">
        <v>468</v>
      </c>
      <c r="I106" s="269" t="s">
        <v>430</v>
      </c>
      <c r="J106" s="269">
        <v>20</v>
      </c>
      <c r="K106" s="281"/>
    </row>
    <row r="107" spans="2:11" s="1" customFormat="1" ht="15" customHeight="1">
      <c r="B107" s="280"/>
      <c r="C107" s="269" t="s">
        <v>431</v>
      </c>
      <c r="D107" s="269"/>
      <c r="E107" s="269"/>
      <c r="F107" s="290" t="s">
        <v>428</v>
      </c>
      <c r="G107" s="269"/>
      <c r="H107" s="269" t="s">
        <v>468</v>
      </c>
      <c r="I107" s="269" t="s">
        <v>430</v>
      </c>
      <c r="J107" s="269">
        <v>120</v>
      </c>
      <c r="K107" s="281"/>
    </row>
    <row r="108" spans="2:11" s="1" customFormat="1" ht="15" customHeight="1">
      <c r="B108" s="292"/>
      <c r="C108" s="269" t="s">
        <v>433</v>
      </c>
      <c r="D108" s="269"/>
      <c r="E108" s="269"/>
      <c r="F108" s="290" t="s">
        <v>434</v>
      </c>
      <c r="G108" s="269"/>
      <c r="H108" s="269" t="s">
        <v>468</v>
      </c>
      <c r="I108" s="269" t="s">
        <v>430</v>
      </c>
      <c r="J108" s="269">
        <v>50</v>
      </c>
      <c r="K108" s="281"/>
    </row>
    <row r="109" spans="2:11" s="1" customFormat="1" ht="15" customHeight="1">
      <c r="B109" s="292"/>
      <c r="C109" s="269" t="s">
        <v>436</v>
      </c>
      <c r="D109" s="269"/>
      <c r="E109" s="269"/>
      <c r="F109" s="290" t="s">
        <v>428</v>
      </c>
      <c r="G109" s="269"/>
      <c r="H109" s="269" t="s">
        <v>468</v>
      </c>
      <c r="I109" s="269" t="s">
        <v>438</v>
      </c>
      <c r="J109" s="269"/>
      <c r="K109" s="281"/>
    </row>
    <row r="110" spans="2:11" s="1" customFormat="1" ht="15" customHeight="1">
      <c r="B110" s="292"/>
      <c r="C110" s="269" t="s">
        <v>447</v>
      </c>
      <c r="D110" s="269"/>
      <c r="E110" s="269"/>
      <c r="F110" s="290" t="s">
        <v>434</v>
      </c>
      <c r="G110" s="269"/>
      <c r="H110" s="269" t="s">
        <v>468</v>
      </c>
      <c r="I110" s="269" t="s">
        <v>430</v>
      </c>
      <c r="J110" s="269">
        <v>50</v>
      </c>
      <c r="K110" s="281"/>
    </row>
    <row r="111" spans="2:11" s="1" customFormat="1" ht="15" customHeight="1">
      <c r="B111" s="292"/>
      <c r="C111" s="269" t="s">
        <v>455</v>
      </c>
      <c r="D111" s="269"/>
      <c r="E111" s="269"/>
      <c r="F111" s="290" t="s">
        <v>434</v>
      </c>
      <c r="G111" s="269"/>
      <c r="H111" s="269" t="s">
        <v>468</v>
      </c>
      <c r="I111" s="269" t="s">
        <v>430</v>
      </c>
      <c r="J111" s="269">
        <v>50</v>
      </c>
      <c r="K111" s="281"/>
    </row>
    <row r="112" spans="2:11" s="1" customFormat="1" ht="15" customHeight="1">
      <c r="B112" s="292"/>
      <c r="C112" s="269" t="s">
        <v>453</v>
      </c>
      <c r="D112" s="269"/>
      <c r="E112" s="269"/>
      <c r="F112" s="290" t="s">
        <v>434</v>
      </c>
      <c r="G112" s="269"/>
      <c r="H112" s="269" t="s">
        <v>468</v>
      </c>
      <c r="I112" s="269" t="s">
        <v>430</v>
      </c>
      <c r="J112" s="269">
        <v>50</v>
      </c>
      <c r="K112" s="281"/>
    </row>
    <row r="113" spans="2:11" s="1" customFormat="1" ht="15" customHeight="1">
      <c r="B113" s="292"/>
      <c r="C113" s="269" t="s">
        <v>53</v>
      </c>
      <c r="D113" s="269"/>
      <c r="E113" s="269"/>
      <c r="F113" s="290" t="s">
        <v>428</v>
      </c>
      <c r="G113" s="269"/>
      <c r="H113" s="269" t="s">
        <v>469</v>
      </c>
      <c r="I113" s="269" t="s">
        <v>430</v>
      </c>
      <c r="J113" s="269">
        <v>20</v>
      </c>
      <c r="K113" s="281"/>
    </row>
    <row r="114" spans="2:11" s="1" customFormat="1" ht="15" customHeight="1">
      <c r="B114" s="292"/>
      <c r="C114" s="269" t="s">
        <v>470</v>
      </c>
      <c r="D114" s="269"/>
      <c r="E114" s="269"/>
      <c r="F114" s="290" t="s">
        <v>428</v>
      </c>
      <c r="G114" s="269"/>
      <c r="H114" s="269" t="s">
        <v>471</v>
      </c>
      <c r="I114" s="269" t="s">
        <v>430</v>
      </c>
      <c r="J114" s="269">
        <v>120</v>
      </c>
      <c r="K114" s="281"/>
    </row>
    <row r="115" spans="2:11" s="1" customFormat="1" ht="15" customHeight="1">
      <c r="B115" s="292"/>
      <c r="C115" s="269" t="s">
        <v>38</v>
      </c>
      <c r="D115" s="269"/>
      <c r="E115" s="269"/>
      <c r="F115" s="290" t="s">
        <v>428</v>
      </c>
      <c r="G115" s="269"/>
      <c r="H115" s="269" t="s">
        <v>472</v>
      </c>
      <c r="I115" s="269" t="s">
        <v>463</v>
      </c>
      <c r="J115" s="269"/>
      <c r="K115" s="281"/>
    </row>
    <row r="116" spans="2:11" s="1" customFormat="1" ht="15" customHeight="1">
      <c r="B116" s="292"/>
      <c r="C116" s="269" t="s">
        <v>48</v>
      </c>
      <c r="D116" s="269"/>
      <c r="E116" s="269"/>
      <c r="F116" s="290" t="s">
        <v>428</v>
      </c>
      <c r="G116" s="269"/>
      <c r="H116" s="269" t="s">
        <v>473</v>
      </c>
      <c r="I116" s="269" t="s">
        <v>463</v>
      </c>
      <c r="J116" s="269"/>
      <c r="K116" s="281"/>
    </row>
    <row r="117" spans="2:11" s="1" customFormat="1" ht="15" customHeight="1">
      <c r="B117" s="292"/>
      <c r="C117" s="269" t="s">
        <v>57</v>
      </c>
      <c r="D117" s="269"/>
      <c r="E117" s="269"/>
      <c r="F117" s="290" t="s">
        <v>428</v>
      </c>
      <c r="G117" s="269"/>
      <c r="H117" s="269" t="s">
        <v>474</v>
      </c>
      <c r="I117" s="269" t="s">
        <v>475</v>
      </c>
      <c r="J117" s="269"/>
      <c r="K117" s="281"/>
    </row>
    <row r="118" spans="2:11" s="1" customFormat="1" ht="15" customHeight="1">
      <c r="B118" s="295"/>
      <c r="C118" s="301"/>
      <c r="D118" s="301"/>
      <c r="E118" s="301"/>
      <c r="F118" s="301"/>
      <c r="G118" s="301"/>
      <c r="H118" s="301"/>
      <c r="I118" s="301"/>
      <c r="J118" s="301"/>
      <c r="K118" s="297"/>
    </row>
    <row r="119" spans="2:11" s="1" customFormat="1" ht="18.75" customHeight="1">
      <c r="B119" s="302"/>
      <c r="C119" s="303"/>
      <c r="D119" s="303"/>
      <c r="E119" s="303"/>
      <c r="F119" s="304"/>
      <c r="G119" s="303"/>
      <c r="H119" s="303"/>
      <c r="I119" s="303"/>
      <c r="J119" s="303"/>
      <c r="K119" s="302"/>
    </row>
    <row r="120" spans="2:11" s="1" customFormat="1" ht="18.75" customHeight="1"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</row>
    <row r="121" spans="2:11" s="1" customFormat="1" ht="7.5" customHeight="1">
      <c r="B121" s="305"/>
      <c r="C121" s="306"/>
      <c r="D121" s="306"/>
      <c r="E121" s="306"/>
      <c r="F121" s="306"/>
      <c r="G121" s="306"/>
      <c r="H121" s="306"/>
      <c r="I121" s="306"/>
      <c r="J121" s="306"/>
      <c r="K121" s="307"/>
    </row>
    <row r="122" spans="2:11" s="1" customFormat="1" ht="45" customHeight="1">
      <c r="B122" s="308"/>
      <c r="C122" s="389" t="s">
        <v>476</v>
      </c>
      <c r="D122" s="389"/>
      <c r="E122" s="389"/>
      <c r="F122" s="389"/>
      <c r="G122" s="389"/>
      <c r="H122" s="389"/>
      <c r="I122" s="389"/>
      <c r="J122" s="389"/>
      <c r="K122" s="309"/>
    </row>
    <row r="123" spans="2:11" s="1" customFormat="1" ht="17.25" customHeight="1">
      <c r="B123" s="310"/>
      <c r="C123" s="282" t="s">
        <v>422</v>
      </c>
      <c r="D123" s="282"/>
      <c r="E123" s="282"/>
      <c r="F123" s="282" t="s">
        <v>423</v>
      </c>
      <c r="G123" s="283"/>
      <c r="H123" s="282" t="s">
        <v>54</v>
      </c>
      <c r="I123" s="282" t="s">
        <v>57</v>
      </c>
      <c r="J123" s="282" t="s">
        <v>424</v>
      </c>
      <c r="K123" s="311"/>
    </row>
    <row r="124" spans="2:11" s="1" customFormat="1" ht="17.25" customHeight="1">
      <c r="B124" s="310"/>
      <c r="C124" s="284" t="s">
        <v>425</v>
      </c>
      <c r="D124" s="284"/>
      <c r="E124" s="284"/>
      <c r="F124" s="285" t="s">
        <v>426</v>
      </c>
      <c r="G124" s="286"/>
      <c r="H124" s="284"/>
      <c r="I124" s="284"/>
      <c r="J124" s="284" t="s">
        <v>427</v>
      </c>
      <c r="K124" s="311"/>
    </row>
    <row r="125" spans="2:11" s="1" customFormat="1" ht="5.25" customHeight="1">
      <c r="B125" s="312"/>
      <c r="C125" s="287"/>
      <c r="D125" s="287"/>
      <c r="E125" s="287"/>
      <c r="F125" s="287"/>
      <c r="G125" s="313"/>
      <c r="H125" s="287"/>
      <c r="I125" s="287"/>
      <c r="J125" s="287"/>
      <c r="K125" s="314"/>
    </row>
    <row r="126" spans="2:11" s="1" customFormat="1" ht="15" customHeight="1">
      <c r="B126" s="312"/>
      <c r="C126" s="269" t="s">
        <v>431</v>
      </c>
      <c r="D126" s="289"/>
      <c r="E126" s="289"/>
      <c r="F126" s="290" t="s">
        <v>428</v>
      </c>
      <c r="G126" s="269"/>
      <c r="H126" s="269" t="s">
        <v>468</v>
      </c>
      <c r="I126" s="269" t="s">
        <v>430</v>
      </c>
      <c r="J126" s="269">
        <v>120</v>
      </c>
      <c r="K126" s="315"/>
    </row>
    <row r="127" spans="2:11" s="1" customFormat="1" ht="15" customHeight="1">
      <c r="B127" s="312"/>
      <c r="C127" s="269" t="s">
        <v>477</v>
      </c>
      <c r="D127" s="269"/>
      <c r="E127" s="269"/>
      <c r="F127" s="290" t="s">
        <v>428</v>
      </c>
      <c r="G127" s="269"/>
      <c r="H127" s="269" t="s">
        <v>478</v>
      </c>
      <c r="I127" s="269" t="s">
        <v>430</v>
      </c>
      <c r="J127" s="269" t="s">
        <v>479</v>
      </c>
      <c r="K127" s="315"/>
    </row>
    <row r="128" spans="2:11" s="1" customFormat="1" ht="15" customHeight="1">
      <c r="B128" s="312"/>
      <c r="C128" s="269" t="s">
        <v>376</v>
      </c>
      <c r="D128" s="269"/>
      <c r="E128" s="269"/>
      <c r="F128" s="290" t="s">
        <v>428</v>
      </c>
      <c r="G128" s="269"/>
      <c r="H128" s="269" t="s">
        <v>480</v>
      </c>
      <c r="I128" s="269" t="s">
        <v>430</v>
      </c>
      <c r="J128" s="269" t="s">
        <v>479</v>
      </c>
      <c r="K128" s="315"/>
    </row>
    <row r="129" spans="2:11" s="1" customFormat="1" ht="15" customHeight="1">
      <c r="B129" s="312"/>
      <c r="C129" s="269" t="s">
        <v>439</v>
      </c>
      <c r="D129" s="269"/>
      <c r="E129" s="269"/>
      <c r="F129" s="290" t="s">
        <v>434</v>
      </c>
      <c r="G129" s="269"/>
      <c r="H129" s="269" t="s">
        <v>440</v>
      </c>
      <c r="I129" s="269" t="s">
        <v>430</v>
      </c>
      <c r="J129" s="269">
        <v>15</v>
      </c>
      <c r="K129" s="315"/>
    </row>
    <row r="130" spans="2:11" s="1" customFormat="1" ht="15" customHeight="1">
      <c r="B130" s="312"/>
      <c r="C130" s="293" t="s">
        <v>441</v>
      </c>
      <c r="D130" s="293"/>
      <c r="E130" s="293"/>
      <c r="F130" s="294" t="s">
        <v>434</v>
      </c>
      <c r="G130" s="293"/>
      <c r="H130" s="293" t="s">
        <v>442</v>
      </c>
      <c r="I130" s="293" t="s">
        <v>430</v>
      </c>
      <c r="J130" s="293">
        <v>15</v>
      </c>
      <c r="K130" s="315"/>
    </row>
    <row r="131" spans="2:11" s="1" customFormat="1" ht="15" customHeight="1">
      <c r="B131" s="312"/>
      <c r="C131" s="293" t="s">
        <v>443</v>
      </c>
      <c r="D131" s="293"/>
      <c r="E131" s="293"/>
      <c r="F131" s="294" t="s">
        <v>434</v>
      </c>
      <c r="G131" s="293"/>
      <c r="H131" s="293" t="s">
        <v>444</v>
      </c>
      <c r="I131" s="293" t="s">
        <v>430</v>
      </c>
      <c r="J131" s="293">
        <v>20</v>
      </c>
      <c r="K131" s="315"/>
    </row>
    <row r="132" spans="2:11" s="1" customFormat="1" ht="15" customHeight="1">
      <c r="B132" s="312"/>
      <c r="C132" s="293" t="s">
        <v>445</v>
      </c>
      <c r="D132" s="293"/>
      <c r="E132" s="293"/>
      <c r="F132" s="294" t="s">
        <v>434</v>
      </c>
      <c r="G132" s="293"/>
      <c r="H132" s="293" t="s">
        <v>446</v>
      </c>
      <c r="I132" s="293" t="s">
        <v>430</v>
      </c>
      <c r="J132" s="293">
        <v>20</v>
      </c>
      <c r="K132" s="315"/>
    </row>
    <row r="133" spans="2:11" s="1" customFormat="1" ht="15" customHeight="1">
      <c r="B133" s="312"/>
      <c r="C133" s="269" t="s">
        <v>433</v>
      </c>
      <c r="D133" s="269"/>
      <c r="E133" s="269"/>
      <c r="F133" s="290" t="s">
        <v>434</v>
      </c>
      <c r="G133" s="269"/>
      <c r="H133" s="269" t="s">
        <v>468</v>
      </c>
      <c r="I133" s="269" t="s">
        <v>430</v>
      </c>
      <c r="J133" s="269">
        <v>50</v>
      </c>
      <c r="K133" s="315"/>
    </row>
    <row r="134" spans="2:11" s="1" customFormat="1" ht="15" customHeight="1">
      <c r="B134" s="312"/>
      <c r="C134" s="269" t="s">
        <v>447</v>
      </c>
      <c r="D134" s="269"/>
      <c r="E134" s="269"/>
      <c r="F134" s="290" t="s">
        <v>434</v>
      </c>
      <c r="G134" s="269"/>
      <c r="H134" s="269" t="s">
        <v>468</v>
      </c>
      <c r="I134" s="269" t="s">
        <v>430</v>
      </c>
      <c r="J134" s="269">
        <v>50</v>
      </c>
      <c r="K134" s="315"/>
    </row>
    <row r="135" spans="2:11" s="1" customFormat="1" ht="15" customHeight="1">
      <c r="B135" s="312"/>
      <c r="C135" s="269" t="s">
        <v>453</v>
      </c>
      <c r="D135" s="269"/>
      <c r="E135" s="269"/>
      <c r="F135" s="290" t="s">
        <v>434</v>
      </c>
      <c r="G135" s="269"/>
      <c r="H135" s="269" t="s">
        <v>468</v>
      </c>
      <c r="I135" s="269" t="s">
        <v>430</v>
      </c>
      <c r="J135" s="269">
        <v>50</v>
      </c>
      <c r="K135" s="315"/>
    </row>
    <row r="136" spans="2:11" s="1" customFormat="1" ht="15" customHeight="1">
      <c r="B136" s="312"/>
      <c r="C136" s="269" t="s">
        <v>455</v>
      </c>
      <c r="D136" s="269"/>
      <c r="E136" s="269"/>
      <c r="F136" s="290" t="s">
        <v>434</v>
      </c>
      <c r="G136" s="269"/>
      <c r="H136" s="269" t="s">
        <v>468</v>
      </c>
      <c r="I136" s="269" t="s">
        <v>430</v>
      </c>
      <c r="J136" s="269">
        <v>50</v>
      </c>
      <c r="K136" s="315"/>
    </row>
    <row r="137" spans="2:11" s="1" customFormat="1" ht="15" customHeight="1">
      <c r="B137" s="312"/>
      <c r="C137" s="269" t="s">
        <v>456</v>
      </c>
      <c r="D137" s="269"/>
      <c r="E137" s="269"/>
      <c r="F137" s="290" t="s">
        <v>434</v>
      </c>
      <c r="G137" s="269"/>
      <c r="H137" s="269" t="s">
        <v>481</v>
      </c>
      <c r="I137" s="269" t="s">
        <v>430</v>
      </c>
      <c r="J137" s="269">
        <v>255</v>
      </c>
      <c r="K137" s="315"/>
    </row>
    <row r="138" spans="2:11" s="1" customFormat="1" ht="15" customHeight="1">
      <c r="B138" s="312"/>
      <c r="C138" s="269" t="s">
        <v>458</v>
      </c>
      <c r="D138" s="269"/>
      <c r="E138" s="269"/>
      <c r="F138" s="290" t="s">
        <v>428</v>
      </c>
      <c r="G138" s="269"/>
      <c r="H138" s="269" t="s">
        <v>482</v>
      </c>
      <c r="I138" s="269" t="s">
        <v>460</v>
      </c>
      <c r="J138" s="269"/>
      <c r="K138" s="315"/>
    </row>
    <row r="139" spans="2:11" s="1" customFormat="1" ht="15" customHeight="1">
      <c r="B139" s="312"/>
      <c r="C139" s="269" t="s">
        <v>461</v>
      </c>
      <c r="D139" s="269"/>
      <c r="E139" s="269"/>
      <c r="F139" s="290" t="s">
        <v>428</v>
      </c>
      <c r="G139" s="269"/>
      <c r="H139" s="269" t="s">
        <v>483</v>
      </c>
      <c r="I139" s="269" t="s">
        <v>463</v>
      </c>
      <c r="J139" s="269"/>
      <c r="K139" s="315"/>
    </row>
    <row r="140" spans="2:11" s="1" customFormat="1" ht="15" customHeight="1">
      <c r="B140" s="312"/>
      <c r="C140" s="269" t="s">
        <v>464</v>
      </c>
      <c r="D140" s="269"/>
      <c r="E140" s="269"/>
      <c r="F140" s="290" t="s">
        <v>428</v>
      </c>
      <c r="G140" s="269"/>
      <c r="H140" s="269" t="s">
        <v>464</v>
      </c>
      <c r="I140" s="269" t="s">
        <v>463</v>
      </c>
      <c r="J140" s="269"/>
      <c r="K140" s="315"/>
    </row>
    <row r="141" spans="2:11" s="1" customFormat="1" ht="15" customHeight="1">
      <c r="B141" s="312"/>
      <c r="C141" s="269" t="s">
        <v>38</v>
      </c>
      <c r="D141" s="269"/>
      <c r="E141" s="269"/>
      <c r="F141" s="290" t="s">
        <v>428</v>
      </c>
      <c r="G141" s="269"/>
      <c r="H141" s="269" t="s">
        <v>484</v>
      </c>
      <c r="I141" s="269" t="s">
        <v>463</v>
      </c>
      <c r="J141" s="269"/>
      <c r="K141" s="315"/>
    </row>
    <row r="142" spans="2:11" s="1" customFormat="1" ht="15" customHeight="1">
      <c r="B142" s="312"/>
      <c r="C142" s="269" t="s">
        <v>485</v>
      </c>
      <c r="D142" s="269"/>
      <c r="E142" s="269"/>
      <c r="F142" s="290" t="s">
        <v>428</v>
      </c>
      <c r="G142" s="269"/>
      <c r="H142" s="269" t="s">
        <v>486</v>
      </c>
      <c r="I142" s="269" t="s">
        <v>463</v>
      </c>
      <c r="J142" s="269"/>
      <c r="K142" s="315"/>
    </row>
    <row r="143" spans="2:11" s="1" customFormat="1" ht="15" customHeight="1">
      <c r="B143" s="316"/>
      <c r="C143" s="317"/>
      <c r="D143" s="317"/>
      <c r="E143" s="317"/>
      <c r="F143" s="317"/>
      <c r="G143" s="317"/>
      <c r="H143" s="317"/>
      <c r="I143" s="317"/>
      <c r="J143" s="317"/>
      <c r="K143" s="318"/>
    </row>
    <row r="144" spans="2:11" s="1" customFormat="1" ht="18.75" customHeight="1">
      <c r="B144" s="303"/>
      <c r="C144" s="303"/>
      <c r="D144" s="303"/>
      <c r="E144" s="303"/>
      <c r="F144" s="304"/>
      <c r="G144" s="303"/>
      <c r="H144" s="303"/>
      <c r="I144" s="303"/>
      <c r="J144" s="303"/>
      <c r="K144" s="303"/>
    </row>
    <row r="145" spans="2:11" s="1" customFormat="1" ht="18.75" customHeight="1"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</row>
    <row r="146" spans="2:11" s="1" customFormat="1" ht="7.5" customHeight="1">
      <c r="B146" s="277"/>
      <c r="C146" s="278"/>
      <c r="D146" s="278"/>
      <c r="E146" s="278"/>
      <c r="F146" s="278"/>
      <c r="G146" s="278"/>
      <c r="H146" s="278"/>
      <c r="I146" s="278"/>
      <c r="J146" s="278"/>
      <c r="K146" s="279"/>
    </row>
    <row r="147" spans="2:11" s="1" customFormat="1" ht="45" customHeight="1">
      <c r="B147" s="280"/>
      <c r="C147" s="388" t="s">
        <v>487</v>
      </c>
      <c r="D147" s="388"/>
      <c r="E147" s="388"/>
      <c r="F147" s="388"/>
      <c r="G147" s="388"/>
      <c r="H147" s="388"/>
      <c r="I147" s="388"/>
      <c r="J147" s="388"/>
      <c r="K147" s="281"/>
    </row>
    <row r="148" spans="2:11" s="1" customFormat="1" ht="17.25" customHeight="1">
      <c r="B148" s="280"/>
      <c r="C148" s="282" t="s">
        <v>422</v>
      </c>
      <c r="D148" s="282"/>
      <c r="E148" s="282"/>
      <c r="F148" s="282" t="s">
        <v>423</v>
      </c>
      <c r="G148" s="283"/>
      <c r="H148" s="282" t="s">
        <v>54</v>
      </c>
      <c r="I148" s="282" t="s">
        <v>57</v>
      </c>
      <c r="J148" s="282" t="s">
        <v>424</v>
      </c>
      <c r="K148" s="281"/>
    </row>
    <row r="149" spans="2:11" s="1" customFormat="1" ht="17.25" customHeight="1">
      <c r="B149" s="280"/>
      <c r="C149" s="284" t="s">
        <v>425</v>
      </c>
      <c r="D149" s="284"/>
      <c r="E149" s="284"/>
      <c r="F149" s="285" t="s">
        <v>426</v>
      </c>
      <c r="G149" s="286"/>
      <c r="H149" s="284"/>
      <c r="I149" s="284"/>
      <c r="J149" s="284" t="s">
        <v>427</v>
      </c>
      <c r="K149" s="281"/>
    </row>
    <row r="150" spans="2:11" s="1" customFormat="1" ht="5.25" customHeight="1">
      <c r="B150" s="292"/>
      <c r="C150" s="287"/>
      <c r="D150" s="287"/>
      <c r="E150" s="287"/>
      <c r="F150" s="287"/>
      <c r="G150" s="288"/>
      <c r="H150" s="287"/>
      <c r="I150" s="287"/>
      <c r="J150" s="287"/>
      <c r="K150" s="315"/>
    </row>
    <row r="151" spans="2:11" s="1" customFormat="1" ht="15" customHeight="1">
      <c r="B151" s="292"/>
      <c r="C151" s="319" t="s">
        <v>431</v>
      </c>
      <c r="D151" s="269"/>
      <c r="E151" s="269"/>
      <c r="F151" s="320" t="s">
        <v>428</v>
      </c>
      <c r="G151" s="269"/>
      <c r="H151" s="319" t="s">
        <v>468</v>
      </c>
      <c r="I151" s="319" t="s">
        <v>430</v>
      </c>
      <c r="J151" s="319">
        <v>120</v>
      </c>
      <c r="K151" s="315"/>
    </row>
    <row r="152" spans="2:11" s="1" customFormat="1" ht="15" customHeight="1">
      <c r="B152" s="292"/>
      <c r="C152" s="319" t="s">
        <v>477</v>
      </c>
      <c r="D152" s="269"/>
      <c r="E152" s="269"/>
      <c r="F152" s="320" t="s">
        <v>428</v>
      </c>
      <c r="G152" s="269"/>
      <c r="H152" s="319" t="s">
        <v>488</v>
      </c>
      <c r="I152" s="319" t="s">
        <v>430</v>
      </c>
      <c r="J152" s="319" t="s">
        <v>479</v>
      </c>
      <c r="K152" s="315"/>
    </row>
    <row r="153" spans="2:11" s="1" customFormat="1" ht="15" customHeight="1">
      <c r="B153" s="292"/>
      <c r="C153" s="319" t="s">
        <v>376</v>
      </c>
      <c r="D153" s="269"/>
      <c r="E153" s="269"/>
      <c r="F153" s="320" t="s">
        <v>428</v>
      </c>
      <c r="G153" s="269"/>
      <c r="H153" s="319" t="s">
        <v>489</v>
      </c>
      <c r="I153" s="319" t="s">
        <v>430</v>
      </c>
      <c r="J153" s="319" t="s">
        <v>479</v>
      </c>
      <c r="K153" s="315"/>
    </row>
    <row r="154" spans="2:11" s="1" customFormat="1" ht="15" customHeight="1">
      <c r="B154" s="292"/>
      <c r="C154" s="319" t="s">
        <v>433</v>
      </c>
      <c r="D154" s="269"/>
      <c r="E154" s="269"/>
      <c r="F154" s="320" t="s">
        <v>434</v>
      </c>
      <c r="G154" s="269"/>
      <c r="H154" s="319" t="s">
        <v>468</v>
      </c>
      <c r="I154" s="319" t="s">
        <v>430</v>
      </c>
      <c r="J154" s="319">
        <v>50</v>
      </c>
      <c r="K154" s="315"/>
    </row>
    <row r="155" spans="2:11" s="1" customFormat="1" ht="15" customHeight="1">
      <c r="B155" s="292"/>
      <c r="C155" s="319" t="s">
        <v>436</v>
      </c>
      <c r="D155" s="269"/>
      <c r="E155" s="269"/>
      <c r="F155" s="320" t="s">
        <v>428</v>
      </c>
      <c r="G155" s="269"/>
      <c r="H155" s="319" t="s">
        <v>468</v>
      </c>
      <c r="I155" s="319" t="s">
        <v>438</v>
      </c>
      <c r="J155" s="319"/>
      <c r="K155" s="315"/>
    </row>
    <row r="156" spans="2:11" s="1" customFormat="1" ht="15" customHeight="1">
      <c r="B156" s="292"/>
      <c r="C156" s="319" t="s">
        <v>447</v>
      </c>
      <c r="D156" s="269"/>
      <c r="E156" s="269"/>
      <c r="F156" s="320" t="s">
        <v>434</v>
      </c>
      <c r="G156" s="269"/>
      <c r="H156" s="319" t="s">
        <v>468</v>
      </c>
      <c r="I156" s="319" t="s">
        <v>430</v>
      </c>
      <c r="J156" s="319">
        <v>50</v>
      </c>
      <c r="K156" s="315"/>
    </row>
    <row r="157" spans="2:11" s="1" customFormat="1" ht="15" customHeight="1">
      <c r="B157" s="292"/>
      <c r="C157" s="319" t="s">
        <v>455</v>
      </c>
      <c r="D157" s="269"/>
      <c r="E157" s="269"/>
      <c r="F157" s="320" t="s">
        <v>434</v>
      </c>
      <c r="G157" s="269"/>
      <c r="H157" s="319" t="s">
        <v>468</v>
      </c>
      <c r="I157" s="319" t="s">
        <v>430</v>
      </c>
      <c r="J157" s="319">
        <v>50</v>
      </c>
      <c r="K157" s="315"/>
    </row>
    <row r="158" spans="2:11" s="1" customFormat="1" ht="15" customHeight="1">
      <c r="B158" s="292"/>
      <c r="C158" s="319" t="s">
        <v>453</v>
      </c>
      <c r="D158" s="269"/>
      <c r="E158" s="269"/>
      <c r="F158" s="320" t="s">
        <v>434</v>
      </c>
      <c r="G158" s="269"/>
      <c r="H158" s="319" t="s">
        <v>468</v>
      </c>
      <c r="I158" s="319" t="s">
        <v>430</v>
      </c>
      <c r="J158" s="319">
        <v>50</v>
      </c>
      <c r="K158" s="315"/>
    </row>
    <row r="159" spans="2:11" s="1" customFormat="1" ht="15" customHeight="1">
      <c r="B159" s="292"/>
      <c r="C159" s="319" t="s">
        <v>92</v>
      </c>
      <c r="D159" s="269"/>
      <c r="E159" s="269"/>
      <c r="F159" s="320" t="s">
        <v>428</v>
      </c>
      <c r="G159" s="269"/>
      <c r="H159" s="319" t="s">
        <v>490</v>
      </c>
      <c r="I159" s="319" t="s">
        <v>430</v>
      </c>
      <c r="J159" s="319" t="s">
        <v>491</v>
      </c>
      <c r="K159" s="315"/>
    </row>
    <row r="160" spans="2:11" s="1" customFormat="1" ht="15" customHeight="1">
      <c r="B160" s="292"/>
      <c r="C160" s="319" t="s">
        <v>492</v>
      </c>
      <c r="D160" s="269"/>
      <c r="E160" s="269"/>
      <c r="F160" s="320" t="s">
        <v>428</v>
      </c>
      <c r="G160" s="269"/>
      <c r="H160" s="319" t="s">
        <v>493</v>
      </c>
      <c r="I160" s="319" t="s">
        <v>463</v>
      </c>
      <c r="J160" s="319"/>
      <c r="K160" s="315"/>
    </row>
    <row r="161" spans="2:11" s="1" customFormat="1" ht="15" customHeight="1">
      <c r="B161" s="321"/>
      <c r="C161" s="301"/>
      <c r="D161" s="301"/>
      <c r="E161" s="301"/>
      <c r="F161" s="301"/>
      <c r="G161" s="301"/>
      <c r="H161" s="301"/>
      <c r="I161" s="301"/>
      <c r="J161" s="301"/>
      <c r="K161" s="322"/>
    </row>
    <row r="162" spans="2:11" s="1" customFormat="1" ht="18.75" customHeight="1">
      <c r="B162" s="303"/>
      <c r="C162" s="313"/>
      <c r="D162" s="313"/>
      <c r="E162" s="313"/>
      <c r="F162" s="323"/>
      <c r="G162" s="313"/>
      <c r="H162" s="313"/>
      <c r="I162" s="313"/>
      <c r="J162" s="313"/>
      <c r="K162" s="303"/>
    </row>
    <row r="163" spans="2:11" s="1" customFormat="1" ht="18.75" customHeight="1">
      <c r="B163" s="276"/>
      <c r="C163" s="276"/>
      <c r="D163" s="276"/>
      <c r="E163" s="276"/>
      <c r="F163" s="276"/>
      <c r="G163" s="276"/>
      <c r="H163" s="276"/>
      <c r="I163" s="276"/>
      <c r="J163" s="276"/>
      <c r="K163" s="276"/>
    </row>
    <row r="164" spans="2:11" s="1" customFormat="1" ht="7.5" customHeight="1">
      <c r="B164" s="258"/>
      <c r="C164" s="259"/>
      <c r="D164" s="259"/>
      <c r="E164" s="259"/>
      <c r="F164" s="259"/>
      <c r="G164" s="259"/>
      <c r="H164" s="259"/>
      <c r="I164" s="259"/>
      <c r="J164" s="259"/>
      <c r="K164" s="260"/>
    </row>
    <row r="165" spans="2:11" s="1" customFormat="1" ht="45" customHeight="1">
      <c r="B165" s="261"/>
      <c r="C165" s="389" t="s">
        <v>494</v>
      </c>
      <c r="D165" s="389"/>
      <c r="E165" s="389"/>
      <c r="F165" s="389"/>
      <c r="G165" s="389"/>
      <c r="H165" s="389"/>
      <c r="I165" s="389"/>
      <c r="J165" s="389"/>
      <c r="K165" s="262"/>
    </row>
    <row r="166" spans="2:11" s="1" customFormat="1" ht="17.25" customHeight="1">
      <c r="B166" s="261"/>
      <c r="C166" s="282" t="s">
        <v>422</v>
      </c>
      <c r="D166" s="282"/>
      <c r="E166" s="282"/>
      <c r="F166" s="282" t="s">
        <v>423</v>
      </c>
      <c r="G166" s="324"/>
      <c r="H166" s="325" t="s">
        <v>54</v>
      </c>
      <c r="I166" s="325" t="s">
        <v>57</v>
      </c>
      <c r="J166" s="282" t="s">
        <v>424</v>
      </c>
      <c r="K166" s="262"/>
    </row>
    <row r="167" spans="2:11" s="1" customFormat="1" ht="17.25" customHeight="1">
      <c r="B167" s="263"/>
      <c r="C167" s="284" t="s">
        <v>425</v>
      </c>
      <c r="D167" s="284"/>
      <c r="E167" s="284"/>
      <c r="F167" s="285" t="s">
        <v>426</v>
      </c>
      <c r="G167" s="326"/>
      <c r="H167" s="327"/>
      <c r="I167" s="327"/>
      <c r="J167" s="284" t="s">
        <v>427</v>
      </c>
      <c r="K167" s="264"/>
    </row>
    <row r="168" spans="2:11" s="1" customFormat="1" ht="5.25" customHeight="1">
      <c r="B168" s="292"/>
      <c r="C168" s="287"/>
      <c r="D168" s="287"/>
      <c r="E168" s="287"/>
      <c r="F168" s="287"/>
      <c r="G168" s="288"/>
      <c r="H168" s="287"/>
      <c r="I168" s="287"/>
      <c r="J168" s="287"/>
      <c r="K168" s="315"/>
    </row>
    <row r="169" spans="2:11" s="1" customFormat="1" ht="15" customHeight="1">
      <c r="B169" s="292"/>
      <c r="C169" s="269" t="s">
        <v>431</v>
      </c>
      <c r="D169" s="269"/>
      <c r="E169" s="269"/>
      <c r="F169" s="290" t="s">
        <v>428</v>
      </c>
      <c r="G169" s="269"/>
      <c r="H169" s="269" t="s">
        <v>468</v>
      </c>
      <c r="I169" s="269" t="s">
        <v>430</v>
      </c>
      <c r="J169" s="269">
        <v>120</v>
      </c>
      <c r="K169" s="315"/>
    </row>
    <row r="170" spans="2:11" s="1" customFormat="1" ht="15" customHeight="1">
      <c r="B170" s="292"/>
      <c r="C170" s="269" t="s">
        <v>477</v>
      </c>
      <c r="D170" s="269"/>
      <c r="E170" s="269"/>
      <c r="F170" s="290" t="s">
        <v>428</v>
      </c>
      <c r="G170" s="269"/>
      <c r="H170" s="269" t="s">
        <v>478</v>
      </c>
      <c r="I170" s="269" t="s">
        <v>430</v>
      </c>
      <c r="J170" s="269" t="s">
        <v>479</v>
      </c>
      <c r="K170" s="315"/>
    </row>
    <row r="171" spans="2:11" s="1" customFormat="1" ht="15" customHeight="1">
      <c r="B171" s="292"/>
      <c r="C171" s="269" t="s">
        <v>376</v>
      </c>
      <c r="D171" s="269"/>
      <c r="E171" s="269"/>
      <c r="F171" s="290" t="s">
        <v>428</v>
      </c>
      <c r="G171" s="269"/>
      <c r="H171" s="269" t="s">
        <v>495</v>
      </c>
      <c r="I171" s="269" t="s">
        <v>430</v>
      </c>
      <c r="J171" s="269" t="s">
        <v>479</v>
      </c>
      <c r="K171" s="315"/>
    </row>
    <row r="172" spans="2:11" s="1" customFormat="1" ht="15" customHeight="1">
      <c r="B172" s="292"/>
      <c r="C172" s="269" t="s">
        <v>433</v>
      </c>
      <c r="D172" s="269"/>
      <c r="E172" s="269"/>
      <c r="F172" s="290" t="s">
        <v>434</v>
      </c>
      <c r="G172" s="269"/>
      <c r="H172" s="269" t="s">
        <v>495</v>
      </c>
      <c r="I172" s="269" t="s">
        <v>430</v>
      </c>
      <c r="J172" s="269">
        <v>50</v>
      </c>
      <c r="K172" s="315"/>
    </row>
    <row r="173" spans="2:11" s="1" customFormat="1" ht="15" customHeight="1">
      <c r="B173" s="292"/>
      <c r="C173" s="269" t="s">
        <v>436</v>
      </c>
      <c r="D173" s="269"/>
      <c r="E173" s="269"/>
      <c r="F173" s="290" t="s">
        <v>428</v>
      </c>
      <c r="G173" s="269"/>
      <c r="H173" s="269" t="s">
        <v>495</v>
      </c>
      <c r="I173" s="269" t="s">
        <v>438</v>
      </c>
      <c r="J173" s="269"/>
      <c r="K173" s="315"/>
    </row>
    <row r="174" spans="2:11" s="1" customFormat="1" ht="15" customHeight="1">
      <c r="B174" s="292"/>
      <c r="C174" s="269" t="s">
        <v>447</v>
      </c>
      <c r="D174" s="269"/>
      <c r="E174" s="269"/>
      <c r="F174" s="290" t="s">
        <v>434</v>
      </c>
      <c r="G174" s="269"/>
      <c r="H174" s="269" t="s">
        <v>495</v>
      </c>
      <c r="I174" s="269" t="s">
        <v>430</v>
      </c>
      <c r="J174" s="269">
        <v>50</v>
      </c>
      <c r="K174" s="315"/>
    </row>
    <row r="175" spans="2:11" s="1" customFormat="1" ht="15" customHeight="1">
      <c r="B175" s="292"/>
      <c r="C175" s="269" t="s">
        <v>455</v>
      </c>
      <c r="D175" s="269"/>
      <c r="E175" s="269"/>
      <c r="F175" s="290" t="s">
        <v>434</v>
      </c>
      <c r="G175" s="269"/>
      <c r="H175" s="269" t="s">
        <v>495</v>
      </c>
      <c r="I175" s="269" t="s">
        <v>430</v>
      </c>
      <c r="J175" s="269">
        <v>50</v>
      </c>
      <c r="K175" s="315"/>
    </row>
    <row r="176" spans="2:11" s="1" customFormat="1" ht="15" customHeight="1">
      <c r="B176" s="292"/>
      <c r="C176" s="269" t="s">
        <v>453</v>
      </c>
      <c r="D176" s="269"/>
      <c r="E176" s="269"/>
      <c r="F176" s="290" t="s">
        <v>434</v>
      </c>
      <c r="G176" s="269"/>
      <c r="H176" s="269" t="s">
        <v>495</v>
      </c>
      <c r="I176" s="269" t="s">
        <v>430</v>
      </c>
      <c r="J176" s="269">
        <v>50</v>
      </c>
      <c r="K176" s="315"/>
    </row>
    <row r="177" spans="2:11" s="1" customFormat="1" ht="15" customHeight="1">
      <c r="B177" s="292"/>
      <c r="C177" s="269" t="s">
        <v>106</v>
      </c>
      <c r="D177" s="269"/>
      <c r="E177" s="269"/>
      <c r="F177" s="290" t="s">
        <v>428</v>
      </c>
      <c r="G177" s="269"/>
      <c r="H177" s="269" t="s">
        <v>496</v>
      </c>
      <c r="I177" s="269" t="s">
        <v>497</v>
      </c>
      <c r="J177" s="269"/>
      <c r="K177" s="315"/>
    </row>
    <row r="178" spans="2:11" s="1" customFormat="1" ht="15" customHeight="1">
      <c r="B178" s="292"/>
      <c r="C178" s="269" t="s">
        <v>57</v>
      </c>
      <c r="D178" s="269"/>
      <c r="E178" s="269"/>
      <c r="F178" s="290" t="s">
        <v>428</v>
      </c>
      <c r="G178" s="269"/>
      <c r="H178" s="269" t="s">
        <v>498</v>
      </c>
      <c r="I178" s="269" t="s">
        <v>499</v>
      </c>
      <c r="J178" s="269">
        <v>1</v>
      </c>
      <c r="K178" s="315"/>
    </row>
    <row r="179" spans="2:11" s="1" customFormat="1" ht="15" customHeight="1">
      <c r="B179" s="292"/>
      <c r="C179" s="269" t="s">
        <v>53</v>
      </c>
      <c r="D179" s="269"/>
      <c r="E179" s="269"/>
      <c r="F179" s="290" t="s">
        <v>428</v>
      </c>
      <c r="G179" s="269"/>
      <c r="H179" s="269" t="s">
        <v>500</v>
      </c>
      <c r="I179" s="269" t="s">
        <v>430</v>
      </c>
      <c r="J179" s="269">
        <v>20</v>
      </c>
      <c r="K179" s="315"/>
    </row>
    <row r="180" spans="2:11" s="1" customFormat="1" ht="15" customHeight="1">
      <c r="B180" s="292"/>
      <c r="C180" s="269" t="s">
        <v>54</v>
      </c>
      <c r="D180" s="269"/>
      <c r="E180" s="269"/>
      <c r="F180" s="290" t="s">
        <v>428</v>
      </c>
      <c r="G180" s="269"/>
      <c r="H180" s="269" t="s">
        <v>501</v>
      </c>
      <c r="I180" s="269" t="s">
        <v>430</v>
      </c>
      <c r="J180" s="269">
        <v>255</v>
      </c>
      <c r="K180" s="315"/>
    </row>
    <row r="181" spans="2:11" s="1" customFormat="1" ht="15" customHeight="1">
      <c r="B181" s="292"/>
      <c r="C181" s="269" t="s">
        <v>107</v>
      </c>
      <c r="D181" s="269"/>
      <c r="E181" s="269"/>
      <c r="F181" s="290" t="s">
        <v>428</v>
      </c>
      <c r="G181" s="269"/>
      <c r="H181" s="269" t="s">
        <v>392</v>
      </c>
      <c r="I181" s="269" t="s">
        <v>430</v>
      </c>
      <c r="J181" s="269">
        <v>10</v>
      </c>
      <c r="K181" s="315"/>
    </row>
    <row r="182" spans="2:11" s="1" customFormat="1" ht="15" customHeight="1">
      <c r="B182" s="292"/>
      <c r="C182" s="269" t="s">
        <v>108</v>
      </c>
      <c r="D182" s="269"/>
      <c r="E182" s="269"/>
      <c r="F182" s="290" t="s">
        <v>428</v>
      </c>
      <c r="G182" s="269"/>
      <c r="H182" s="269" t="s">
        <v>502</v>
      </c>
      <c r="I182" s="269" t="s">
        <v>463</v>
      </c>
      <c r="J182" s="269"/>
      <c r="K182" s="315"/>
    </row>
    <row r="183" spans="2:11" s="1" customFormat="1" ht="15" customHeight="1">
      <c r="B183" s="292"/>
      <c r="C183" s="269" t="s">
        <v>503</v>
      </c>
      <c r="D183" s="269"/>
      <c r="E183" s="269"/>
      <c r="F183" s="290" t="s">
        <v>428</v>
      </c>
      <c r="G183" s="269"/>
      <c r="H183" s="269" t="s">
        <v>504</v>
      </c>
      <c r="I183" s="269" t="s">
        <v>463</v>
      </c>
      <c r="J183" s="269"/>
      <c r="K183" s="315"/>
    </row>
    <row r="184" spans="2:11" s="1" customFormat="1" ht="15" customHeight="1">
      <c r="B184" s="292"/>
      <c r="C184" s="269" t="s">
        <v>492</v>
      </c>
      <c r="D184" s="269"/>
      <c r="E184" s="269"/>
      <c r="F184" s="290" t="s">
        <v>428</v>
      </c>
      <c r="G184" s="269"/>
      <c r="H184" s="269" t="s">
        <v>505</v>
      </c>
      <c r="I184" s="269" t="s">
        <v>463</v>
      </c>
      <c r="J184" s="269"/>
      <c r="K184" s="315"/>
    </row>
    <row r="185" spans="2:11" s="1" customFormat="1" ht="15" customHeight="1">
      <c r="B185" s="292"/>
      <c r="C185" s="269" t="s">
        <v>110</v>
      </c>
      <c r="D185" s="269"/>
      <c r="E185" s="269"/>
      <c r="F185" s="290" t="s">
        <v>434</v>
      </c>
      <c r="G185" s="269"/>
      <c r="H185" s="269" t="s">
        <v>506</v>
      </c>
      <c r="I185" s="269" t="s">
        <v>430</v>
      </c>
      <c r="J185" s="269">
        <v>50</v>
      </c>
      <c r="K185" s="315"/>
    </row>
    <row r="186" spans="2:11" s="1" customFormat="1" ht="15" customHeight="1">
      <c r="B186" s="292"/>
      <c r="C186" s="269" t="s">
        <v>507</v>
      </c>
      <c r="D186" s="269"/>
      <c r="E186" s="269"/>
      <c r="F186" s="290" t="s">
        <v>434</v>
      </c>
      <c r="G186" s="269"/>
      <c r="H186" s="269" t="s">
        <v>508</v>
      </c>
      <c r="I186" s="269" t="s">
        <v>509</v>
      </c>
      <c r="J186" s="269"/>
      <c r="K186" s="315"/>
    </row>
    <row r="187" spans="2:11" s="1" customFormat="1" ht="15" customHeight="1">
      <c r="B187" s="292"/>
      <c r="C187" s="269" t="s">
        <v>510</v>
      </c>
      <c r="D187" s="269"/>
      <c r="E187" s="269"/>
      <c r="F187" s="290" t="s">
        <v>434</v>
      </c>
      <c r="G187" s="269"/>
      <c r="H187" s="269" t="s">
        <v>511</v>
      </c>
      <c r="I187" s="269" t="s">
        <v>509</v>
      </c>
      <c r="J187" s="269"/>
      <c r="K187" s="315"/>
    </row>
    <row r="188" spans="2:11" s="1" customFormat="1" ht="15" customHeight="1">
      <c r="B188" s="292"/>
      <c r="C188" s="269" t="s">
        <v>512</v>
      </c>
      <c r="D188" s="269"/>
      <c r="E188" s="269"/>
      <c r="F188" s="290" t="s">
        <v>434</v>
      </c>
      <c r="G188" s="269"/>
      <c r="H188" s="269" t="s">
        <v>513</v>
      </c>
      <c r="I188" s="269" t="s">
        <v>509</v>
      </c>
      <c r="J188" s="269"/>
      <c r="K188" s="315"/>
    </row>
    <row r="189" spans="2:11" s="1" customFormat="1" ht="15" customHeight="1">
      <c r="B189" s="292"/>
      <c r="C189" s="328" t="s">
        <v>514</v>
      </c>
      <c r="D189" s="269"/>
      <c r="E189" s="269"/>
      <c r="F189" s="290" t="s">
        <v>434</v>
      </c>
      <c r="G189" s="269"/>
      <c r="H189" s="269" t="s">
        <v>515</v>
      </c>
      <c r="I189" s="269" t="s">
        <v>516</v>
      </c>
      <c r="J189" s="329" t="s">
        <v>517</v>
      </c>
      <c r="K189" s="315"/>
    </row>
    <row r="190" spans="2:11" s="1" customFormat="1" ht="15" customHeight="1">
      <c r="B190" s="292"/>
      <c r="C190" s="328" t="s">
        <v>42</v>
      </c>
      <c r="D190" s="269"/>
      <c r="E190" s="269"/>
      <c r="F190" s="290" t="s">
        <v>428</v>
      </c>
      <c r="G190" s="269"/>
      <c r="H190" s="266" t="s">
        <v>518</v>
      </c>
      <c r="I190" s="269" t="s">
        <v>519</v>
      </c>
      <c r="J190" s="269"/>
      <c r="K190" s="315"/>
    </row>
    <row r="191" spans="2:11" s="1" customFormat="1" ht="15" customHeight="1">
      <c r="B191" s="292"/>
      <c r="C191" s="328" t="s">
        <v>520</v>
      </c>
      <c r="D191" s="269"/>
      <c r="E191" s="269"/>
      <c r="F191" s="290" t="s">
        <v>428</v>
      </c>
      <c r="G191" s="269"/>
      <c r="H191" s="269" t="s">
        <v>521</v>
      </c>
      <c r="I191" s="269" t="s">
        <v>463</v>
      </c>
      <c r="J191" s="269"/>
      <c r="K191" s="315"/>
    </row>
    <row r="192" spans="2:11" s="1" customFormat="1" ht="15" customHeight="1">
      <c r="B192" s="292"/>
      <c r="C192" s="328" t="s">
        <v>522</v>
      </c>
      <c r="D192" s="269"/>
      <c r="E192" s="269"/>
      <c r="F192" s="290" t="s">
        <v>428</v>
      </c>
      <c r="G192" s="269"/>
      <c r="H192" s="269" t="s">
        <v>523</v>
      </c>
      <c r="I192" s="269" t="s">
        <v>463</v>
      </c>
      <c r="J192" s="269"/>
      <c r="K192" s="315"/>
    </row>
    <row r="193" spans="2:11" s="1" customFormat="1" ht="15" customHeight="1">
      <c r="B193" s="292"/>
      <c r="C193" s="328" t="s">
        <v>524</v>
      </c>
      <c r="D193" s="269"/>
      <c r="E193" s="269"/>
      <c r="F193" s="290" t="s">
        <v>434</v>
      </c>
      <c r="G193" s="269"/>
      <c r="H193" s="269" t="s">
        <v>525</v>
      </c>
      <c r="I193" s="269" t="s">
        <v>463</v>
      </c>
      <c r="J193" s="269"/>
      <c r="K193" s="315"/>
    </row>
    <row r="194" spans="2:11" s="1" customFormat="1" ht="15" customHeight="1">
      <c r="B194" s="321"/>
      <c r="C194" s="330"/>
      <c r="D194" s="301"/>
      <c r="E194" s="301"/>
      <c r="F194" s="301"/>
      <c r="G194" s="301"/>
      <c r="H194" s="301"/>
      <c r="I194" s="301"/>
      <c r="J194" s="301"/>
      <c r="K194" s="322"/>
    </row>
    <row r="195" spans="2:11" s="1" customFormat="1" ht="18.75" customHeight="1">
      <c r="B195" s="303"/>
      <c r="C195" s="313"/>
      <c r="D195" s="313"/>
      <c r="E195" s="313"/>
      <c r="F195" s="323"/>
      <c r="G195" s="313"/>
      <c r="H195" s="313"/>
      <c r="I195" s="313"/>
      <c r="J195" s="313"/>
      <c r="K195" s="303"/>
    </row>
    <row r="196" spans="2:11" s="1" customFormat="1" ht="18.75" customHeight="1">
      <c r="B196" s="303"/>
      <c r="C196" s="313"/>
      <c r="D196" s="313"/>
      <c r="E196" s="313"/>
      <c r="F196" s="323"/>
      <c r="G196" s="313"/>
      <c r="H196" s="313"/>
      <c r="I196" s="313"/>
      <c r="J196" s="313"/>
      <c r="K196" s="303"/>
    </row>
    <row r="197" spans="2:11" s="1" customFormat="1" ht="18.75" customHeight="1"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</row>
    <row r="198" spans="2:11" s="1" customFormat="1" ht="13.5">
      <c r="B198" s="258"/>
      <c r="C198" s="259"/>
      <c r="D198" s="259"/>
      <c r="E198" s="259"/>
      <c r="F198" s="259"/>
      <c r="G198" s="259"/>
      <c r="H198" s="259"/>
      <c r="I198" s="259"/>
      <c r="J198" s="259"/>
      <c r="K198" s="260"/>
    </row>
    <row r="199" spans="2:11" s="1" customFormat="1" ht="21">
      <c r="B199" s="261"/>
      <c r="C199" s="389" t="s">
        <v>526</v>
      </c>
      <c r="D199" s="389"/>
      <c r="E199" s="389"/>
      <c r="F199" s="389"/>
      <c r="G199" s="389"/>
      <c r="H199" s="389"/>
      <c r="I199" s="389"/>
      <c r="J199" s="389"/>
      <c r="K199" s="262"/>
    </row>
    <row r="200" spans="2:11" s="1" customFormat="1" ht="25.5" customHeight="1">
      <c r="B200" s="261"/>
      <c r="C200" s="331" t="s">
        <v>527</v>
      </c>
      <c r="D200" s="331"/>
      <c r="E200" s="331"/>
      <c r="F200" s="331" t="s">
        <v>528</v>
      </c>
      <c r="G200" s="332"/>
      <c r="H200" s="390" t="s">
        <v>529</v>
      </c>
      <c r="I200" s="390"/>
      <c r="J200" s="390"/>
      <c r="K200" s="262"/>
    </row>
    <row r="201" spans="2:11" s="1" customFormat="1" ht="5.25" customHeight="1">
      <c r="B201" s="292"/>
      <c r="C201" s="287"/>
      <c r="D201" s="287"/>
      <c r="E201" s="287"/>
      <c r="F201" s="287"/>
      <c r="G201" s="313"/>
      <c r="H201" s="287"/>
      <c r="I201" s="287"/>
      <c r="J201" s="287"/>
      <c r="K201" s="315"/>
    </row>
    <row r="202" spans="2:11" s="1" customFormat="1" ht="15" customHeight="1">
      <c r="B202" s="292"/>
      <c r="C202" s="269" t="s">
        <v>519</v>
      </c>
      <c r="D202" s="269"/>
      <c r="E202" s="269"/>
      <c r="F202" s="290" t="s">
        <v>43</v>
      </c>
      <c r="G202" s="269"/>
      <c r="H202" s="391" t="s">
        <v>530</v>
      </c>
      <c r="I202" s="391"/>
      <c r="J202" s="391"/>
      <c r="K202" s="315"/>
    </row>
    <row r="203" spans="2:11" s="1" customFormat="1" ht="15" customHeight="1">
      <c r="B203" s="292"/>
      <c r="C203" s="269"/>
      <c r="D203" s="269"/>
      <c r="E203" s="269"/>
      <c r="F203" s="290" t="s">
        <v>44</v>
      </c>
      <c r="G203" s="269"/>
      <c r="H203" s="391" t="s">
        <v>531</v>
      </c>
      <c r="I203" s="391"/>
      <c r="J203" s="391"/>
      <c r="K203" s="315"/>
    </row>
    <row r="204" spans="2:11" s="1" customFormat="1" ht="15" customHeight="1">
      <c r="B204" s="292"/>
      <c r="C204" s="269"/>
      <c r="D204" s="269"/>
      <c r="E204" s="269"/>
      <c r="F204" s="290" t="s">
        <v>47</v>
      </c>
      <c r="G204" s="269"/>
      <c r="H204" s="391" t="s">
        <v>532</v>
      </c>
      <c r="I204" s="391"/>
      <c r="J204" s="391"/>
      <c r="K204" s="315"/>
    </row>
    <row r="205" spans="2:11" s="1" customFormat="1" ht="15" customHeight="1">
      <c r="B205" s="292"/>
      <c r="C205" s="269"/>
      <c r="D205" s="269"/>
      <c r="E205" s="269"/>
      <c r="F205" s="290" t="s">
        <v>45</v>
      </c>
      <c r="G205" s="269"/>
      <c r="H205" s="391" t="s">
        <v>533</v>
      </c>
      <c r="I205" s="391"/>
      <c r="J205" s="391"/>
      <c r="K205" s="315"/>
    </row>
    <row r="206" spans="2:11" s="1" customFormat="1" ht="15" customHeight="1">
      <c r="B206" s="292"/>
      <c r="C206" s="269"/>
      <c r="D206" s="269"/>
      <c r="E206" s="269"/>
      <c r="F206" s="290" t="s">
        <v>46</v>
      </c>
      <c r="G206" s="269"/>
      <c r="H206" s="391" t="s">
        <v>534</v>
      </c>
      <c r="I206" s="391"/>
      <c r="J206" s="391"/>
      <c r="K206" s="315"/>
    </row>
    <row r="207" spans="2:11" s="1" customFormat="1" ht="15" customHeight="1">
      <c r="B207" s="292"/>
      <c r="C207" s="269"/>
      <c r="D207" s="269"/>
      <c r="E207" s="269"/>
      <c r="F207" s="290"/>
      <c r="G207" s="269"/>
      <c r="H207" s="269"/>
      <c r="I207" s="269"/>
      <c r="J207" s="269"/>
      <c r="K207" s="315"/>
    </row>
    <row r="208" spans="2:11" s="1" customFormat="1" ht="15" customHeight="1">
      <c r="B208" s="292"/>
      <c r="C208" s="269" t="s">
        <v>475</v>
      </c>
      <c r="D208" s="269"/>
      <c r="E208" s="269"/>
      <c r="F208" s="290" t="s">
        <v>79</v>
      </c>
      <c r="G208" s="269"/>
      <c r="H208" s="391" t="s">
        <v>535</v>
      </c>
      <c r="I208" s="391"/>
      <c r="J208" s="391"/>
      <c r="K208" s="315"/>
    </row>
    <row r="209" spans="2:11" s="1" customFormat="1" ht="15" customHeight="1">
      <c r="B209" s="292"/>
      <c r="C209" s="269"/>
      <c r="D209" s="269"/>
      <c r="E209" s="269"/>
      <c r="F209" s="290" t="s">
        <v>374</v>
      </c>
      <c r="G209" s="269"/>
      <c r="H209" s="391" t="s">
        <v>375</v>
      </c>
      <c r="I209" s="391"/>
      <c r="J209" s="391"/>
      <c r="K209" s="315"/>
    </row>
    <row r="210" spans="2:11" s="1" customFormat="1" ht="15" customHeight="1">
      <c r="B210" s="292"/>
      <c r="C210" s="269"/>
      <c r="D210" s="269"/>
      <c r="E210" s="269"/>
      <c r="F210" s="290" t="s">
        <v>372</v>
      </c>
      <c r="G210" s="269"/>
      <c r="H210" s="391" t="s">
        <v>536</v>
      </c>
      <c r="I210" s="391"/>
      <c r="J210" s="391"/>
      <c r="K210" s="315"/>
    </row>
    <row r="211" spans="2:11" s="1" customFormat="1" ht="15" customHeight="1">
      <c r="B211" s="333"/>
      <c r="C211" s="269"/>
      <c r="D211" s="269"/>
      <c r="E211" s="269"/>
      <c r="F211" s="290" t="s">
        <v>85</v>
      </c>
      <c r="G211" s="328"/>
      <c r="H211" s="392" t="s">
        <v>84</v>
      </c>
      <c r="I211" s="392"/>
      <c r="J211" s="392"/>
      <c r="K211" s="334"/>
    </row>
    <row r="212" spans="2:11" s="1" customFormat="1" ht="15" customHeight="1">
      <c r="B212" s="333"/>
      <c r="C212" s="269"/>
      <c r="D212" s="269"/>
      <c r="E212" s="269"/>
      <c r="F212" s="290" t="s">
        <v>316</v>
      </c>
      <c r="G212" s="328"/>
      <c r="H212" s="392" t="s">
        <v>537</v>
      </c>
      <c r="I212" s="392"/>
      <c r="J212" s="392"/>
      <c r="K212" s="334"/>
    </row>
    <row r="213" spans="2:11" s="1" customFormat="1" ht="15" customHeight="1">
      <c r="B213" s="333"/>
      <c r="C213" s="269"/>
      <c r="D213" s="269"/>
      <c r="E213" s="269"/>
      <c r="F213" s="290"/>
      <c r="G213" s="328"/>
      <c r="H213" s="319"/>
      <c r="I213" s="319"/>
      <c r="J213" s="319"/>
      <c r="K213" s="334"/>
    </row>
    <row r="214" spans="2:11" s="1" customFormat="1" ht="15" customHeight="1">
      <c r="B214" s="333"/>
      <c r="C214" s="269" t="s">
        <v>499</v>
      </c>
      <c r="D214" s="269"/>
      <c r="E214" s="269"/>
      <c r="F214" s="290">
        <v>1</v>
      </c>
      <c r="G214" s="328"/>
      <c r="H214" s="392" t="s">
        <v>538</v>
      </c>
      <c r="I214" s="392"/>
      <c r="J214" s="392"/>
      <c r="K214" s="334"/>
    </row>
    <row r="215" spans="2:11" s="1" customFormat="1" ht="15" customHeight="1">
      <c r="B215" s="333"/>
      <c r="C215" s="269"/>
      <c r="D215" s="269"/>
      <c r="E215" s="269"/>
      <c r="F215" s="290">
        <v>2</v>
      </c>
      <c r="G215" s="328"/>
      <c r="H215" s="392" t="s">
        <v>539</v>
      </c>
      <c r="I215" s="392"/>
      <c r="J215" s="392"/>
      <c r="K215" s="334"/>
    </row>
    <row r="216" spans="2:11" s="1" customFormat="1" ht="15" customHeight="1">
      <c r="B216" s="333"/>
      <c r="C216" s="269"/>
      <c r="D216" s="269"/>
      <c r="E216" s="269"/>
      <c r="F216" s="290">
        <v>3</v>
      </c>
      <c r="G216" s="328"/>
      <c r="H216" s="392" t="s">
        <v>540</v>
      </c>
      <c r="I216" s="392"/>
      <c r="J216" s="392"/>
      <c r="K216" s="334"/>
    </row>
    <row r="217" spans="2:11" s="1" customFormat="1" ht="15" customHeight="1">
      <c r="B217" s="333"/>
      <c r="C217" s="269"/>
      <c r="D217" s="269"/>
      <c r="E217" s="269"/>
      <c r="F217" s="290">
        <v>4</v>
      </c>
      <c r="G217" s="328"/>
      <c r="H217" s="392" t="s">
        <v>541</v>
      </c>
      <c r="I217" s="392"/>
      <c r="J217" s="392"/>
      <c r="K217" s="334"/>
    </row>
    <row r="218" spans="2:11" s="1" customFormat="1" ht="12.75" customHeight="1">
      <c r="B218" s="335"/>
      <c r="C218" s="336"/>
      <c r="D218" s="336"/>
      <c r="E218" s="336"/>
      <c r="F218" s="336"/>
      <c r="G218" s="336"/>
      <c r="H218" s="336"/>
      <c r="I218" s="336"/>
      <c r="J218" s="336"/>
      <c r="K218" s="33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PC\Votavová</dc:creator>
  <cp:keywords/>
  <dc:description/>
  <cp:lastModifiedBy>Maule Monika, Ing.</cp:lastModifiedBy>
  <dcterms:created xsi:type="dcterms:W3CDTF">2021-08-03T10:48:37Z</dcterms:created>
  <dcterms:modified xsi:type="dcterms:W3CDTF">2021-10-04T10:00:16Z</dcterms:modified>
  <cp:category/>
  <cp:version/>
  <cp:contentType/>
  <cp:contentStatus/>
</cp:coreProperties>
</file>