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elin\Documents\Projekty\Jihlava\Muzeum Vysociny\Rozpočty\"/>
    </mc:Choice>
  </mc:AlternateContent>
  <xr:revisionPtr revIDLastSave="0" documentId="8_{24751EAA-EED4-432F-A23A-A18511C2FBF5}" xr6:coauthVersionLast="47" xr6:coauthVersionMax="47" xr10:uidLastSave="{00000000-0000-0000-0000-000000000000}"/>
  <bookViews>
    <workbookView xWindow="1125" yWindow="1125" windowWidth="28800" windowHeight="1129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1 Naklady" sheetId="12" r:id="rId4"/>
    <sheet name="01 01 Pol" sheetId="13" r:id="rId5"/>
    <sheet name="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01 Naklady'!$1:$7</definedName>
    <definedName name="_xlnm.Print_Titles" localSheetId="4">'01 01 Pol'!$1:$7</definedName>
    <definedName name="_xlnm.Print_Titles" localSheetId="5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01 Naklady'!$A$1:$X$21</definedName>
    <definedName name="_xlnm.Print_Area" localSheetId="4">'01 01 Pol'!$A$1:$X$181</definedName>
    <definedName name="_xlnm.Print_Area" localSheetId="5">'01 02 Pol'!$A$1:$X$219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H45" i="1" s="1"/>
  <c r="I45" i="1" s="1"/>
  <c r="F45" i="1"/>
  <c r="G44" i="1"/>
  <c r="F44" i="1"/>
  <c r="G43" i="1"/>
  <c r="F43" i="1"/>
  <c r="G41" i="1"/>
  <c r="H41" i="1" s="1"/>
  <c r="I41" i="1" s="1"/>
  <c r="F41" i="1"/>
  <c r="G40" i="1"/>
  <c r="F40" i="1"/>
  <c r="G39" i="1"/>
  <c r="F39" i="1"/>
  <c r="G218" i="14"/>
  <c r="BA192" i="14"/>
  <c r="BA187" i="14"/>
  <c r="BA152" i="14"/>
  <c r="BA151" i="14"/>
  <c r="G9" i="14"/>
  <c r="I9" i="14"/>
  <c r="K9" i="14"/>
  <c r="K8" i="14" s="1"/>
  <c r="M9" i="14"/>
  <c r="O9" i="14"/>
  <c r="O8" i="14" s="1"/>
  <c r="Q9" i="14"/>
  <c r="V9" i="14"/>
  <c r="V8" i="14" s="1"/>
  <c r="G10" i="14"/>
  <c r="I10" i="14"/>
  <c r="K10" i="14"/>
  <c r="M10" i="14"/>
  <c r="O10" i="14"/>
  <c r="Q10" i="14"/>
  <c r="V10" i="14"/>
  <c r="G11" i="14"/>
  <c r="G8" i="14" s="1"/>
  <c r="I11" i="14"/>
  <c r="K11" i="14"/>
  <c r="O11" i="14"/>
  <c r="Q11" i="14"/>
  <c r="V11" i="14"/>
  <c r="G12" i="14"/>
  <c r="I12" i="14"/>
  <c r="I8" i="14" s="1"/>
  <c r="K12" i="14"/>
  <c r="M12" i="14"/>
  <c r="O12" i="14"/>
  <c r="Q12" i="14"/>
  <c r="Q8" i="14" s="1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2" i="14"/>
  <c r="M22" i="14" s="1"/>
  <c r="I22" i="14"/>
  <c r="K22" i="14"/>
  <c r="O22" i="14"/>
  <c r="Q22" i="14"/>
  <c r="V22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30" i="14"/>
  <c r="I30" i="14"/>
  <c r="K30" i="14"/>
  <c r="M30" i="14"/>
  <c r="O30" i="14"/>
  <c r="O29" i="14" s="1"/>
  <c r="Q30" i="14"/>
  <c r="V30" i="14"/>
  <c r="G32" i="14"/>
  <c r="G29" i="14" s="1"/>
  <c r="I32" i="14"/>
  <c r="K32" i="14"/>
  <c r="O32" i="14"/>
  <c r="Q32" i="14"/>
  <c r="Q29" i="14" s="1"/>
  <c r="V32" i="14"/>
  <c r="G34" i="14"/>
  <c r="I34" i="14"/>
  <c r="I29" i="14" s="1"/>
  <c r="K34" i="14"/>
  <c r="M34" i="14"/>
  <c r="O34" i="14"/>
  <c r="Q34" i="14"/>
  <c r="V34" i="14"/>
  <c r="G37" i="14"/>
  <c r="I37" i="14"/>
  <c r="K37" i="14"/>
  <c r="K29" i="14" s="1"/>
  <c r="M37" i="14"/>
  <c r="O37" i="14"/>
  <c r="Q37" i="14"/>
  <c r="V37" i="14"/>
  <c r="V29" i="14" s="1"/>
  <c r="G40" i="14"/>
  <c r="I40" i="14"/>
  <c r="K40" i="14"/>
  <c r="M40" i="14"/>
  <c r="O40" i="14"/>
  <c r="Q40" i="14"/>
  <c r="V40" i="14"/>
  <c r="G41" i="14"/>
  <c r="M41" i="14" s="1"/>
  <c r="I41" i="14"/>
  <c r="K41" i="14"/>
  <c r="O41" i="14"/>
  <c r="Q41" i="14"/>
  <c r="V41" i="14"/>
  <c r="G44" i="14"/>
  <c r="M44" i="14" s="1"/>
  <c r="I44" i="14"/>
  <c r="K44" i="14"/>
  <c r="O44" i="14"/>
  <c r="Q44" i="14"/>
  <c r="V44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0" i="14"/>
  <c r="I50" i="14"/>
  <c r="K50" i="14"/>
  <c r="M50" i="14"/>
  <c r="O50" i="14"/>
  <c r="Q50" i="14"/>
  <c r="V50" i="14"/>
  <c r="G51" i="14"/>
  <c r="I51" i="14"/>
  <c r="K51" i="14"/>
  <c r="M51" i="14"/>
  <c r="O51" i="14"/>
  <c r="Q51" i="14"/>
  <c r="V51" i="14"/>
  <c r="G52" i="14"/>
  <c r="I52" i="14"/>
  <c r="K52" i="14"/>
  <c r="M52" i="14"/>
  <c r="O52" i="14"/>
  <c r="Q52" i="14"/>
  <c r="V52" i="14"/>
  <c r="G56" i="14"/>
  <c r="M56" i="14" s="1"/>
  <c r="I56" i="14"/>
  <c r="K56" i="14"/>
  <c r="O56" i="14"/>
  <c r="Q56" i="14"/>
  <c r="V56" i="14"/>
  <c r="G60" i="14"/>
  <c r="M60" i="14" s="1"/>
  <c r="I60" i="14"/>
  <c r="K60" i="14"/>
  <c r="O60" i="14"/>
  <c r="Q60" i="14"/>
  <c r="V60" i="14"/>
  <c r="G62" i="14"/>
  <c r="M62" i="14" s="1"/>
  <c r="I62" i="14"/>
  <c r="K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7" i="14"/>
  <c r="I67" i="14"/>
  <c r="K67" i="14"/>
  <c r="M67" i="14"/>
  <c r="O67" i="14"/>
  <c r="Q67" i="14"/>
  <c r="V67" i="14"/>
  <c r="G68" i="14"/>
  <c r="I68" i="14"/>
  <c r="K68" i="14"/>
  <c r="M68" i="14"/>
  <c r="O68" i="14"/>
  <c r="Q68" i="14"/>
  <c r="V68" i="14"/>
  <c r="G71" i="14"/>
  <c r="I71" i="14"/>
  <c r="K71" i="14"/>
  <c r="M71" i="14"/>
  <c r="O71" i="14"/>
  <c r="Q71" i="14"/>
  <c r="V71" i="14"/>
  <c r="G74" i="14"/>
  <c r="M74" i="14" s="1"/>
  <c r="I74" i="14"/>
  <c r="K74" i="14"/>
  <c r="O74" i="14"/>
  <c r="Q74" i="14"/>
  <c r="V74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G79" i="14"/>
  <c r="I79" i="14"/>
  <c r="K79" i="14"/>
  <c r="M79" i="14"/>
  <c r="O79" i="14"/>
  <c r="Q79" i="14"/>
  <c r="V79" i="14"/>
  <c r="G80" i="14"/>
  <c r="M80" i="14" s="1"/>
  <c r="I80" i="14"/>
  <c r="K80" i="14"/>
  <c r="O80" i="14"/>
  <c r="Q80" i="14"/>
  <c r="V80" i="14"/>
  <c r="G81" i="14"/>
  <c r="I81" i="14"/>
  <c r="K81" i="14"/>
  <c r="M81" i="14"/>
  <c r="O81" i="14"/>
  <c r="Q81" i="14"/>
  <c r="V81" i="14"/>
  <c r="G85" i="14"/>
  <c r="I85" i="14"/>
  <c r="K85" i="14"/>
  <c r="M85" i="14"/>
  <c r="O85" i="14"/>
  <c r="Q85" i="14"/>
  <c r="V85" i="14"/>
  <c r="G88" i="14"/>
  <c r="I88" i="14"/>
  <c r="K88" i="14"/>
  <c r="M88" i="14"/>
  <c r="O88" i="14"/>
  <c r="Q88" i="14"/>
  <c r="V88" i="14"/>
  <c r="G89" i="14"/>
  <c r="M89" i="14" s="1"/>
  <c r="I89" i="14"/>
  <c r="K89" i="14"/>
  <c r="O89" i="14"/>
  <c r="Q89" i="14"/>
  <c r="V89" i="14"/>
  <c r="G90" i="14"/>
  <c r="M90" i="14" s="1"/>
  <c r="I90" i="14"/>
  <c r="K90" i="14"/>
  <c r="O90" i="14"/>
  <c r="Q90" i="14"/>
  <c r="V90" i="14"/>
  <c r="G91" i="14"/>
  <c r="M91" i="14" s="1"/>
  <c r="I91" i="14"/>
  <c r="K91" i="14"/>
  <c r="O91" i="14"/>
  <c r="Q91" i="14"/>
  <c r="V91" i="14"/>
  <c r="G94" i="14"/>
  <c r="I94" i="14"/>
  <c r="K94" i="14"/>
  <c r="M94" i="14"/>
  <c r="O94" i="14"/>
  <c r="Q94" i="14"/>
  <c r="V94" i="14"/>
  <c r="G95" i="14"/>
  <c r="M95" i="14" s="1"/>
  <c r="I95" i="14"/>
  <c r="K95" i="14"/>
  <c r="O95" i="14"/>
  <c r="Q95" i="14"/>
  <c r="V95" i="14"/>
  <c r="G96" i="14"/>
  <c r="I96" i="14"/>
  <c r="K96" i="14"/>
  <c r="M96" i="14"/>
  <c r="O96" i="14"/>
  <c r="Q96" i="14"/>
  <c r="V96" i="14"/>
  <c r="G97" i="14"/>
  <c r="I97" i="14"/>
  <c r="K97" i="14"/>
  <c r="M97" i="14"/>
  <c r="O97" i="14"/>
  <c r="Q97" i="14"/>
  <c r="V97" i="14"/>
  <c r="G99" i="14"/>
  <c r="M99" i="14" s="1"/>
  <c r="I99" i="14"/>
  <c r="I98" i="14" s="1"/>
  <c r="K99" i="14"/>
  <c r="K98" i="14" s="1"/>
  <c r="O99" i="14"/>
  <c r="O98" i="14" s="1"/>
  <c r="Q99" i="14"/>
  <c r="V99" i="14"/>
  <c r="V98" i="14" s="1"/>
  <c r="G100" i="14"/>
  <c r="M100" i="14" s="1"/>
  <c r="I100" i="14"/>
  <c r="K100" i="14"/>
  <c r="O100" i="14"/>
  <c r="Q100" i="14"/>
  <c r="Q98" i="14" s="1"/>
  <c r="V100" i="14"/>
  <c r="G104" i="14"/>
  <c r="M104" i="14" s="1"/>
  <c r="I104" i="14"/>
  <c r="K104" i="14"/>
  <c r="O104" i="14"/>
  <c r="Q104" i="14"/>
  <c r="V104" i="14"/>
  <c r="G105" i="14"/>
  <c r="I105" i="14"/>
  <c r="K105" i="14"/>
  <c r="M105" i="14"/>
  <c r="O105" i="14"/>
  <c r="Q105" i="14"/>
  <c r="V105" i="14"/>
  <c r="G106" i="14"/>
  <c r="M106" i="14" s="1"/>
  <c r="I106" i="14"/>
  <c r="K106" i="14"/>
  <c r="O106" i="14"/>
  <c r="Q106" i="14"/>
  <c r="V106" i="14"/>
  <c r="G107" i="14"/>
  <c r="I107" i="14"/>
  <c r="K107" i="14"/>
  <c r="M107" i="14"/>
  <c r="O107" i="14"/>
  <c r="Q107" i="14"/>
  <c r="V107" i="14"/>
  <c r="G108" i="14"/>
  <c r="I108" i="14"/>
  <c r="K108" i="14"/>
  <c r="M108" i="14"/>
  <c r="O108" i="14"/>
  <c r="Q108" i="14"/>
  <c r="V108" i="14"/>
  <c r="G109" i="14"/>
  <c r="I109" i="14"/>
  <c r="K109" i="14"/>
  <c r="M109" i="14"/>
  <c r="O109" i="14"/>
  <c r="Q109" i="14"/>
  <c r="V109" i="14"/>
  <c r="G110" i="14"/>
  <c r="M110" i="14" s="1"/>
  <c r="I110" i="14"/>
  <c r="K110" i="14"/>
  <c r="O110" i="14"/>
  <c r="Q110" i="14"/>
  <c r="V110" i="14"/>
  <c r="G111" i="14"/>
  <c r="M111" i="14" s="1"/>
  <c r="I111" i="14"/>
  <c r="K111" i="14"/>
  <c r="O111" i="14"/>
  <c r="Q111" i="14"/>
  <c r="V111" i="14"/>
  <c r="G112" i="14"/>
  <c r="M112" i="14" s="1"/>
  <c r="I112" i="14"/>
  <c r="K112" i="14"/>
  <c r="O112" i="14"/>
  <c r="Q112" i="14"/>
  <c r="V112" i="14"/>
  <c r="G113" i="14"/>
  <c r="I113" i="14"/>
  <c r="K113" i="14"/>
  <c r="M113" i="14"/>
  <c r="O113" i="14"/>
  <c r="Q113" i="14"/>
  <c r="V113" i="14"/>
  <c r="G114" i="14"/>
  <c r="M114" i="14" s="1"/>
  <c r="I114" i="14"/>
  <c r="K114" i="14"/>
  <c r="O114" i="14"/>
  <c r="Q114" i="14"/>
  <c r="V114" i="14"/>
  <c r="G116" i="14"/>
  <c r="I116" i="14"/>
  <c r="K116" i="14"/>
  <c r="K115" i="14" s="1"/>
  <c r="M116" i="14"/>
  <c r="O116" i="14"/>
  <c r="O115" i="14" s="1"/>
  <c r="Q116" i="14"/>
  <c r="V116" i="14"/>
  <c r="V115" i="14" s="1"/>
  <c r="G117" i="14"/>
  <c r="G115" i="14" s="1"/>
  <c r="I117" i="14"/>
  <c r="K117" i="14"/>
  <c r="M117" i="14"/>
  <c r="O117" i="14"/>
  <c r="Q117" i="14"/>
  <c r="V117" i="14"/>
  <c r="G118" i="14"/>
  <c r="M118" i="14" s="1"/>
  <c r="I118" i="14"/>
  <c r="K118" i="14"/>
  <c r="O118" i="14"/>
  <c r="Q118" i="14"/>
  <c r="V118" i="14"/>
  <c r="G119" i="14"/>
  <c r="M119" i="14" s="1"/>
  <c r="I119" i="14"/>
  <c r="I115" i="14" s="1"/>
  <c r="K119" i="14"/>
  <c r="O119" i="14"/>
  <c r="Q119" i="14"/>
  <c r="Q115" i="14" s="1"/>
  <c r="V119" i="14"/>
  <c r="G120" i="14"/>
  <c r="M120" i="14" s="1"/>
  <c r="I120" i="14"/>
  <c r="K120" i="14"/>
  <c r="O120" i="14"/>
  <c r="Q120" i="14"/>
  <c r="V120" i="14"/>
  <c r="G121" i="14"/>
  <c r="I121" i="14"/>
  <c r="K121" i="14"/>
  <c r="M121" i="14"/>
  <c r="O121" i="14"/>
  <c r="Q121" i="14"/>
  <c r="V121" i="14"/>
  <c r="G122" i="14"/>
  <c r="M122" i="14" s="1"/>
  <c r="I122" i="14"/>
  <c r="K122" i="14"/>
  <c r="O122" i="14"/>
  <c r="Q122" i="14"/>
  <c r="V122" i="14"/>
  <c r="G124" i="14"/>
  <c r="I124" i="14"/>
  <c r="K124" i="14"/>
  <c r="K123" i="14" s="1"/>
  <c r="M124" i="14"/>
  <c r="O124" i="14"/>
  <c r="O123" i="14" s="1"/>
  <c r="Q124" i="14"/>
  <c r="V124" i="14"/>
  <c r="V123" i="14" s="1"/>
  <c r="G125" i="14"/>
  <c r="G123" i="14" s="1"/>
  <c r="I125" i="14"/>
  <c r="K125" i="14"/>
  <c r="M125" i="14"/>
  <c r="O125" i="14"/>
  <c r="Q125" i="14"/>
  <c r="V125" i="14"/>
  <c r="G126" i="14"/>
  <c r="M126" i="14" s="1"/>
  <c r="I126" i="14"/>
  <c r="K126" i="14"/>
  <c r="O126" i="14"/>
  <c r="Q126" i="14"/>
  <c r="V126" i="14"/>
  <c r="G127" i="14"/>
  <c r="M127" i="14" s="1"/>
  <c r="I127" i="14"/>
  <c r="I123" i="14" s="1"/>
  <c r="K127" i="14"/>
  <c r="O127" i="14"/>
  <c r="Q127" i="14"/>
  <c r="V127" i="14"/>
  <c r="G128" i="14"/>
  <c r="M128" i="14" s="1"/>
  <c r="I128" i="14"/>
  <c r="K128" i="14"/>
  <c r="O128" i="14"/>
  <c r="Q128" i="14"/>
  <c r="V128" i="14"/>
  <c r="G129" i="14"/>
  <c r="I129" i="14"/>
  <c r="K129" i="14"/>
  <c r="M129" i="14"/>
  <c r="O129" i="14"/>
  <c r="Q129" i="14"/>
  <c r="V129" i="14"/>
  <c r="G130" i="14"/>
  <c r="M130" i="14" s="1"/>
  <c r="I130" i="14"/>
  <c r="K130" i="14"/>
  <c r="O130" i="14"/>
  <c r="Q130" i="14"/>
  <c r="V130" i="14"/>
  <c r="G131" i="14"/>
  <c r="I131" i="14"/>
  <c r="K131" i="14"/>
  <c r="M131" i="14"/>
  <c r="O131" i="14"/>
  <c r="Q131" i="14"/>
  <c r="Q123" i="14" s="1"/>
  <c r="V131" i="14"/>
  <c r="K132" i="14"/>
  <c r="O132" i="14"/>
  <c r="V132" i="14"/>
  <c r="G133" i="14"/>
  <c r="G132" i="14" s="1"/>
  <c r="I133" i="14"/>
  <c r="I132" i="14" s="1"/>
  <c r="K133" i="14"/>
  <c r="M133" i="14"/>
  <c r="M132" i="14" s="1"/>
  <c r="O133" i="14"/>
  <c r="Q133" i="14"/>
  <c r="Q132" i="14" s="1"/>
  <c r="V133" i="14"/>
  <c r="G139" i="14"/>
  <c r="O139" i="14"/>
  <c r="G140" i="14"/>
  <c r="I140" i="14"/>
  <c r="I139" i="14" s="1"/>
  <c r="K140" i="14"/>
  <c r="K139" i="14" s="1"/>
  <c r="M140" i="14"/>
  <c r="O140" i="14"/>
  <c r="Q140" i="14"/>
  <c r="Q139" i="14" s="1"/>
  <c r="V140" i="14"/>
  <c r="G144" i="14"/>
  <c r="M144" i="14" s="1"/>
  <c r="I144" i="14"/>
  <c r="K144" i="14"/>
  <c r="O144" i="14"/>
  <c r="Q144" i="14"/>
  <c r="V144" i="14"/>
  <c r="V139" i="14" s="1"/>
  <c r="G147" i="14"/>
  <c r="I147" i="14"/>
  <c r="K147" i="14"/>
  <c r="M147" i="14"/>
  <c r="O147" i="14"/>
  <c r="Q147" i="14"/>
  <c r="V147" i="14"/>
  <c r="G149" i="14"/>
  <c r="O149" i="14"/>
  <c r="G150" i="14"/>
  <c r="I150" i="14"/>
  <c r="I149" i="14" s="1"/>
  <c r="K150" i="14"/>
  <c r="M150" i="14"/>
  <c r="M149" i="14" s="1"/>
  <c r="O150" i="14"/>
  <c r="Q150" i="14"/>
  <c r="Q149" i="14" s="1"/>
  <c r="V150" i="14"/>
  <c r="V149" i="14" s="1"/>
  <c r="G154" i="14"/>
  <c r="M154" i="14" s="1"/>
  <c r="I154" i="14"/>
  <c r="K154" i="14"/>
  <c r="K149" i="14" s="1"/>
  <c r="O154" i="14"/>
  <c r="Q154" i="14"/>
  <c r="V154" i="14"/>
  <c r="G157" i="14"/>
  <c r="I157" i="14"/>
  <c r="K157" i="14"/>
  <c r="M157" i="14"/>
  <c r="O157" i="14"/>
  <c r="Q157" i="14"/>
  <c r="V157" i="14"/>
  <c r="G159" i="14"/>
  <c r="O159" i="14"/>
  <c r="V159" i="14"/>
  <c r="G160" i="14"/>
  <c r="I160" i="14"/>
  <c r="I159" i="14" s="1"/>
  <c r="K160" i="14"/>
  <c r="K159" i="14" s="1"/>
  <c r="M160" i="14"/>
  <c r="M159" i="14" s="1"/>
  <c r="O160" i="14"/>
  <c r="Q160" i="14"/>
  <c r="Q159" i="14" s="1"/>
  <c r="V160" i="14"/>
  <c r="K165" i="14"/>
  <c r="G166" i="14"/>
  <c r="I166" i="14"/>
  <c r="I165" i="14" s="1"/>
  <c r="K166" i="14"/>
  <c r="M166" i="14"/>
  <c r="O166" i="14"/>
  <c r="O165" i="14" s="1"/>
  <c r="Q166" i="14"/>
  <c r="Q165" i="14" s="1"/>
  <c r="V166" i="14"/>
  <c r="G168" i="14"/>
  <c r="G165" i="14" s="1"/>
  <c r="I168" i="14"/>
  <c r="K168" i="14"/>
  <c r="O168" i="14"/>
  <c r="Q168" i="14"/>
  <c r="V168" i="14"/>
  <c r="G179" i="14"/>
  <c r="I179" i="14"/>
  <c r="K179" i="14"/>
  <c r="M179" i="14"/>
  <c r="O179" i="14"/>
  <c r="Q179" i="14"/>
  <c r="V179" i="14"/>
  <c r="G181" i="14"/>
  <c r="M181" i="14" s="1"/>
  <c r="I181" i="14"/>
  <c r="K181" i="14"/>
  <c r="O181" i="14"/>
  <c r="Q181" i="14"/>
  <c r="V181" i="14"/>
  <c r="V165" i="14" s="1"/>
  <c r="G183" i="14"/>
  <c r="I183" i="14"/>
  <c r="K183" i="14"/>
  <c r="M183" i="14"/>
  <c r="O183" i="14"/>
  <c r="Q183" i="14"/>
  <c r="V183" i="14"/>
  <c r="G185" i="14"/>
  <c r="G186" i="14"/>
  <c r="I186" i="14"/>
  <c r="I185" i="14" s="1"/>
  <c r="K186" i="14"/>
  <c r="K185" i="14" s="1"/>
  <c r="M186" i="14"/>
  <c r="O186" i="14"/>
  <c r="Q186" i="14"/>
  <c r="Q185" i="14" s="1"/>
  <c r="V186" i="14"/>
  <c r="G191" i="14"/>
  <c r="M191" i="14" s="1"/>
  <c r="I191" i="14"/>
  <c r="K191" i="14"/>
  <c r="O191" i="14"/>
  <c r="Q191" i="14"/>
  <c r="V191" i="14"/>
  <c r="V185" i="14" s="1"/>
  <c r="G196" i="14"/>
  <c r="I196" i="14"/>
  <c r="K196" i="14"/>
  <c r="M196" i="14"/>
  <c r="O196" i="14"/>
  <c r="Q196" i="14"/>
  <c r="V196" i="14"/>
  <c r="G201" i="14"/>
  <c r="M201" i="14" s="1"/>
  <c r="I201" i="14"/>
  <c r="K201" i="14"/>
  <c r="O201" i="14"/>
  <c r="O185" i="14" s="1"/>
  <c r="Q201" i="14"/>
  <c r="V201" i="14"/>
  <c r="G205" i="14"/>
  <c r="I205" i="14"/>
  <c r="K205" i="14"/>
  <c r="M205" i="14"/>
  <c r="O205" i="14"/>
  <c r="Q205" i="14"/>
  <c r="V205" i="14"/>
  <c r="G209" i="14"/>
  <c r="M209" i="14" s="1"/>
  <c r="I209" i="14"/>
  <c r="K209" i="14"/>
  <c r="O209" i="14"/>
  <c r="Q209" i="14"/>
  <c r="V209" i="14"/>
  <c r="G213" i="14"/>
  <c r="I213" i="14"/>
  <c r="K213" i="14"/>
  <c r="M213" i="14"/>
  <c r="O213" i="14"/>
  <c r="Q213" i="14"/>
  <c r="V213" i="14"/>
  <c r="AE218" i="14"/>
  <c r="AF218" i="14"/>
  <c r="G180" i="13"/>
  <c r="BA154" i="13"/>
  <c r="BA149" i="13"/>
  <c r="BA122" i="13"/>
  <c r="BA121" i="13"/>
  <c r="G8" i="13"/>
  <c r="I8" i="13"/>
  <c r="Q8" i="13"/>
  <c r="G9" i="13"/>
  <c r="I9" i="13"/>
  <c r="K9" i="13"/>
  <c r="K8" i="13" s="1"/>
  <c r="M9" i="13"/>
  <c r="M8" i="13" s="1"/>
  <c r="O9" i="13"/>
  <c r="O8" i="13" s="1"/>
  <c r="Q9" i="13"/>
  <c r="V9" i="13"/>
  <c r="V8" i="13" s="1"/>
  <c r="G10" i="13"/>
  <c r="I10" i="13"/>
  <c r="K10" i="13"/>
  <c r="M10" i="13"/>
  <c r="O10" i="13"/>
  <c r="Q10" i="13"/>
  <c r="V10" i="13"/>
  <c r="G12" i="13"/>
  <c r="M12" i="13" s="1"/>
  <c r="I12" i="13"/>
  <c r="I11" i="13" s="1"/>
  <c r="K12" i="13"/>
  <c r="K11" i="13" s="1"/>
  <c r="O12" i="13"/>
  <c r="Q12" i="13"/>
  <c r="Q11" i="13" s="1"/>
  <c r="V12" i="13"/>
  <c r="V11" i="13" s="1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6" i="13"/>
  <c r="M16" i="13" s="1"/>
  <c r="I16" i="13"/>
  <c r="K16" i="13"/>
  <c r="O16" i="13"/>
  <c r="O11" i="13" s="1"/>
  <c r="Q16" i="13"/>
  <c r="V16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3" i="13"/>
  <c r="G11" i="13" s="1"/>
  <c r="I23" i="13"/>
  <c r="K23" i="13"/>
  <c r="O23" i="13"/>
  <c r="Q23" i="13"/>
  <c r="V23" i="13"/>
  <c r="G25" i="13"/>
  <c r="M25" i="13" s="1"/>
  <c r="I25" i="13"/>
  <c r="K25" i="13"/>
  <c r="O25" i="13"/>
  <c r="Q25" i="13"/>
  <c r="V25" i="13"/>
  <c r="G27" i="13"/>
  <c r="I27" i="13"/>
  <c r="K27" i="13"/>
  <c r="M27" i="13"/>
  <c r="O27" i="13"/>
  <c r="Q27" i="13"/>
  <c r="V27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7" i="13"/>
  <c r="I37" i="13"/>
  <c r="K37" i="13"/>
  <c r="M37" i="13"/>
  <c r="O37" i="13"/>
  <c r="Q37" i="13"/>
  <c r="V37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2" i="13"/>
  <c r="M42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2" i="13"/>
  <c r="I52" i="13"/>
  <c r="K52" i="13"/>
  <c r="M52" i="13"/>
  <c r="O52" i="13"/>
  <c r="Q52" i="13"/>
  <c r="V52" i="13"/>
  <c r="G55" i="13"/>
  <c r="G54" i="13" s="1"/>
  <c r="I55" i="13"/>
  <c r="I54" i="13" s="1"/>
  <c r="K55" i="13"/>
  <c r="O55" i="13"/>
  <c r="O54" i="13" s="1"/>
  <c r="Q55" i="13"/>
  <c r="Q54" i="13" s="1"/>
  <c r="V55" i="13"/>
  <c r="V54" i="13" s="1"/>
  <c r="G56" i="13"/>
  <c r="M56" i="13" s="1"/>
  <c r="I56" i="13"/>
  <c r="K56" i="13"/>
  <c r="K54" i="13" s="1"/>
  <c r="O56" i="13"/>
  <c r="Q56" i="13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2" i="13"/>
  <c r="M72" i="13" s="1"/>
  <c r="I72" i="13"/>
  <c r="I71" i="13" s="1"/>
  <c r="K72" i="13"/>
  <c r="K71" i="13" s="1"/>
  <c r="O72" i="13"/>
  <c r="Q72" i="13"/>
  <c r="Q71" i="13" s="1"/>
  <c r="V72" i="13"/>
  <c r="V71" i="13" s="1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O71" i="13" s="1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G89" i="13"/>
  <c r="I89" i="13"/>
  <c r="K89" i="13"/>
  <c r="K88" i="13" s="1"/>
  <c r="M89" i="13"/>
  <c r="O89" i="13"/>
  <c r="O88" i="13" s="1"/>
  <c r="Q89" i="13"/>
  <c r="V89" i="13"/>
  <c r="V88" i="13" s="1"/>
  <c r="G90" i="13"/>
  <c r="G88" i="13" s="1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I88" i="13" s="1"/>
  <c r="K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Q88" i="13" s="1"/>
  <c r="V96" i="13"/>
  <c r="G97" i="13"/>
  <c r="I97" i="13"/>
  <c r="K97" i="13"/>
  <c r="M97" i="13"/>
  <c r="O97" i="13"/>
  <c r="Q97" i="13"/>
  <c r="V97" i="13"/>
  <c r="G99" i="13"/>
  <c r="G98" i="13" s="1"/>
  <c r="I99" i="13"/>
  <c r="I98" i="13" s="1"/>
  <c r="K99" i="13"/>
  <c r="O99" i="13"/>
  <c r="O98" i="13" s="1"/>
  <c r="Q99" i="13"/>
  <c r="Q98" i="13" s="1"/>
  <c r="V99" i="13"/>
  <c r="V98" i="13" s="1"/>
  <c r="G100" i="13"/>
  <c r="M100" i="13" s="1"/>
  <c r="I100" i="13"/>
  <c r="K100" i="13"/>
  <c r="K98" i="13" s="1"/>
  <c r="O100" i="13"/>
  <c r="Q100" i="13"/>
  <c r="V100" i="13"/>
  <c r="G101" i="13"/>
  <c r="I101" i="13"/>
  <c r="K101" i="13"/>
  <c r="M101" i="13"/>
  <c r="O101" i="13"/>
  <c r="Q101" i="13"/>
  <c r="V101" i="13"/>
  <c r="K102" i="13"/>
  <c r="V102" i="13"/>
  <c r="G103" i="13"/>
  <c r="M103" i="13" s="1"/>
  <c r="M102" i="13" s="1"/>
  <c r="I103" i="13"/>
  <c r="I102" i="13" s="1"/>
  <c r="K103" i="13"/>
  <c r="O103" i="13"/>
  <c r="O102" i="13" s="1"/>
  <c r="Q103" i="13"/>
  <c r="Q102" i="13" s="1"/>
  <c r="V103" i="13"/>
  <c r="I109" i="13"/>
  <c r="Q109" i="13"/>
  <c r="G110" i="13"/>
  <c r="I110" i="13"/>
  <c r="K110" i="13"/>
  <c r="K109" i="13" s="1"/>
  <c r="M110" i="13"/>
  <c r="O110" i="13"/>
  <c r="O109" i="13" s="1"/>
  <c r="Q110" i="13"/>
  <c r="V110" i="13"/>
  <c r="V109" i="13" s="1"/>
  <c r="G114" i="13"/>
  <c r="G109" i="13" s="1"/>
  <c r="I114" i="13"/>
  <c r="K114" i="13"/>
  <c r="M114" i="13"/>
  <c r="O114" i="13"/>
  <c r="Q114" i="13"/>
  <c r="V114" i="13"/>
  <c r="G117" i="13"/>
  <c r="M117" i="13" s="1"/>
  <c r="I117" i="13"/>
  <c r="K117" i="13"/>
  <c r="O117" i="13"/>
  <c r="Q117" i="13"/>
  <c r="V117" i="13"/>
  <c r="I119" i="13"/>
  <c r="Q119" i="13"/>
  <c r="G120" i="13"/>
  <c r="I120" i="13"/>
  <c r="K120" i="13"/>
  <c r="K119" i="13" s="1"/>
  <c r="M120" i="13"/>
  <c r="M119" i="13" s="1"/>
  <c r="O120" i="13"/>
  <c r="Q120" i="13"/>
  <c r="V120" i="13"/>
  <c r="V119" i="13" s="1"/>
  <c r="G124" i="13"/>
  <c r="G119" i="13" s="1"/>
  <c r="I124" i="13"/>
  <c r="K124" i="13"/>
  <c r="M124" i="13"/>
  <c r="O124" i="13"/>
  <c r="O119" i="13" s="1"/>
  <c r="Q124" i="13"/>
  <c r="V124" i="13"/>
  <c r="G127" i="13"/>
  <c r="M127" i="13" s="1"/>
  <c r="I127" i="13"/>
  <c r="K127" i="13"/>
  <c r="O127" i="13"/>
  <c r="Q127" i="13"/>
  <c r="V127" i="13"/>
  <c r="G128" i="13"/>
  <c r="I128" i="13"/>
  <c r="O128" i="13"/>
  <c r="Q128" i="13"/>
  <c r="G129" i="13"/>
  <c r="I129" i="13"/>
  <c r="K129" i="13"/>
  <c r="K128" i="13" s="1"/>
  <c r="M129" i="13"/>
  <c r="M128" i="13" s="1"/>
  <c r="O129" i="13"/>
  <c r="Q129" i="13"/>
  <c r="V129" i="13"/>
  <c r="V128" i="13" s="1"/>
  <c r="G135" i="13"/>
  <c r="G134" i="13" s="1"/>
  <c r="I135" i="13"/>
  <c r="I134" i="13" s="1"/>
  <c r="K135" i="13"/>
  <c r="O135" i="13"/>
  <c r="O134" i="13" s="1"/>
  <c r="Q135" i="13"/>
  <c r="Q134" i="13" s="1"/>
  <c r="V135" i="13"/>
  <c r="G137" i="13"/>
  <c r="M137" i="13" s="1"/>
  <c r="I137" i="13"/>
  <c r="K137" i="13"/>
  <c r="K134" i="13" s="1"/>
  <c r="O137" i="13"/>
  <c r="Q137" i="13"/>
  <c r="V137" i="13"/>
  <c r="V134" i="13" s="1"/>
  <c r="G143" i="13"/>
  <c r="I143" i="13"/>
  <c r="K143" i="13"/>
  <c r="M143" i="13"/>
  <c r="O143" i="13"/>
  <c r="Q143" i="13"/>
  <c r="V143" i="13"/>
  <c r="G145" i="13"/>
  <c r="I145" i="13"/>
  <c r="K145" i="13"/>
  <c r="M145" i="13"/>
  <c r="O145" i="13"/>
  <c r="Q145" i="13"/>
  <c r="V145" i="13"/>
  <c r="G147" i="13"/>
  <c r="O147" i="13"/>
  <c r="G148" i="13"/>
  <c r="M148" i="13" s="1"/>
  <c r="I148" i="13"/>
  <c r="I147" i="13" s="1"/>
  <c r="K148" i="13"/>
  <c r="K147" i="13" s="1"/>
  <c r="O148" i="13"/>
  <c r="Q148" i="13"/>
  <c r="Q147" i="13" s="1"/>
  <c r="V148" i="13"/>
  <c r="V147" i="13" s="1"/>
  <c r="G153" i="13"/>
  <c r="I153" i="13"/>
  <c r="K153" i="13"/>
  <c r="M153" i="13"/>
  <c r="O153" i="13"/>
  <c r="Q153" i="13"/>
  <c r="V153" i="13"/>
  <c r="G158" i="13"/>
  <c r="I158" i="13"/>
  <c r="K158" i="13"/>
  <c r="M158" i="13"/>
  <c r="O158" i="13"/>
  <c r="Q158" i="13"/>
  <c r="V158" i="13"/>
  <c r="G163" i="13"/>
  <c r="M163" i="13" s="1"/>
  <c r="I163" i="13"/>
  <c r="K163" i="13"/>
  <c r="O163" i="13"/>
  <c r="Q163" i="13"/>
  <c r="V163" i="13"/>
  <c r="G167" i="13"/>
  <c r="M167" i="13" s="1"/>
  <c r="I167" i="13"/>
  <c r="K167" i="13"/>
  <c r="O167" i="13"/>
  <c r="Q167" i="13"/>
  <c r="V167" i="13"/>
  <c r="G171" i="13"/>
  <c r="I171" i="13"/>
  <c r="K171" i="13"/>
  <c r="M171" i="13"/>
  <c r="O171" i="13"/>
  <c r="Q171" i="13"/>
  <c r="V171" i="13"/>
  <c r="G175" i="13"/>
  <c r="I175" i="13"/>
  <c r="K175" i="13"/>
  <c r="M175" i="13"/>
  <c r="O175" i="13"/>
  <c r="Q175" i="13"/>
  <c r="V175" i="13"/>
  <c r="AE180" i="13"/>
  <c r="AF180" i="13"/>
  <c r="G20" i="12"/>
  <c r="BA15" i="12"/>
  <c r="G9" i="12"/>
  <c r="I9" i="12"/>
  <c r="I8" i="12" s="1"/>
  <c r="K9" i="12"/>
  <c r="K8" i="12" s="1"/>
  <c r="M9" i="12"/>
  <c r="O9" i="12"/>
  <c r="O8" i="12" s="1"/>
  <c r="Q9" i="12"/>
  <c r="V9" i="12"/>
  <c r="V8" i="12" s="1"/>
  <c r="G10" i="12"/>
  <c r="G8" i="12" s="1"/>
  <c r="I10" i="12"/>
  <c r="K10" i="12"/>
  <c r="O10" i="12"/>
  <c r="Q10" i="12"/>
  <c r="Q8" i="12" s="1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AE20" i="12"/>
  <c r="AF20" i="12"/>
  <c r="I20" i="1"/>
  <c r="I19" i="1"/>
  <c r="I18" i="1"/>
  <c r="I17" i="1"/>
  <c r="I16" i="1"/>
  <c r="F46" i="1"/>
  <c r="G46" i="1"/>
  <c r="G25" i="1" s="1"/>
  <c r="A25" i="1" s="1"/>
  <c r="H44" i="1"/>
  <c r="I44" i="1" s="1"/>
  <c r="H43" i="1"/>
  <c r="I43" i="1" s="1"/>
  <c r="H42" i="1"/>
  <c r="H40" i="1"/>
  <c r="I40" i="1" s="1"/>
  <c r="H39" i="1"/>
  <c r="H46" i="1" s="1"/>
  <c r="J28" i="1"/>
  <c r="J26" i="1"/>
  <c r="G38" i="1"/>
  <c r="F38" i="1"/>
  <c r="J23" i="1"/>
  <c r="J24" i="1"/>
  <c r="J25" i="1"/>
  <c r="J27" i="1"/>
  <c r="E24" i="1"/>
  <c r="E26" i="1"/>
  <c r="I72" i="1" l="1"/>
  <c r="J70" i="1"/>
  <c r="J59" i="1"/>
  <c r="J71" i="1"/>
  <c r="J67" i="1"/>
  <c r="J63" i="1"/>
  <c r="J60" i="1"/>
  <c r="J64" i="1"/>
  <c r="J68" i="1"/>
  <c r="J65" i="1"/>
  <c r="J61" i="1"/>
  <c r="J69" i="1"/>
  <c r="J62" i="1"/>
  <c r="J66" i="1"/>
  <c r="G26" i="1"/>
  <c r="A26" i="1"/>
  <c r="G28" i="1"/>
  <c r="G23" i="1"/>
  <c r="M8" i="14"/>
  <c r="M98" i="14"/>
  <c r="M115" i="14"/>
  <c r="M139" i="14"/>
  <c r="M185" i="14"/>
  <c r="M123" i="14"/>
  <c r="G98" i="14"/>
  <c r="M168" i="14"/>
  <c r="M165" i="14" s="1"/>
  <c r="M32" i="14"/>
  <c r="M29" i="14" s="1"/>
  <c r="M11" i="14"/>
  <c r="M109" i="13"/>
  <c r="M88" i="13"/>
  <c r="M147" i="13"/>
  <c r="M71" i="13"/>
  <c r="G102" i="13"/>
  <c r="G71" i="13"/>
  <c r="M99" i="13"/>
  <c r="M98" i="13" s="1"/>
  <c r="M55" i="13"/>
  <c r="M54" i="13" s="1"/>
  <c r="M23" i="13"/>
  <c r="M11" i="13" s="1"/>
  <c r="M135" i="13"/>
  <c r="M134" i="13" s="1"/>
  <c r="M10" i="12"/>
  <c r="M8" i="12" s="1"/>
  <c r="I21" i="1"/>
  <c r="I39" i="1"/>
  <c r="I46" i="1" s="1"/>
  <c r="J72" i="1" l="1"/>
  <c r="A23" i="1"/>
  <c r="J44" i="1"/>
  <c r="J43" i="1"/>
  <c r="J39" i="1"/>
  <c r="J46" i="1" s="1"/>
  <c r="J40" i="1"/>
  <c r="J41" i="1"/>
  <c r="J45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Zelinger</author>
  </authors>
  <commentList>
    <comment ref="S6" authorId="0" shapeId="0" xr:uid="{872AA952-62B2-4D51-A375-176F48A008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1017DA9-90B4-4323-871A-23DCABF7AA0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Zelinger</author>
  </authors>
  <commentList>
    <comment ref="S6" authorId="0" shapeId="0" xr:uid="{5BAC2B12-11BD-4482-BB24-A03093C9FA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400FB5-A23C-4162-8DA9-555649F953A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Zelinger</author>
  </authors>
  <commentList>
    <comment ref="S6" authorId="0" shapeId="0" xr:uid="{0C7840DB-0A91-4E7A-B93A-076AEEA358A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5A9E971-5999-4C95-BCEF-1B1BF54EC76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<sst xmlns="http://schemas.openxmlformats.org/spreadsheetml/2006/main" count="2081" uniqueCount="546">
  <si>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</si>
  <si>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</si>
  <si>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</si>
  <si>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</si>
  <si>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</si>
  <si>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</si>
  <si>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</si>
  <si>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</si>
  <si>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</si>
  <si>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</si>
  <si>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</si>
  <si>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</si>
  <si>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</si>
  <si>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</si>
  <si>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</si>
  <si>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</si>
  <si>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</si>
  <si>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</si>
  <si>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</si>
  <si>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</si>
  <si>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</si>
  <si>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</si>
  <si>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</si>
  <si>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</si>
  <si>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</si>
  <si>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</si>
  <si>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</si>
  <si>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</si>
  <si>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</si>
  <si>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</si>
  <si>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</si>
  <si>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</si>
  <si>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</si>
  <si>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</si>
  <si>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</si>
  <si>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</si>
  <si>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</si>
  <si>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</si>
  <si>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</si>
  <si>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</si>
  <si>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</si>
  <si>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</si>
  <si>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</si>
  <si>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2021/11</t>
  </si>
  <si>
    <t>MUZEUM VYSOČINY JIHLAVA</t>
  </si>
  <si>
    <t>Stavba</t>
  </si>
  <si>
    <t>Ostatní a vedlejší náklady</t>
  </si>
  <si>
    <t>01</t>
  </si>
  <si>
    <t>VRN</t>
  </si>
  <si>
    <t>Stavební objekt</t>
  </si>
  <si>
    <t>Obnova fasád domů č. 1317/57 a 1318/58</t>
  </si>
  <si>
    <t>Obnova fasády domu č.57</t>
  </si>
  <si>
    <t>02</t>
  </si>
  <si>
    <t>Obnova fasády domu č.58</t>
  </si>
  <si>
    <t>Celkem za stavbu</t>
  </si>
  <si>
    <t>CZK</t>
  </si>
  <si>
    <t>#POPS</t>
  </si>
  <si>
    <t>Popis stavby: 2021/11 - MUZEUM VYSOČINY JIHLAVA</t>
  </si>
  <si>
    <t>#POPO</t>
  </si>
  <si>
    <t>Popis objektu: 00 - Vedlejší a ostatní náklady</t>
  </si>
  <si>
    <t>#POPR</t>
  </si>
  <si>
    <t>Popis rozpočtu: 01 - VRN</t>
  </si>
  <si>
    <t>Popis objektu: 01 - Obnova fasád domů č. 1317/57 a 1318/58</t>
  </si>
  <si>
    <t>Popis rozpočtu: 01 - Obnova fasády domu č.57</t>
  </si>
  <si>
    <t>Popis rozpočtu: 02 - Obnova fasády domu č.58</t>
  </si>
  <si>
    <t>Rekapitulace dílů</t>
  </si>
  <si>
    <t>Typ dílu</t>
  </si>
  <si>
    <t>_01</t>
  </si>
  <si>
    <t>Kamenické prvky</t>
  </si>
  <si>
    <t>_02</t>
  </si>
  <si>
    <t>Štukatérské prvky</t>
  </si>
  <si>
    <t>_03</t>
  </si>
  <si>
    <t>Klempířské prvky</t>
  </si>
  <si>
    <t>_04</t>
  </si>
  <si>
    <t>Truhlářské prvky</t>
  </si>
  <si>
    <t>_05</t>
  </si>
  <si>
    <t>Zámečnické prvky</t>
  </si>
  <si>
    <t>_06</t>
  </si>
  <si>
    <t>Terakotové prvky</t>
  </si>
  <si>
    <t>2</t>
  </si>
  <si>
    <t>Základy a zvláštní zakládání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</si>
  <si>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</si>
  <si>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</si>
  <si>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</si>
  <si>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</si>
  <si>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</si>
  <si>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</si>
  <si>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</si>
  <si>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</si>
  <si>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</si>
  <si>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</si>
  <si>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</si>
  <si>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</si>
  <si>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</si>
  <si>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</si>
  <si>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</si>
  <si>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</si>
  <si>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</si>
  <si>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</si>
  <si>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</si>
  <si>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</si>
  <si>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</si>
  <si>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</si>
  <si>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</si>
  <si>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</si>
  <si>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</si>
  <si>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</si>
  <si>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</si>
  <si>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</si>
  <si>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</si>
  <si>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</si>
  <si>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</si>
  <si>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</si>
  <si>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</si>
  <si>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</si>
  <si>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</si>
  <si>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</si>
  <si>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</si>
  <si>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</si>
  <si>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</si>
  <si>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</si>
  <si>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</si>
  <si>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</si>
  <si>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</si>
  <si>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</si>
  <si>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0101R</t>
  </si>
  <si>
    <t>Zpracování a projednání restaurátorského záměru</t>
  </si>
  <si>
    <t>kpl</t>
  </si>
  <si>
    <t>Vlastní</t>
  </si>
  <si>
    <t>Kalkul</t>
  </si>
  <si>
    <t>Práce</t>
  </si>
  <si>
    <t>POL1_</t>
  </si>
  <si>
    <t>0102R</t>
  </si>
  <si>
    <t>Pasportizace chodníku a vozovky (před dotčenou budovou a dvěma sousedícími objekty, čp.59/1319,čp.2/1316)</t>
  </si>
  <si>
    <t>0103R</t>
  </si>
  <si>
    <t>Pasportizace fasád sousedních domů (čp.59/1319,čp.2/1316)</t>
  </si>
  <si>
    <t>005121 R</t>
  </si>
  <si>
    <t>Zařízení staveniště</t>
  </si>
  <si>
    <t>Soubor</t>
  </si>
  <si>
    <t>RTS 22/ I</t>
  </si>
  <si>
    <t>POL99_8</t>
  </si>
  <si>
    <t>Veškeré náklady spojené s vybudováním, provozem a odstraněním zařízení staveniště.</t>
  </si>
  <si>
    <t>POP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</si>
  <si>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</si>
  <si>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</si>
  <si>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</si>
  <si>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000015R01</t>
  </si>
  <si>
    <t>Doplňující restaurátorský průzkum (z lešení)</t>
  </si>
  <si>
    <t>000015R02</t>
  </si>
  <si>
    <t>Vzorkování tažených štukových profilů, štukových prvků, truhlářských detailů, barevných odstínů, apod.</t>
  </si>
  <si>
    <t>000015R03</t>
  </si>
  <si>
    <t>Závěrečná restaurátorská zpráva</t>
  </si>
  <si>
    <t>SUM</t>
  </si>
  <si>
    <t>END</t>
  </si>
  <si>
    <t>Položkový soupis prací a dodávek</t>
  </si>
  <si>
    <t>95200121A01</t>
  </si>
  <si>
    <t>Stávající kamenný sokl 57 rST 101 A až L repase</t>
  </si>
  <si>
    <t>ks</t>
  </si>
  <si>
    <t>POL1_1</t>
  </si>
  <si>
    <t>95200121A02</t>
  </si>
  <si>
    <t>Kamenný schod 57 nST 102 A až D nový</t>
  </si>
  <si>
    <t>95200121A15</t>
  </si>
  <si>
    <t>Stávající fasáda s rustikou 57 rS 101</t>
  </si>
  <si>
    <t>m2</t>
  </si>
  <si>
    <t>95200121A16</t>
  </si>
  <si>
    <t>Fasáda s rustikou 57 nS 201</t>
  </si>
  <si>
    <t>95200121A17</t>
  </si>
  <si>
    <t>Postranní fasáda s rustikou 57 nS 202 A a B</t>
  </si>
  <si>
    <t>1,4+1,7</t>
  </si>
  <si>
    <t>VV</t>
  </si>
  <si>
    <t>95200121A18</t>
  </si>
  <si>
    <t>Parapetní výplň stávající římsy 57 nS 203</t>
  </si>
  <si>
    <t>3*0,5</t>
  </si>
  <si>
    <t>95200121A19</t>
  </si>
  <si>
    <t>Stávající parapetní římsa 57 rS 204</t>
  </si>
  <si>
    <t>95200121A20</t>
  </si>
  <si>
    <t>Okenní šambrána 57 nS 205</t>
  </si>
  <si>
    <t>0,5*3</t>
  </si>
  <si>
    <t>95200121A21</t>
  </si>
  <si>
    <t>Okenní pilastr s ozdobnou hlavicí 57 nS 206</t>
  </si>
  <si>
    <t>0,5*6</t>
  </si>
  <si>
    <t>95200121A22</t>
  </si>
  <si>
    <t>Výplň pod nadokenní římsou 57 nS 207</t>
  </si>
  <si>
    <t>95200121A23</t>
  </si>
  <si>
    <t>Stávající nadokenní římsa 57 rS 208</t>
  </si>
  <si>
    <t>0,4*3</t>
  </si>
  <si>
    <t>95200121A24</t>
  </si>
  <si>
    <t>Suprafenestra 57 nS 209 A a B</t>
  </si>
  <si>
    <t>1*1,4</t>
  </si>
  <si>
    <t>2*1,0</t>
  </si>
  <si>
    <t>95200121A25</t>
  </si>
  <si>
    <t>Kordonová římsa 57 nS 210</t>
  </si>
  <si>
    <t>3,0</t>
  </si>
  <si>
    <t>95200121A26</t>
  </si>
  <si>
    <t>Fasáda s rustikou 57 nS 301</t>
  </si>
  <si>
    <t>12,3</t>
  </si>
  <si>
    <t>95200121A27</t>
  </si>
  <si>
    <t>Postranní fasáda s rustikou 57 nS 302 A a B</t>
  </si>
  <si>
    <t>1*1,6</t>
  </si>
  <si>
    <t>95200121A28</t>
  </si>
  <si>
    <t>Parapetní výplň pod stávající římsou 57 nS 303</t>
  </si>
  <si>
    <t>3*0,7</t>
  </si>
  <si>
    <t>95200121A29</t>
  </si>
  <si>
    <t>Stávající parapetní římsa 57 rS 304</t>
  </si>
  <si>
    <t>95200121A30</t>
  </si>
  <si>
    <t>Okenní šambrána 57 nS 305</t>
  </si>
  <si>
    <t>3*0,8</t>
  </si>
  <si>
    <t>95200121A31</t>
  </si>
  <si>
    <t>Zrcadlo pod stávající nadokenní římsou 57 nS 306</t>
  </si>
  <si>
    <t>95200121A32</t>
  </si>
  <si>
    <t>Stávající nadokenní římsa 57 rS 307 A a B</t>
  </si>
  <si>
    <t>95200121A33</t>
  </si>
  <si>
    <t>Kordonová římsa 57 nS 401</t>
  </si>
  <si>
    <t>95200121A34</t>
  </si>
  <si>
    <t>Výplň pro pás s festony 57 nS 402</t>
  </si>
  <si>
    <t>1*5,1</t>
  </si>
  <si>
    <t>10*0,1</t>
  </si>
  <si>
    <t>95200121A35</t>
  </si>
  <si>
    <t>Stávající pás se zubořezem 57 rS 403</t>
  </si>
  <si>
    <t>3,4</t>
  </si>
  <si>
    <t>95200121A36</t>
  </si>
  <si>
    <t>Stávající korunní římsa 57 rS 404</t>
  </si>
  <si>
    <t>2,7</t>
  </si>
  <si>
    <t>95200121A37</t>
  </si>
  <si>
    <t>Oplechování římsy 57 nK 101</t>
  </si>
  <si>
    <t>95200121A38</t>
  </si>
  <si>
    <t>Oplechování horní římsy výkladce 57 nK 102</t>
  </si>
  <si>
    <t>95200121A39</t>
  </si>
  <si>
    <t>Oplechování parapetní římsy 57 nK 201</t>
  </si>
  <si>
    <t>95200121A40</t>
  </si>
  <si>
    <t xml:space="preserve">Oplechování nadokenní římsy 57 nK 202 </t>
  </si>
  <si>
    <t>95200121A41</t>
  </si>
  <si>
    <t>Oplechování suprafenestry 57 nK 203 A a B</t>
  </si>
  <si>
    <t>bm</t>
  </si>
  <si>
    <t>1*2,815</t>
  </si>
  <si>
    <t>2*2,51</t>
  </si>
  <si>
    <t>95200121A42</t>
  </si>
  <si>
    <t>Oplechování kordonové římsy 57 nK 204</t>
  </si>
  <si>
    <t>95200121A43</t>
  </si>
  <si>
    <t>Oplechování parapetní římsy 57 nK 301</t>
  </si>
  <si>
    <t>95200121A44</t>
  </si>
  <si>
    <t>Oplechování nadokenní římsy 57 nK 302 A a B</t>
  </si>
  <si>
    <t>1*1,97</t>
  </si>
  <si>
    <t>2*1,985</t>
  </si>
  <si>
    <t>95200121A45</t>
  </si>
  <si>
    <t>Oplechování okenního parapetu 57 nK 401</t>
  </si>
  <si>
    <t>95200121A46</t>
  </si>
  <si>
    <t>Oplechování krytu střešního žlabu 57 nK 402</t>
  </si>
  <si>
    <t>95200121A47</t>
  </si>
  <si>
    <t>Střešní žlab 57 nK 403 A</t>
  </si>
  <si>
    <t>95200121A48</t>
  </si>
  <si>
    <t xml:space="preserve">Dešťový svod 57 nK 403 B </t>
  </si>
  <si>
    <t>95200121A49</t>
  </si>
  <si>
    <t>Vchodové dveře 57 nTD 101</t>
  </si>
  <si>
    <t>95200121A50</t>
  </si>
  <si>
    <t>Konstrukce výkladce 57 nT 102</t>
  </si>
  <si>
    <t>95200121A51</t>
  </si>
  <si>
    <t>Profilovaný sloupek výkladce 57 nT 102 S</t>
  </si>
  <si>
    <t>95200121A52</t>
  </si>
  <si>
    <t>Soklová část výkladce 57 nT 103 A až E</t>
  </si>
  <si>
    <t>95200121A531</t>
  </si>
  <si>
    <t>Okenní výplň výkladce 57 nTO 104 A</t>
  </si>
  <si>
    <t>95200121A532</t>
  </si>
  <si>
    <t>Okenní výplň výkladce 57 nTO 104 B až D</t>
  </si>
  <si>
    <t>95200121A54</t>
  </si>
  <si>
    <t>Plochá výplň výkladce 57 nT 105 A a B</t>
  </si>
  <si>
    <t>95200121A55</t>
  </si>
  <si>
    <t>Římsa výkladce 57 nT 106</t>
  </si>
  <si>
    <t>95200121A56</t>
  </si>
  <si>
    <t>Profilovaný sloupek výkladce 57 nT 107</t>
  </si>
  <si>
    <t>95200121A57</t>
  </si>
  <si>
    <t>Čelo horní části výkladce 57 nT 108</t>
  </si>
  <si>
    <t>95200121A58</t>
  </si>
  <si>
    <t>Boky horní části výkladce 57 nT 109</t>
  </si>
  <si>
    <t>95200121A59</t>
  </si>
  <si>
    <t>Horní římsa výkladce 57 nT 110</t>
  </si>
  <si>
    <t>95200121A60</t>
  </si>
  <si>
    <t>Okenní výplň 57 nTO 201</t>
  </si>
  <si>
    <t>95200121A61</t>
  </si>
  <si>
    <t>Okenní výplň 57 nTO 301 A a B</t>
  </si>
  <si>
    <t>95200121A62</t>
  </si>
  <si>
    <t>Okenní výplň 57 nTO 401</t>
  </si>
  <si>
    <t>95200121A63</t>
  </si>
  <si>
    <t>Kryt střešního žlabu 57 nT 402</t>
  </si>
  <si>
    <t>95200121A64</t>
  </si>
  <si>
    <t>Kování vchodových dveří 57 nZ 101</t>
  </si>
  <si>
    <t>95200121A65</t>
  </si>
  <si>
    <t>Kování výpně a výkladce 57 nZ 102</t>
  </si>
  <si>
    <t>95200121A66</t>
  </si>
  <si>
    <t>Kovový nápis 57 nZ 103</t>
  </si>
  <si>
    <t>95200121A67</t>
  </si>
  <si>
    <t>Stávající tabulka s číslem domu 57 rZ 104 A a B</t>
  </si>
  <si>
    <t>95200121A68</t>
  </si>
  <si>
    <t>Informační cedule muzea 57 nZ 105</t>
  </si>
  <si>
    <t>95200121A69</t>
  </si>
  <si>
    <t>Kování okenní výplně 57 nZ 201</t>
  </si>
  <si>
    <t>95200121A70</t>
  </si>
  <si>
    <t>Orlice 57 nZ 202</t>
  </si>
  <si>
    <t>95200121A71</t>
  </si>
  <si>
    <t>Kování okenní výplně 57 nZ 301</t>
  </si>
  <si>
    <t>95200121A72</t>
  </si>
  <si>
    <t>Kování okenní výplně 57 nZ 401</t>
  </si>
  <si>
    <t>95200121A73</t>
  </si>
  <si>
    <t>Stávající konzola 57 rTR 301</t>
  </si>
  <si>
    <t>95200121A74</t>
  </si>
  <si>
    <t>Feston 57 nTR 401</t>
  </si>
  <si>
    <t>95200121A75</t>
  </si>
  <si>
    <t>Stávající terakotová konzola 57 rTR 402</t>
  </si>
  <si>
    <t>289902111R00</t>
  </si>
  <si>
    <t xml:space="preserve">Otlučení omítek nebo odsekání vrstev betonu otlučení nebo odsekání omítek, stěny,  </t>
  </si>
  <si>
    <t>800-2</t>
  </si>
  <si>
    <t>RTS 21/ II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</si>
  <si>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</si>
  <si>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</si>
  <si>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</si>
  <si>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</si>
  <si>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lokální otlučení dle PD, cca : 21,8</t>
  </si>
  <si>
    <t>941941052R00</t>
  </si>
  <si>
    <t>Montáž lešení lehkého pracovního řadového s podlahami šířky od 1,20 do 1,50 m, výšky přes 10 do 24 m</t>
  </si>
  <si>
    <t>800-3</t>
  </si>
  <si>
    <t>včetně kotvení</t>
  </si>
  <si>
    <t>SPI</t>
  </si>
  <si>
    <t>Včetně kotvení lešení.</t>
  </si>
  <si>
    <t>7,9*13,2</t>
  </si>
  <si>
    <t>941941392R00</t>
  </si>
  <si>
    <t>Montáž lešení lehkého pracovního řadového s podlahami příplatek za každý další i započatý měsíc použití lešení_x000D_
 šířky od 1,20 do 1,50 m a výšky přes 10 do 24 m</t>
  </si>
  <si>
    <t>104,28*12</t>
  </si>
  <si>
    <t>941941852R00</t>
  </si>
  <si>
    <t>Demontáž lešení lehkého řadového s podlahami šířky přes 1,2 do 1,5 m, výšky přes 10 do 24 m</t>
  </si>
  <si>
    <t>Odkaz na mn. položky pořadí 65 : 104,28000</t>
  </si>
  <si>
    <t>960211251R00</t>
  </si>
  <si>
    <t>Bourání konstrukcí vodních staveb konstrukce zděné z kamene nebo cihel, dlažeb z kamene, prostého nebo prokládaného betonu a asfaltobetonu</t>
  </si>
  <si>
    <t>m3</t>
  </si>
  <si>
    <t>832-1</t>
  </si>
  <si>
    <t>s naložením vybouraných hmot a suti na dopravní prostředek nebo s odklizením na hromady do vzdálenosti 20 m</t>
  </si>
  <si>
    <t>Včetně bourání geotextilií, výplně otvorů tvárnic, drenáží, trubek a dilatačních prvků apod. zabudovaných v bouraných konstrukcích.</t>
  </si>
  <si>
    <t>0,65*1*0,45</t>
  </si>
  <si>
    <t>968062245R00</t>
  </si>
  <si>
    <t>Vybourání dřevěných rámů oken jednoduchých, plochy do 2 m2</t>
  </si>
  <si>
    <t>801-3</t>
  </si>
  <si>
    <t>včetně pomocného lešení o výšce podlahy do 1900 mm a pro zatížení do 1,5 kPa  (150 kg/m2),</t>
  </si>
  <si>
    <t>1*1,65*3</t>
  </si>
  <si>
    <t>968095002R00</t>
  </si>
  <si>
    <t xml:space="preserve">Vybourání vnitřních parapetů dřevěných, šířky do 50 cm,  </t>
  </si>
  <si>
    <t>m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</si>
  <si>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</si>
  <si>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</si>
  <si>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</si>
  <si>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</si>
  <si>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</si>
  <si>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</si>
  <si>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</si>
  <si>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</si>
  <si>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66,67,70, : </t>
  </si>
  <si>
    <t>Součet: : 3,81117</t>
  </si>
  <si>
    <t>764353840R00</t>
  </si>
  <si>
    <t>Demontáž žlabů nadřímsových čtyřhranných v hácích se spádovou vložkou, rš 400 a 500 mm, sklonu do 30°</t>
  </si>
  <si>
    <t>800-764</t>
  </si>
  <si>
    <t>8,3</t>
  </si>
  <si>
    <t>764421850R00</t>
  </si>
  <si>
    <t>Demontáž oplechování říms rš od 250 do 330 mm</t>
  </si>
  <si>
    <t>7,9</t>
  </si>
  <si>
    <t>Parapetní římsy : 3*2,02</t>
  </si>
  <si>
    <t>Nadokenní římsy : 3*1,8</t>
  </si>
  <si>
    <t>Parapetní římsy : 3*1,74</t>
  </si>
  <si>
    <t>Nadokenní římsy : 3*2,0</t>
  </si>
  <si>
    <t>764454803R00</t>
  </si>
  <si>
    <t>Demontáž odpadních trub nebo součástí trub kruhových , o průměru 150 mm</t>
  </si>
  <si>
    <t>13,0</t>
  </si>
  <si>
    <t>998764203R00</t>
  </si>
  <si>
    <t>Přesun hmot pro konstrukce klempířské v objektech výšky do 24 m</t>
  </si>
  <si>
    <t>50 m vodorovně</t>
  </si>
  <si>
    <t>979013112R00</t>
  </si>
  <si>
    <t xml:space="preserve">Svislá doprava suti a vybouraných hmot svislá doprava vybouraných hmot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</si>
  <si>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</si>
  <si>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</si>
  <si>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</si>
  <si>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</si>
  <si>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 xml:space="preserve">Demontážní hmotnosti z položek s pořadovými čísly: : </t>
  </si>
  <si>
    <t xml:space="preserve">65,69,70,71,73,74,75, : </t>
  </si>
  <si>
    <t>Součet: : 2,48308</t>
  </si>
  <si>
    <t>979017191R00</t>
  </si>
  <si>
    <t xml:space="preserve">Svislé přemístění suti k místu nakládky příplatek za každých dalších i započatých 3,5 m výšky suti,  </t>
  </si>
  <si>
    <t>nebo vybouraných hmot nošením nebo přehazováním k místu nakládky přístupnému normálním dopravním prostředkům,</t>
  </si>
  <si>
    <t>Součet: : 9,93234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</si>
  <si>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</si>
  <si>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</si>
  <si>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</si>
  <si>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</si>
  <si>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</si>
  <si>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62,07712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</si>
  <si>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</si>
  <si>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</si>
  <si>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</si>
  <si>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</si>
  <si>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</si>
  <si>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</si>
  <si>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RTS 20/ I</t>
  </si>
  <si>
    <t>Stávající kamenný nákolník 58 rST 101</t>
  </si>
  <si>
    <t>Stávající kamenný schod 58 rST 102</t>
  </si>
  <si>
    <t>95200121A03</t>
  </si>
  <si>
    <t>Stávající kamenný sokl 58 rST 103 A až P</t>
  </si>
  <si>
    <t>95200121A04</t>
  </si>
  <si>
    <t>Kamenný sokl 58 nST 104</t>
  </si>
  <si>
    <t>95200121A05</t>
  </si>
  <si>
    <t>Kamenný schod 58 nST 105 nový</t>
  </si>
  <si>
    <t>95200121A06</t>
  </si>
  <si>
    <t>Stávající kamenný klenák 58 rST 106</t>
  </si>
  <si>
    <t>95200121A07</t>
  </si>
  <si>
    <t>Skrytá hrana stávající kamenné římsy 58 rST 107</t>
  </si>
  <si>
    <t>95200121A08</t>
  </si>
  <si>
    <t>Stávající kamenná protálová římsa 58 rST 108</t>
  </si>
  <si>
    <t>95200121A09</t>
  </si>
  <si>
    <t>Stávající kamenná podokenní římsa 58 rST 201</t>
  </si>
  <si>
    <t>římsa+2 konzoly : 4</t>
  </si>
  <si>
    <t>95200121A10</t>
  </si>
  <si>
    <t>Stávající kamenná okenní šambrána 58 rST 202</t>
  </si>
  <si>
    <t>95200121A11</t>
  </si>
  <si>
    <t>Stávající kamenná nadokenní římsa 58 rST 203</t>
  </si>
  <si>
    <t>římsa + 2 konzoly : 4</t>
  </si>
  <si>
    <t>95200121A12</t>
  </si>
  <si>
    <t>Stávající kamenná podokenní římsa 58 rST 301</t>
  </si>
  <si>
    <t>Římsa + 2 konzoly : 4</t>
  </si>
  <si>
    <t>95200121A13</t>
  </si>
  <si>
    <t>Stávající kamenná okenní šambrána 58 rST 302</t>
  </si>
  <si>
    <t>95200121A14</t>
  </si>
  <si>
    <t>Stávající kamenná nadokenní římsa 58 rST 303</t>
  </si>
  <si>
    <t>Stávající kamenná podokenní římsa 58 rST 401</t>
  </si>
  <si>
    <t>Stávající kamenná okenní šambrána 58 rST 402</t>
  </si>
  <si>
    <t>Ostění otvoru parteru 58 nS 101</t>
  </si>
  <si>
    <t>2*3,6</t>
  </si>
  <si>
    <t>Stávající fasáda s diagonálním žlábkováním 58 rS 102</t>
  </si>
  <si>
    <t>2*5,3</t>
  </si>
  <si>
    <t>Stávající pilastr se zdobenou hlavicí 58 rS 103 A a B</t>
  </si>
  <si>
    <t>1*3,9</t>
  </si>
  <si>
    <t>1*1,9</t>
  </si>
  <si>
    <t>Pilastr 58 nS 104 A a B</t>
  </si>
  <si>
    <t>1*1,0</t>
  </si>
  <si>
    <t>1*1,2</t>
  </si>
  <si>
    <t>Obloukové ostění portálu s pilastry 58 nS 105</t>
  </si>
  <si>
    <t>Stávající plochá výplň 58 rS 106 A a B</t>
  </si>
  <si>
    <t>1*0,5</t>
  </si>
  <si>
    <t>1*0,6</t>
  </si>
  <si>
    <t>Diamantování cviklu 58 nS 107 A a B</t>
  </si>
  <si>
    <t>1*0,4</t>
  </si>
  <si>
    <t>Plochá výplň supraporty 58 nS 108</t>
  </si>
  <si>
    <t>Centrální kartuše na supraportě 58 nS 109</t>
  </si>
  <si>
    <t>Akantový list na supraportě 58 nS 110</t>
  </si>
  <si>
    <t>Kordonová římsa nad parterem 58 nS 111</t>
  </si>
  <si>
    <t>Stávající hladká vápenná omítka 58 rS 201</t>
  </si>
  <si>
    <t>Patka pilastru 58 nS 202 A až C</t>
  </si>
  <si>
    <t>1*0,2</t>
  </si>
  <si>
    <t>1*0,3</t>
  </si>
  <si>
    <t>Stávající dřík pilastru 58 rS 203 A až C</t>
  </si>
  <si>
    <t>1*3,5</t>
  </si>
  <si>
    <t>1*1,8</t>
  </si>
  <si>
    <t>Zdobená parapetní výplň 58 nS 204</t>
  </si>
  <si>
    <t>4*0,9</t>
  </si>
  <si>
    <t>Ozdobný střapec pod konzolou 58 nS 205 A a B</t>
  </si>
  <si>
    <t>Stávající pole pod nadokenní římsou 58 rS 206</t>
  </si>
  <si>
    <t>Suprafenestra 58 nS 207 A a B</t>
  </si>
  <si>
    <t>2*1,4</t>
  </si>
  <si>
    <t>2*1,3</t>
  </si>
  <si>
    <t>Stávající hladká vápenná omítka 58 rS 301</t>
  </si>
  <si>
    <t>Stávající průběžná hlavice pilastru 58 rS 302 A a B</t>
  </si>
  <si>
    <t>Průběžná hlavice pilastru 58 nS 303 A a B</t>
  </si>
  <si>
    <t>1*0,7</t>
  </si>
  <si>
    <t>Zdobená parapetní výplň 58 nS 304 A a B</t>
  </si>
  <si>
    <t>2*0,9</t>
  </si>
  <si>
    <t>Ozdobný střapec pod konzolou 58 nS 305 A a B</t>
  </si>
  <si>
    <t>Stávající pole pod nadokenní římsou 58 rS 306</t>
  </si>
  <si>
    <t>Suprafenestra 58 nS 307</t>
  </si>
  <si>
    <t>Stávající hladká vápenná omítka 58 rS 401</t>
  </si>
  <si>
    <t>Stávající dřík pilastru 58 rS 402 A až C</t>
  </si>
  <si>
    <t>1*2,8</t>
  </si>
  <si>
    <t>Stávající hlavice pilastru 58 rS 403 A a B</t>
  </si>
  <si>
    <t>Hlavice pilastru 58 nS 404</t>
  </si>
  <si>
    <t>Zdobená parapetní výplň 58 nS 405</t>
  </si>
  <si>
    <t>Šambrána se střapcem 58 nS 406</t>
  </si>
  <si>
    <t>Stávající suprafenestra 58 rS 407 A a B</t>
  </si>
  <si>
    <t>2*0,7</t>
  </si>
  <si>
    <t>2*0,6</t>
  </si>
  <si>
    <t>Stávající římsa pod vlysem 58 rS 408</t>
  </si>
  <si>
    <t>Stávající vlys 58 rS 409</t>
  </si>
  <si>
    <t>Metopa vlysu 58 nS 410</t>
  </si>
  <si>
    <t>Stávající korunní římsa 58 rS 411</t>
  </si>
  <si>
    <t>95200121A53</t>
  </si>
  <si>
    <t>Oplechování portálové římsy 58 nK 101</t>
  </si>
  <si>
    <t>Oplechování hlavice pilastru 58 nK 102 A až C</t>
  </si>
  <si>
    <t>A : 0,46</t>
  </si>
  <si>
    <t>B : 1,155</t>
  </si>
  <si>
    <t>C : 0,62</t>
  </si>
  <si>
    <t>Oplechování kordonové římsy 58 nK 103</t>
  </si>
  <si>
    <t>Oplechování podokenní římsy 58 nK 201</t>
  </si>
  <si>
    <t>Oplechování nadokenní římsy 58 nK 202</t>
  </si>
  <si>
    <t>Oplechování suprafenestry 58 nK 203 A a B</t>
  </si>
  <si>
    <t>Oplechování podokenní římsy 58 nK 301</t>
  </si>
  <si>
    <t>Oplechovnání nadokenní římsy 58 nK 302</t>
  </si>
  <si>
    <t>Oplechování suprafenestry 58 nK 303</t>
  </si>
  <si>
    <t>Oplechování podokenní římsy 58 nK 401</t>
  </si>
  <si>
    <t>Oplechování kordonové římsy 58 nK 402</t>
  </si>
  <si>
    <t>Střešní žlab 58 nK 403 A</t>
  </si>
  <si>
    <t>Dešťový svod s ozdobným kotlíkem 58 nK 403 B</t>
  </si>
  <si>
    <t>Portálová vrata 58 rTD 101 repase</t>
  </si>
  <si>
    <t>Výplň otvoru parteru 58 nTD 102 A a B</t>
  </si>
  <si>
    <t>Dvoukřídlé dveřnice 58 nTD 103</t>
  </si>
  <si>
    <t>Tabule 58 nT 104 A a B</t>
  </si>
  <si>
    <t>Okenní výplň 58 nTO 201</t>
  </si>
  <si>
    <t>Okenní výplň 58 nTO 301</t>
  </si>
  <si>
    <t>Okenní výplň 58 nTO 401</t>
  </si>
  <si>
    <t>Kování vchodových dveří 58 nZ 101 repase</t>
  </si>
  <si>
    <t>Kování dveřnice 58 nZ 102</t>
  </si>
  <si>
    <t>Větrací mřížka 58 nZ 103</t>
  </si>
  <si>
    <t>95200121A76</t>
  </si>
  <si>
    <t>Dvířka 58 nZ 105 A až D</t>
  </si>
  <si>
    <t>95200121A77</t>
  </si>
  <si>
    <t>Stávající tabulka s číslem domu 58 rZ 106 A a B</t>
  </si>
  <si>
    <t>95200121A78</t>
  </si>
  <si>
    <t>Kování okenní výplně 58 nZ 201</t>
  </si>
  <si>
    <t>95200121A79</t>
  </si>
  <si>
    <t>Kování okenní výplně 58 nZ 301</t>
  </si>
  <si>
    <t>95200121A80</t>
  </si>
  <si>
    <t>Kování okenní výplně 58 nZ 401</t>
  </si>
  <si>
    <t>lokální otlučení dle PD, cca : 25,6</t>
  </si>
  <si>
    <t>10,2*14,9</t>
  </si>
  <si>
    <t>151,98*12</t>
  </si>
  <si>
    <t>Odkaz na mn. položky pořadí 82 : 151,98000</t>
  </si>
  <si>
    <t>0,65*1,1*0,45</t>
  </si>
  <si>
    <t xml:space="preserve">82,83,86, : </t>
  </si>
  <si>
    <t>Součet: : 5,55222</t>
  </si>
  <si>
    <t>10,3</t>
  </si>
  <si>
    <t>Portálová římsa : 3,5</t>
  </si>
  <si>
    <t>Kordonová římsa : 10,5</t>
  </si>
  <si>
    <t>Podokenní římsy : 4*1,7</t>
  </si>
  <si>
    <t>Nadokenní římsy : 4*2,0</t>
  </si>
  <si>
    <t>Oplechování suprafenestry : 4*2,2</t>
  </si>
  <si>
    <t>Podokenní římsy : 4*1,65</t>
  </si>
  <si>
    <t>Oplechování suprafenestry : 4*1,96</t>
  </si>
  <si>
    <t>764430840R00</t>
  </si>
  <si>
    <t>Demontáž oplechování zdí a nadezdívek rš od 330 do 500 mm</t>
  </si>
  <si>
    <t>Oplechování krytu střešního žlabu : 8,3</t>
  </si>
  <si>
    <t>14,9</t>
  </si>
  <si>
    <t xml:space="preserve">81,85,86,87,89,90,91,92, : </t>
  </si>
  <si>
    <t>Součet: : 2,90096</t>
  </si>
  <si>
    <t>Součet: : 14,50481</t>
  </si>
  <si>
    <t>Součet: : 72,52404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</si>
</sst>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7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3zOs6DsJtVsHiB4k/ssHWcX09wGJ72PrFQX7DtNGFGnZoh+7JixyqZkSGObiDafutsgnXWQHMnksQy1Zb1xFtQ==" saltValue="NIW5gEzjdEESLXrTiHA1A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SUMIF(F59:F71,A16,I59:I71)+SUMIF(F59:F71,"PSU",I59:I71)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SUMIF(F59:F71,A17,I59:I71)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SUMIF(F59:F71,A18,I59:I71)</f>
        <v>0</v>
      </c>
      <c r="J18" s="85"/>
    </row>
    <row r="19" spans="1:10" ht="23.25" customHeight="1" x14ac:dyDescent="0.2">
      <c r="A19" s="194" t="s">
        <v>93</v>
      </c>
      <c r="B19" s="38" t="s">
        <v>27</v>
      </c>
      <c r="C19" s="62"/>
      <c r="D19" s="63"/>
      <c r="E19" s="83"/>
      <c r="F19" s="84"/>
      <c r="G19" s="83"/>
      <c r="H19" s="84"/>
      <c r="I19" s="83">
        <f>SUMIF(F59:F71,A19,I59:I71)</f>
        <v>0</v>
      </c>
      <c r="J19" s="85"/>
    </row>
    <row r="20" spans="1:10" ht="23.25" customHeight="1" x14ac:dyDescent="0.2">
      <c r="A20" s="194" t="s">
        <v>92</v>
      </c>
      <c r="B20" s="38" t="s">
        <v>28</v>
      </c>
      <c r="C20" s="62"/>
      <c r="D20" s="63"/>
      <c r="E20" s="83"/>
      <c r="F20" s="84"/>
      <c r="G20" s="83"/>
      <c r="H20" s="84"/>
      <c r="I20" s="83">
        <f>SUMIF(F59:F71,A20,I59:I71)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01 Naklady'!AE20+'01 01 Pol'!AE180+'01 02 Pol'!AE218</f>
        <v>0</v>
      </c>
      <c r="G39" s="148">
        <f>'00 01 Naklady'!AF20+'01 01 Pol'!AF180+'01 02 Pol'!AF218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01 Naklady'!AE20</f>
        <v>0</v>
      </c>
      <c r="G40" s="154">
        <f>'00 01 Naklady'!AF20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01 Naklady'!AE20</f>
        <v>0</v>
      </c>
      <c r="G41" s="149">
        <f>'00 01 Naklady'!AF20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/>
      <c r="J42" s="155"/>
    </row>
    <row r="43" spans="1:10" ht="25.5" customHeight="1" x14ac:dyDescent="0.2">
      <c r="A43" s="135">
        <v>2</v>
      </c>
      <c r="B43" s="151" t="s">
        <v>47</v>
      </c>
      <c r="C43" s="152" t="s">
        <v>50</v>
      </c>
      <c r="D43" s="152"/>
      <c r="E43" s="152"/>
      <c r="F43" s="153">
        <f>'01 01 Pol'!AE180+'01 02 Pol'!AE218</f>
        <v>0</v>
      </c>
      <c r="G43" s="154">
        <f>'01 01 Pol'!AF180+'01 02 Pol'!AF218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47</v>
      </c>
      <c r="C44" s="146" t="s">
        <v>51</v>
      </c>
      <c r="D44" s="146"/>
      <c r="E44" s="146"/>
      <c r="F44" s="157">
        <f>'01 01 Pol'!AE180</f>
        <v>0</v>
      </c>
      <c r="G44" s="149">
        <f>'01 01 Pol'!AF180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>
        <v>3</v>
      </c>
      <c r="B45" s="156" t="s">
        <v>52</v>
      </c>
      <c r="C45" s="146" t="s">
        <v>53</v>
      </c>
      <c r="D45" s="146"/>
      <c r="E45" s="146"/>
      <c r="F45" s="157">
        <f>'01 02 Pol'!AE218</f>
        <v>0</v>
      </c>
      <c r="G45" s="149">
        <f>'01 02 Pol'!AF218</f>
        <v>0</v>
      </c>
      <c r="H45" s="149">
        <f>(F45*SazbaDPH1/100)+(G45*SazbaDPH2/100)</f>
        <v>0</v>
      </c>
      <c r="I45" s="149">
        <f>F45+G45+H45</f>
        <v>0</v>
      </c>
      <c r="J45" s="150" t="str">
        <f>IF(CenaCelkemVypocet=0,"",I45/CenaCelkemVypocet*100)</f>
        <v/>
      </c>
    </row>
    <row r="46" spans="1:10" ht="25.5" customHeight="1" x14ac:dyDescent="0.2">
      <c r="A46" s="135"/>
      <c r="B46" s="158" t="s">
        <v>54</v>
      </c>
      <c r="C46" s="159"/>
      <c r="D46" s="159"/>
      <c r="E46" s="160"/>
      <c r="F46" s="161">
        <f>SUMIF(A39:A45,"=1",F39:F45)</f>
        <v>0</v>
      </c>
      <c r="G46" s="162">
        <f>SUMIF(A39:A45,"=1",G39:G45)</f>
        <v>0</v>
      </c>
      <c r="H46" s="162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60</v>
      </c>
      <c r="B50" t="s">
        <v>61</v>
      </c>
    </row>
    <row r="51" spans="1:10" x14ac:dyDescent="0.2">
      <c r="A51" t="s">
        <v>58</v>
      </c>
      <c r="B51" t="s">
        <v>62</v>
      </c>
    </row>
    <row r="52" spans="1:10" x14ac:dyDescent="0.2">
      <c r="A52" t="s">
        <v>60</v>
      </c>
      <c r="B52" t="s">
        <v>63</v>
      </c>
    </row>
    <row r="53" spans="1:10" x14ac:dyDescent="0.2">
      <c r="A53" t="s">
        <v>60</v>
      </c>
      <c r="B53" t="s">
        <v>64</v>
      </c>
    </row>
    <row r="56" spans="1:10" ht="15.75" x14ac:dyDescent="0.25">
      <c r="B56" s="174" t="s">
        <v>65</v>
      </c>
    </row>
    <row r="58" spans="1:10" ht="25.5" customHeight="1" x14ac:dyDescent="0.2">
      <c r="A58" s="176"/>
      <c r="B58" s="179" t="s">
        <v>17</v>
      </c>
      <c r="C58" s="179" t="s">
        <v>5</v>
      </c>
      <c r="D58" s="180"/>
      <c r="E58" s="180"/>
      <c r="F58" s="181" t="s">
        <v>66</v>
      </c>
      <c r="G58" s="181"/>
      <c r="H58" s="181"/>
      <c r="I58" s="181" t="s">
        <v>29</v>
      </c>
      <c r="J58" s="181" t="s">
        <v>0</v>
      </c>
    </row>
    <row r="59" spans="1:10" ht="36.75" customHeight="1" x14ac:dyDescent="0.2">
      <c r="A59" s="177"/>
      <c r="B59" s="182" t="s">
        <v>67</v>
      </c>
      <c r="C59" s="183" t="s">
        <v>68</v>
      </c>
      <c r="D59" s="184"/>
      <c r="E59" s="184"/>
      <c r="F59" s="190" t="s">
        <v>24</v>
      </c>
      <c r="G59" s="191"/>
      <c r="H59" s="191"/>
      <c r="I59" s="191">
        <f>'01 01 Pol'!G8+'01 02 Pol'!G8</f>
        <v>0</v>
      </c>
      <c r="J59" s="188" t="str">
        <f>IF(I72=0,"",I59/I72*100)</f>
        <v/>
      </c>
    </row>
    <row r="60" spans="1:10" ht="36.75" customHeight="1" x14ac:dyDescent="0.2">
      <c r="A60" s="177"/>
      <c r="B60" s="182" t="s">
        <v>69</v>
      </c>
      <c r="C60" s="183" t="s">
        <v>70</v>
      </c>
      <c r="D60" s="184"/>
      <c r="E60" s="184"/>
      <c r="F60" s="190" t="s">
        <v>24</v>
      </c>
      <c r="G60" s="191"/>
      <c r="H60" s="191"/>
      <c r="I60" s="191">
        <f>'01 01 Pol'!G11+'01 02 Pol'!G29</f>
        <v>0</v>
      </c>
      <c r="J60" s="188" t="str">
        <f>IF(I72=0,"",I60/I72*100)</f>
        <v/>
      </c>
    </row>
    <row r="61" spans="1:10" ht="36.75" customHeight="1" x14ac:dyDescent="0.2">
      <c r="A61" s="177"/>
      <c r="B61" s="182" t="s">
        <v>71</v>
      </c>
      <c r="C61" s="183" t="s">
        <v>72</v>
      </c>
      <c r="D61" s="184"/>
      <c r="E61" s="184"/>
      <c r="F61" s="190" t="s">
        <v>24</v>
      </c>
      <c r="G61" s="191"/>
      <c r="H61" s="191"/>
      <c r="I61" s="191">
        <f>'01 01 Pol'!G54+'01 02 Pol'!G98</f>
        <v>0</v>
      </c>
      <c r="J61" s="188" t="str">
        <f>IF(I72=0,"",I61/I72*100)</f>
        <v/>
      </c>
    </row>
    <row r="62" spans="1:10" ht="36.75" customHeight="1" x14ac:dyDescent="0.2">
      <c r="A62" s="177"/>
      <c r="B62" s="182" t="s">
        <v>73</v>
      </c>
      <c r="C62" s="183" t="s">
        <v>74</v>
      </c>
      <c r="D62" s="184"/>
      <c r="E62" s="184"/>
      <c r="F62" s="190" t="s">
        <v>24</v>
      </c>
      <c r="G62" s="191"/>
      <c r="H62" s="191"/>
      <c r="I62" s="191">
        <f>'01 01 Pol'!G71+'01 02 Pol'!G115</f>
        <v>0</v>
      </c>
      <c r="J62" s="188" t="str">
        <f>IF(I72=0,"",I62/I72*100)</f>
        <v/>
      </c>
    </row>
    <row r="63" spans="1:10" ht="36.75" customHeight="1" x14ac:dyDescent="0.2">
      <c r="A63" s="177"/>
      <c r="B63" s="182" t="s">
        <v>75</v>
      </c>
      <c r="C63" s="183" t="s">
        <v>76</v>
      </c>
      <c r="D63" s="184"/>
      <c r="E63" s="184"/>
      <c r="F63" s="190" t="s">
        <v>24</v>
      </c>
      <c r="G63" s="191"/>
      <c r="H63" s="191"/>
      <c r="I63" s="191">
        <f>'01 01 Pol'!G88+'01 02 Pol'!G123</f>
        <v>0</v>
      </c>
      <c r="J63" s="188" t="str">
        <f>IF(I72=0,"",I63/I72*100)</f>
        <v/>
      </c>
    </row>
    <row r="64" spans="1:10" ht="36.75" customHeight="1" x14ac:dyDescent="0.2">
      <c r="A64" s="177"/>
      <c r="B64" s="182" t="s">
        <v>77</v>
      </c>
      <c r="C64" s="183" t="s">
        <v>78</v>
      </c>
      <c r="D64" s="184"/>
      <c r="E64" s="184"/>
      <c r="F64" s="190" t="s">
        <v>24</v>
      </c>
      <c r="G64" s="191"/>
      <c r="H64" s="191"/>
      <c r="I64" s="191">
        <f>'01 01 Pol'!G98</f>
        <v>0</v>
      </c>
      <c r="J64" s="188" t="str">
        <f>IF(I72=0,"",I64/I72*100)</f>
        <v/>
      </c>
    </row>
    <row r="65" spans="1:10" ht="36.75" customHeight="1" x14ac:dyDescent="0.2">
      <c r="A65" s="177"/>
      <c r="B65" s="182" t="s">
        <v>79</v>
      </c>
      <c r="C65" s="183" t="s">
        <v>80</v>
      </c>
      <c r="D65" s="184"/>
      <c r="E65" s="184"/>
      <c r="F65" s="190" t="s">
        <v>24</v>
      </c>
      <c r="G65" s="191"/>
      <c r="H65" s="191"/>
      <c r="I65" s="191">
        <f>'01 01 Pol'!G102+'01 02 Pol'!G132</f>
        <v>0</v>
      </c>
      <c r="J65" s="188" t="str">
        <f>IF(I72=0,"",I65/I72*100)</f>
        <v/>
      </c>
    </row>
    <row r="66" spans="1:10" ht="36.75" customHeight="1" x14ac:dyDescent="0.2">
      <c r="A66" s="177"/>
      <c r="B66" s="182" t="s">
        <v>81</v>
      </c>
      <c r="C66" s="183" t="s">
        <v>82</v>
      </c>
      <c r="D66" s="184"/>
      <c r="E66" s="184"/>
      <c r="F66" s="190" t="s">
        <v>24</v>
      </c>
      <c r="G66" s="191"/>
      <c r="H66" s="191"/>
      <c r="I66" s="191">
        <f>'01 01 Pol'!G109+'01 02 Pol'!G139</f>
        <v>0</v>
      </c>
      <c r="J66" s="188" t="str">
        <f>IF(I72=0,"",I66/I72*100)</f>
        <v/>
      </c>
    </row>
    <row r="67" spans="1:10" ht="36.75" customHeight="1" x14ac:dyDescent="0.2">
      <c r="A67" s="177"/>
      <c r="B67" s="182" t="s">
        <v>83</v>
      </c>
      <c r="C67" s="183" t="s">
        <v>84</v>
      </c>
      <c r="D67" s="184"/>
      <c r="E67" s="184"/>
      <c r="F67" s="190" t="s">
        <v>24</v>
      </c>
      <c r="G67" s="191"/>
      <c r="H67" s="191"/>
      <c r="I67" s="191">
        <f>'01 01 Pol'!G119+'01 02 Pol'!G149</f>
        <v>0</v>
      </c>
      <c r="J67" s="188" t="str">
        <f>IF(I72=0,"",I67/I72*100)</f>
        <v/>
      </c>
    </row>
    <row r="68" spans="1:10" ht="36.75" customHeight="1" x14ac:dyDescent="0.2">
      <c r="A68" s="177"/>
      <c r="B68" s="182" t="s">
        <v>85</v>
      </c>
      <c r="C68" s="183" t="s">
        <v>86</v>
      </c>
      <c r="D68" s="184"/>
      <c r="E68" s="184"/>
      <c r="F68" s="190" t="s">
        <v>24</v>
      </c>
      <c r="G68" s="191"/>
      <c r="H68" s="191"/>
      <c r="I68" s="191">
        <f>'01 01 Pol'!G128+'01 02 Pol'!G159</f>
        <v>0</v>
      </c>
      <c r="J68" s="188" t="str">
        <f>IF(I72=0,"",I68/I72*100)</f>
        <v/>
      </c>
    </row>
    <row r="69" spans="1:10" ht="36.75" customHeight="1" x14ac:dyDescent="0.2">
      <c r="A69" s="177"/>
      <c r="B69" s="182" t="s">
        <v>87</v>
      </c>
      <c r="C69" s="183" t="s">
        <v>88</v>
      </c>
      <c r="D69" s="184"/>
      <c r="E69" s="184"/>
      <c r="F69" s="190" t="s">
        <v>25</v>
      </c>
      <c r="G69" s="191"/>
      <c r="H69" s="191"/>
      <c r="I69" s="191">
        <f>'01 01 Pol'!G134+'01 02 Pol'!G165</f>
        <v>0</v>
      </c>
      <c r="J69" s="188" t="str">
        <f>IF(I72=0,"",I69/I72*100)</f>
        <v/>
      </c>
    </row>
    <row r="70" spans="1:10" ht="36.75" customHeight="1" x14ac:dyDescent="0.2">
      <c r="A70" s="177"/>
      <c r="B70" s="182" t="s">
        <v>89</v>
      </c>
      <c r="C70" s="183" t="s">
        <v>90</v>
      </c>
      <c r="D70" s="184"/>
      <c r="E70" s="184"/>
      <c r="F70" s="190" t="s">
        <v>91</v>
      </c>
      <c r="G70" s="191"/>
      <c r="H70" s="191"/>
      <c r="I70" s="191">
        <f>'01 01 Pol'!G147+'01 02 Pol'!G185</f>
        <v>0</v>
      </c>
      <c r="J70" s="188" t="str">
        <f>IF(I72=0,"",I70/I72*100)</f>
        <v/>
      </c>
    </row>
    <row r="71" spans="1:10" ht="36.75" customHeight="1" x14ac:dyDescent="0.2">
      <c r="A71" s="177"/>
      <c r="B71" s="182" t="s">
        <v>92</v>
      </c>
      <c r="C71" s="183" t="s">
        <v>28</v>
      </c>
      <c r="D71" s="184"/>
      <c r="E71" s="184"/>
      <c r="F71" s="190" t="s">
        <v>92</v>
      </c>
      <c r="G71" s="191"/>
      <c r="H71" s="191"/>
      <c r="I71" s="191">
        <f>'00 01 Naklady'!G8</f>
        <v>0</v>
      </c>
      <c r="J71" s="188" t="str">
        <f>IF(I72=0,"",I71/I72*100)</f>
        <v/>
      </c>
    </row>
    <row r="72" spans="1:10" ht="25.5" customHeight="1" x14ac:dyDescent="0.2">
      <c r="A72" s="178"/>
      <c r="B72" s="185" t="s">
        <v>1</v>
      </c>
      <c r="C72" s="186"/>
      <c r="D72" s="187"/>
      <c r="E72" s="187"/>
      <c r="F72" s="192"/>
      <c r="G72" s="193"/>
      <c r="H72" s="193"/>
      <c r="I72" s="193">
        <f>SUM(I59:I71)</f>
        <v>0</v>
      </c>
      <c r="J72" s="189">
        <f>SUM(J59:J71)</f>
        <v>0</v>
      </c>
    </row>
    <row r="73" spans="1:10" x14ac:dyDescent="0.2">
      <c r="F73" s="133"/>
      <c r="G73" s="133"/>
      <c r="H73" s="133"/>
      <c r="I73" s="133"/>
      <c r="J73" s="134"/>
    </row>
    <row r="74" spans="1:10" x14ac:dyDescent="0.2">
      <c r="F74" s="133"/>
      <c r="G74" s="133"/>
      <c r="H74" s="133"/>
      <c r="I74" s="133"/>
      <c r="J74" s="134"/>
    </row>
    <row r="75" spans="1:10" x14ac:dyDescent="0.2">
      <c r="F75" s="133"/>
      <c r="G75" s="133"/>
      <c r="H75" s="133"/>
      <c r="I75" s="133"/>
      <c r="J75" s="134"/>
    </row>
  </sheetData>
  <sheetProtection algorithmName="SHA-512" hashValue="ZA4OFK+AsFyl5aIB7mE8Apn08g3TyZL8zMn0Y7dyGgj2wqThgOE+TsPcS76ADw2ljB5vx1CRt3ugvNHAsha+QQ==" saltValue="2Kh/QoWi+PhUrGQ5oyCWg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1:E71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lQGJX7ZCCqnjTOcHm1kUbCGxbLTOlrsWQI6B/nIBsEF8M2dF+e6QJNHtUcFXAZd3g1f99hO+1eqVfR4kJMQkow==" saltValue="AktNgnGabySOHkdKvIssa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EA73C-CBD9-453F-A302-77780089CAE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94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8</v>
      </c>
      <c r="B3" s="49" t="s">
        <v>97</v>
      </c>
      <c r="C3" s="199" t="s">
        <v>98</v>
      </c>
      <c r="D3" s="197"/>
      <c r="E3" s="197"/>
      <c r="F3" s="197"/>
      <c r="G3" s="198"/>
      <c r="AC3" s="175" t="s">
        <v>99</v>
      </c>
      <c r="AG3" t="s">
        <v>100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29</v>
      </c>
      <c r="H6" s="209" t="s">
        <v>30</v>
      </c>
      <c r="I6" s="209" t="s">
        <v>108</v>
      </c>
      <c r="J6" s="209" t="s">
        <v>31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24" t="s">
        <v>123</v>
      </c>
      <c r="B8" s="225" t="s">
        <v>92</v>
      </c>
      <c r="C8" s="247" t="s">
        <v>28</v>
      </c>
      <c r="D8" s="226"/>
      <c r="E8" s="227"/>
      <c r="F8" s="228"/>
      <c r="G8" s="228">
        <f>SUMIF(AG9:AG18,"&lt;&gt;NOR",G9:G18)</f>
        <v>0</v>
      </c>
      <c r="H8" s="228"/>
      <c r="I8" s="228">
        <f>SUM(I9:I18)</f>
        <v>0</v>
      </c>
      <c r="J8" s="228"/>
      <c r="K8" s="228">
        <f>SUM(K9:K18)</f>
        <v>0</v>
      </c>
      <c r="L8" s="228"/>
      <c r="M8" s="228">
        <f>SUM(M9:M18)</f>
        <v>0</v>
      </c>
      <c r="N8" s="227"/>
      <c r="O8" s="227">
        <f>SUM(O9:O18)</f>
        <v>0</v>
      </c>
      <c r="P8" s="227"/>
      <c r="Q8" s="227">
        <f>SUM(Q9:Q18)</f>
        <v>0</v>
      </c>
      <c r="R8" s="228"/>
      <c r="S8" s="228"/>
      <c r="T8" s="229"/>
      <c r="U8" s="223"/>
      <c r="V8" s="223">
        <f>SUM(V9:V18)</f>
        <v>0</v>
      </c>
      <c r="W8" s="223"/>
      <c r="X8" s="223"/>
      <c r="AG8" t="s">
        <v>124</v>
      </c>
    </row>
    <row r="9" spans="1:60" outlineLevel="1" x14ac:dyDescent="0.2">
      <c r="A9" s="238">
        <v>1</v>
      </c>
      <c r="B9" s="239" t="s">
        <v>125</v>
      </c>
      <c r="C9" s="248" t="s">
        <v>126</v>
      </c>
      <c r="D9" s="240" t="s">
        <v>127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128</v>
      </c>
      <c r="T9" s="244" t="s">
        <v>129</v>
      </c>
      <c r="U9" s="221">
        <v>0</v>
      </c>
      <c r="V9" s="221">
        <f>ROUND(E9*U9,2)</f>
        <v>0</v>
      </c>
      <c r="W9" s="221"/>
      <c r="X9" s="221" t="s">
        <v>130</v>
      </c>
      <c r="Y9" s="210"/>
      <c r="Z9" s="210"/>
      <c r="AA9" s="210"/>
      <c r="AB9" s="210"/>
      <c r="AC9" s="210"/>
      <c r="AD9" s="210"/>
      <c r="AE9" s="210"/>
      <c r="AF9" s="210"/>
      <c r="AG9" s="210" t="s">
        <v>131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8">
        <v>2</v>
      </c>
      <c r="B10" s="239" t="s">
        <v>132</v>
      </c>
      <c r="C10" s="248" t="s">
        <v>133</v>
      </c>
      <c r="D10" s="240" t="s">
        <v>127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128</v>
      </c>
      <c r="T10" s="244" t="s">
        <v>129</v>
      </c>
      <c r="U10" s="221">
        <v>0</v>
      </c>
      <c r="V10" s="221">
        <f>ROUND(E10*U10,2)</f>
        <v>0</v>
      </c>
      <c r="W10" s="221"/>
      <c r="X10" s="221" t="s">
        <v>130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131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134</v>
      </c>
      <c r="C11" s="248" t="s">
        <v>135</v>
      </c>
      <c r="D11" s="240" t="s">
        <v>127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128</v>
      </c>
      <c r="T11" s="244" t="s">
        <v>129</v>
      </c>
      <c r="U11" s="221">
        <v>0</v>
      </c>
      <c r="V11" s="221">
        <f>ROUND(E11*U11,2)</f>
        <v>0</v>
      </c>
      <c r="W11" s="221"/>
      <c r="X11" s="221" t="s">
        <v>130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131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1">
        <v>4</v>
      </c>
      <c r="B12" s="232" t="s">
        <v>136</v>
      </c>
      <c r="C12" s="249" t="s">
        <v>137</v>
      </c>
      <c r="D12" s="233" t="s">
        <v>138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/>
      <c r="S12" s="236" t="s">
        <v>139</v>
      </c>
      <c r="T12" s="237" t="s">
        <v>129</v>
      </c>
      <c r="U12" s="221">
        <v>0</v>
      </c>
      <c r="V12" s="221">
        <f>ROUND(E12*U12,2)</f>
        <v>0</v>
      </c>
      <c r="W12" s="221"/>
      <c r="X12" s="221" t="s">
        <v>48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140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0" t="s">
        <v>141</v>
      </c>
      <c r="D13" s="245"/>
      <c r="E13" s="245"/>
      <c r="F13" s="245"/>
      <c r="G13" s="245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10"/>
      <c r="Z13" s="210"/>
      <c r="AA13" s="210"/>
      <c r="AB13" s="210"/>
      <c r="AC13" s="210"/>
      <c r="AD13" s="210"/>
      <c r="AE13" s="210"/>
      <c r="AF13" s="210"/>
      <c r="AG13" s="210" t="s">
        <v>142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1">
        <v>5</v>
      </c>
      <c r="B14" s="232" t="s">
        <v>143</v>
      </c>
      <c r="C14" s="249" t="s">
        <v>144</v>
      </c>
      <c r="D14" s="233" t="s">
        <v>138</v>
      </c>
      <c r="E14" s="234">
        <v>1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/>
      <c r="S14" s="236" t="s">
        <v>139</v>
      </c>
      <c r="T14" s="237" t="s">
        <v>129</v>
      </c>
      <c r="U14" s="221">
        <v>0</v>
      </c>
      <c r="V14" s="221">
        <f>ROUND(E14*U14,2)</f>
        <v>0</v>
      </c>
      <c r="W14" s="221"/>
      <c r="X14" s="221" t="s">
        <v>48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140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0" t="s">
        <v>145</v>
      </c>
      <c r="D15" s="245"/>
      <c r="E15" s="245"/>
      <c r="F15" s="245"/>
      <c r="G15" s="245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10"/>
      <c r="Z15" s="210"/>
      <c r="AA15" s="210"/>
      <c r="AB15" s="210"/>
      <c r="AC15" s="210"/>
      <c r="AD15" s="210"/>
      <c r="AE15" s="210"/>
      <c r="AF15" s="210"/>
      <c r="AG15" s="210" t="s">
        <v>142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46" t="str">
        <f>C15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6</v>
      </c>
      <c r="B16" s="239" t="s">
        <v>146</v>
      </c>
      <c r="C16" s="248" t="s">
        <v>147</v>
      </c>
      <c r="D16" s="240" t="s">
        <v>127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128</v>
      </c>
      <c r="T16" s="244" t="s">
        <v>129</v>
      </c>
      <c r="U16" s="221">
        <v>0</v>
      </c>
      <c r="V16" s="221">
        <f>ROUND(E16*U16,2)</f>
        <v>0</v>
      </c>
      <c r="W16" s="221"/>
      <c r="X16" s="221" t="s">
        <v>48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140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38">
        <v>7</v>
      </c>
      <c r="B17" s="239" t="s">
        <v>148</v>
      </c>
      <c r="C17" s="248" t="s">
        <v>149</v>
      </c>
      <c r="D17" s="240" t="s">
        <v>127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128</v>
      </c>
      <c r="T17" s="244" t="s">
        <v>129</v>
      </c>
      <c r="U17" s="221">
        <v>0</v>
      </c>
      <c r="V17" s="221">
        <f>ROUND(E17*U17,2)</f>
        <v>0</v>
      </c>
      <c r="W17" s="221"/>
      <c r="X17" s="221" t="s">
        <v>48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140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8</v>
      </c>
      <c r="B18" s="232" t="s">
        <v>150</v>
      </c>
      <c r="C18" s="249" t="s">
        <v>151</v>
      </c>
      <c r="D18" s="233" t="s">
        <v>127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128</v>
      </c>
      <c r="T18" s="237" t="s">
        <v>129</v>
      </c>
      <c r="U18" s="221">
        <v>0</v>
      </c>
      <c r="V18" s="221">
        <f>ROUND(E18*U18,2)</f>
        <v>0</v>
      </c>
      <c r="W18" s="221"/>
      <c r="X18" s="221" t="s">
        <v>48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140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">
      <c r="A19" s="3"/>
      <c r="B19" s="4"/>
      <c r="C19" s="251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v>15</v>
      </c>
      <c r="AF19">
        <v>21</v>
      </c>
      <c r="AG19" t="s">
        <v>110</v>
      </c>
    </row>
    <row r="20" spans="1:60" x14ac:dyDescent="0.2">
      <c r="A20" s="213"/>
      <c r="B20" s="214" t="s">
        <v>29</v>
      </c>
      <c r="C20" s="252"/>
      <c r="D20" s="215"/>
      <c r="E20" s="216"/>
      <c r="F20" s="216"/>
      <c r="G20" s="230">
        <f>G8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f>SUMIF(L7:L18,AE19,G7:G18)</f>
        <v>0</v>
      </c>
      <c r="AF20">
        <f>SUMIF(L7:L18,AF19,G7:G18)</f>
        <v>0</v>
      </c>
      <c r="AG20" t="s">
        <v>152</v>
      </c>
    </row>
    <row r="21" spans="1:60" x14ac:dyDescent="0.2">
      <c r="C21" s="253"/>
      <c r="D21" s="10"/>
      <c r="AG21" t="s">
        <v>153</v>
      </c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wALIwMGf3cBj39ahyxABsEZGhoKITF1uCRYS4N4jjOzh5YHtOfJAe6Qy2NosbZXA5JBv5JwW2ipV4nLzVG7OA==" saltValue="vpyr1pbLYf6NbdHx+Ru+Eg==" spinCount="100000" sheet="1"/>
  <mergeCells count="6">
    <mergeCell ref="A1:G1"/>
    <mergeCell ref="C2:G2"/>
    <mergeCell ref="C3:G3"/>
    <mergeCell ref="C4:G4"/>
    <mergeCell ref="C13:G13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2F934-2CA3-4309-BD29-473BA791F9B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154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8</v>
      </c>
      <c r="B3" s="49" t="s">
        <v>47</v>
      </c>
      <c r="C3" s="199" t="s">
        <v>50</v>
      </c>
      <c r="D3" s="197"/>
      <c r="E3" s="197"/>
      <c r="F3" s="197"/>
      <c r="G3" s="198"/>
      <c r="AC3" s="175" t="s">
        <v>96</v>
      </c>
      <c r="AG3" t="s">
        <v>100</v>
      </c>
    </row>
    <row r="4" spans="1:60" ht="24.95" customHeight="1" x14ac:dyDescent="0.2">
      <c r="A4" s="200" t="s">
        <v>9</v>
      </c>
      <c r="B4" s="201" t="s">
        <v>47</v>
      </c>
      <c r="C4" s="202" t="s">
        <v>51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29</v>
      </c>
      <c r="H6" s="209" t="s">
        <v>30</v>
      </c>
      <c r="I6" s="209" t="s">
        <v>108</v>
      </c>
      <c r="J6" s="209" t="s">
        <v>31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24" t="s">
        <v>123</v>
      </c>
      <c r="B8" s="225" t="s">
        <v>67</v>
      </c>
      <c r="C8" s="247" t="s">
        <v>68</v>
      </c>
      <c r="D8" s="226"/>
      <c r="E8" s="227"/>
      <c r="F8" s="228"/>
      <c r="G8" s="228">
        <f>SUMIF(AG9:AG10,"&lt;&gt;NOR",G9:G10)</f>
        <v>0</v>
      </c>
      <c r="H8" s="228"/>
      <c r="I8" s="228">
        <f>SUM(I9:I10)</f>
        <v>0</v>
      </c>
      <c r="J8" s="228"/>
      <c r="K8" s="228">
        <f>SUM(K9:K10)</f>
        <v>0</v>
      </c>
      <c r="L8" s="228"/>
      <c r="M8" s="228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8"/>
      <c r="S8" s="228"/>
      <c r="T8" s="229"/>
      <c r="U8" s="223"/>
      <c r="V8" s="223">
        <f>SUM(V9:V10)</f>
        <v>0</v>
      </c>
      <c r="W8" s="223"/>
      <c r="X8" s="223"/>
      <c r="AG8" t="s">
        <v>124</v>
      </c>
    </row>
    <row r="9" spans="1:60" outlineLevel="1" x14ac:dyDescent="0.2">
      <c r="A9" s="238">
        <v>1</v>
      </c>
      <c r="B9" s="239" t="s">
        <v>155</v>
      </c>
      <c r="C9" s="248" t="s">
        <v>156</v>
      </c>
      <c r="D9" s="240" t="s">
        <v>157</v>
      </c>
      <c r="E9" s="241">
        <v>12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128</v>
      </c>
      <c r="T9" s="244" t="s">
        <v>129</v>
      </c>
      <c r="U9" s="221">
        <v>0</v>
      </c>
      <c r="V9" s="221">
        <f>ROUND(E9*U9,2)</f>
        <v>0</v>
      </c>
      <c r="W9" s="221"/>
      <c r="X9" s="221" t="s">
        <v>130</v>
      </c>
      <c r="Y9" s="210"/>
      <c r="Z9" s="210"/>
      <c r="AA9" s="210"/>
      <c r="AB9" s="210"/>
      <c r="AC9" s="210"/>
      <c r="AD9" s="210"/>
      <c r="AE9" s="210"/>
      <c r="AF9" s="210"/>
      <c r="AG9" s="210" t="s">
        <v>158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159</v>
      </c>
      <c r="C10" s="248" t="s">
        <v>160</v>
      </c>
      <c r="D10" s="240" t="s">
        <v>157</v>
      </c>
      <c r="E10" s="241">
        <v>6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128</v>
      </c>
      <c r="T10" s="244" t="s">
        <v>129</v>
      </c>
      <c r="U10" s="221">
        <v>0</v>
      </c>
      <c r="V10" s="221">
        <f>ROUND(E10*U10,2)</f>
        <v>0</v>
      </c>
      <c r="W10" s="221"/>
      <c r="X10" s="221" t="s">
        <v>130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158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24" t="s">
        <v>123</v>
      </c>
      <c r="B11" s="225" t="s">
        <v>69</v>
      </c>
      <c r="C11" s="247" t="s">
        <v>70</v>
      </c>
      <c r="D11" s="226"/>
      <c r="E11" s="227"/>
      <c r="F11" s="228"/>
      <c r="G11" s="228">
        <f>SUMIF(AG12:AG53,"&lt;&gt;NOR",G12:G53)</f>
        <v>0</v>
      </c>
      <c r="H11" s="228"/>
      <c r="I11" s="228">
        <f>SUM(I12:I53)</f>
        <v>0</v>
      </c>
      <c r="J11" s="228"/>
      <c r="K11" s="228">
        <f>SUM(K12:K53)</f>
        <v>0</v>
      </c>
      <c r="L11" s="228"/>
      <c r="M11" s="228">
        <f>SUM(M12:M53)</f>
        <v>0</v>
      </c>
      <c r="N11" s="227"/>
      <c r="O11" s="227">
        <f>SUM(O12:O53)</f>
        <v>0</v>
      </c>
      <c r="P11" s="227"/>
      <c r="Q11" s="227">
        <f>SUM(Q12:Q53)</f>
        <v>0</v>
      </c>
      <c r="R11" s="228"/>
      <c r="S11" s="228"/>
      <c r="T11" s="229"/>
      <c r="U11" s="223"/>
      <c r="V11" s="223">
        <f>SUM(V12:V53)</f>
        <v>0</v>
      </c>
      <c r="W11" s="223"/>
      <c r="X11" s="223"/>
      <c r="AG11" t="s">
        <v>124</v>
      </c>
    </row>
    <row r="12" spans="1:60" outlineLevel="1" x14ac:dyDescent="0.2">
      <c r="A12" s="238">
        <v>3</v>
      </c>
      <c r="B12" s="239" t="s">
        <v>161</v>
      </c>
      <c r="C12" s="248" t="s">
        <v>162</v>
      </c>
      <c r="D12" s="240" t="s">
        <v>163</v>
      </c>
      <c r="E12" s="241">
        <v>20.7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128</v>
      </c>
      <c r="T12" s="244" t="s">
        <v>129</v>
      </c>
      <c r="U12" s="221">
        <v>0</v>
      </c>
      <c r="V12" s="221">
        <f>ROUND(E12*U12,2)</f>
        <v>0</v>
      </c>
      <c r="W12" s="221"/>
      <c r="X12" s="221" t="s">
        <v>130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158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4</v>
      </c>
      <c r="B13" s="239" t="s">
        <v>164</v>
      </c>
      <c r="C13" s="248" t="s">
        <v>165</v>
      </c>
      <c r="D13" s="240" t="s">
        <v>163</v>
      </c>
      <c r="E13" s="241">
        <v>8.6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128</v>
      </c>
      <c r="T13" s="244" t="s">
        <v>129</v>
      </c>
      <c r="U13" s="221">
        <v>0</v>
      </c>
      <c r="V13" s="221">
        <f>ROUND(E13*U13,2)</f>
        <v>0</v>
      </c>
      <c r="W13" s="221"/>
      <c r="X13" s="221" t="s">
        <v>130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158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1">
        <v>5</v>
      </c>
      <c r="B14" s="232" t="s">
        <v>166</v>
      </c>
      <c r="C14" s="249" t="s">
        <v>167</v>
      </c>
      <c r="D14" s="233" t="s">
        <v>163</v>
      </c>
      <c r="E14" s="234">
        <v>3.1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6"/>
      <c r="S14" s="236" t="s">
        <v>128</v>
      </c>
      <c r="T14" s="237" t="s">
        <v>129</v>
      </c>
      <c r="U14" s="221">
        <v>0</v>
      </c>
      <c r="V14" s="221">
        <f>ROUND(E14*U14,2)</f>
        <v>0</v>
      </c>
      <c r="W14" s="221"/>
      <c r="X14" s="221" t="s">
        <v>130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158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60" t="s">
        <v>168</v>
      </c>
      <c r="D15" s="254"/>
      <c r="E15" s="255">
        <v>3.1</v>
      </c>
      <c r="F15" s="221"/>
      <c r="G15" s="221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10"/>
      <c r="Z15" s="210"/>
      <c r="AA15" s="210"/>
      <c r="AB15" s="210"/>
      <c r="AC15" s="210"/>
      <c r="AD15" s="210"/>
      <c r="AE15" s="210"/>
      <c r="AF15" s="210"/>
      <c r="AG15" s="210" t="s">
        <v>169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6</v>
      </c>
      <c r="B16" s="232" t="s">
        <v>170</v>
      </c>
      <c r="C16" s="249" t="s">
        <v>171</v>
      </c>
      <c r="D16" s="233" t="s">
        <v>163</v>
      </c>
      <c r="E16" s="234">
        <v>1.5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128</v>
      </c>
      <c r="T16" s="237" t="s">
        <v>129</v>
      </c>
      <c r="U16" s="221">
        <v>0</v>
      </c>
      <c r="V16" s="221">
        <f>ROUND(E16*U16,2)</f>
        <v>0</v>
      </c>
      <c r="W16" s="221"/>
      <c r="X16" s="221" t="s">
        <v>130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158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60" t="s">
        <v>172</v>
      </c>
      <c r="D17" s="254"/>
      <c r="E17" s="255">
        <v>1.5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10"/>
      <c r="Z17" s="210"/>
      <c r="AA17" s="210"/>
      <c r="AB17" s="210"/>
      <c r="AC17" s="210"/>
      <c r="AD17" s="210"/>
      <c r="AE17" s="210"/>
      <c r="AF17" s="210"/>
      <c r="AG17" s="210" t="s">
        <v>169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8">
        <v>7</v>
      </c>
      <c r="B18" s="239" t="s">
        <v>173</v>
      </c>
      <c r="C18" s="248" t="s">
        <v>174</v>
      </c>
      <c r="D18" s="240" t="s">
        <v>157</v>
      </c>
      <c r="E18" s="241">
        <v>3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3"/>
      <c r="S18" s="243" t="s">
        <v>128</v>
      </c>
      <c r="T18" s="244" t="s">
        <v>129</v>
      </c>
      <c r="U18" s="221">
        <v>0</v>
      </c>
      <c r="V18" s="221">
        <f>ROUND(E18*U18,2)</f>
        <v>0</v>
      </c>
      <c r="W18" s="221"/>
      <c r="X18" s="221" t="s">
        <v>130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158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1">
        <v>8</v>
      </c>
      <c r="B19" s="232" t="s">
        <v>175</v>
      </c>
      <c r="C19" s="249" t="s">
        <v>176</v>
      </c>
      <c r="D19" s="233" t="s">
        <v>163</v>
      </c>
      <c r="E19" s="234">
        <v>1.5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128</v>
      </c>
      <c r="T19" s="237" t="s">
        <v>129</v>
      </c>
      <c r="U19" s="221">
        <v>0</v>
      </c>
      <c r="V19" s="221">
        <f>ROUND(E19*U19,2)</f>
        <v>0</v>
      </c>
      <c r="W19" s="221"/>
      <c r="X19" s="221" t="s">
        <v>130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158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60" t="s">
        <v>177</v>
      </c>
      <c r="D20" s="254"/>
      <c r="E20" s="255">
        <v>1.5</v>
      </c>
      <c r="F20" s="221"/>
      <c r="G20" s="221"/>
      <c r="H20" s="221"/>
      <c r="I20" s="221"/>
      <c r="J20" s="221"/>
      <c r="K20" s="221"/>
      <c r="L20" s="221"/>
      <c r="M20" s="221"/>
      <c r="N20" s="220"/>
      <c r="O20" s="220"/>
      <c r="P20" s="220"/>
      <c r="Q20" s="220"/>
      <c r="R20" s="221"/>
      <c r="S20" s="221"/>
      <c r="T20" s="221"/>
      <c r="U20" s="221"/>
      <c r="V20" s="221"/>
      <c r="W20" s="221"/>
      <c r="X20" s="221"/>
      <c r="Y20" s="210"/>
      <c r="Z20" s="210"/>
      <c r="AA20" s="210"/>
      <c r="AB20" s="210"/>
      <c r="AC20" s="210"/>
      <c r="AD20" s="210"/>
      <c r="AE20" s="210"/>
      <c r="AF20" s="210"/>
      <c r="AG20" s="210" t="s">
        <v>169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9</v>
      </c>
      <c r="B21" s="232" t="s">
        <v>178</v>
      </c>
      <c r="C21" s="249" t="s">
        <v>179</v>
      </c>
      <c r="D21" s="233" t="s">
        <v>163</v>
      </c>
      <c r="E21" s="234">
        <v>3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6"/>
      <c r="S21" s="236" t="s">
        <v>128</v>
      </c>
      <c r="T21" s="237" t="s">
        <v>129</v>
      </c>
      <c r="U21" s="221">
        <v>0</v>
      </c>
      <c r="V21" s="221">
        <f>ROUND(E21*U21,2)</f>
        <v>0</v>
      </c>
      <c r="W21" s="221"/>
      <c r="X21" s="221" t="s">
        <v>130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158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60" t="s">
        <v>180</v>
      </c>
      <c r="D22" s="254"/>
      <c r="E22" s="255">
        <v>3</v>
      </c>
      <c r="F22" s="221"/>
      <c r="G22" s="221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10"/>
      <c r="Z22" s="210"/>
      <c r="AA22" s="210"/>
      <c r="AB22" s="210"/>
      <c r="AC22" s="210"/>
      <c r="AD22" s="210"/>
      <c r="AE22" s="210"/>
      <c r="AF22" s="210"/>
      <c r="AG22" s="210" t="s">
        <v>169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10</v>
      </c>
      <c r="B23" s="232" t="s">
        <v>181</v>
      </c>
      <c r="C23" s="249" t="s">
        <v>182</v>
      </c>
      <c r="D23" s="233" t="s">
        <v>163</v>
      </c>
      <c r="E23" s="234">
        <v>1.5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128</v>
      </c>
      <c r="T23" s="237" t="s">
        <v>129</v>
      </c>
      <c r="U23" s="221">
        <v>0</v>
      </c>
      <c r="V23" s="221">
        <f>ROUND(E23*U23,2)</f>
        <v>0</v>
      </c>
      <c r="W23" s="221"/>
      <c r="X23" s="221" t="s">
        <v>130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158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60" t="s">
        <v>177</v>
      </c>
      <c r="D24" s="254"/>
      <c r="E24" s="255">
        <v>1.5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10"/>
      <c r="Z24" s="210"/>
      <c r="AA24" s="210"/>
      <c r="AB24" s="210"/>
      <c r="AC24" s="210"/>
      <c r="AD24" s="210"/>
      <c r="AE24" s="210"/>
      <c r="AF24" s="210"/>
      <c r="AG24" s="210" t="s">
        <v>169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11</v>
      </c>
      <c r="B25" s="232" t="s">
        <v>183</v>
      </c>
      <c r="C25" s="249" t="s">
        <v>184</v>
      </c>
      <c r="D25" s="233" t="s">
        <v>163</v>
      </c>
      <c r="E25" s="234">
        <v>1.2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128</v>
      </c>
      <c r="T25" s="237" t="s">
        <v>129</v>
      </c>
      <c r="U25" s="221">
        <v>0</v>
      </c>
      <c r="V25" s="221">
        <f>ROUND(E25*U25,2)</f>
        <v>0</v>
      </c>
      <c r="W25" s="221"/>
      <c r="X25" s="221" t="s">
        <v>130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158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60" t="s">
        <v>185</v>
      </c>
      <c r="D26" s="254"/>
      <c r="E26" s="255">
        <v>1.2</v>
      </c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10"/>
      <c r="Z26" s="210"/>
      <c r="AA26" s="210"/>
      <c r="AB26" s="210"/>
      <c r="AC26" s="210"/>
      <c r="AD26" s="210"/>
      <c r="AE26" s="210"/>
      <c r="AF26" s="210"/>
      <c r="AG26" s="210" t="s">
        <v>169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1">
        <v>12</v>
      </c>
      <c r="B27" s="232" t="s">
        <v>186</v>
      </c>
      <c r="C27" s="249" t="s">
        <v>187</v>
      </c>
      <c r="D27" s="233" t="s">
        <v>163</v>
      </c>
      <c r="E27" s="234">
        <v>3.4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6"/>
      <c r="S27" s="236" t="s">
        <v>128</v>
      </c>
      <c r="T27" s="237" t="s">
        <v>129</v>
      </c>
      <c r="U27" s="221">
        <v>0</v>
      </c>
      <c r="V27" s="221">
        <f>ROUND(E27*U27,2)</f>
        <v>0</v>
      </c>
      <c r="W27" s="221"/>
      <c r="X27" s="221" t="s">
        <v>130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158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60" t="s">
        <v>188</v>
      </c>
      <c r="D28" s="254"/>
      <c r="E28" s="255">
        <v>1.4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10"/>
      <c r="Z28" s="210"/>
      <c r="AA28" s="210"/>
      <c r="AB28" s="210"/>
      <c r="AC28" s="210"/>
      <c r="AD28" s="210"/>
      <c r="AE28" s="210"/>
      <c r="AF28" s="210"/>
      <c r="AG28" s="210" t="s">
        <v>169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60" t="s">
        <v>189</v>
      </c>
      <c r="D29" s="254"/>
      <c r="E29" s="255">
        <v>2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10"/>
      <c r="Z29" s="210"/>
      <c r="AA29" s="210"/>
      <c r="AB29" s="210"/>
      <c r="AC29" s="210"/>
      <c r="AD29" s="210"/>
      <c r="AE29" s="210"/>
      <c r="AF29" s="210"/>
      <c r="AG29" s="210" t="s">
        <v>169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1">
        <v>13</v>
      </c>
      <c r="B30" s="232" t="s">
        <v>190</v>
      </c>
      <c r="C30" s="249" t="s">
        <v>191</v>
      </c>
      <c r="D30" s="233" t="s">
        <v>163</v>
      </c>
      <c r="E30" s="234">
        <v>3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6"/>
      <c r="S30" s="236" t="s">
        <v>128</v>
      </c>
      <c r="T30" s="237" t="s">
        <v>129</v>
      </c>
      <c r="U30" s="221">
        <v>0</v>
      </c>
      <c r="V30" s="221">
        <f>ROUND(E30*U30,2)</f>
        <v>0</v>
      </c>
      <c r="W30" s="221"/>
      <c r="X30" s="221" t="s">
        <v>130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158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60" t="s">
        <v>192</v>
      </c>
      <c r="D31" s="254"/>
      <c r="E31" s="255">
        <v>3</v>
      </c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10"/>
      <c r="Z31" s="210"/>
      <c r="AA31" s="210"/>
      <c r="AB31" s="210"/>
      <c r="AC31" s="210"/>
      <c r="AD31" s="210"/>
      <c r="AE31" s="210"/>
      <c r="AF31" s="210"/>
      <c r="AG31" s="210" t="s">
        <v>169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14</v>
      </c>
      <c r="B32" s="232" t="s">
        <v>193</v>
      </c>
      <c r="C32" s="249" t="s">
        <v>194</v>
      </c>
      <c r="D32" s="233" t="s">
        <v>163</v>
      </c>
      <c r="E32" s="234">
        <v>12.3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128</v>
      </c>
      <c r="T32" s="237" t="s">
        <v>129</v>
      </c>
      <c r="U32" s="221">
        <v>0</v>
      </c>
      <c r="V32" s="221">
        <f>ROUND(E32*U32,2)</f>
        <v>0</v>
      </c>
      <c r="W32" s="221"/>
      <c r="X32" s="221" t="s">
        <v>130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60" t="s">
        <v>195</v>
      </c>
      <c r="D33" s="254"/>
      <c r="E33" s="255">
        <v>12.3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10"/>
      <c r="Z33" s="210"/>
      <c r="AA33" s="210"/>
      <c r="AB33" s="210"/>
      <c r="AC33" s="210"/>
      <c r="AD33" s="210"/>
      <c r="AE33" s="210"/>
      <c r="AF33" s="210"/>
      <c r="AG33" s="210" t="s">
        <v>169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1">
        <v>15</v>
      </c>
      <c r="B34" s="232" t="s">
        <v>196</v>
      </c>
      <c r="C34" s="249" t="s">
        <v>197</v>
      </c>
      <c r="D34" s="233" t="s">
        <v>163</v>
      </c>
      <c r="E34" s="234">
        <v>3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/>
      <c r="S34" s="236" t="s">
        <v>128</v>
      </c>
      <c r="T34" s="237" t="s">
        <v>129</v>
      </c>
      <c r="U34" s="221">
        <v>0</v>
      </c>
      <c r="V34" s="221">
        <f>ROUND(E34*U34,2)</f>
        <v>0</v>
      </c>
      <c r="W34" s="221"/>
      <c r="X34" s="221" t="s">
        <v>130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158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60" t="s">
        <v>198</v>
      </c>
      <c r="D35" s="254"/>
      <c r="E35" s="255">
        <v>1.6</v>
      </c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10"/>
      <c r="Z35" s="210"/>
      <c r="AA35" s="210"/>
      <c r="AB35" s="210"/>
      <c r="AC35" s="210"/>
      <c r="AD35" s="210"/>
      <c r="AE35" s="210"/>
      <c r="AF35" s="210"/>
      <c r="AG35" s="210" t="s">
        <v>169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60" t="s">
        <v>188</v>
      </c>
      <c r="D36" s="254"/>
      <c r="E36" s="255">
        <v>1.4</v>
      </c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10"/>
      <c r="Z36" s="210"/>
      <c r="AA36" s="210"/>
      <c r="AB36" s="210"/>
      <c r="AC36" s="210"/>
      <c r="AD36" s="210"/>
      <c r="AE36" s="210"/>
      <c r="AF36" s="210"/>
      <c r="AG36" s="210" t="s">
        <v>169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1">
        <v>16</v>
      </c>
      <c r="B37" s="232" t="s">
        <v>199</v>
      </c>
      <c r="C37" s="249" t="s">
        <v>200</v>
      </c>
      <c r="D37" s="233" t="s">
        <v>163</v>
      </c>
      <c r="E37" s="234">
        <v>2.1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/>
      <c r="S37" s="236" t="s">
        <v>128</v>
      </c>
      <c r="T37" s="237" t="s">
        <v>129</v>
      </c>
      <c r="U37" s="221">
        <v>0</v>
      </c>
      <c r="V37" s="221">
        <f>ROUND(E37*U37,2)</f>
        <v>0</v>
      </c>
      <c r="W37" s="221"/>
      <c r="X37" s="221" t="s">
        <v>130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158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60" t="s">
        <v>201</v>
      </c>
      <c r="D38" s="254"/>
      <c r="E38" s="255">
        <v>2.1</v>
      </c>
      <c r="F38" s="221"/>
      <c r="G38" s="221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10"/>
      <c r="Z38" s="210"/>
      <c r="AA38" s="210"/>
      <c r="AB38" s="210"/>
      <c r="AC38" s="210"/>
      <c r="AD38" s="210"/>
      <c r="AE38" s="210"/>
      <c r="AF38" s="210"/>
      <c r="AG38" s="210" t="s">
        <v>169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8">
        <v>17</v>
      </c>
      <c r="B39" s="239" t="s">
        <v>202</v>
      </c>
      <c r="C39" s="248" t="s">
        <v>203</v>
      </c>
      <c r="D39" s="240" t="s">
        <v>157</v>
      </c>
      <c r="E39" s="241">
        <v>3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3"/>
      <c r="S39" s="243" t="s">
        <v>128</v>
      </c>
      <c r="T39" s="244" t="s">
        <v>129</v>
      </c>
      <c r="U39" s="221">
        <v>0</v>
      </c>
      <c r="V39" s="221">
        <f>ROUND(E39*U39,2)</f>
        <v>0</v>
      </c>
      <c r="W39" s="221"/>
      <c r="X39" s="221" t="s">
        <v>130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158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1">
        <v>18</v>
      </c>
      <c r="B40" s="232" t="s">
        <v>204</v>
      </c>
      <c r="C40" s="249" t="s">
        <v>205</v>
      </c>
      <c r="D40" s="233" t="s">
        <v>163</v>
      </c>
      <c r="E40" s="234">
        <v>2.4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6"/>
      <c r="S40" s="236" t="s">
        <v>128</v>
      </c>
      <c r="T40" s="237" t="s">
        <v>129</v>
      </c>
      <c r="U40" s="221">
        <v>0</v>
      </c>
      <c r="V40" s="221">
        <f>ROUND(E40*U40,2)</f>
        <v>0</v>
      </c>
      <c r="W40" s="221"/>
      <c r="X40" s="221" t="s">
        <v>130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158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60" t="s">
        <v>206</v>
      </c>
      <c r="D41" s="254"/>
      <c r="E41" s="255">
        <v>2.4</v>
      </c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10"/>
      <c r="Z41" s="210"/>
      <c r="AA41" s="210"/>
      <c r="AB41" s="210"/>
      <c r="AC41" s="210"/>
      <c r="AD41" s="210"/>
      <c r="AE41" s="210"/>
      <c r="AF41" s="210"/>
      <c r="AG41" s="210" t="s">
        <v>169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1">
        <v>19</v>
      </c>
      <c r="B42" s="232" t="s">
        <v>207</v>
      </c>
      <c r="C42" s="249" t="s">
        <v>208</v>
      </c>
      <c r="D42" s="233" t="s">
        <v>163</v>
      </c>
      <c r="E42" s="234">
        <v>1.5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6"/>
      <c r="S42" s="236" t="s">
        <v>128</v>
      </c>
      <c r="T42" s="237" t="s">
        <v>129</v>
      </c>
      <c r="U42" s="221">
        <v>0</v>
      </c>
      <c r="V42" s="221">
        <f>ROUND(E42*U42,2)</f>
        <v>0</v>
      </c>
      <c r="W42" s="221"/>
      <c r="X42" s="221" t="s">
        <v>130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158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60" t="s">
        <v>172</v>
      </c>
      <c r="D43" s="254"/>
      <c r="E43" s="255">
        <v>1.5</v>
      </c>
      <c r="F43" s="221"/>
      <c r="G43" s="221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10"/>
      <c r="Z43" s="210"/>
      <c r="AA43" s="210"/>
      <c r="AB43" s="210"/>
      <c r="AC43" s="210"/>
      <c r="AD43" s="210"/>
      <c r="AE43" s="210"/>
      <c r="AF43" s="210"/>
      <c r="AG43" s="210" t="s">
        <v>169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8">
        <v>20</v>
      </c>
      <c r="B44" s="239" t="s">
        <v>209</v>
      </c>
      <c r="C44" s="248" t="s">
        <v>210</v>
      </c>
      <c r="D44" s="240" t="s">
        <v>157</v>
      </c>
      <c r="E44" s="241">
        <v>3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3"/>
      <c r="S44" s="243" t="s">
        <v>128</v>
      </c>
      <c r="T44" s="244" t="s">
        <v>129</v>
      </c>
      <c r="U44" s="221">
        <v>0</v>
      </c>
      <c r="V44" s="221">
        <f>ROUND(E44*U44,2)</f>
        <v>0</v>
      </c>
      <c r="W44" s="221"/>
      <c r="X44" s="221" t="s">
        <v>130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158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1">
        <v>21</v>
      </c>
      <c r="B45" s="232" t="s">
        <v>211</v>
      </c>
      <c r="C45" s="249" t="s">
        <v>212</v>
      </c>
      <c r="D45" s="233" t="s">
        <v>163</v>
      </c>
      <c r="E45" s="234">
        <v>12.3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6"/>
      <c r="S45" s="236" t="s">
        <v>128</v>
      </c>
      <c r="T45" s="237" t="s">
        <v>129</v>
      </c>
      <c r="U45" s="221">
        <v>0</v>
      </c>
      <c r="V45" s="221">
        <f>ROUND(E45*U45,2)</f>
        <v>0</v>
      </c>
      <c r="W45" s="221"/>
      <c r="X45" s="221" t="s">
        <v>130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158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60" t="s">
        <v>195</v>
      </c>
      <c r="D46" s="254"/>
      <c r="E46" s="255">
        <v>12.3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10"/>
      <c r="Z46" s="210"/>
      <c r="AA46" s="210"/>
      <c r="AB46" s="210"/>
      <c r="AC46" s="210"/>
      <c r="AD46" s="210"/>
      <c r="AE46" s="210"/>
      <c r="AF46" s="210"/>
      <c r="AG46" s="210" t="s">
        <v>169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22</v>
      </c>
      <c r="B47" s="232" t="s">
        <v>213</v>
      </c>
      <c r="C47" s="249" t="s">
        <v>214</v>
      </c>
      <c r="D47" s="233" t="s">
        <v>163</v>
      </c>
      <c r="E47" s="234">
        <v>6.1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128</v>
      </c>
      <c r="T47" s="237" t="s">
        <v>129</v>
      </c>
      <c r="U47" s="221">
        <v>0</v>
      </c>
      <c r="V47" s="221">
        <f>ROUND(E47*U47,2)</f>
        <v>0</v>
      </c>
      <c r="W47" s="221"/>
      <c r="X47" s="221" t="s">
        <v>130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158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60" t="s">
        <v>215</v>
      </c>
      <c r="D48" s="254"/>
      <c r="E48" s="255">
        <v>5.0999999999999996</v>
      </c>
      <c r="F48" s="221"/>
      <c r="G48" s="221"/>
      <c r="H48" s="221"/>
      <c r="I48" s="221"/>
      <c r="J48" s="221"/>
      <c r="K48" s="221"/>
      <c r="L48" s="221"/>
      <c r="M48" s="221"/>
      <c r="N48" s="220"/>
      <c r="O48" s="220"/>
      <c r="P48" s="220"/>
      <c r="Q48" s="220"/>
      <c r="R48" s="221"/>
      <c r="S48" s="221"/>
      <c r="T48" s="221"/>
      <c r="U48" s="221"/>
      <c r="V48" s="221"/>
      <c r="W48" s="221"/>
      <c r="X48" s="221"/>
      <c r="Y48" s="210"/>
      <c r="Z48" s="210"/>
      <c r="AA48" s="210"/>
      <c r="AB48" s="210"/>
      <c r="AC48" s="210"/>
      <c r="AD48" s="210"/>
      <c r="AE48" s="210"/>
      <c r="AF48" s="210"/>
      <c r="AG48" s="210" t="s">
        <v>169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60" t="s">
        <v>216</v>
      </c>
      <c r="D49" s="254"/>
      <c r="E49" s="255">
        <v>1</v>
      </c>
      <c r="F49" s="221"/>
      <c r="G49" s="221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10"/>
      <c r="Z49" s="210"/>
      <c r="AA49" s="210"/>
      <c r="AB49" s="210"/>
      <c r="AC49" s="210"/>
      <c r="AD49" s="210"/>
      <c r="AE49" s="210"/>
      <c r="AF49" s="210"/>
      <c r="AG49" s="210" t="s">
        <v>169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1">
        <v>23</v>
      </c>
      <c r="B50" s="232" t="s">
        <v>217</v>
      </c>
      <c r="C50" s="249" t="s">
        <v>218</v>
      </c>
      <c r="D50" s="233" t="s">
        <v>163</v>
      </c>
      <c r="E50" s="234">
        <v>3.4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6"/>
      <c r="S50" s="236" t="s">
        <v>128</v>
      </c>
      <c r="T50" s="237" t="s">
        <v>129</v>
      </c>
      <c r="U50" s="221">
        <v>0</v>
      </c>
      <c r="V50" s="221">
        <f>ROUND(E50*U50,2)</f>
        <v>0</v>
      </c>
      <c r="W50" s="221"/>
      <c r="X50" s="221" t="s">
        <v>130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158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60" t="s">
        <v>219</v>
      </c>
      <c r="D51" s="254"/>
      <c r="E51" s="255">
        <v>3.4</v>
      </c>
      <c r="F51" s="221"/>
      <c r="G51" s="221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10"/>
      <c r="Z51" s="210"/>
      <c r="AA51" s="210"/>
      <c r="AB51" s="210"/>
      <c r="AC51" s="210"/>
      <c r="AD51" s="210"/>
      <c r="AE51" s="210"/>
      <c r="AF51" s="210"/>
      <c r="AG51" s="210" t="s">
        <v>169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1">
        <v>24</v>
      </c>
      <c r="B52" s="232" t="s">
        <v>220</v>
      </c>
      <c r="C52" s="249" t="s">
        <v>221</v>
      </c>
      <c r="D52" s="233" t="s">
        <v>163</v>
      </c>
      <c r="E52" s="234">
        <v>2.7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/>
      <c r="S52" s="236" t="s">
        <v>128</v>
      </c>
      <c r="T52" s="237" t="s">
        <v>129</v>
      </c>
      <c r="U52" s="221">
        <v>0</v>
      </c>
      <c r="V52" s="221">
        <f>ROUND(E52*U52,2)</f>
        <v>0</v>
      </c>
      <c r="W52" s="221"/>
      <c r="X52" s="221" t="s">
        <v>130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158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60" t="s">
        <v>222</v>
      </c>
      <c r="D53" s="254"/>
      <c r="E53" s="255">
        <v>2.7</v>
      </c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10"/>
      <c r="Z53" s="210"/>
      <c r="AA53" s="210"/>
      <c r="AB53" s="210"/>
      <c r="AC53" s="210"/>
      <c r="AD53" s="210"/>
      <c r="AE53" s="210"/>
      <c r="AF53" s="210"/>
      <c r="AG53" s="210" t="s">
        <v>169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x14ac:dyDescent="0.2">
      <c r="A54" s="224" t="s">
        <v>123</v>
      </c>
      <c r="B54" s="225" t="s">
        <v>71</v>
      </c>
      <c r="C54" s="247" t="s">
        <v>72</v>
      </c>
      <c r="D54" s="226"/>
      <c r="E54" s="227"/>
      <c r="F54" s="228"/>
      <c r="G54" s="228">
        <f>SUMIF(AG55:AG70,"&lt;&gt;NOR",G55:G70)</f>
        <v>0</v>
      </c>
      <c r="H54" s="228"/>
      <c r="I54" s="228">
        <f>SUM(I55:I70)</f>
        <v>0</v>
      </c>
      <c r="J54" s="228"/>
      <c r="K54" s="228">
        <f>SUM(K55:K70)</f>
        <v>0</v>
      </c>
      <c r="L54" s="228"/>
      <c r="M54" s="228">
        <f>SUM(M55:M70)</f>
        <v>0</v>
      </c>
      <c r="N54" s="227"/>
      <c r="O54" s="227">
        <f>SUM(O55:O70)</f>
        <v>0</v>
      </c>
      <c r="P54" s="227"/>
      <c r="Q54" s="227">
        <f>SUM(Q55:Q70)</f>
        <v>0</v>
      </c>
      <c r="R54" s="228"/>
      <c r="S54" s="228"/>
      <c r="T54" s="229"/>
      <c r="U54" s="223"/>
      <c r="V54" s="223">
        <f>SUM(V55:V70)</f>
        <v>0</v>
      </c>
      <c r="W54" s="223"/>
      <c r="X54" s="223"/>
      <c r="AG54" t="s">
        <v>124</v>
      </c>
    </row>
    <row r="55" spans="1:60" outlineLevel="1" x14ac:dyDescent="0.2">
      <c r="A55" s="238">
        <v>25</v>
      </c>
      <c r="B55" s="239" t="s">
        <v>223</v>
      </c>
      <c r="C55" s="248" t="s">
        <v>224</v>
      </c>
      <c r="D55" s="240" t="s">
        <v>157</v>
      </c>
      <c r="E55" s="241">
        <v>1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128</v>
      </c>
      <c r="T55" s="244" t="s">
        <v>129</v>
      </c>
      <c r="U55" s="221">
        <v>0</v>
      </c>
      <c r="V55" s="221">
        <f>ROUND(E55*U55,2)</f>
        <v>0</v>
      </c>
      <c r="W55" s="221"/>
      <c r="X55" s="221" t="s">
        <v>130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158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8">
        <v>26</v>
      </c>
      <c r="B56" s="239" t="s">
        <v>225</v>
      </c>
      <c r="C56" s="248" t="s">
        <v>226</v>
      </c>
      <c r="D56" s="240" t="s">
        <v>157</v>
      </c>
      <c r="E56" s="241">
        <v>1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3"/>
      <c r="S56" s="243" t="s">
        <v>128</v>
      </c>
      <c r="T56" s="244" t="s">
        <v>129</v>
      </c>
      <c r="U56" s="221">
        <v>0</v>
      </c>
      <c r="V56" s="221">
        <f>ROUND(E56*U56,2)</f>
        <v>0</v>
      </c>
      <c r="W56" s="221"/>
      <c r="X56" s="221" t="s">
        <v>130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158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8">
        <v>27</v>
      </c>
      <c r="B57" s="239" t="s">
        <v>227</v>
      </c>
      <c r="C57" s="248" t="s">
        <v>228</v>
      </c>
      <c r="D57" s="240" t="s">
        <v>157</v>
      </c>
      <c r="E57" s="241">
        <v>3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21</v>
      </c>
      <c r="M57" s="243">
        <f>G57*(1+L57/100)</f>
        <v>0</v>
      </c>
      <c r="N57" s="241">
        <v>0</v>
      </c>
      <c r="O57" s="241">
        <f>ROUND(E57*N57,2)</f>
        <v>0</v>
      </c>
      <c r="P57" s="241">
        <v>0</v>
      </c>
      <c r="Q57" s="241">
        <f>ROUND(E57*P57,2)</f>
        <v>0</v>
      </c>
      <c r="R57" s="243"/>
      <c r="S57" s="243" t="s">
        <v>128</v>
      </c>
      <c r="T57" s="244" t="s">
        <v>129</v>
      </c>
      <c r="U57" s="221">
        <v>0</v>
      </c>
      <c r="V57" s="221">
        <f>ROUND(E57*U57,2)</f>
        <v>0</v>
      </c>
      <c r="W57" s="221"/>
      <c r="X57" s="221" t="s">
        <v>130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158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8">
        <v>28</v>
      </c>
      <c r="B58" s="239" t="s">
        <v>229</v>
      </c>
      <c r="C58" s="248" t="s">
        <v>230</v>
      </c>
      <c r="D58" s="240" t="s">
        <v>157</v>
      </c>
      <c r="E58" s="241">
        <v>3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3"/>
      <c r="S58" s="243" t="s">
        <v>128</v>
      </c>
      <c r="T58" s="244" t="s">
        <v>129</v>
      </c>
      <c r="U58" s="221">
        <v>0</v>
      </c>
      <c r="V58" s="221">
        <f>ROUND(E58*U58,2)</f>
        <v>0</v>
      </c>
      <c r="W58" s="221"/>
      <c r="X58" s="221" t="s">
        <v>130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158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29</v>
      </c>
      <c r="B59" s="232" t="s">
        <v>231</v>
      </c>
      <c r="C59" s="249" t="s">
        <v>232</v>
      </c>
      <c r="D59" s="233" t="s">
        <v>233</v>
      </c>
      <c r="E59" s="234">
        <v>7.835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6"/>
      <c r="S59" s="236" t="s">
        <v>128</v>
      </c>
      <c r="T59" s="237" t="s">
        <v>129</v>
      </c>
      <c r="U59" s="221">
        <v>0</v>
      </c>
      <c r="V59" s="221">
        <f>ROUND(E59*U59,2)</f>
        <v>0</v>
      </c>
      <c r="W59" s="221"/>
      <c r="X59" s="221" t="s">
        <v>130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158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60" t="s">
        <v>234</v>
      </c>
      <c r="D60" s="254"/>
      <c r="E60" s="255">
        <v>2.8149999999999999</v>
      </c>
      <c r="F60" s="221"/>
      <c r="G60" s="22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10"/>
      <c r="Z60" s="210"/>
      <c r="AA60" s="210"/>
      <c r="AB60" s="210"/>
      <c r="AC60" s="210"/>
      <c r="AD60" s="210"/>
      <c r="AE60" s="210"/>
      <c r="AF60" s="210"/>
      <c r="AG60" s="210" t="s">
        <v>169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60" t="s">
        <v>235</v>
      </c>
      <c r="D61" s="254"/>
      <c r="E61" s="255">
        <v>5.0199999999999996</v>
      </c>
      <c r="F61" s="221"/>
      <c r="G61" s="221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10"/>
      <c r="Z61" s="210"/>
      <c r="AA61" s="210"/>
      <c r="AB61" s="210"/>
      <c r="AC61" s="210"/>
      <c r="AD61" s="210"/>
      <c r="AE61" s="210"/>
      <c r="AF61" s="210"/>
      <c r="AG61" s="210" t="s">
        <v>169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8">
        <v>30</v>
      </c>
      <c r="B62" s="239" t="s">
        <v>236</v>
      </c>
      <c r="C62" s="248" t="s">
        <v>237</v>
      </c>
      <c r="D62" s="240" t="s">
        <v>157</v>
      </c>
      <c r="E62" s="241">
        <v>1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3"/>
      <c r="S62" s="243" t="s">
        <v>128</v>
      </c>
      <c r="T62" s="244" t="s">
        <v>129</v>
      </c>
      <c r="U62" s="221">
        <v>0</v>
      </c>
      <c r="V62" s="221">
        <f>ROUND(E62*U62,2)</f>
        <v>0</v>
      </c>
      <c r="W62" s="221"/>
      <c r="X62" s="221" t="s">
        <v>130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158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8">
        <v>31</v>
      </c>
      <c r="B63" s="239" t="s">
        <v>238</v>
      </c>
      <c r="C63" s="248" t="s">
        <v>239</v>
      </c>
      <c r="D63" s="240" t="s">
        <v>157</v>
      </c>
      <c r="E63" s="241">
        <v>3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3"/>
      <c r="S63" s="243" t="s">
        <v>128</v>
      </c>
      <c r="T63" s="244" t="s">
        <v>129</v>
      </c>
      <c r="U63" s="221">
        <v>0</v>
      </c>
      <c r="V63" s="221">
        <f>ROUND(E63*U63,2)</f>
        <v>0</v>
      </c>
      <c r="W63" s="221"/>
      <c r="X63" s="221" t="s">
        <v>130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158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1">
        <v>32</v>
      </c>
      <c r="B64" s="232" t="s">
        <v>240</v>
      </c>
      <c r="C64" s="249" t="s">
        <v>241</v>
      </c>
      <c r="D64" s="233" t="s">
        <v>233</v>
      </c>
      <c r="E64" s="234">
        <v>5.94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6"/>
      <c r="S64" s="236" t="s">
        <v>128</v>
      </c>
      <c r="T64" s="237" t="s">
        <v>129</v>
      </c>
      <c r="U64" s="221">
        <v>0</v>
      </c>
      <c r="V64" s="221">
        <f>ROUND(E64*U64,2)</f>
        <v>0</v>
      </c>
      <c r="W64" s="221"/>
      <c r="X64" s="221" t="s">
        <v>130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158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60" t="s">
        <v>242</v>
      </c>
      <c r="D65" s="254"/>
      <c r="E65" s="255">
        <v>1.97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10"/>
      <c r="Z65" s="210"/>
      <c r="AA65" s="210"/>
      <c r="AB65" s="210"/>
      <c r="AC65" s="210"/>
      <c r="AD65" s="210"/>
      <c r="AE65" s="210"/>
      <c r="AF65" s="210"/>
      <c r="AG65" s="210" t="s">
        <v>169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60" t="s">
        <v>243</v>
      </c>
      <c r="D66" s="254"/>
      <c r="E66" s="255">
        <v>3.97</v>
      </c>
      <c r="F66" s="221"/>
      <c r="G66" s="221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10"/>
      <c r="Z66" s="210"/>
      <c r="AA66" s="210"/>
      <c r="AB66" s="210"/>
      <c r="AC66" s="210"/>
      <c r="AD66" s="210"/>
      <c r="AE66" s="210"/>
      <c r="AF66" s="210"/>
      <c r="AG66" s="210" t="s">
        <v>169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8">
        <v>33</v>
      </c>
      <c r="B67" s="239" t="s">
        <v>244</v>
      </c>
      <c r="C67" s="248" t="s">
        <v>245</v>
      </c>
      <c r="D67" s="240" t="s">
        <v>157</v>
      </c>
      <c r="E67" s="241">
        <v>1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3"/>
      <c r="S67" s="243" t="s">
        <v>128</v>
      </c>
      <c r="T67" s="244" t="s">
        <v>129</v>
      </c>
      <c r="U67" s="221">
        <v>0</v>
      </c>
      <c r="V67" s="221">
        <f>ROUND(E67*U67,2)</f>
        <v>0</v>
      </c>
      <c r="W67" s="221"/>
      <c r="X67" s="221" t="s">
        <v>130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158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8">
        <v>34</v>
      </c>
      <c r="B68" s="239" t="s">
        <v>246</v>
      </c>
      <c r="C68" s="248" t="s">
        <v>247</v>
      </c>
      <c r="D68" s="240" t="s">
        <v>157</v>
      </c>
      <c r="E68" s="241">
        <v>1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3"/>
      <c r="S68" s="243" t="s">
        <v>128</v>
      </c>
      <c r="T68" s="244" t="s">
        <v>129</v>
      </c>
      <c r="U68" s="221">
        <v>0</v>
      </c>
      <c r="V68" s="221">
        <f>ROUND(E68*U68,2)</f>
        <v>0</v>
      </c>
      <c r="W68" s="221"/>
      <c r="X68" s="221" t="s">
        <v>130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158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8">
        <v>35</v>
      </c>
      <c r="B69" s="239" t="s">
        <v>248</v>
      </c>
      <c r="C69" s="248" t="s">
        <v>249</v>
      </c>
      <c r="D69" s="240" t="s">
        <v>157</v>
      </c>
      <c r="E69" s="241">
        <v>1</v>
      </c>
      <c r="F69" s="242"/>
      <c r="G69" s="243">
        <f>ROUND(E69*F69,2)</f>
        <v>0</v>
      </c>
      <c r="H69" s="242"/>
      <c r="I69" s="243">
        <f>ROUND(E69*H69,2)</f>
        <v>0</v>
      </c>
      <c r="J69" s="242"/>
      <c r="K69" s="243">
        <f>ROUND(E69*J69,2)</f>
        <v>0</v>
      </c>
      <c r="L69" s="243">
        <v>21</v>
      </c>
      <c r="M69" s="243">
        <f>G69*(1+L69/100)</f>
        <v>0</v>
      </c>
      <c r="N69" s="241">
        <v>0</v>
      </c>
      <c r="O69" s="241">
        <f>ROUND(E69*N69,2)</f>
        <v>0</v>
      </c>
      <c r="P69" s="241">
        <v>0</v>
      </c>
      <c r="Q69" s="241">
        <f>ROUND(E69*P69,2)</f>
        <v>0</v>
      </c>
      <c r="R69" s="243"/>
      <c r="S69" s="243" t="s">
        <v>128</v>
      </c>
      <c r="T69" s="244" t="s">
        <v>129</v>
      </c>
      <c r="U69" s="221">
        <v>0</v>
      </c>
      <c r="V69" s="221">
        <f>ROUND(E69*U69,2)</f>
        <v>0</v>
      </c>
      <c r="W69" s="221"/>
      <c r="X69" s="221" t="s">
        <v>130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158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8">
        <v>36</v>
      </c>
      <c r="B70" s="239" t="s">
        <v>250</v>
      </c>
      <c r="C70" s="248" t="s">
        <v>251</v>
      </c>
      <c r="D70" s="240" t="s">
        <v>157</v>
      </c>
      <c r="E70" s="241">
        <v>1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3"/>
      <c r="S70" s="243" t="s">
        <v>128</v>
      </c>
      <c r="T70" s="244" t="s">
        <v>129</v>
      </c>
      <c r="U70" s="221">
        <v>0</v>
      </c>
      <c r="V70" s="221">
        <f>ROUND(E70*U70,2)</f>
        <v>0</v>
      </c>
      <c r="W70" s="221"/>
      <c r="X70" s="221" t="s">
        <v>130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158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24" t="s">
        <v>123</v>
      </c>
      <c r="B71" s="225" t="s">
        <v>73</v>
      </c>
      <c r="C71" s="247" t="s">
        <v>74</v>
      </c>
      <c r="D71" s="226"/>
      <c r="E71" s="227"/>
      <c r="F71" s="228"/>
      <c r="G71" s="228">
        <f>SUMIF(AG72:AG87,"&lt;&gt;NOR",G72:G87)</f>
        <v>0</v>
      </c>
      <c r="H71" s="228"/>
      <c r="I71" s="228">
        <f>SUM(I72:I87)</f>
        <v>0</v>
      </c>
      <c r="J71" s="228"/>
      <c r="K71" s="228">
        <f>SUM(K72:K87)</f>
        <v>0</v>
      </c>
      <c r="L71" s="228"/>
      <c r="M71" s="228">
        <f>SUM(M72:M87)</f>
        <v>0</v>
      </c>
      <c r="N71" s="227"/>
      <c r="O71" s="227">
        <f>SUM(O72:O87)</f>
        <v>0</v>
      </c>
      <c r="P71" s="227"/>
      <c r="Q71" s="227">
        <f>SUM(Q72:Q87)</f>
        <v>0</v>
      </c>
      <c r="R71" s="228"/>
      <c r="S71" s="228"/>
      <c r="T71" s="229"/>
      <c r="U71" s="223"/>
      <c r="V71" s="223">
        <f>SUM(V72:V87)</f>
        <v>0</v>
      </c>
      <c r="W71" s="223"/>
      <c r="X71" s="223"/>
      <c r="AG71" t="s">
        <v>124</v>
      </c>
    </row>
    <row r="72" spans="1:60" outlineLevel="1" x14ac:dyDescent="0.2">
      <c r="A72" s="238">
        <v>37</v>
      </c>
      <c r="B72" s="239" t="s">
        <v>252</v>
      </c>
      <c r="C72" s="248" t="s">
        <v>253</v>
      </c>
      <c r="D72" s="240" t="s">
        <v>157</v>
      </c>
      <c r="E72" s="241">
        <v>1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3"/>
      <c r="S72" s="243" t="s">
        <v>128</v>
      </c>
      <c r="T72" s="244" t="s">
        <v>129</v>
      </c>
      <c r="U72" s="221">
        <v>0</v>
      </c>
      <c r="V72" s="221">
        <f>ROUND(E72*U72,2)</f>
        <v>0</v>
      </c>
      <c r="W72" s="221"/>
      <c r="X72" s="221" t="s">
        <v>130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158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8">
        <v>38</v>
      </c>
      <c r="B73" s="239" t="s">
        <v>254</v>
      </c>
      <c r="C73" s="248" t="s">
        <v>255</v>
      </c>
      <c r="D73" s="240" t="s">
        <v>157</v>
      </c>
      <c r="E73" s="241">
        <v>1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3"/>
      <c r="S73" s="243" t="s">
        <v>128</v>
      </c>
      <c r="T73" s="244" t="s">
        <v>129</v>
      </c>
      <c r="U73" s="221">
        <v>0</v>
      </c>
      <c r="V73" s="221">
        <f>ROUND(E73*U73,2)</f>
        <v>0</v>
      </c>
      <c r="W73" s="221"/>
      <c r="X73" s="221" t="s">
        <v>130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158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8">
        <v>39</v>
      </c>
      <c r="B74" s="239" t="s">
        <v>256</v>
      </c>
      <c r="C74" s="248" t="s">
        <v>257</v>
      </c>
      <c r="D74" s="240" t="s">
        <v>157</v>
      </c>
      <c r="E74" s="241">
        <v>8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3"/>
      <c r="S74" s="243" t="s">
        <v>128</v>
      </c>
      <c r="T74" s="244" t="s">
        <v>129</v>
      </c>
      <c r="U74" s="221">
        <v>0</v>
      </c>
      <c r="V74" s="221">
        <f>ROUND(E74*U74,2)</f>
        <v>0</v>
      </c>
      <c r="W74" s="221"/>
      <c r="X74" s="221" t="s">
        <v>130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158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8">
        <v>40</v>
      </c>
      <c r="B75" s="239" t="s">
        <v>258</v>
      </c>
      <c r="C75" s="248" t="s">
        <v>259</v>
      </c>
      <c r="D75" s="240" t="s">
        <v>127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3"/>
      <c r="S75" s="243" t="s">
        <v>128</v>
      </c>
      <c r="T75" s="244" t="s">
        <v>129</v>
      </c>
      <c r="U75" s="221">
        <v>0</v>
      </c>
      <c r="V75" s="221">
        <f>ROUND(E75*U75,2)</f>
        <v>0</v>
      </c>
      <c r="W75" s="221"/>
      <c r="X75" s="221" t="s">
        <v>130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158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8">
        <v>41</v>
      </c>
      <c r="B76" s="239" t="s">
        <v>260</v>
      </c>
      <c r="C76" s="248" t="s">
        <v>261</v>
      </c>
      <c r="D76" s="240" t="s">
        <v>127</v>
      </c>
      <c r="E76" s="241">
        <v>1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1">
        <v>0</v>
      </c>
      <c r="O76" s="241">
        <f>ROUND(E76*N76,2)</f>
        <v>0</v>
      </c>
      <c r="P76" s="241">
        <v>0</v>
      </c>
      <c r="Q76" s="241">
        <f>ROUND(E76*P76,2)</f>
        <v>0</v>
      </c>
      <c r="R76" s="243"/>
      <c r="S76" s="243" t="s">
        <v>128</v>
      </c>
      <c r="T76" s="244" t="s">
        <v>129</v>
      </c>
      <c r="U76" s="221">
        <v>0</v>
      </c>
      <c r="V76" s="221">
        <f>ROUND(E76*U76,2)</f>
        <v>0</v>
      </c>
      <c r="W76" s="221"/>
      <c r="X76" s="221" t="s">
        <v>130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158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8">
        <v>42</v>
      </c>
      <c r="B77" s="239" t="s">
        <v>262</v>
      </c>
      <c r="C77" s="248" t="s">
        <v>263</v>
      </c>
      <c r="D77" s="240" t="s">
        <v>127</v>
      </c>
      <c r="E77" s="241">
        <v>1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3"/>
      <c r="S77" s="243" t="s">
        <v>128</v>
      </c>
      <c r="T77" s="244" t="s">
        <v>129</v>
      </c>
      <c r="U77" s="221">
        <v>0</v>
      </c>
      <c r="V77" s="221">
        <f>ROUND(E77*U77,2)</f>
        <v>0</v>
      </c>
      <c r="W77" s="221"/>
      <c r="X77" s="221" t="s">
        <v>130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158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8">
        <v>43</v>
      </c>
      <c r="B78" s="239" t="s">
        <v>264</v>
      </c>
      <c r="C78" s="248" t="s">
        <v>265</v>
      </c>
      <c r="D78" s="240" t="s">
        <v>127</v>
      </c>
      <c r="E78" s="241">
        <v>1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3"/>
      <c r="S78" s="243" t="s">
        <v>128</v>
      </c>
      <c r="T78" s="244" t="s">
        <v>129</v>
      </c>
      <c r="U78" s="221">
        <v>0</v>
      </c>
      <c r="V78" s="221">
        <f>ROUND(E78*U78,2)</f>
        <v>0</v>
      </c>
      <c r="W78" s="221"/>
      <c r="X78" s="221" t="s">
        <v>130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158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8">
        <v>44</v>
      </c>
      <c r="B79" s="239" t="s">
        <v>266</v>
      </c>
      <c r="C79" s="248" t="s">
        <v>267</v>
      </c>
      <c r="D79" s="240" t="s">
        <v>157</v>
      </c>
      <c r="E79" s="241">
        <v>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3"/>
      <c r="S79" s="243" t="s">
        <v>128</v>
      </c>
      <c r="T79" s="244" t="s">
        <v>129</v>
      </c>
      <c r="U79" s="221">
        <v>0</v>
      </c>
      <c r="V79" s="221">
        <f>ROUND(E79*U79,2)</f>
        <v>0</v>
      </c>
      <c r="W79" s="221"/>
      <c r="X79" s="221" t="s">
        <v>130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158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8">
        <v>45</v>
      </c>
      <c r="B80" s="239" t="s">
        <v>268</v>
      </c>
      <c r="C80" s="248" t="s">
        <v>269</v>
      </c>
      <c r="D80" s="240" t="s">
        <v>157</v>
      </c>
      <c r="E80" s="241">
        <v>2</v>
      </c>
      <c r="F80" s="242"/>
      <c r="G80" s="243">
        <f>ROUND(E80*F80,2)</f>
        <v>0</v>
      </c>
      <c r="H80" s="242"/>
      <c r="I80" s="243">
        <f>ROUND(E80*H80,2)</f>
        <v>0</v>
      </c>
      <c r="J80" s="242"/>
      <c r="K80" s="243">
        <f>ROUND(E80*J80,2)</f>
        <v>0</v>
      </c>
      <c r="L80" s="243">
        <v>21</v>
      </c>
      <c r="M80" s="243">
        <f>G80*(1+L80/100)</f>
        <v>0</v>
      </c>
      <c r="N80" s="241">
        <v>0</v>
      </c>
      <c r="O80" s="241">
        <f>ROUND(E80*N80,2)</f>
        <v>0</v>
      </c>
      <c r="P80" s="241">
        <v>0</v>
      </c>
      <c r="Q80" s="241">
        <f>ROUND(E80*P80,2)</f>
        <v>0</v>
      </c>
      <c r="R80" s="243"/>
      <c r="S80" s="243" t="s">
        <v>128</v>
      </c>
      <c r="T80" s="244" t="s">
        <v>129</v>
      </c>
      <c r="U80" s="221">
        <v>0</v>
      </c>
      <c r="V80" s="221">
        <f>ROUND(E80*U80,2)</f>
        <v>0</v>
      </c>
      <c r="W80" s="221"/>
      <c r="X80" s="221" t="s">
        <v>130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158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8">
        <v>46</v>
      </c>
      <c r="B81" s="239" t="s">
        <v>270</v>
      </c>
      <c r="C81" s="248" t="s">
        <v>271</v>
      </c>
      <c r="D81" s="240" t="s">
        <v>157</v>
      </c>
      <c r="E81" s="241">
        <v>1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1">
        <v>0</v>
      </c>
      <c r="O81" s="241">
        <f>ROUND(E81*N81,2)</f>
        <v>0</v>
      </c>
      <c r="P81" s="241">
        <v>0</v>
      </c>
      <c r="Q81" s="241">
        <f>ROUND(E81*P81,2)</f>
        <v>0</v>
      </c>
      <c r="R81" s="243"/>
      <c r="S81" s="243" t="s">
        <v>128</v>
      </c>
      <c r="T81" s="244" t="s">
        <v>129</v>
      </c>
      <c r="U81" s="221">
        <v>0</v>
      </c>
      <c r="V81" s="221">
        <f>ROUND(E81*U81,2)</f>
        <v>0</v>
      </c>
      <c r="W81" s="221"/>
      <c r="X81" s="221" t="s">
        <v>130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158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38">
        <v>47</v>
      </c>
      <c r="B82" s="239" t="s">
        <v>272</v>
      </c>
      <c r="C82" s="248" t="s">
        <v>273</v>
      </c>
      <c r="D82" s="240" t="s">
        <v>157</v>
      </c>
      <c r="E82" s="241">
        <v>2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3"/>
      <c r="S82" s="243" t="s">
        <v>128</v>
      </c>
      <c r="T82" s="244" t="s">
        <v>129</v>
      </c>
      <c r="U82" s="221">
        <v>0</v>
      </c>
      <c r="V82" s="221">
        <f>ROUND(E82*U82,2)</f>
        <v>0</v>
      </c>
      <c r="W82" s="221"/>
      <c r="X82" s="221" t="s">
        <v>130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158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8">
        <v>48</v>
      </c>
      <c r="B83" s="239" t="s">
        <v>274</v>
      </c>
      <c r="C83" s="248" t="s">
        <v>275</v>
      </c>
      <c r="D83" s="240" t="s">
        <v>157</v>
      </c>
      <c r="E83" s="241">
        <v>1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1">
        <v>0</v>
      </c>
      <c r="O83" s="241">
        <f>ROUND(E83*N83,2)</f>
        <v>0</v>
      </c>
      <c r="P83" s="241">
        <v>0</v>
      </c>
      <c r="Q83" s="241">
        <f>ROUND(E83*P83,2)</f>
        <v>0</v>
      </c>
      <c r="R83" s="243"/>
      <c r="S83" s="243" t="s">
        <v>128</v>
      </c>
      <c r="T83" s="244" t="s">
        <v>129</v>
      </c>
      <c r="U83" s="221">
        <v>0</v>
      </c>
      <c r="V83" s="221">
        <f>ROUND(E83*U83,2)</f>
        <v>0</v>
      </c>
      <c r="W83" s="221"/>
      <c r="X83" s="221" t="s">
        <v>130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158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8">
        <v>49</v>
      </c>
      <c r="B84" s="239" t="s">
        <v>276</v>
      </c>
      <c r="C84" s="248" t="s">
        <v>277</v>
      </c>
      <c r="D84" s="240" t="s">
        <v>157</v>
      </c>
      <c r="E84" s="241">
        <v>3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/>
      <c r="S84" s="243" t="s">
        <v>128</v>
      </c>
      <c r="T84" s="244" t="s">
        <v>129</v>
      </c>
      <c r="U84" s="221">
        <v>0</v>
      </c>
      <c r="V84" s="221">
        <f>ROUND(E84*U84,2)</f>
        <v>0</v>
      </c>
      <c r="W84" s="221"/>
      <c r="X84" s="221" t="s">
        <v>130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158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8">
        <v>50</v>
      </c>
      <c r="B85" s="239" t="s">
        <v>278</v>
      </c>
      <c r="C85" s="248" t="s">
        <v>279</v>
      </c>
      <c r="D85" s="240" t="s">
        <v>157</v>
      </c>
      <c r="E85" s="241">
        <v>3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3"/>
      <c r="S85" s="243" t="s">
        <v>128</v>
      </c>
      <c r="T85" s="244" t="s">
        <v>129</v>
      </c>
      <c r="U85" s="221">
        <v>0</v>
      </c>
      <c r="V85" s="221">
        <f>ROUND(E85*U85,2)</f>
        <v>0</v>
      </c>
      <c r="W85" s="221"/>
      <c r="X85" s="221" t="s">
        <v>130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158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8">
        <v>51</v>
      </c>
      <c r="B86" s="239" t="s">
        <v>280</v>
      </c>
      <c r="C86" s="248" t="s">
        <v>281</v>
      </c>
      <c r="D86" s="240" t="s">
        <v>157</v>
      </c>
      <c r="E86" s="241">
        <v>1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1">
        <v>0</v>
      </c>
      <c r="O86" s="241">
        <f>ROUND(E86*N86,2)</f>
        <v>0</v>
      </c>
      <c r="P86" s="241">
        <v>0</v>
      </c>
      <c r="Q86" s="241">
        <f>ROUND(E86*P86,2)</f>
        <v>0</v>
      </c>
      <c r="R86" s="243"/>
      <c r="S86" s="243" t="s">
        <v>128</v>
      </c>
      <c r="T86" s="244" t="s">
        <v>129</v>
      </c>
      <c r="U86" s="221">
        <v>0</v>
      </c>
      <c r="V86" s="221">
        <f>ROUND(E86*U86,2)</f>
        <v>0</v>
      </c>
      <c r="W86" s="221"/>
      <c r="X86" s="221" t="s">
        <v>130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158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8">
        <v>52</v>
      </c>
      <c r="B87" s="239" t="s">
        <v>282</v>
      </c>
      <c r="C87" s="248" t="s">
        <v>283</v>
      </c>
      <c r="D87" s="240" t="s">
        <v>157</v>
      </c>
      <c r="E87" s="241">
        <v>1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3"/>
      <c r="S87" s="243" t="s">
        <v>128</v>
      </c>
      <c r="T87" s="244" t="s">
        <v>129</v>
      </c>
      <c r="U87" s="221">
        <v>0</v>
      </c>
      <c r="V87" s="221">
        <f>ROUND(E87*U87,2)</f>
        <v>0</v>
      </c>
      <c r="W87" s="221"/>
      <c r="X87" s="221" t="s">
        <v>130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158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x14ac:dyDescent="0.2">
      <c r="A88" s="224" t="s">
        <v>123</v>
      </c>
      <c r="B88" s="225" t="s">
        <v>75</v>
      </c>
      <c r="C88" s="247" t="s">
        <v>76</v>
      </c>
      <c r="D88" s="226"/>
      <c r="E88" s="227"/>
      <c r="F88" s="228"/>
      <c r="G88" s="228">
        <f>SUMIF(AG89:AG97,"&lt;&gt;NOR",G89:G97)</f>
        <v>0</v>
      </c>
      <c r="H88" s="228"/>
      <c r="I88" s="228">
        <f>SUM(I89:I97)</f>
        <v>0</v>
      </c>
      <c r="J88" s="228"/>
      <c r="K88" s="228">
        <f>SUM(K89:K97)</f>
        <v>0</v>
      </c>
      <c r="L88" s="228"/>
      <c r="M88" s="228">
        <f>SUM(M89:M97)</f>
        <v>0</v>
      </c>
      <c r="N88" s="227"/>
      <c r="O88" s="227">
        <f>SUM(O89:O97)</f>
        <v>0</v>
      </c>
      <c r="P88" s="227"/>
      <c r="Q88" s="227">
        <f>SUM(Q89:Q97)</f>
        <v>0</v>
      </c>
      <c r="R88" s="228"/>
      <c r="S88" s="228"/>
      <c r="T88" s="229"/>
      <c r="U88" s="223"/>
      <c r="V88" s="223">
        <f>SUM(V89:V97)</f>
        <v>0</v>
      </c>
      <c r="W88" s="223"/>
      <c r="X88" s="223"/>
      <c r="AG88" t="s">
        <v>124</v>
      </c>
    </row>
    <row r="89" spans="1:60" outlineLevel="1" x14ac:dyDescent="0.2">
      <c r="A89" s="238">
        <v>53</v>
      </c>
      <c r="B89" s="239" t="s">
        <v>284</v>
      </c>
      <c r="C89" s="248" t="s">
        <v>285</v>
      </c>
      <c r="D89" s="240" t="s">
        <v>127</v>
      </c>
      <c r="E89" s="241">
        <v>1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3"/>
      <c r="S89" s="243" t="s">
        <v>128</v>
      </c>
      <c r="T89" s="244" t="s">
        <v>129</v>
      </c>
      <c r="U89" s="221">
        <v>0</v>
      </c>
      <c r="V89" s="221">
        <f>ROUND(E89*U89,2)</f>
        <v>0</v>
      </c>
      <c r="W89" s="221"/>
      <c r="X89" s="221" t="s">
        <v>130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158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8">
        <v>54</v>
      </c>
      <c r="B90" s="239" t="s">
        <v>286</v>
      </c>
      <c r="C90" s="248" t="s">
        <v>287</v>
      </c>
      <c r="D90" s="240" t="s">
        <v>127</v>
      </c>
      <c r="E90" s="241">
        <v>2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3"/>
      <c r="S90" s="243" t="s">
        <v>128</v>
      </c>
      <c r="T90" s="244" t="s">
        <v>129</v>
      </c>
      <c r="U90" s="221">
        <v>0</v>
      </c>
      <c r="V90" s="221">
        <f>ROUND(E90*U90,2)</f>
        <v>0</v>
      </c>
      <c r="W90" s="221"/>
      <c r="X90" s="221" t="s">
        <v>130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158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8">
        <v>55</v>
      </c>
      <c r="B91" s="239" t="s">
        <v>288</v>
      </c>
      <c r="C91" s="248" t="s">
        <v>289</v>
      </c>
      <c r="D91" s="240" t="s">
        <v>127</v>
      </c>
      <c r="E91" s="241">
        <v>1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1">
        <v>0</v>
      </c>
      <c r="O91" s="241">
        <f>ROUND(E91*N91,2)</f>
        <v>0</v>
      </c>
      <c r="P91" s="241">
        <v>0</v>
      </c>
      <c r="Q91" s="241">
        <f>ROUND(E91*P91,2)</f>
        <v>0</v>
      </c>
      <c r="R91" s="243"/>
      <c r="S91" s="243" t="s">
        <v>128</v>
      </c>
      <c r="T91" s="244" t="s">
        <v>129</v>
      </c>
      <c r="U91" s="221">
        <v>0</v>
      </c>
      <c r="V91" s="221">
        <f>ROUND(E91*U91,2)</f>
        <v>0</v>
      </c>
      <c r="W91" s="221"/>
      <c r="X91" s="221" t="s">
        <v>130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158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8">
        <v>56</v>
      </c>
      <c r="B92" s="239" t="s">
        <v>290</v>
      </c>
      <c r="C92" s="248" t="s">
        <v>291</v>
      </c>
      <c r="D92" s="240" t="s">
        <v>157</v>
      </c>
      <c r="E92" s="241">
        <v>2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/>
      <c r="S92" s="243" t="s">
        <v>128</v>
      </c>
      <c r="T92" s="244" t="s">
        <v>129</v>
      </c>
      <c r="U92" s="221">
        <v>0</v>
      </c>
      <c r="V92" s="221">
        <f>ROUND(E92*U92,2)</f>
        <v>0</v>
      </c>
      <c r="W92" s="221"/>
      <c r="X92" s="221" t="s">
        <v>130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158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8">
        <v>57</v>
      </c>
      <c r="B93" s="239" t="s">
        <v>292</v>
      </c>
      <c r="C93" s="248" t="s">
        <v>293</v>
      </c>
      <c r="D93" s="240" t="s">
        <v>157</v>
      </c>
      <c r="E93" s="241">
        <v>1</v>
      </c>
      <c r="F93" s="242"/>
      <c r="G93" s="243">
        <f>ROUND(E93*F93,2)</f>
        <v>0</v>
      </c>
      <c r="H93" s="242"/>
      <c r="I93" s="243">
        <f>ROUND(E93*H93,2)</f>
        <v>0</v>
      </c>
      <c r="J93" s="242"/>
      <c r="K93" s="243">
        <f>ROUND(E93*J93,2)</f>
        <v>0</v>
      </c>
      <c r="L93" s="243">
        <v>21</v>
      </c>
      <c r="M93" s="243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3"/>
      <c r="S93" s="243" t="s">
        <v>128</v>
      </c>
      <c r="T93" s="244" t="s">
        <v>129</v>
      </c>
      <c r="U93" s="221">
        <v>0</v>
      </c>
      <c r="V93" s="221">
        <f>ROUND(E93*U93,2)</f>
        <v>0</v>
      </c>
      <c r="W93" s="221"/>
      <c r="X93" s="221" t="s">
        <v>130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158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8">
        <v>58</v>
      </c>
      <c r="B94" s="239" t="s">
        <v>294</v>
      </c>
      <c r="C94" s="248" t="s">
        <v>295</v>
      </c>
      <c r="D94" s="240" t="s">
        <v>127</v>
      </c>
      <c r="E94" s="241">
        <v>3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3"/>
      <c r="S94" s="243" t="s">
        <v>128</v>
      </c>
      <c r="T94" s="244" t="s">
        <v>129</v>
      </c>
      <c r="U94" s="221">
        <v>0</v>
      </c>
      <c r="V94" s="221">
        <f>ROUND(E94*U94,2)</f>
        <v>0</v>
      </c>
      <c r="W94" s="221"/>
      <c r="X94" s="221" t="s">
        <v>130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158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8">
        <v>59</v>
      </c>
      <c r="B95" s="239" t="s">
        <v>296</v>
      </c>
      <c r="C95" s="248" t="s">
        <v>297</v>
      </c>
      <c r="D95" s="240" t="s">
        <v>157</v>
      </c>
      <c r="E95" s="241">
        <v>1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3"/>
      <c r="S95" s="243" t="s">
        <v>128</v>
      </c>
      <c r="T95" s="244" t="s">
        <v>129</v>
      </c>
      <c r="U95" s="221">
        <v>0</v>
      </c>
      <c r="V95" s="221">
        <f>ROUND(E95*U95,2)</f>
        <v>0</v>
      </c>
      <c r="W95" s="221"/>
      <c r="X95" s="221" t="s">
        <v>130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158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8">
        <v>60</v>
      </c>
      <c r="B96" s="239" t="s">
        <v>298</v>
      </c>
      <c r="C96" s="248" t="s">
        <v>299</v>
      </c>
      <c r="D96" s="240" t="s">
        <v>127</v>
      </c>
      <c r="E96" s="241">
        <v>3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3"/>
      <c r="S96" s="243" t="s">
        <v>128</v>
      </c>
      <c r="T96" s="244" t="s">
        <v>129</v>
      </c>
      <c r="U96" s="221">
        <v>0</v>
      </c>
      <c r="V96" s="221">
        <f>ROUND(E96*U96,2)</f>
        <v>0</v>
      </c>
      <c r="W96" s="221"/>
      <c r="X96" s="221" t="s">
        <v>130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158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8">
        <v>61</v>
      </c>
      <c r="B97" s="239" t="s">
        <v>300</v>
      </c>
      <c r="C97" s="248" t="s">
        <v>301</v>
      </c>
      <c r="D97" s="240" t="s">
        <v>127</v>
      </c>
      <c r="E97" s="241">
        <v>1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3"/>
      <c r="S97" s="243" t="s">
        <v>128</v>
      </c>
      <c r="T97" s="244" t="s">
        <v>129</v>
      </c>
      <c r="U97" s="221">
        <v>0</v>
      </c>
      <c r="V97" s="221">
        <f>ROUND(E97*U97,2)</f>
        <v>0</v>
      </c>
      <c r="W97" s="221"/>
      <c r="X97" s="221" t="s">
        <v>130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158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24" t="s">
        <v>123</v>
      </c>
      <c r="B98" s="225" t="s">
        <v>77</v>
      </c>
      <c r="C98" s="247" t="s">
        <v>78</v>
      </c>
      <c r="D98" s="226"/>
      <c r="E98" s="227"/>
      <c r="F98" s="228"/>
      <c r="G98" s="228">
        <f>SUMIF(AG99:AG101,"&lt;&gt;NOR",G99:G101)</f>
        <v>0</v>
      </c>
      <c r="H98" s="228"/>
      <c r="I98" s="228">
        <f>SUM(I99:I101)</f>
        <v>0</v>
      </c>
      <c r="J98" s="228"/>
      <c r="K98" s="228">
        <f>SUM(K99:K101)</f>
        <v>0</v>
      </c>
      <c r="L98" s="228"/>
      <c r="M98" s="228">
        <f>SUM(M99:M101)</f>
        <v>0</v>
      </c>
      <c r="N98" s="227"/>
      <c r="O98" s="227">
        <f>SUM(O99:O101)</f>
        <v>0</v>
      </c>
      <c r="P98" s="227"/>
      <c r="Q98" s="227">
        <f>SUM(Q99:Q101)</f>
        <v>0</v>
      </c>
      <c r="R98" s="228"/>
      <c r="S98" s="228"/>
      <c r="T98" s="229"/>
      <c r="U98" s="223"/>
      <c r="V98" s="223">
        <f>SUM(V99:V101)</f>
        <v>0</v>
      </c>
      <c r="W98" s="223"/>
      <c r="X98" s="223"/>
      <c r="AG98" t="s">
        <v>124</v>
      </c>
    </row>
    <row r="99" spans="1:60" outlineLevel="1" x14ac:dyDescent="0.2">
      <c r="A99" s="238">
        <v>62</v>
      </c>
      <c r="B99" s="239" t="s">
        <v>302</v>
      </c>
      <c r="C99" s="248" t="s">
        <v>303</v>
      </c>
      <c r="D99" s="240" t="s">
        <v>157</v>
      </c>
      <c r="E99" s="241">
        <v>6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1">
        <v>0</v>
      </c>
      <c r="O99" s="241">
        <f>ROUND(E99*N99,2)</f>
        <v>0</v>
      </c>
      <c r="P99" s="241">
        <v>0</v>
      </c>
      <c r="Q99" s="241">
        <f>ROUND(E99*P99,2)</f>
        <v>0</v>
      </c>
      <c r="R99" s="243"/>
      <c r="S99" s="243" t="s">
        <v>128</v>
      </c>
      <c r="T99" s="244" t="s">
        <v>129</v>
      </c>
      <c r="U99" s="221">
        <v>0</v>
      </c>
      <c r="V99" s="221">
        <f>ROUND(E99*U99,2)</f>
        <v>0</v>
      </c>
      <c r="W99" s="221"/>
      <c r="X99" s="221" t="s">
        <v>130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158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8">
        <v>63</v>
      </c>
      <c r="B100" s="239" t="s">
        <v>304</v>
      </c>
      <c r="C100" s="248" t="s">
        <v>305</v>
      </c>
      <c r="D100" s="240" t="s">
        <v>157</v>
      </c>
      <c r="E100" s="241">
        <v>10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0</v>
      </c>
      <c r="O100" s="241">
        <f>ROUND(E100*N100,2)</f>
        <v>0</v>
      </c>
      <c r="P100" s="241">
        <v>0</v>
      </c>
      <c r="Q100" s="241">
        <f>ROUND(E100*P100,2)</f>
        <v>0</v>
      </c>
      <c r="R100" s="243"/>
      <c r="S100" s="243" t="s">
        <v>128</v>
      </c>
      <c r="T100" s="244" t="s">
        <v>129</v>
      </c>
      <c r="U100" s="221">
        <v>0</v>
      </c>
      <c r="V100" s="221">
        <f>ROUND(E100*U100,2)</f>
        <v>0</v>
      </c>
      <c r="W100" s="221"/>
      <c r="X100" s="221" t="s">
        <v>130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158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8">
        <v>64</v>
      </c>
      <c r="B101" s="239" t="s">
        <v>306</v>
      </c>
      <c r="C101" s="248" t="s">
        <v>307</v>
      </c>
      <c r="D101" s="240" t="s">
        <v>157</v>
      </c>
      <c r="E101" s="241">
        <v>12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21</v>
      </c>
      <c r="M101" s="243">
        <f>G101*(1+L101/100)</f>
        <v>0</v>
      </c>
      <c r="N101" s="241">
        <v>0</v>
      </c>
      <c r="O101" s="241">
        <f>ROUND(E101*N101,2)</f>
        <v>0</v>
      </c>
      <c r="P101" s="241">
        <v>0</v>
      </c>
      <c r="Q101" s="241">
        <f>ROUND(E101*P101,2)</f>
        <v>0</v>
      </c>
      <c r="R101" s="243"/>
      <c r="S101" s="243" t="s">
        <v>128</v>
      </c>
      <c r="T101" s="244" t="s">
        <v>129</v>
      </c>
      <c r="U101" s="221">
        <v>0</v>
      </c>
      <c r="V101" s="221">
        <f>ROUND(E101*U101,2)</f>
        <v>0</v>
      </c>
      <c r="W101" s="221"/>
      <c r="X101" s="221" t="s">
        <v>130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158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224" t="s">
        <v>123</v>
      </c>
      <c r="B102" s="225" t="s">
        <v>79</v>
      </c>
      <c r="C102" s="247" t="s">
        <v>80</v>
      </c>
      <c r="D102" s="226"/>
      <c r="E102" s="227"/>
      <c r="F102" s="228"/>
      <c r="G102" s="228">
        <f>SUMIF(AG103:AG108,"&lt;&gt;NOR",G103:G108)</f>
        <v>0</v>
      </c>
      <c r="H102" s="228"/>
      <c r="I102" s="228">
        <f>SUM(I103:I108)</f>
        <v>0</v>
      </c>
      <c r="J102" s="228"/>
      <c r="K102" s="228">
        <f>SUM(K103:K108)</f>
        <v>0</v>
      </c>
      <c r="L102" s="228"/>
      <c r="M102" s="228">
        <f>SUM(M103:M108)</f>
        <v>0</v>
      </c>
      <c r="N102" s="227"/>
      <c r="O102" s="227">
        <f>SUM(O103:O108)</f>
        <v>0</v>
      </c>
      <c r="P102" s="227"/>
      <c r="Q102" s="227">
        <f>SUM(Q103:Q108)</f>
        <v>1.37</v>
      </c>
      <c r="R102" s="228"/>
      <c r="S102" s="228"/>
      <c r="T102" s="229"/>
      <c r="U102" s="223"/>
      <c r="V102" s="223">
        <f>SUM(V103:V108)</f>
        <v>21.93</v>
      </c>
      <c r="W102" s="223"/>
      <c r="X102" s="223"/>
      <c r="AG102" t="s">
        <v>124</v>
      </c>
    </row>
    <row r="103" spans="1:60" outlineLevel="1" x14ac:dyDescent="0.2">
      <c r="A103" s="231">
        <v>65</v>
      </c>
      <c r="B103" s="232" t="s">
        <v>308</v>
      </c>
      <c r="C103" s="249" t="s">
        <v>309</v>
      </c>
      <c r="D103" s="233" t="s">
        <v>163</v>
      </c>
      <c r="E103" s="234">
        <v>21.8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4">
        <v>0</v>
      </c>
      <c r="O103" s="234">
        <f>ROUND(E103*N103,2)</f>
        <v>0</v>
      </c>
      <c r="P103" s="234">
        <v>6.3E-2</v>
      </c>
      <c r="Q103" s="234">
        <f>ROUND(E103*P103,2)</f>
        <v>1.37</v>
      </c>
      <c r="R103" s="236" t="s">
        <v>310</v>
      </c>
      <c r="S103" s="236" t="s">
        <v>139</v>
      </c>
      <c r="T103" s="237" t="s">
        <v>311</v>
      </c>
      <c r="U103" s="221">
        <v>1.006</v>
      </c>
      <c r="V103" s="221">
        <f>ROUND(E103*U103,2)</f>
        <v>21.93</v>
      </c>
      <c r="W103" s="221"/>
      <c r="X103" s="221" t="s">
        <v>130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131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0" t="s">
        <v>312</v>
      </c>
      <c r="D104" s="245"/>
      <c r="E104" s="245"/>
      <c r="F104" s="245"/>
      <c r="G104" s="245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142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61" t="s">
        <v>313</v>
      </c>
      <c r="D105" s="256"/>
      <c r="E105" s="256"/>
      <c r="F105" s="256"/>
      <c r="G105" s="256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61" t="s">
        <v>314</v>
      </c>
      <c r="D106" s="256"/>
      <c r="E106" s="256"/>
      <c r="F106" s="256"/>
      <c r="G106" s="256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61" t="s">
        <v>315</v>
      </c>
      <c r="D107" s="256"/>
      <c r="E107" s="256"/>
      <c r="F107" s="256"/>
      <c r="G107" s="256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60" t="s">
        <v>316</v>
      </c>
      <c r="D108" s="254"/>
      <c r="E108" s="255">
        <v>21.8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169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4" t="s">
        <v>123</v>
      </c>
      <c r="B109" s="225" t="s">
        <v>81</v>
      </c>
      <c r="C109" s="247" t="s">
        <v>82</v>
      </c>
      <c r="D109" s="226"/>
      <c r="E109" s="227"/>
      <c r="F109" s="228"/>
      <c r="G109" s="228">
        <f>SUMIF(AG110:AG118,"&lt;&gt;NOR",G110:G118)</f>
        <v>0</v>
      </c>
      <c r="H109" s="228"/>
      <c r="I109" s="228">
        <f>SUM(I110:I118)</f>
        <v>0</v>
      </c>
      <c r="J109" s="228"/>
      <c r="K109" s="228">
        <f>SUM(K110:K118)</f>
        <v>0</v>
      </c>
      <c r="L109" s="228"/>
      <c r="M109" s="228">
        <f>SUM(M110:M118)</f>
        <v>0</v>
      </c>
      <c r="N109" s="227"/>
      <c r="O109" s="227">
        <f>SUM(O110:O118)</f>
        <v>3.8099999999999996</v>
      </c>
      <c r="P109" s="227"/>
      <c r="Q109" s="227">
        <f>SUM(Q110:Q118)</f>
        <v>0</v>
      </c>
      <c r="R109" s="228"/>
      <c r="S109" s="228"/>
      <c r="T109" s="229"/>
      <c r="U109" s="223"/>
      <c r="V109" s="223">
        <f>SUM(V110:V118)</f>
        <v>36.08</v>
      </c>
      <c r="W109" s="223"/>
      <c r="X109" s="223"/>
      <c r="AG109" t="s">
        <v>124</v>
      </c>
    </row>
    <row r="110" spans="1:60" ht="22.5" outlineLevel="1" x14ac:dyDescent="0.2">
      <c r="A110" s="231">
        <v>66</v>
      </c>
      <c r="B110" s="232" t="s">
        <v>317</v>
      </c>
      <c r="C110" s="249" t="s">
        <v>318</v>
      </c>
      <c r="D110" s="233" t="s">
        <v>163</v>
      </c>
      <c r="E110" s="234">
        <v>104.28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2.426E-2</v>
      </c>
      <c r="O110" s="234">
        <f>ROUND(E110*N110,2)</f>
        <v>2.5299999999999998</v>
      </c>
      <c r="P110" s="234">
        <v>0</v>
      </c>
      <c r="Q110" s="234">
        <f>ROUND(E110*P110,2)</f>
        <v>0</v>
      </c>
      <c r="R110" s="236" t="s">
        <v>319</v>
      </c>
      <c r="S110" s="236" t="s">
        <v>139</v>
      </c>
      <c r="T110" s="237" t="s">
        <v>311</v>
      </c>
      <c r="U110" s="221">
        <v>0.14199999999999999</v>
      </c>
      <c r="V110" s="221">
        <f>ROUND(E110*U110,2)</f>
        <v>14.81</v>
      </c>
      <c r="W110" s="221"/>
      <c r="X110" s="221" t="s">
        <v>130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131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62" t="s">
        <v>320</v>
      </c>
      <c r="D111" s="257"/>
      <c r="E111" s="257"/>
      <c r="F111" s="257"/>
      <c r="G111" s="257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10"/>
      <c r="Z111" s="210"/>
      <c r="AA111" s="210"/>
      <c r="AB111" s="210"/>
      <c r="AC111" s="210"/>
      <c r="AD111" s="210"/>
      <c r="AE111" s="210"/>
      <c r="AF111" s="210"/>
      <c r="AG111" s="210" t="s">
        <v>321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61" t="s">
        <v>322</v>
      </c>
      <c r="D112" s="256"/>
      <c r="E112" s="256"/>
      <c r="F112" s="256"/>
      <c r="G112" s="256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142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60" t="s">
        <v>323</v>
      </c>
      <c r="D113" s="254"/>
      <c r="E113" s="255">
        <v>104.28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169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33.75" outlineLevel="1" x14ac:dyDescent="0.2">
      <c r="A114" s="231">
        <v>67</v>
      </c>
      <c r="B114" s="232" t="s">
        <v>324</v>
      </c>
      <c r="C114" s="249" t="s">
        <v>325</v>
      </c>
      <c r="D114" s="233" t="s">
        <v>163</v>
      </c>
      <c r="E114" s="234">
        <v>1251.3599999999999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4">
        <v>1.0200000000000001E-3</v>
      </c>
      <c r="O114" s="234">
        <f>ROUND(E114*N114,2)</f>
        <v>1.28</v>
      </c>
      <c r="P114" s="234">
        <v>0</v>
      </c>
      <c r="Q114" s="234">
        <f>ROUND(E114*P114,2)</f>
        <v>0</v>
      </c>
      <c r="R114" s="236" t="s">
        <v>319</v>
      </c>
      <c r="S114" s="236" t="s">
        <v>139</v>
      </c>
      <c r="T114" s="237" t="s">
        <v>311</v>
      </c>
      <c r="U114" s="221">
        <v>7.0000000000000001E-3</v>
      </c>
      <c r="V114" s="221">
        <f>ROUND(E114*U114,2)</f>
        <v>8.76</v>
      </c>
      <c r="W114" s="221"/>
      <c r="X114" s="221" t="s">
        <v>130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131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62" t="s">
        <v>320</v>
      </c>
      <c r="D115" s="257"/>
      <c r="E115" s="257"/>
      <c r="F115" s="257"/>
      <c r="G115" s="257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10"/>
      <c r="Z115" s="210"/>
      <c r="AA115" s="210"/>
      <c r="AB115" s="210"/>
      <c r="AC115" s="210"/>
      <c r="AD115" s="210"/>
      <c r="AE115" s="210"/>
      <c r="AF115" s="210"/>
      <c r="AG115" s="210" t="s">
        <v>321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60" t="s">
        <v>326</v>
      </c>
      <c r="D116" s="254"/>
      <c r="E116" s="255">
        <v>1251.3599999999999</v>
      </c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169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31">
        <v>68</v>
      </c>
      <c r="B117" s="232" t="s">
        <v>327</v>
      </c>
      <c r="C117" s="249" t="s">
        <v>328</v>
      </c>
      <c r="D117" s="233" t="s">
        <v>163</v>
      </c>
      <c r="E117" s="234">
        <v>104.28</v>
      </c>
      <c r="F117" s="235"/>
      <c r="G117" s="236">
        <f>ROUND(E117*F117,2)</f>
        <v>0</v>
      </c>
      <c r="H117" s="235"/>
      <c r="I117" s="236">
        <f>ROUND(E117*H117,2)</f>
        <v>0</v>
      </c>
      <c r="J117" s="235"/>
      <c r="K117" s="236">
        <f>ROUND(E117*J117,2)</f>
        <v>0</v>
      </c>
      <c r="L117" s="236">
        <v>21</v>
      </c>
      <c r="M117" s="236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6" t="s">
        <v>319</v>
      </c>
      <c r="S117" s="236" t="s">
        <v>139</v>
      </c>
      <c r="T117" s="237" t="s">
        <v>311</v>
      </c>
      <c r="U117" s="221">
        <v>0.12</v>
      </c>
      <c r="V117" s="221">
        <f>ROUND(E117*U117,2)</f>
        <v>12.51</v>
      </c>
      <c r="W117" s="221"/>
      <c r="X117" s="221" t="s">
        <v>130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131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60" t="s">
        <v>329</v>
      </c>
      <c r="D118" s="254"/>
      <c r="E118" s="255">
        <v>104.28</v>
      </c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169</v>
      </c>
      <c r="AH118" s="210">
        <v>5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4" t="s">
        <v>123</v>
      </c>
      <c r="B119" s="225" t="s">
        <v>83</v>
      </c>
      <c r="C119" s="247" t="s">
        <v>84</v>
      </c>
      <c r="D119" s="226"/>
      <c r="E119" s="227"/>
      <c r="F119" s="228"/>
      <c r="G119" s="228">
        <f>SUMIF(AG120:AG127,"&lt;&gt;NOR",G120:G127)</f>
        <v>0</v>
      </c>
      <c r="H119" s="228"/>
      <c r="I119" s="228">
        <f>SUM(I120:I127)</f>
        <v>0</v>
      </c>
      <c r="J119" s="228"/>
      <c r="K119" s="228">
        <f>SUM(K120:K127)</f>
        <v>0</v>
      </c>
      <c r="L119" s="228"/>
      <c r="M119" s="228">
        <f>SUM(M120:M127)</f>
        <v>0</v>
      </c>
      <c r="N119" s="227"/>
      <c r="O119" s="227">
        <f>SUM(O120:O127)</f>
        <v>0</v>
      </c>
      <c r="P119" s="227"/>
      <c r="Q119" s="227">
        <f>SUM(Q120:Q127)</f>
        <v>0.98000000000000009</v>
      </c>
      <c r="R119" s="228"/>
      <c r="S119" s="228"/>
      <c r="T119" s="229"/>
      <c r="U119" s="223"/>
      <c r="V119" s="223">
        <f>SUM(V120:V127)</f>
        <v>4.49</v>
      </c>
      <c r="W119" s="223"/>
      <c r="X119" s="223"/>
      <c r="AG119" t="s">
        <v>124</v>
      </c>
    </row>
    <row r="120" spans="1:60" ht="22.5" outlineLevel="1" x14ac:dyDescent="0.2">
      <c r="A120" s="231">
        <v>69</v>
      </c>
      <c r="B120" s="232" t="s">
        <v>330</v>
      </c>
      <c r="C120" s="249" t="s">
        <v>331</v>
      </c>
      <c r="D120" s="233" t="s">
        <v>332</v>
      </c>
      <c r="E120" s="234">
        <v>0.29249999999999998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4">
        <v>0</v>
      </c>
      <c r="O120" s="234">
        <f>ROUND(E120*N120,2)</f>
        <v>0</v>
      </c>
      <c r="P120" s="234">
        <v>2.65</v>
      </c>
      <c r="Q120" s="234">
        <f>ROUND(E120*P120,2)</f>
        <v>0.78</v>
      </c>
      <c r="R120" s="236" t="s">
        <v>333</v>
      </c>
      <c r="S120" s="236" t="s">
        <v>139</v>
      </c>
      <c r="T120" s="237" t="s">
        <v>311</v>
      </c>
      <c r="U120" s="221">
        <v>8.6210000000000004</v>
      </c>
      <c r="V120" s="221">
        <f>ROUND(E120*U120,2)</f>
        <v>2.52</v>
      </c>
      <c r="W120" s="221"/>
      <c r="X120" s="221" t="s">
        <v>130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131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62" t="s">
        <v>334</v>
      </c>
      <c r="D121" s="257"/>
      <c r="E121" s="257"/>
      <c r="F121" s="257"/>
      <c r="G121" s="257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10"/>
      <c r="Z121" s="210"/>
      <c r="AA121" s="210"/>
      <c r="AB121" s="210"/>
      <c r="AC121" s="210"/>
      <c r="AD121" s="210"/>
      <c r="AE121" s="210"/>
      <c r="AF121" s="210"/>
      <c r="AG121" s="210" t="s">
        <v>321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46" t="str">
        <f>C121</f>
        <v>s naložením vybouraných hmot a suti na dopravní prostředek nebo s odklizením na hromady do vzdálenosti 20 m</v>
      </c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61" t="s">
        <v>335</v>
      </c>
      <c r="D122" s="256"/>
      <c r="E122" s="256"/>
      <c r="F122" s="256"/>
      <c r="G122" s="256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142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46" t="str">
        <f>C122</f>
        <v>Včetně bourání geotextilií, výplně otvorů tvárnic, drenáží, trubek a dilatačních prvků apod. zabudovaných v bouraných konstrukcích.</v>
      </c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60" t="s">
        <v>336</v>
      </c>
      <c r="D123" s="254"/>
      <c r="E123" s="255">
        <v>0.29249999999999998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169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31">
        <v>70</v>
      </c>
      <c r="B124" s="232" t="s">
        <v>337</v>
      </c>
      <c r="C124" s="249" t="s">
        <v>338</v>
      </c>
      <c r="D124" s="233" t="s">
        <v>163</v>
      </c>
      <c r="E124" s="234">
        <v>4.95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4">
        <v>1E-3</v>
      </c>
      <c r="O124" s="234">
        <f>ROUND(E124*N124,2)</f>
        <v>0</v>
      </c>
      <c r="P124" s="234">
        <v>3.1E-2</v>
      </c>
      <c r="Q124" s="234">
        <f>ROUND(E124*P124,2)</f>
        <v>0.15</v>
      </c>
      <c r="R124" s="236" t="s">
        <v>339</v>
      </c>
      <c r="S124" s="236" t="s">
        <v>139</v>
      </c>
      <c r="T124" s="237" t="s">
        <v>311</v>
      </c>
      <c r="U124" s="221">
        <v>0.33100000000000002</v>
      </c>
      <c r="V124" s="221">
        <f>ROUND(E124*U124,2)</f>
        <v>1.64</v>
      </c>
      <c r="W124" s="221"/>
      <c r="X124" s="221" t="s">
        <v>130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131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62" t="s">
        <v>340</v>
      </c>
      <c r="D125" s="257"/>
      <c r="E125" s="257"/>
      <c r="F125" s="257"/>
      <c r="G125" s="257"/>
      <c r="H125" s="221"/>
      <c r="I125" s="221"/>
      <c r="J125" s="221"/>
      <c r="K125" s="221"/>
      <c r="L125" s="221"/>
      <c r="M125" s="221"/>
      <c r="N125" s="220"/>
      <c r="O125" s="220"/>
      <c r="P125" s="220"/>
      <c r="Q125" s="220"/>
      <c r="R125" s="221"/>
      <c r="S125" s="221"/>
      <c r="T125" s="221"/>
      <c r="U125" s="221"/>
      <c r="V125" s="221"/>
      <c r="W125" s="221"/>
      <c r="X125" s="221"/>
      <c r="Y125" s="210"/>
      <c r="Z125" s="210"/>
      <c r="AA125" s="210"/>
      <c r="AB125" s="210"/>
      <c r="AC125" s="210"/>
      <c r="AD125" s="210"/>
      <c r="AE125" s="210"/>
      <c r="AF125" s="210"/>
      <c r="AG125" s="210" t="s">
        <v>321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60" t="s">
        <v>341</v>
      </c>
      <c r="D126" s="254"/>
      <c r="E126" s="255">
        <v>4.95</v>
      </c>
      <c r="F126" s="221"/>
      <c r="G126" s="221"/>
      <c r="H126" s="221"/>
      <c r="I126" s="221"/>
      <c r="J126" s="221"/>
      <c r="K126" s="221"/>
      <c r="L126" s="221"/>
      <c r="M126" s="221"/>
      <c r="N126" s="220"/>
      <c r="O126" s="220"/>
      <c r="P126" s="220"/>
      <c r="Q126" s="220"/>
      <c r="R126" s="221"/>
      <c r="S126" s="221"/>
      <c r="T126" s="221"/>
      <c r="U126" s="221"/>
      <c r="V126" s="221"/>
      <c r="W126" s="221"/>
      <c r="X126" s="221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169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8">
        <v>71</v>
      </c>
      <c r="B127" s="239" t="s">
        <v>342</v>
      </c>
      <c r="C127" s="248" t="s">
        <v>343</v>
      </c>
      <c r="D127" s="240" t="s">
        <v>344</v>
      </c>
      <c r="E127" s="241">
        <v>3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0</v>
      </c>
      <c r="O127" s="241">
        <f>ROUND(E127*N127,2)</f>
        <v>0</v>
      </c>
      <c r="P127" s="241">
        <v>1.507E-2</v>
      </c>
      <c r="Q127" s="241">
        <f>ROUND(E127*P127,2)</f>
        <v>0.05</v>
      </c>
      <c r="R127" s="243" t="s">
        <v>339</v>
      </c>
      <c r="S127" s="243" t="s">
        <v>139</v>
      </c>
      <c r="T127" s="244" t="s">
        <v>311</v>
      </c>
      <c r="U127" s="221">
        <v>0.11</v>
      </c>
      <c r="V127" s="221">
        <f>ROUND(E127*U127,2)</f>
        <v>0.33</v>
      </c>
      <c r="W127" s="221"/>
      <c r="X127" s="221" t="s">
        <v>130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131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x14ac:dyDescent="0.2">
      <c r="A128" s="224" t="s">
        <v>123</v>
      </c>
      <c r="B128" s="225" t="s">
        <v>85</v>
      </c>
      <c r="C128" s="247" t="s">
        <v>86</v>
      </c>
      <c r="D128" s="226"/>
      <c r="E128" s="227"/>
      <c r="F128" s="228"/>
      <c r="G128" s="228">
        <f>SUMIF(AG129:AG133,"&lt;&gt;NOR",G129:G133)</f>
        <v>0</v>
      </c>
      <c r="H128" s="228"/>
      <c r="I128" s="228">
        <f>SUM(I129:I133)</f>
        <v>0</v>
      </c>
      <c r="J128" s="228"/>
      <c r="K128" s="228">
        <f>SUM(K129:K133)</f>
        <v>0</v>
      </c>
      <c r="L128" s="228"/>
      <c r="M128" s="228">
        <f>SUM(M129:M133)</f>
        <v>0</v>
      </c>
      <c r="N128" s="227"/>
      <c r="O128" s="227">
        <f>SUM(O129:O133)</f>
        <v>0</v>
      </c>
      <c r="P128" s="227"/>
      <c r="Q128" s="227">
        <f>SUM(Q129:Q133)</f>
        <v>0</v>
      </c>
      <c r="R128" s="228"/>
      <c r="S128" s="228"/>
      <c r="T128" s="229"/>
      <c r="U128" s="223"/>
      <c r="V128" s="223">
        <f>SUM(V129:V133)</f>
        <v>9.82</v>
      </c>
      <c r="W128" s="223"/>
      <c r="X128" s="223"/>
      <c r="AG128" t="s">
        <v>124</v>
      </c>
    </row>
    <row r="129" spans="1:60" ht="33.75" outlineLevel="1" x14ac:dyDescent="0.2">
      <c r="A129" s="231">
        <v>72</v>
      </c>
      <c r="B129" s="232" t="s">
        <v>345</v>
      </c>
      <c r="C129" s="249" t="s">
        <v>346</v>
      </c>
      <c r="D129" s="233" t="s">
        <v>347</v>
      </c>
      <c r="E129" s="234">
        <v>3.8111700000000002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6" t="s">
        <v>348</v>
      </c>
      <c r="S129" s="236" t="s">
        <v>139</v>
      </c>
      <c r="T129" s="237" t="s">
        <v>311</v>
      </c>
      <c r="U129" s="221">
        <v>2.577</v>
      </c>
      <c r="V129" s="221">
        <f>ROUND(E129*U129,2)</f>
        <v>9.82</v>
      </c>
      <c r="W129" s="221"/>
      <c r="X129" s="221" t="s">
        <v>349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350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62" t="s">
        <v>351</v>
      </c>
      <c r="D130" s="257"/>
      <c r="E130" s="257"/>
      <c r="F130" s="257"/>
      <c r="G130" s="257"/>
      <c r="H130" s="221"/>
      <c r="I130" s="221"/>
      <c r="J130" s="221"/>
      <c r="K130" s="221"/>
      <c r="L130" s="221"/>
      <c r="M130" s="221"/>
      <c r="N130" s="220"/>
      <c r="O130" s="220"/>
      <c r="P130" s="220"/>
      <c r="Q130" s="220"/>
      <c r="R130" s="221"/>
      <c r="S130" s="221"/>
      <c r="T130" s="221"/>
      <c r="U130" s="221"/>
      <c r="V130" s="221"/>
      <c r="W130" s="221"/>
      <c r="X130" s="221"/>
      <c r="Y130" s="210"/>
      <c r="Z130" s="210"/>
      <c r="AA130" s="210"/>
      <c r="AB130" s="210"/>
      <c r="AC130" s="210"/>
      <c r="AD130" s="210"/>
      <c r="AE130" s="210"/>
      <c r="AF130" s="210"/>
      <c r="AG130" s="210" t="s">
        <v>321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60" t="s">
        <v>352</v>
      </c>
      <c r="D131" s="254"/>
      <c r="E131" s="255"/>
      <c r="F131" s="221"/>
      <c r="G131" s="221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169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60" t="s">
        <v>353</v>
      </c>
      <c r="D132" s="254"/>
      <c r="E132" s="255"/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169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60" t="s">
        <v>354</v>
      </c>
      <c r="D133" s="254"/>
      <c r="E133" s="255">
        <v>3.8111700000000002</v>
      </c>
      <c r="F133" s="221"/>
      <c r="G133" s="221"/>
      <c r="H133" s="221"/>
      <c r="I133" s="221"/>
      <c r="J133" s="221"/>
      <c r="K133" s="221"/>
      <c r="L133" s="221"/>
      <c r="M133" s="221"/>
      <c r="N133" s="220"/>
      <c r="O133" s="220"/>
      <c r="P133" s="220"/>
      <c r="Q133" s="220"/>
      <c r="R133" s="221"/>
      <c r="S133" s="221"/>
      <c r="T133" s="221"/>
      <c r="U133" s="221"/>
      <c r="V133" s="221"/>
      <c r="W133" s="221"/>
      <c r="X133" s="221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169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x14ac:dyDescent="0.2">
      <c r="A134" s="224" t="s">
        <v>123</v>
      </c>
      <c r="B134" s="225" t="s">
        <v>87</v>
      </c>
      <c r="C134" s="247" t="s">
        <v>88</v>
      </c>
      <c r="D134" s="226"/>
      <c r="E134" s="227"/>
      <c r="F134" s="228"/>
      <c r="G134" s="228">
        <f>SUMIF(AG135:AG146,"&lt;&gt;NOR",G135:G146)</f>
        <v>0</v>
      </c>
      <c r="H134" s="228"/>
      <c r="I134" s="228">
        <f>SUM(I135:I146)</f>
        <v>0</v>
      </c>
      <c r="J134" s="228"/>
      <c r="K134" s="228">
        <f>SUM(K135:K146)</f>
        <v>0</v>
      </c>
      <c r="L134" s="228"/>
      <c r="M134" s="228">
        <f>SUM(M135:M146)</f>
        <v>0</v>
      </c>
      <c r="N134" s="227"/>
      <c r="O134" s="227">
        <f>SUM(O135:O146)</f>
        <v>0</v>
      </c>
      <c r="P134" s="227"/>
      <c r="Q134" s="227">
        <f>SUM(Q135:Q146)</f>
        <v>0.14000000000000001</v>
      </c>
      <c r="R134" s="228"/>
      <c r="S134" s="228"/>
      <c r="T134" s="229"/>
      <c r="U134" s="223"/>
      <c r="V134" s="223">
        <f>SUM(V135:V146)</f>
        <v>4.18</v>
      </c>
      <c r="W134" s="223"/>
      <c r="X134" s="223"/>
      <c r="AG134" t="s">
        <v>124</v>
      </c>
    </row>
    <row r="135" spans="1:60" ht="22.5" outlineLevel="1" x14ac:dyDescent="0.2">
      <c r="A135" s="231">
        <v>73</v>
      </c>
      <c r="B135" s="232" t="s">
        <v>355</v>
      </c>
      <c r="C135" s="249" t="s">
        <v>356</v>
      </c>
      <c r="D135" s="233" t="s">
        <v>344</v>
      </c>
      <c r="E135" s="234">
        <v>8.3000000000000007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4">
        <v>0</v>
      </c>
      <c r="O135" s="234">
        <f>ROUND(E135*N135,2)</f>
        <v>0</v>
      </c>
      <c r="P135" s="234">
        <v>4.3499999999999997E-3</v>
      </c>
      <c r="Q135" s="234">
        <f>ROUND(E135*P135,2)</f>
        <v>0.04</v>
      </c>
      <c r="R135" s="236" t="s">
        <v>357</v>
      </c>
      <c r="S135" s="236" t="s">
        <v>139</v>
      </c>
      <c r="T135" s="237" t="s">
        <v>311</v>
      </c>
      <c r="U135" s="221">
        <v>8.0500000000000002E-2</v>
      </c>
      <c r="V135" s="221">
        <f>ROUND(E135*U135,2)</f>
        <v>0.67</v>
      </c>
      <c r="W135" s="221"/>
      <c r="X135" s="221" t="s">
        <v>130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131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60" t="s">
        <v>358</v>
      </c>
      <c r="D136" s="254"/>
      <c r="E136" s="255">
        <v>8.3000000000000007</v>
      </c>
      <c r="F136" s="221"/>
      <c r="G136" s="221"/>
      <c r="H136" s="221"/>
      <c r="I136" s="221"/>
      <c r="J136" s="221"/>
      <c r="K136" s="221"/>
      <c r="L136" s="221"/>
      <c r="M136" s="221"/>
      <c r="N136" s="220"/>
      <c r="O136" s="220"/>
      <c r="P136" s="220"/>
      <c r="Q136" s="220"/>
      <c r="R136" s="221"/>
      <c r="S136" s="221"/>
      <c r="T136" s="221"/>
      <c r="U136" s="221"/>
      <c r="V136" s="221"/>
      <c r="W136" s="221"/>
      <c r="X136" s="221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169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74</v>
      </c>
      <c r="B137" s="232" t="s">
        <v>359</v>
      </c>
      <c r="C137" s="249" t="s">
        <v>360</v>
      </c>
      <c r="D137" s="233" t="s">
        <v>344</v>
      </c>
      <c r="E137" s="234">
        <v>30.58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4">
        <v>0</v>
      </c>
      <c r="O137" s="234">
        <f>ROUND(E137*N137,2)</f>
        <v>0</v>
      </c>
      <c r="P137" s="234">
        <v>1.75E-3</v>
      </c>
      <c r="Q137" s="234">
        <f>ROUND(E137*P137,2)</f>
        <v>0.05</v>
      </c>
      <c r="R137" s="236" t="s">
        <v>357</v>
      </c>
      <c r="S137" s="236" t="s">
        <v>139</v>
      </c>
      <c r="T137" s="237" t="s">
        <v>311</v>
      </c>
      <c r="U137" s="221">
        <v>8.0500000000000002E-2</v>
      </c>
      <c r="V137" s="221">
        <f>ROUND(E137*U137,2)</f>
        <v>2.46</v>
      </c>
      <c r="W137" s="221"/>
      <c r="X137" s="221" t="s">
        <v>130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131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60" t="s">
        <v>361</v>
      </c>
      <c r="D138" s="254"/>
      <c r="E138" s="255">
        <v>7.9</v>
      </c>
      <c r="F138" s="221"/>
      <c r="G138" s="221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169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60" t="s">
        <v>362</v>
      </c>
      <c r="D139" s="254"/>
      <c r="E139" s="255">
        <v>6.06</v>
      </c>
      <c r="F139" s="221"/>
      <c r="G139" s="221"/>
      <c r="H139" s="221"/>
      <c r="I139" s="221"/>
      <c r="J139" s="221"/>
      <c r="K139" s="221"/>
      <c r="L139" s="221"/>
      <c r="M139" s="221"/>
      <c r="N139" s="220"/>
      <c r="O139" s="220"/>
      <c r="P139" s="220"/>
      <c r="Q139" s="220"/>
      <c r="R139" s="221"/>
      <c r="S139" s="221"/>
      <c r="T139" s="221"/>
      <c r="U139" s="221"/>
      <c r="V139" s="221"/>
      <c r="W139" s="221"/>
      <c r="X139" s="221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169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60" t="s">
        <v>363</v>
      </c>
      <c r="D140" s="254"/>
      <c r="E140" s="255">
        <v>5.4</v>
      </c>
      <c r="F140" s="221"/>
      <c r="G140" s="221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169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60" t="s">
        <v>364</v>
      </c>
      <c r="D141" s="254"/>
      <c r="E141" s="255">
        <v>5.22</v>
      </c>
      <c r="F141" s="221"/>
      <c r="G141" s="221"/>
      <c r="H141" s="221"/>
      <c r="I141" s="221"/>
      <c r="J141" s="221"/>
      <c r="K141" s="221"/>
      <c r="L141" s="221"/>
      <c r="M141" s="221"/>
      <c r="N141" s="220"/>
      <c r="O141" s="220"/>
      <c r="P141" s="220"/>
      <c r="Q141" s="220"/>
      <c r="R141" s="221"/>
      <c r="S141" s="221"/>
      <c r="T141" s="221"/>
      <c r="U141" s="221"/>
      <c r="V141" s="221"/>
      <c r="W141" s="221"/>
      <c r="X141" s="221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169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60" t="s">
        <v>365</v>
      </c>
      <c r="D142" s="254"/>
      <c r="E142" s="255">
        <v>6</v>
      </c>
      <c r="F142" s="221"/>
      <c r="G142" s="221"/>
      <c r="H142" s="221"/>
      <c r="I142" s="221"/>
      <c r="J142" s="221"/>
      <c r="K142" s="221"/>
      <c r="L142" s="221"/>
      <c r="M142" s="221"/>
      <c r="N142" s="220"/>
      <c r="O142" s="220"/>
      <c r="P142" s="220"/>
      <c r="Q142" s="220"/>
      <c r="R142" s="221"/>
      <c r="S142" s="221"/>
      <c r="T142" s="221"/>
      <c r="U142" s="221"/>
      <c r="V142" s="221"/>
      <c r="W142" s="221"/>
      <c r="X142" s="221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169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1">
        <v>75</v>
      </c>
      <c r="B143" s="232" t="s">
        <v>366</v>
      </c>
      <c r="C143" s="249" t="s">
        <v>367</v>
      </c>
      <c r="D143" s="233" t="s">
        <v>344</v>
      </c>
      <c r="E143" s="234">
        <v>13</v>
      </c>
      <c r="F143" s="235"/>
      <c r="G143" s="236">
        <f>ROUND(E143*F143,2)</f>
        <v>0</v>
      </c>
      <c r="H143" s="235"/>
      <c r="I143" s="236">
        <f>ROUND(E143*H143,2)</f>
        <v>0</v>
      </c>
      <c r="J143" s="235"/>
      <c r="K143" s="236">
        <f>ROUND(E143*J143,2)</f>
        <v>0</v>
      </c>
      <c r="L143" s="236">
        <v>21</v>
      </c>
      <c r="M143" s="236">
        <f>G143*(1+L143/100)</f>
        <v>0</v>
      </c>
      <c r="N143" s="234">
        <v>0</v>
      </c>
      <c r="O143" s="234">
        <f>ROUND(E143*N143,2)</f>
        <v>0</v>
      </c>
      <c r="P143" s="234">
        <v>3.5599999999999998E-3</v>
      </c>
      <c r="Q143" s="234">
        <f>ROUND(E143*P143,2)</f>
        <v>0.05</v>
      </c>
      <c r="R143" s="236" t="s">
        <v>357</v>
      </c>
      <c r="S143" s="236" t="s">
        <v>139</v>
      </c>
      <c r="T143" s="237" t="s">
        <v>311</v>
      </c>
      <c r="U143" s="221">
        <v>8.0500000000000002E-2</v>
      </c>
      <c r="V143" s="221">
        <f>ROUND(E143*U143,2)</f>
        <v>1.05</v>
      </c>
      <c r="W143" s="221"/>
      <c r="X143" s="221" t="s">
        <v>130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131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60" t="s">
        <v>368</v>
      </c>
      <c r="D144" s="254"/>
      <c r="E144" s="255">
        <v>13</v>
      </c>
      <c r="F144" s="221"/>
      <c r="G144" s="221"/>
      <c r="H144" s="221"/>
      <c r="I144" s="221"/>
      <c r="J144" s="221"/>
      <c r="K144" s="221"/>
      <c r="L144" s="221"/>
      <c r="M144" s="221"/>
      <c r="N144" s="220"/>
      <c r="O144" s="220"/>
      <c r="P144" s="220"/>
      <c r="Q144" s="220"/>
      <c r="R144" s="221"/>
      <c r="S144" s="221"/>
      <c r="T144" s="221"/>
      <c r="U144" s="221"/>
      <c r="V144" s="221"/>
      <c r="W144" s="221"/>
      <c r="X144" s="221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169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>
        <v>76</v>
      </c>
      <c r="B145" s="218" t="s">
        <v>369</v>
      </c>
      <c r="C145" s="263" t="s">
        <v>370</v>
      </c>
      <c r="D145" s="219" t="s">
        <v>0</v>
      </c>
      <c r="E145" s="258"/>
      <c r="F145" s="222"/>
      <c r="G145" s="221">
        <f>ROUND(E145*F145,2)</f>
        <v>0</v>
      </c>
      <c r="H145" s="222"/>
      <c r="I145" s="221">
        <f>ROUND(E145*H145,2)</f>
        <v>0</v>
      </c>
      <c r="J145" s="222"/>
      <c r="K145" s="221">
        <f>ROUND(E145*J145,2)</f>
        <v>0</v>
      </c>
      <c r="L145" s="221">
        <v>21</v>
      </c>
      <c r="M145" s="221">
        <f>G145*(1+L145/100)</f>
        <v>0</v>
      </c>
      <c r="N145" s="220">
        <v>0</v>
      </c>
      <c r="O145" s="220">
        <f>ROUND(E145*N145,2)</f>
        <v>0</v>
      </c>
      <c r="P145" s="220">
        <v>0</v>
      </c>
      <c r="Q145" s="220">
        <f>ROUND(E145*P145,2)</f>
        <v>0</v>
      </c>
      <c r="R145" s="221" t="s">
        <v>357</v>
      </c>
      <c r="S145" s="221" t="s">
        <v>139</v>
      </c>
      <c r="T145" s="221" t="s">
        <v>311</v>
      </c>
      <c r="U145" s="221">
        <v>0</v>
      </c>
      <c r="V145" s="221">
        <f>ROUND(E145*U145,2)</f>
        <v>0</v>
      </c>
      <c r="W145" s="221"/>
      <c r="X145" s="221" t="s">
        <v>349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350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64" t="s">
        <v>371</v>
      </c>
      <c r="D146" s="259"/>
      <c r="E146" s="259"/>
      <c r="F146" s="259"/>
      <c r="G146" s="259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10"/>
      <c r="Z146" s="210"/>
      <c r="AA146" s="210"/>
      <c r="AB146" s="210"/>
      <c r="AC146" s="210"/>
      <c r="AD146" s="210"/>
      <c r="AE146" s="210"/>
      <c r="AF146" s="210"/>
      <c r="AG146" s="210" t="s">
        <v>321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x14ac:dyDescent="0.2">
      <c r="A147" s="224" t="s">
        <v>123</v>
      </c>
      <c r="B147" s="225" t="s">
        <v>89</v>
      </c>
      <c r="C147" s="247" t="s">
        <v>90</v>
      </c>
      <c r="D147" s="226"/>
      <c r="E147" s="227"/>
      <c r="F147" s="228"/>
      <c r="G147" s="228">
        <f>SUMIF(AG148:AG178,"&lt;&gt;NOR",G148:G178)</f>
        <v>0</v>
      </c>
      <c r="H147" s="228"/>
      <c r="I147" s="228">
        <f>SUM(I148:I178)</f>
        <v>0</v>
      </c>
      <c r="J147" s="228"/>
      <c r="K147" s="228">
        <f>SUM(K148:K178)</f>
        <v>0</v>
      </c>
      <c r="L147" s="228"/>
      <c r="M147" s="228">
        <f>SUM(M148:M178)</f>
        <v>0</v>
      </c>
      <c r="N147" s="227"/>
      <c r="O147" s="227">
        <f>SUM(O148:O178)</f>
        <v>0</v>
      </c>
      <c r="P147" s="227"/>
      <c r="Q147" s="227">
        <f>SUM(Q148:Q178)</f>
        <v>0</v>
      </c>
      <c r="R147" s="228"/>
      <c r="S147" s="228"/>
      <c r="T147" s="229"/>
      <c r="U147" s="223"/>
      <c r="V147" s="223">
        <f>SUM(V148:V178)</f>
        <v>12.770000000000001</v>
      </c>
      <c r="W147" s="223"/>
      <c r="X147" s="223"/>
      <c r="AG147" t="s">
        <v>124</v>
      </c>
    </row>
    <row r="148" spans="1:60" ht="22.5" outlineLevel="1" x14ac:dyDescent="0.2">
      <c r="A148" s="231">
        <v>77</v>
      </c>
      <c r="B148" s="232" t="s">
        <v>372</v>
      </c>
      <c r="C148" s="249" t="s">
        <v>373</v>
      </c>
      <c r="D148" s="233" t="s">
        <v>347</v>
      </c>
      <c r="E148" s="234">
        <v>2.4830800000000002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4">
        <v>0</v>
      </c>
      <c r="O148" s="234">
        <f>ROUND(E148*N148,2)</f>
        <v>0</v>
      </c>
      <c r="P148" s="234">
        <v>0</v>
      </c>
      <c r="Q148" s="234">
        <f>ROUND(E148*P148,2)</f>
        <v>0</v>
      </c>
      <c r="R148" s="236" t="s">
        <v>374</v>
      </c>
      <c r="S148" s="236" t="s">
        <v>139</v>
      </c>
      <c r="T148" s="237" t="s">
        <v>311</v>
      </c>
      <c r="U148" s="221">
        <v>0.72599999999999998</v>
      </c>
      <c r="V148" s="221">
        <f>ROUND(E148*U148,2)</f>
        <v>1.8</v>
      </c>
      <c r="W148" s="221"/>
      <c r="X148" s="221" t="s">
        <v>375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376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ht="22.5" outlineLevel="1" x14ac:dyDescent="0.2">
      <c r="A149" s="217"/>
      <c r="B149" s="218"/>
      <c r="C149" s="262" t="s">
        <v>377</v>
      </c>
      <c r="D149" s="257"/>
      <c r="E149" s="257"/>
      <c r="F149" s="257"/>
      <c r="G149" s="257"/>
      <c r="H149" s="221"/>
      <c r="I149" s="221"/>
      <c r="J149" s="221"/>
      <c r="K149" s="221"/>
      <c r="L149" s="221"/>
      <c r="M149" s="221"/>
      <c r="N149" s="220"/>
      <c r="O149" s="220"/>
      <c r="P149" s="220"/>
      <c r="Q149" s="220"/>
      <c r="R149" s="221"/>
      <c r="S149" s="221"/>
      <c r="T149" s="221"/>
      <c r="U149" s="221"/>
      <c r="V149" s="221"/>
      <c r="W149" s="221"/>
      <c r="X149" s="221"/>
      <c r="Y149" s="210"/>
      <c r="Z149" s="210"/>
      <c r="AA149" s="210"/>
      <c r="AB149" s="210"/>
      <c r="AC149" s="210"/>
      <c r="AD149" s="210"/>
      <c r="AE149" s="210"/>
      <c r="AF149" s="210"/>
      <c r="AG149" s="210" t="s">
        <v>321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46" t="str">
        <f>C149</f>
        <v>s popřípadným nutným naložením do dopravního zařízení, s vyprázdněním dopravního zařízení na hromadu nebo do dopravního prostředku, vč. příplatku za každých dalších i započatých 3,5 m výšky nad 3,5 m,</v>
      </c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60" t="s">
        <v>378</v>
      </c>
      <c r="D150" s="254"/>
      <c r="E150" s="255"/>
      <c r="F150" s="221"/>
      <c r="G150" s="221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169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60" t="s">
        <v>379</v>
      </c>
      <c r="D151" s="254"/>
      <c r="E151" s="255"/>
      <c r="F151" s="221"/>
      <c r="G151" s="221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169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60" t="s">
        <v>380</v>
      </c>
      <c r="D152" s="254"/>
      <c r="E152" s="255">
        <v>2.4830800000000002</v>
      </c>
      <c r="F152" s="221"/>
      <c r="G152" s="221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169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ht="22.5" outlineLevel="1" x14ac:dyDescent="0.2">
      <c r="A153" s="231">
        <v>78</v>
      </c>
      <c r="B153" s="232" t="s">
        <v>381</v>
      </c>
      <c r="C153" s="249" t="s">
        <v>382</v>
      </c>
      <c r="D153" s="233" t="s">
        <v>347</v>
      </c>
      <c r="E153" s="234">
        <v>9.9323399999999999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6" t="s">
        <v>310</v>
      </c>
      <c r="S153" s="236" t="s">
        <v>139</v>
      </c>
      <c r="T153" s="237" t="s">
        <v>311</v>
      </c>
      <c r="U153" s="221">
        <v>0.72</v>
      </c>
      <c r="V153" s="221">
        <f>ROUND(E153*U153,2)</f>
        <v>7.15</v>
      </c>
      <c r="W153" s="221"/>
      <c r="X153" s="221" t="s">
        <v>375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376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62" t="s">
        <v>383</v>
      </c>
      <c r="D154" s="257"/>
      <c r="E154" s="257"/>
      <c r="F154" s="257"/>
      <c r="G154" s="257"/>
      <c r="H154" s="221"/>
      <c r="I154" s="221"/>
      <c r="J154" s="221"/>
      <c r="K154" s="221"/>
      <c r="L154" s="221"/>
      <c r="M154" s="221"/>
      <c r="N154" s="220"/>
      <c r="O154" s="220"/>
      <c r="P154" s="220"/>
      <c r="Q154" s="220"/>
      <c r="R154" s="221"/>
      <c r="S154" s="221"/>
      <c r="T154" s="221"/>
      <c r="U154" s="221"/>
      <c r="V154" s="221"/>
      <c r="W154" s="221"/>
      <c r="X154" s="221"/>
      <c r="Y154" s="210"/>
      <c r="Z154" s="210"/>
      <c r="AA154" s="210"/>
      <c r="AB154" s="210"/>
      <c r="AC154" s="210"/>
      <c r="AD154" s="210"/>
      <c r="AE154" s="210"/>
      <c r="AF154" s="210"/>
      <c r="AG154" s="210" t="s">
        <v>321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46" t="str">
        <f>C154</f>
        <v>nebo vybouraných hmot nošením nebo přehazováním k místu nakládky přístupnému normálním dopravním prostředkům,</v>
      </c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60" t="s">
        <v>378</v>
      </c>
      <c r="D155" s="254"/>
      <c r="E155" s="255"/>
      <c r="F155" s="221"/>
      <c r="G155" s="221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169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60" t="s">
        <v>379</v>
      </c>
      <c r="D156" s="254"/>
      <c r="E156" s="255"/>
      <c r="F156" s="221"/>
      <c r="G156" s="221"/>
      <c r="H156" s="221"/>
      <c r="I156" s="221"/>
      <c r="J156" s="221"/>
      <c r="K156" s="221"/>
      <c r="L156" s="221"/>
      <c r="M156" s="221"/>
      <c r="N156" s="220"/>
      <c r="O156" s="220"/>
      <c r="P156" s="220"/>
      <c r="Q156" s="220"/>
      <c r="R156" s="221"/>
      <c r="S156" s="221"/>
      <c r="T156" s="221"/>
      <c r="U156" s="221"/>
      <c r="V156" s="221"/>
      <c r="W156" s="221"/>
      <c r="X156" s="221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169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60" t="s">
        <v>384</v>
      </c>
      <c r="D157" s="254"/>
      <c r="E157" s="255">
        <v>9.9323399999999999</v>
      </c>
      <c r="F157" s="221"/>
      <c r="G157" s="221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169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31">
        <v>79</v>
      </c>
      <c r="B158" s="232" t="s">
        <v>385</v>
      </c>
      <c r="C158" s="249" t="s">
        <v>386</v>
      </c>
      <c r="D158" s="233" t="s">
        <v>347</v>
      </c>
      <c r="E158" s="234">
        <v>2.4830800000000002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4">
        <v>0</v>
      </c>
      <c r="O158" s="234">
        <f>ROUND(E158*N158,2)</f>
        <v>0</v>
      </c>
      <c r="P158" s="234">
        <v>0</v>
      </c>
      <c r="Q158" s="234">
        <f>ROUND(E158*P158,2)</f>
        <v>0</v>
      </c>
      <c r="R158" s="236" t="s">
        <v>339</v>
      </c>
      <c r="S158" s="236" t="s">
        <v>139</v>
      </c>
      <c r="T158" s="237" t="s">
        <v>311</v>
      </c>
      <c r="U158" s="221">
        <v>0.49</v>
      </c>
      <c r="V158" s="221">
        <f>ROUND(E158*U158,2)</f>
        <v>1.22</v>
      </c>
      <c r="W158" s="221"/>
      <c r="X158" s="221" t="s">
        <v>375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376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50" t="s">
        <v>387</v>
      </c>
      <c r="D159" s="245"/>
      <c r="E159" s="245"/>
      <c r="F159" s="245"/>
      <c r="G159" s="245"/>
      <c r="H159" s="221"/>
      <c r="I159" s="221"/>
      <c r="J159" s="221"/>
      <c r="K159" s="221"/>
      <c r="L159" s="221"/>
      <c r="M159" s="221"/>
      <c r="N159" s="220"/>
      <c r="O159" s="220"/>
      <c r="P159" s="220"/>
      <c r="Q159" s="220"/>
      <c r="R159" s="221"/>
      <c r="S159" s="221"/>
      <c r="T159" s="221"/>
      <c r="U159" s="221"/>
      <c r="V159" s="221"/>
      <c r="W159" s="221"/>
      <c r="X159" s="221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142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60" t="s">
        <v>378</v>
      </c>
      <c r="D160" s="254"/>
      <c r="E160" s="255"/>
      <c r="F160" s="221"/>
      <c r="G160" s="221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169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60" t="s">
        <v>379</v>
      </c>
      <c r="D161" s="254"/>
      <c r="E161" s="255"/>
      <c r="F161" s="221"/>
      <c r="G161" s="221"/>
      <c r="H161" s="221"/>
      <c r="I161" s="221"/>
      <c r="J161" s="221"/>
      <c r="K161" s="221"/>
      <c r="L161" s="221"/>
      <c r="M161" s="221"/>
      <c r="N161" s="220"/>
      <c r="O161" s="220"/>
      <c r="P161" s="220"/>
      <c r="Q161" s="220"/>
      <c r="R161" s="221"/>
      <c r="S161" s="221"/>
      <c r="T161" s="221"/>
      <c r="U161" s="221"/>
      <c r="V161" s="221"/>
      <c r="W161" s="221"/>
      <c r="X161" s="221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169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60" t="s">
        <v>380</v>
      </c>
      <c r="D162" s="254"/>
      <c r="E162" s="255">
        <v>2.4830800000000002</v>
      </c>
      <c r="F162" s="221"/>
      <c r="G162" s="221"/>
      <c r="H162" s="221"/>
      <c r="I162" s="221"/>
      <c r="J162" s="221"/>
      <c r="K162" s="221"/>
      <c r="L162" s="221"/>
      <c r="M162" s="221"/>
      <c r="N162" s="220"/>
      <c r="O162" s="220"/>
      <c r="P162" s="220"/>
      <c r="Q162" s="220"/>
      <c r="R162" s="221"/>
      <c r="S162" s="221"/>
      <c r="T162" s="221"/>
      <c r="U162" s="221"/>
      <c r="V162" s="221"/>
      <c r="W162" s="221"/>
      <c r="X162" s="221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169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31">
        <v>80</v>
      </c>
      <c r="B163" s="232" t="s">
        <v>388</v>
      </c>
      <c r="C163" s="249" t="s">
        <v>389</v>
      </c>
      <c r="D163" s="233" t="s">
        <v>347</v>
      </c>
      <c r="E163" s="234">
        <v>62.077120000000001</v>
      </c>
      <c r="F163" s="235"/>
      <c r="G163" s="236">
        <f>ROUND(E163*F163,2)</f>
        <v>0</v>
      </c>
      <c r="H163" s="235"/>
      <c r="I163" s="236">
        <f>ROUND(E163*H163,2)</f>
        <v>0</v>
      </c>
      <c r="J163" s="235"/>
      <c r="K163" s="236">
        <f>ROUND(E163*J163,2)</f>
        <v>0</v>
      </c>
      <c r="L163" s="236">
        <v>21</v>
      </c>
      <c r="M163" s="236">
        <f>G163*(1+L163/100)</f>
        <v>0</v>
      </c>
      <c r="N163" s="234">
        <v>0</v>
      </c>
      <c r="O163" s="234">
        <f>ROUND(E163*N163,2)</f>
        <v>0</v>
      </c>
      <c r="P163" s="234">
        <v>0</v>
      </c>
      <c r="Q163" s="234">
        <f>ROUND(E163*P163,2)</f>
        <v>0</v>
      </c>
      <c r="R163" s="236" t="s">
        <v>339</v>
      </c>
      <c r="S163" s="236" t="s">
        <v>139</v>
      </c>
      <c r="T163" s="237" t="s">
        <v>311</v>
      </c>
      <c r="U163" s="221">
        <v>0</v>
      </c>
      <c r="V163" s="221">
        <f>ROUND(E163*U163,2)</f>
        <v>0</v>
      </c>
      <c r="W163" s="221"/>
      <c r="X163" s="221" t="s">
        <v>375</v>
      </c>
      <c r="Y163" s="210"/>
      <c r="Z163" s="210"/>
      <c r="AA163" s="210"/>
      <c r="AB163" s="210"/>
      <c r="AC163" s="210"/>
      <c r="AD163" s="210"/>
      <c r="AE163" s="210"/>
      <c r="AF163" s="210"/>
      <c r="AG163" s="210" t="s">
        <v>376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60" t="s">
        <v>378</v>
      </c>
      <c r="D164" s="254"/>
      <c r="E164" s="255"/>
      <c r="F164" s="221"/>
      <c r="G164" s="221"/>
      <c r="H164" s="221"/>
      <c r="I164" s="221"/>
      <c r="J164" s="221"/>
      <c r="K164" s="221"/>
      <c r="L164" s="221"/>
      <c r="M164" s="221"/>
      <c r="N164" s="220"/>
      <c r="O164" s="220"/>
      <c r="P164" s="220"/>
      <c r="Q164" s="220"/>
      <c r="R164" s="221"/>
      <c r="S164" s="221"/>
      <c r="T164" s="221"/>
      <c r="U164" s="221"/>
      <c r="V164" s="221"/>
      <c r="W164" s="221"/>
      <c r="X164" s="221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169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60" t="s">
        <v>379</v>
      </c>
      <c r="D165" s="254"/>
      <c r="E165" s="255"/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169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60" t="s">
        <v>390</v>
      </c>
      <c r="D166" s="254"/>
      <c r="E166" s="255">
        <v>62.077120000000001</v>
      </c>
      <c r="F166" s="221"/>
      <c r="G166" s="221"/>
      <c r="H166" s="221"/>
      <c r="I166" s="221"/>
      <c r="J166" s="221"/>
      <c r="K166" s="221"/>
      <c r="L166" s="221"/>
      <c r="M166" s="221"/>
      <c r="N166" s="220"/>
      <c r="O166" s="220"/>
      <c r="P166" s="220"/>
      <c r="Q166" s="220"/>
      <c r="R166" s="221"/>
      <c r="S166" s="221"/>
      <c r="T166" s="221"/>
      <c r="U166" s="221"/>
      <c r="V166" s="221"/>
      <c r="W166" s="221"/>
      <c r="X166" s="221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169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31">
        <v>81</v>
      </c>
      <c r="B167" s="232" t="s">
        <v>391</v>
      </c>
      <c r="C167" s="249" t="s">
        <v>392</v>
      </c>
      <c r="D167" s="233" t="s">
        <v>347</v>
      </c>
      <c r="E167" s="234">
        <v>2.4830800000000002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4">
        <v>0</v>
      </c>
      <c r="O167" s="234">
        <f>ROUND(E167*N167,2)</f>
        <v>0</v>
      </c>
      <c r="P167" s="234">
        <v>0</v>
      </c>
      <c r="Q167" s="234">
        <f>ROUND(E167*P167,2)</f>
        <v>0</v>
      </c>
      <c r="R167" s="236" t="s">
        <v>339</v>
      </c>
      <c r="S167" s="236" t="s">
        <v>139</v>
      </c>
      <c r="T167" s="237" t="s">
        <v>311</v>
      </c>
      <c r="U167" s="221">
        <v>0.94199999999999995</v>
      </c>
      <c r="V167" s="221">
        <f>ROUND(E167*U167,2)</f>
        <v>2.34</v>
      </c>
      <c r="W167" s="221"/>
      <c r="X167" s="221" t="s">
        <v>375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376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60" t="s">
        <v>378</v>
      </c>
      <c r="D168" s="254"/>
      <c r="E168" s="255"/>
      <c r="F168" s="221"/>
      <c r="G168" s="221"/>
      <c r="H168" s="221"/>
      <c r="I168" s="221"/>
      <c r="J168" s="221"/>
      <c r="K168" s="221"/>
      <c r="L168" s="221"/>
      <c r="M168" s="221"/>
      <c r="N168" s="220"/>
      <c r="O168" s="220"/>
      <c r="P168" s="220"/>
      <c r="Q168" s="220"/>
      <c r="R168" s="221"/>
      <c r="S168" s="221"/>
      <c r="T168" s="221"/>
      <c r="U168" s="221"/>
      <c r="V168" s="221"/>
      <c r="W168" s="221"/>
      <c r="X168" s="221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169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60" t="s">
        <v>379</v>
      </c>
      <c r="D169" s="254"/>
      <c r="E169" s="255"/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169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60" t="s">
        <v>380</v>
      </c>
      <c r="D170" s="254"/>
      <c r="E170" s="255">
        <v>2.4830800000000002</v>
      </c>
      <c r="F170" s="221"/>
      <c r="G170" s="221"/>
      <c r="H170" s="221"/>
      <c r="I170" s="221"/>
      <c r="J170" s="221"/>
      <c r="K170" s="221"/>
      <c r="L170" s="221"/>
      <c r="M170" s="221"/>
      <c r="N170" s="220"/>
      <c r="O170" s="220"/>
      <c r="P170" s="220"/>
      <c r="Q170" s="220"/>
      <c r="R170" s="221"/>
      <c r="S170" s="221"/>
      <c r="T170" s="221"/>
      <c r="U170" s="221"/>
      <c r="V170" s="221"/>
      <c r="W170" s="221"/>
      <c r="X170" s="221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169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ht="22.5" outlineLevel="1" x14ac:dyDescent="0.2">
      <c r="A171" s="231">
        <v>82</v>
      </c>
      <c r="B171" s="232" t="s">
        <v>393</v>
      </c>
      <c r="C171" s="249" t="s">
        <v>394</v>
      </c>
      <c r="D171" s="233" t="s">
        <v>347</v>
      </c>
      <c r="E171" s="234">
        <v>2.4830800000000002</v>
      </c>
      <c r="F171" s="235"/>
      <c r="G171" s="236">
        <f>ROUND(E171*F171,2)</f>
        <v>0</v>
      </c>
      <c r="H171" s="235"/>
      <c r="I171" s="236">
        <f>ROUND(E171*H171,2)</f>
        <v>0</v>
      </c>
      <c r="J171" s="235"/>
      <c r="K171" s="236">
        <f>ROUND(E171*J171,2)</f>
        <v>0</v>
      </c>
      <c r="L171" s="236">
        <v>21</v>
      </c>
      <c r="M171" s="236">
        <f>G171*(1+L171/100)</f>
        <v>0</v>
      </c>
      <c r="N171" s="234">
        <v>0</v>
      </c>
      <c r="O171" s="234">
        <f>ROUND(E171*N171,2)</f>
        <v>0</v>
      </c>
      <c r="P171" s="234">
        <v>0</v>
      </c>
      <c r="Q171" s="234">
        <f>ROUND(E171*P171,2)</f>
        <v>0</v>
      </c>
      <c r="R171" s="236" t="s">
        <v>339</v>
      </c>
      <c r="S171" s="236" t="s">
        <v>139</v>
      </c>
      <c r="T171" s="237" t="s">
        <v>311</v>
      </c>
      <c r="U171" s="221">
        <v>0.105</v>
      </c>
      <c r="V171" s="221">
        <f>ROUND(E171*U171,2)</f>
        <v>0.26</v>
      </c>
      <c r="W171" s="221"/>
      <c r="X171" s="221" t="s">
        <v>375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376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60" t="s">
        <v>378</v>
      </c>
      <c r="D172" s="254"/>
      <c r="E172" s="255"/>
      <c r="F172" s="221"/>
      <c r="G172" s="221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169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60" t="s">
        <v>379</v>
      </c>
      <c r="D173" s="254"/>
      <c r="E173" s="255"/>
      <c r="F173" s="221"/>
      <c r="G173" s="221"/>
      <c r="H173" s="221"/>
      <c r="I173" s="221"/>
      <c r="J173" s="221"/>
      <c r="K173" s="221"/>
      <c r="L173" s="221"/>
      <c r="M173" s="221"/>
      <c r="N173" s="220"/>
      <c r="O173" s="220"/>
      <c r="P173" s="220"/>
      <c r="Q173" s="220"/>
      <c r="R173" s="221"/>
      <c r="S173" s="221"/>
      <c r="T173" s="221"/>
      <c r="U173" s="221"/>
      <c r="V173" s="221"/>
      <c r="W173" s="221"/>
      <c r="X173" s="221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169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60" t="s">
        <v>380</v>
      </c>
      <c r="D174" s="254"/>
      <c r="E174" s="255">
        <v>2.4830800000000002</v>
      </c>
      <c r="F174" s="221"/>
      <c r="G174" s="221"/>
      <c r="H174" s="221"/>
      <c r="I174" s="221"/>
      <c r="J174" s="221"/>
      <c r="K174" s="221"/>
      <c r="L174" s="221"/>
      <c r="M174" s="221"/>
      <c r="N174" s="220"/>
      <c r="O174" s="220"/>
      <c r="P174" s="220"/>
      <c r="Q174" s="220"/>
      <c r="R174" s="221"/>
      <c r="S174" s="221"/>
      <c r="T174" s="221"/>
      <c r="U174" s="221"/>
      <c r="V174" s="221"/>
      <c r="W174" s="221"/>
      <c r="X174" s="221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169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31">
        <v>83</v>
      </c>
      <c r="B175" s="232" t="s">
        <v>395</v>
      </c>
      <c r="C175" s="249" t="s">
        <v>396</v>
      </c>
      <c r="D175" s="233" t="s">
        <v>347</v>
      </c>
      <c r="E175" s="234">
        <v>2.4830800000000002</v>
      </c>
      <c r="F175" s="235"/>
      <c r="G175" s="236">
        <f>ROUND(E175*F175,2)</f>
        <v>0</v>
      </c>
      <c r="H175" s="235"/>
      <c r="I175" s="236">
        <f>ROUND(E175*H175,2)</f>
        <v>0</v>
      </c>
      <c r="J175" s="235"/>
      <c r="K175" s="236">
        <f>ROUND(E175*J175,2)</f>
        <v>0</v>
      </c>
      <c r="L175" s="236">
        <v>21</v>
      </c>
      <c r="M175" s="236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6" t="s">
        <v>339</v>
      </c>
      <c r="S175" s="236" t="s">
        <v>397</v>
      </c>
      <c r="T175" s="237" t="s">
        <v>397</v>
      </c>
      <c r="U175" s="221">
        <v>0</v>
      </c>
      <c r="V175" s="221">
        <f>ROUND(E175*U175,2)</f>
        <v>0</v>
      </c>
      <c r="W175" s="221"/>
      <c r="X175" s="221" t="s">
        <v>375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376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60" t="s">
        <v>378</v>
      </c>
      <c r="D176" s="254"/>
      <c r="E176" s="255"/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169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60" t="s">
        <v>379</v>
      </c>
      <c r="D177" s="254"/>
      <c r="E177" s="255"/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169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60" t="s">
        <v>380</v>
      </c>
      <c r="D178" s="254"/>
      <c r="E178" s="255">
        <v>2.4830800000000002</v>
      </c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169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x14ac:dyDescent="0.2">
      <c r="A179" s="3"/>
      <c r="B179" s="4"/>
      <c r="C179" s="251"/>
      <c r="D179" s="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E179">
        <v>15</v>
      </c>
      <c r="AF179">
        <v>21</v>
      </c>
      <c r="AG179" t="s">
        <v>110</v>
      </c>
    </row>
    <row r="180" spans="1:60" x14ac:dyDescent="0.2">
      <c r="A180" s="213"/>
      <c r="B180" s="214" t="s">
        <v>29</v>
      </c>
      <c r="C180" s="252"/>
      <c r="D180" s="215"/>
      <c r="E180" s="216"/>
      <c r="F180" s="216"/>
      <c r="G180" s="230">
        <f>G8+G11+G54+G71+G88+G98+G102+G109+G119+G128+G134+G147</f>
        <v>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f>SUMIF(L7:L178,AE179,G7:G178)</f>
        <v>0</v>
      </c>
      <c r="AF180">
        <f>SUMIF(L7:L178,AF179,G7:G178)</f>
        <v>0</v>
      </c>
      <c r="AG180" t="s">
        <v>152</v>
      </c>
    </row>
    <row r="181" spans="1:60" x14ac:dyDescent="0.2">
      <c r="C181" s="253"/>
      <c r="D181" s="10"/>
      <c r="AG181" t="s">
        <v>153</v>
      </c>
    </row>
    <row r="182" spans="1:60" x14ac:dyDescent="0.2">
      <c r="D182" s="10"/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jdxV+T1FFl/LvTu251hZghJ6O/4BjEKBvfX/GtIjnnIyZF2An3yFW0CG+/HZuwY7UHp5tp3qFpsS9qNDAhIJQ==" saltValue="UBP4bVkzZ5i9J/1yuHhWqQ==" spinCount="100000" sheet="1"/>
  <mergeCells count="19">
    <mergeCell ref="C159:G159"/>
    <mergeCell ref="C122:G122"/>
    <mergeCell ref="C125:G125"/>
    <mergeCell ref="C130:G130"/>
    <mergeCell ref="C146:G146"/>
    <mergeCell ref="C149:G149"/>
    <mergeCell ref="C154:G154"/>
    <mergeCell ref="C106:G106"/>
    <mergeCell ref="C107:G107"/>
    <mergeCell ref="C111:G111"/>
    <mergeCell ref="C112:G112"/>
    <mergeCell ref="C115:G115"/>
    <mergeCell ref="C121:G121"/>
    <mergeCell ref="A1:G1"/>
    <mergeCell ref="C2:G2"/>
    <mergeCell ref="C3:G3"/>
    <mergeCell ref="C4:G4"/>
    <mergeCell ref="C104:G104"/>
    <mergeCell ref="C105:G10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9927-1F12-4986-A786-FB2AB9CAD60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154</v>
      </c>
      <c r="B1" s="195"/>
      <c r="C1" s="195"/>
      <c r="D1" s="195"/>
      <c r="E1" s="195"/>
      <c r="F1" s="195"/>
      <c r="G1" s="195"/>
      <c r="AG1" t="s">
        <v>95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96</v>
      </c>
    </row>
    <row r="3" spans="1:60" ht="24.95" customHeight="1" x14ac:dyDescent="0.2">
      <c r="A3" s="196" t="s">
        <v>8</v>
      </c>
      <c r="B3" s="49" t="s">
        <v>47</v>
      </c>
      <c r="C3" s="199" t="s">
        <v>50</v>
      </c>
      <c r="D3" s="197"/>
      <c r="E3" s="197"/>
      <c r="F3" s="197"/>
      <c r="G3" s="198"/>
      <c r="AC3" s="175" t="s">
        <v>96</v>
      </c>
      <c r="AG3" t="s">
        <v>100</v>
      </c>
    </row>
    <row r="4" spans="1:60" ht="24.95" customHeight="1" x14ac:dyDescent="0.2">
      <c r="A4" s="200" t="s">
        <v>9</v>
      </c>
      <c r="B4" s="201" t="s">
        <v>52</v>
      </c>
      <c r="C4" s="202" t="s">
        <v>53</v>
      </c>
      <c r="D4" s="203"/>
      <c r="E4" s="203"/>
      <c r="F4" s="203"/>
      <c r="G4" s="204"/>
      <c r="AG4" t="s">
        <v>101</v>
      </c>
    </row>
    <row r="5" spans="1:60" x14ac:dyDescent="0.2">
      <c r="D5" s="10"/>
    </row>
    <row r="6" spans="1:60" ht="38.25" x14ac:dyDescent="0.2">
      <c r="A6" s="206" t="s">
        <v>102</v>
      </c>
      <c r="B6" s="208" t="s">
        <v>103</v>
      </c>
      <c r="C6" s="208" t="s">
        <v>104</v>
      </c>
      <c r="D6" s="207" t="s">
        <v>105</v>
      </c>
      <c r="E6" s="206" t="s">
        <v>106</v>
      </c>
      <c r="F6" s="205" t="s">
        <v>107</v>
      </c>
      <c r="G6" s="206" t="s">
        <v>29</v>
      </c>
      <c r="H6" s="209" t="s">
        <v>30</v>
      </c>
      <c r="I6" s="209" t="s">
        <v>108</v>
      </c>
      <c r="J6" s="209" t="s">
        <v>31</v>
      </c>
      <c r="K6" s="209" t="s">
        <v>109</v>
      </c>
      <c r="L6" s="209" t="s">
        <v>110</v>
      </c>
      <c r="M6" s="209" t="s">
        <v>111</v>
      </c>
      <c r="N6" s="209" t="s">
        <v>112</v>
      </c>
      <c r="O6" s="209" t="s">
        <v>113</v>
      </c>
      <c r="P6" s="209" t="s">
        <v>114</v>
      </c>
      <c r="Q6" s="209" t="s">
        <v>115</v>
      </c>
      <c r="R6" s="209" t="s">
        <v>116</v>
      </c>
      <c r="S6" s="209" t="s">
        <v>117</v>
      </c>
      <c r="T6" s="209" t="s">
        <v>118</v>
      </c>
      <c r="U6" s="209" t="s">
        <v>119</v>
      </c>
      <c r="V6" s="209" t="s">
        <v>120</v>
      </c>
      <c r="W6" s="209" t="s">
        <v>121</v>
      </c>
      <c r="X6" s="209" t="s">
        <v>122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24" t="s">
        <v>123</v>
      </c>
      <c r="B8" s="225" t="s">
        <v>67</v>
      </c>
      <c r="C8" s="247" t="s">
        <v>68</v>
      </c>
      <c r="D8" s="226"/>
      <c r="E8" s="227"/>
      <c r="F8" s="228"/>
      <c r="G8" s="228">
        <f>SUMIF(AG9:AG28,"&lt;&gt;NOR",G9:G28)</f>
        <v>0</v>
      </c>
      <c r="H8" s="228"/>
      <c r="I8" s="228">
        <f>SUM(I9:I28)</f>
        <v>0</v>
      </c>
      <c r="J8" s="228"/>
      <c r="K8" s="228">
        <f>SUM(K9:K28)</f>
        <v>0</v>
      </c>
      <c r="L8" s="228"/>
      <c r="M8" s="228">
        <f>SUM(M9:M28)</f>
        <v>0</v>
      </c>
      <c r="N8" s="227"/>
      <c r="O8" s="227">
        <f>SUM(O9:O28)</f>
        <v>0</v>
      </c>
      <c r="P8" s="227"/>
      <c r="Q8" s="227">
        <f>SUM(Q9:Q28)</f>
        <v>0</v>
      </c>
      <c r="R8" s="228"/>
      <c r="S8" s="228"/>
      <c r="T8" s="229"/>
      <c r="U8" s="223"/>
      <c r="V8" s="223">
        <f>SUM(V9:V28)</f>
        <v>0</v>
      </c>
      <c r="W8" s="223"/>
      <c r="X8" s="223"/>
      <c r="AG8" t="s">
        <v>124</v>
      </c>
    </row>
    <row r="9" spans="1:60" outlineLevel="1" x14ac:dyDescent="0.2">
      <c r="A9" s="238">
        <v>1</v>
      </c>
      <c r="B9" s="239" t="s">
        <v>155</v>
      </c>
      <c r="C9" s="248" t="s">
        <v>398</v>
      </c>
      <c r="D9" s="240" t="s">
        <v>157</v>
      </c>
      <c r="E9" s="241">
        <v>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128</v>
      </c>
      <c r="T9" s="244" t="s">
        <v>129</v>
      </c>
      <c r="U9" s="221">
        <v>0</v>
      </c>
      <c r="V9" s="221">
        <f>ROUND(E9*U9,2)</f>
        <v>0</v>
      </c>
      <c r="W9" s="221"/>
      <c r="X9" s="221" t="s">
        <v>130</v>
      </c>
      <c r="Y9" s="210"/>
      <c r="Z9" s="210"/>
      <c r="AA9" s="210"/>
      <c r="AB9" s="210"/>
      <c r="AC9" s="210"/>
      <c r="AD9" s="210"/>
      <c r="AE9" s="210"/>
      <c r="AF9" s="210"/>
      <c r="AG9" s="210" t="s">
        <v>158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159</v>
      </c>
      <c r="C10" s="248" t="s">
        <v>399</v>
      </c>
      <c r="D10" s="240" t="s">
        <v>157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128</v>
      </c>
      <c r="T10" s="244" t="s">
        <v>129</v>
      </c>
      <c r="U10" s="221">
        <v>0</v>
      </c>
      <c r="V10" s="221">
        <f>ROUND(E10*U10,2)</f>
        <v>0</v>
      </c>
      <c r="W10" s="221"/>
      <c r="X10" s="221" t="s">
        <v>130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158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400</v>
      </c>
      <c r="C11" s="248" t="s">
        <v>401</v>
      </c>
      <c r="D11" s="240" t="s">
        <v>157</v>
      </c>
      <c r="E11" s="241">
        <v>16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128</v>
      </c>
      <c r="T11" s="244" t="s">
        <v>129</v>
      </c>
      <c r="U11" s="221">
        <v>0</v>
      </c>
      <c r="V11" s="221">
        <f>ROUND(E11*U11,2)</f>
        <v>0</v>
      </c>
      <c r="W11" s="221"/>
      <c r="X11" s="221" t="s">
        <v>130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158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402</v>
      </c>
      <c r="C12" s="248" t="s">
        <v>403</v>
      </c>
      <c r="D12" s="240" t="s">
        <v>127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128</v>
      </c>
      <c r="T12" s="244" t="s">
        <v>129</v>
      </c>
      <c r="U12" s="221">
        <v>0</v>
      </c>
      <c r="V12" s="221">
        <f>ROUND(E12*U12,2)</f>
        <v>0</v>
      </c>
      <c r="W12" s="221"/>
      <c r="X12" s="221" t="s">
        <v>130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158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404</v>
      </c>
      <c r="C13" s="248" t="s">
        <v>405</v>
      </c>
      <c r="D13" s="240" t="s">
        <v>157</v>
      </c>
      <c r="E13" s="241">
        <v>2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128</v>
      </c>
      <c r="T13" s="244" t="s">
        <v>129</v>
      </c>
      <c r="U13" s="221">
        <v>0</v>
      </c>
      <c r="V13" s="221">
        <f>ROUND(E13*U13,2)</f>
        <v>0</v>
      </c>
      <c r="W13" s="221"/>
      <c r="X13" s="221" t="s">
        <v>130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158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406</v>
      </c>
      <c r="C14" s="248" t="s">
        <v>407</v>
      </c>
      <c r="D14" s="240" t="s">
        <v>157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128</v>
      </c>
      <c r="T14" s="244" t="s">
        <v>129</v>
      </c>
      <c r="U14" s="221">
        <v>0</v>
      </c>
      <c r="V14" s="221">
        <f>ROUND(E14*U14,2)</f>
        <v>0</v>
      </c>
      <c r="W14" s="221"/>
      <c r="X14" s="221" t="s">
        <v>130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158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408</v>
      </c>
      <c r="C15" s="248" t="s">
        <v>409</v>
      </c>
      <c r="D15" s="240" t="s">
        <v>157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128</v>
      </c>
      <c r="T15" s="244" t="s">
        <v>129</v>
      </c>
      <c r="U15" s="221">
        <v>0</v>
      </c>
      <c r="V15" s="221">
        <f>ROUND(E15*U15,2)</f>
        <v>0</v>
      </c>
      <c r="W15" s="221"/>
      <c r="X15" s="221" t="s">
        <v>130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158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410</v>
      </c>
      <c r="C16" s="248" t="s">
        <v>411</v>
      </c>
      <c r="D16" s="240" t="s">
        <v>157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128</v>
      </c>
      <c r="T16" s="244" t="s">
        <v>129</v>
      </c>
      <c r="U16" s="221">
        <v>0</v>
      </c>
      <c r="V16" s="221">
        <f>ROUND(E16*U16,2)</f>
        <v>0</v>
      </c>
      <c r="W16" s="221"/>
      <c r="X16" s="221" t="s">
        <v>130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158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1">
        <v>9</v>
      </c>
      <c r="B17" s="232" t="s">
        <v>412</v>
      </c>
      <c r="C17" s="249" t="s">
        <v>413</v>
      </c>
      <c r="D17" s="233" t="s">
        <v>127</v>
      </c>
      <c r="E17" s="234">
        <v>4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6"/>
      <c r="S17" s="236" t="s">
        <v>128</v>
      </c>
      <c r="T17" s="237" t="s">
        <v>129</v>
      </c>
      <c r="U17" s="221">
        <v>0</v>
      </c>
      <c r="V17" s="221">
        <f>ROUND(E17*U17,2)</f>
        <v>0</v>
      </c>
      <c r="W17" s="221"/>
      <c r="X17" s="221" t="s">
        <v>130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158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60" t="s">
        <v>414</v>
      </c>
      <c r="D18" s="254"/>
      <c r="E18" s="255">
        <v>4</v>
      </c>
      <c r="F18" s="221"/>
      <c r="G18" s="221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10"/>
      <c r="Z18" s="210"/>
      <c r="AA18" s="210"/>
      <c r="AB18" s="210"/>
      <c r="AC18" s="210"/>
      <c r="AD18" s="210"/>
      <c r="AE18" s="210"/>
      <c r="AF18" s="210"/>
      <c r="AG18" s="210" t="s">
        <v>169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8">
        <v>10</v>
      </c>
      <c r="B19" s="239" t="s">
        <v>415</v>
      </c>
      <c r="C19" s="248" t="s">
        <v>416</v>
      </c>
      <c r="D19" s="240" t="s">
        <v>157</v>
      </c>
      <c r="E19" s="241">
        <v>4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3"/>
      <c r="S19" s="243" t="s">
        <v>128</v>
      </c>
      <c r="T19" s="244" t="s">
        <v>129</v>
      </c>
      <c r="U19" s="221">
        <v>0</v>
      </c>
      <c r="V19" s="221">
        <f>ROUND(E19*U19,2)</f>
        <v>0</v>
      </c>
      <c r="W19" s="221"/>
      <c r="X19" s="221" t="s">
        <v>130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158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1">
        <v>11</v>
      </c>
      <c r="B20" s="232" t="s">
        <v>417</v>
      </c>
      <c r="C20" s="249" t="s">
        <v>418</v>
      </c>
      <c r="D20" s="233" t="s">
        <v>127</v>
      </c>
      <c r="E20" s="234">
        <v>4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6"/>
      <c r="S20" s="236" t="s">
        <v>128</v>
      </c>
      <c r="T20" s="237" t="s">
        <v>129</v>
      </c>
      <c r="U20" s="221">
        <v>0</v>
      </c>
      <c r="V20" s="221">
        <f>ROUND(E20*U20,2)</f>
        <v>0</v>
      </c>
      <c r="W20" s="221"/>
      <c r="X20" s="221" t="s">
        <v>130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158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60" t="s">
        <v>419</v>
      </c>
      <c r="D21" s="254"/>
      <c r="E21" s="255">
        <v>4</v>
      </c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10"/>
      <c r="Z21" s="210"/>
      <c r="AA21" s="210"/>
      <c r="AB21" s="210"/>
      <c r="AC21" s="210"/>
      <c r="AD21" s="210"/>
      <c r="AE21" s="210"/>
      <c r="AF21" s="210"/>
      <c r="AG21" s="210" t="s">
        <v>169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1">
        <v>12</v>
      </c>
      <c r="B22" s="232" t="s">
        <v>420</v>
      </c>
      <c r="C22" s="249" t="s">
        <v>421</v>
      </c>
      <c r="D22" s="233" t="s">
        <v>127</v>
      </c>
      <c r="E22" s="234">
        <v>4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/>
      <c r="S22" s="236" t="s">
        <v>128</v>
      </c>
      <c r="T22" s="237" t="s">
        <v>129</v>
      </c>
      <c r="U22" s="221">
        <v>0</v>
      </c>
      <c r="V22" s="221">
        <f>ROUND(E22*U22,2)</f>
        <v>0</v>
      </c>
      <c r="W22" s="221"/>
      <c r="X22" s="221" t="s">
        <v>130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158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60" t="s">
        <v>422</v>
      </c>
      <c r="D23" s="254"/>
      <c r="E23" s="255">
        <v>4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10"/>
      <c r="Z23" s="210"/>
      <c r="AA23" s="210"/>
      <c r="AB23" s="210"/>
      <c r="AC23" s="210"/>
      <c r="AD23" s="210"/>
      <c r="AE23" s="210"/>
      <c r="AF23" s="210"/>
      <c r="AG23" s="210" t="s">
        <v>169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423</v>
      </c>
      <c r="C24" s="248" t="s">
        <v>424</v>
      </c>
      <c r="D24" s="240" t="s">
        <v>157</v>
      </c>
      <c r="E24" s="241">
        <v>4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128</v>
      </c>
      <c r="T24" s="244" t="s">
        <v>129</v>
      </c>
      <c r="U24" s="221">
        <v>0</v>
      </c>
      <c r="V24" s="221">
        <f>ROUND(E24*U24,2)</f>
        <v>0</v>
      </c>
      <c r="W24" s="221"/>
      <c r="X24" s="221" t="s">
        <v>130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158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425</v>
      </c>
      <c r="C25" s="249" t="s">
        <v>426</v>
      </c>
      <c r="D25" s="233" t="s">
        <v>127</v>
      </c>
      <c r="E25" s="234">
        <v>4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128</v>
      </c>
      <c r="T25" s="237" t="s">
        <v>129</v>
      </c>
      <c r="U25" s="221">
        <v>0</v>
      </c>
      <c r="V25" s="221">
        <f>ROUND(E25*U25,2)</f>
        <v>0</v>
      </c>
      <c r="W25" s="221"/>
      <c r="X25" s="221" t="s">
        <v>130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158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60" t="s">
        <v>422</v>
      </c>
      <c r="D26" s="254"/>
      <c r="E26" s="255">
        <v>4</v>
      </c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10"/>
      <c r="Z26" s="210"/>
      <c r="AA26" s="210"/>
      <c r="AB26" s="210"/>
      <c r="AC26" s="210"/>
      <c r="AD26" s="210"/>
      <c r="AE26" s="210"/>
      <c r="AF26" s="210"/>
      <c r="AG26" s="210" t="s">
        <v>169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8">
        <v>15</v>
      </c>
      <c r="B27" s="239" t="s">
        <v>161</v>
      </c>
      <c r="C27" s="248" t="s">
        <v>427</v>
      </c>
      <c r="D27" s="240" t="s">
        <v>157</v>
      </c>
      <c r="E27" s="241">
        <v>4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21</v>
      </c>
      <c r="M27" s="243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3"/>
      <c r="S27" s="243" t="s">
        <v>128</v>
      </c>
      <c r="T27" s="244" t="s">
        <v>129</v>
      </c>
      <c r="U27" s="221">
        <v>0</v>
      </c>
      <c r="V27" s="221">
        <f>ROUND(E27*U27,2)</f>
        <v>0</v>
      </c>
      <c r="W27" s="221"/>
      <c r="X27" s="221" t="s">
        <v>130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158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8">
        <v>16</v>
      </c>
      <c r="B28" s="239" t="s">
        <v>164</v>
      </c>
      <c r="C28" s="248" t="s">
        <v>428</v>
      </c>
      <c r="D28" s="240" t="s">
        <v>157</v>
      </c>
      <c r="E28" s="241">
        <v>4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3"/>
      <c r="S28" s="243" t="s">
        <v>128</v>
      </c>
      <c r="T28" s="244" t="s">
        <v>129</v>
      </c>
      <c r="U28" s="221">
        <v>0</v>
      </c>
      <c r="V28" s="221">
        <f>ROUND(E28*U28,2)</f>
        <v>0</v>
      </c>
      <c r="W28" s="221"/>
      <c r="X28" s="221" t="s">
        <v>130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158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4" t="s">
        <v>123</v>
      </c>
      <c r="B29" s="225" t="s">
        <v>69</v>
      </c>
      <c r="C29" s="247" t="s">
        <v>70</v>
      </c>
      <c r="D29" s="226"/>
      <c r="E29" s="227"/>
      <c r="F29" s="228"/>
      <c r="G29" s="228">
        <f>SUMIF(AG30:AG97,"&lt;&gt;NOR",G30:G97)</f>
        <v>0</v>
      </c>
      <c r="H29" s="228"/>
      <c r="I29" s="228">
        <f>SUM(I30:I97)</f>
        <v>0</v>
      </c>
      <c r="J29" s="228"/>
      <c r="K29" s="228">
        <f>SUM(K30:K97)</f>
        <v>0</v>
      </c>
      <c r="L29" s="228"/>
      <c r="M29" s="228">
        <f>SUM(M30:M97)</f>
        <v>0</v>
      </c>
      <c r="N29" s="227"/>
      <c r="O29" s="227">
        <f>SUM(O30:O97)</f>
        <v>0</v>
      </c>
      <c r="P29" s="227"/>
      <c r="Q29" s="227">
        <f>SUM(Q30:Q97)</f>
        <v>0</v>
      </c>
      <c r="R29" s="228"/>
      <c r="S29" s="228"/>
      <c r="T29" s="229"/>
      <c r="U29" s="223"/>
      <c r="V29" s="223">
        <f>SUM(V30:V97)</f>
        <v>0</v>
      </c>
      <c r="W29" s="223"/>
      <c r="X29" s="223"/>
      <c r="AG29" t="s">
        <v>124</v>
      </c>
    </row>
    <row r="30" spans="1:60" outlineLevel="1" x14ac:dyDescent="0.2">
      <c r="A30" s="231">
        <v>17</v>
      </c>
      <c r="B30" s="232" t="s">
        <v>166</v>
      </c>
      <c r="C30" s="249" t="s">
        <v>429</v>
      </c>
      <c r="D30" s="233" t="s">
        <v>163</v>
      </c>
      <c r="E30" s="234">
        <v>7.2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6"/>
      <c r="S30" s="236" t="s">
        <v>128</v>
      </c>
      <c r="T30" s="237" t="s">
        <v>129</v>
      </c>
      <c r="U30" s="221">
        <v>0</v>
      </c>
      <c r="V30" s="221">
        <f>ROUND(E30*U30,2)</f>
        <v>0</v>
      </c>
      <c r="W30" s="221"/>
      <c r="X30" s="221" t="s">
        <v>130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158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60" t="s">
        <v>430</v>
      </c>
      <c r="D31" s="254"/>
      <c r="E31" s="255">
        <v>7.2</v>
      </c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10"/>
      <c r="Z31" s="210"/>
      <c r="AA31" s="210"/>
      <c r="AB31" s="210"/>
      <c r="AC31" s="210"/>
      <c r="AD31" s="210"/>
      <c r="AE31" s="210"/>
      <c r="AF31" s="210"/>
      <c r="AG31" s="210" t="s">
        <v>169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18</v>
      </c>
      <c r="B32" s="232" t="s">
        <v>170</v>
      </c>
      <c r="C32" s="249" t="s">
        <v>431</v>
      </c>
      <c r="D32" s="233" t="s">
        <v>163</v>
      </c>
      <c r="E32" s="234">
        <v>10.6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128</v>
      </c>
      <c r="T32" s="237" t="s">
        <v>129</v>
      </c>
      <c r="U32" s="221">
        <v>0</v>
      </c>
      <c r="V32" s="221">
        <f>ROUND(E32*U32,2)</f>
        <v>0</v>
      </c>
      <c r="W32" s="221"/>
      <c r="X32" s="221" t="s">
        <v>130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60" t="s">
        <v>432</v>
      </c>
      <c r="D33" s="254"/>
      <c r="E33" s="255">
        <v>10.6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10"/>
      <c r="Z33" s="210"/>
      <c r="AA33" s="210"/>
      <c r="AB33" s="210"/>
      <c r="AC33" s="210"/>
      <c r="AD33" s="210"/>
      <c r="AE33" s="210"/>
      <c r="AF33" s="210"/>
      <c r="AG33" s="210" t="s">
        <v>169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1">
        <v>19</v>
      </c>
      <c r="B34" s="232" t="s">
        <v>173</v>
      </c>
      <c r="C34" s="249" t="s">
        <v>433</v>
      </c>
      <c r="D34" s="233" t="s">
        <v>163</v>
      </c>
      <c r="E34" s="234">
        <v>5.8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/>
      <c r="S34" s="236" t="s">
        <v>128</v>
      </c>
      <c r="T34" s="237" t="s">
        <v>129</v>
      </c>
      <c r="U34" s="221">
        <v>0</v>
      </c>
      <c r="V34" s="221">
        <f>ROUND(E34*U34,2)</f>
        <v>0</v>
      </c>
      <c r="W34" s="221"/>
      <c r="X34" s="221" t="s">
        <v>130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158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60" t="s">
        <v>434</v>
      </c>
      <c r="D35" s="254"/>
      <c r="E35" s="255">
        <v>3.9</v>
      </c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10"/>
      <c r="Z35" s="210"/>
      <c r="AA35" s="210"/>
      <c r="AB35" s="210"/>
      <c r="AC35" s="210"/>
      <c r="AD35" s="210"/>
      <c r="AE35" s="210"/>
      <c r="AF35" s="210"/>
      <c r="AG35" s="210" t="s">
        <v>169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60" t="s">
        <v>435</v>
      </c>
      <c r="D36" s="254"/>
      <c r="E36" s="255">
        <v>1.9</v>
      </c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10"/>
      <c r="Z36" s="210"/>
      <c r="AA36" s="210"/>
      <c r="AB36" s="210"/>
      <c r="AC36" s="210"/>
      <c r="AD36" s="210"/>
      <c r="AE36" s="210"/>
      <c r="AF36" s="210"/>
      <c r="AG36" s="210" t="s">
        <v>169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1">
        <v>20</v>
      </c>
      <c r="B37" s="232" t="s">
        <v>175</v>
      </c>
      <c r="C37" s="249" t="s">
        <v>436</v>
      </c>
      <c r="D37" s="233" t="s">
        <v>163</v>
      </c>
      <c r="E37" s="234">
        <v>2.2000000000000002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6"/>
      <c r="S37" s="236" t="s">
        <v>128</v>
      </c>
      <c r="T37" s="237" t="s">
        <v>129</v>
      </c>
      <c r="U37" s="221">
        <v>0</v>
      </c>
      <c r="V37" s="221">
        <f>ROUND(E37*U37,2)</f>
        <v>0</v>
      </c>
      <c r="W37" s="221"/>
      <c r="X37" s="221" t="s">
        <v>130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158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60" t="s">
        <v>437</v>
      </c>
      <c r="D38" s="254"/>
      <c r="E38" s="255">
        <v>1</v>
      </c>
      <c r="F38" s="221"/>
      <c r="G38" s="221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10"/>
      <c r="Z38" s="210"/>
      <c r="AA38" s="210"/>
      <c r="AB38" s="210"/>
      <c r="AC38" s="210"/>
      <c r="AD38" s="210"/>
      <c r="AE38" s="210"/>
      <c r="AF38" s="210"/>
      <c r="AG38" s="210" t="s">
        <v>169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60" t="s">
        <v>438</v>
      </c>
      <c r="D39" s="254"/>
      <c r="E39" s="255">
        <v>1.2</v>
      </c>
      <c r="F39" s="221"/>
      <c r="G39" s="221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10"/>
      <c r="Z39" s="210"/>
      <c r="AA39" s="210"/>
      <c r="AB39" s="210"/>
      <c r="AC39" s="210"/>
      <c r="AD39" s="210"/>
      <c r="AE39" s="210"/>
      <c r="AF39" s="210"/>
      <c r="AG39" s="210" t="s">
        <v>169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8">
        <v>21</v>
      </c>
      <c r="B40" s="239" t="s">
        <v>178</v>
      </c>
      <c r="C40" s="248" t="s">
        <v>439</v>
      </c>
      <c r="D40" s="240" t="s">
        <v>157</v>
      </c>
      <c r="E40" s="241">
        <v>1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/>
      <c r="S40" s="243" t="s">
        <v>128</v>
      </c>
      <c r="T40" s="244" t="s">
        <v>129</v>
      </c>
      <c r="U40" s="221">
        <v>0</v>
      </c>
      <c r="V40" s="221">
        <f>ROUND(E40*U40,2)</f>
        <v>0</v>
      </c>
      <c r="W40" s="221"/>
      <c r="X40" s="221" t="s">
        <v>130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158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22</v>
      </c>
      <c r="B41" s="232" t="s">
        <v>181</v>
      </c>
      <c r="C41" s="249" t="s">
        <v>440</v>
      </c>
      <c r="D41" s="233" t="s">
        <v>163</v>
      </c>
      <c r="E41" s="234">
        <v>1.1000000000000001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128</v>
      </c>
      <c r="T41" s="237" t="s">
        <v>129</v>
      </c>
      <c r="U41" s="221">
        <v>0</v>
      </c>
      <c r="V41" s="221">
        <f>ROUND(E41*U41,2)</f>
        <v>0</v>
      </c>
      <c r="W41" s="221"/>
      <c r="X41" s="221" t="s">
        <v>130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158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60" t="s">
        <v>441</v>
      </c>
      <c r="D42" s="254"/>
      <c r="E42" s="255">
        <v>0.5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10"/>
      <c r="Z42" s="210"/>
      <c r="AA42" s="210"/>
      <c r="AB42" s="210"/>
      <c r="AC42" s="210"/>
      <c r="AD42" s="210"/>
      <c r="AE42" s="210"/>
      <c r="AF42" s="210"/>
      <c r="AG42" s="210" t="s">
        <v>169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60" t="s">
        <v>442</v>
      </c>
      <c r="D43" s="254"/>
      <c r="E43" s="255">
        <v>0.6</v>
      </c>
      <c r="F43" s="221"/>
      <c r="G43" s="221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10"/>
      <c r="Z43" s="210"/>
      <c r="AA43" s="210"/>
      <c r="AB43" s="210"/>
      <c r="AC43" s="210"/>
      <c r="AD43" s="210"/>
      <c r="AE43" s="210"/>
      <c r="AF43" s="210"/>
      <c r="AG43" s="210" t="s">
        <v>169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1">
        <v>23</v>
      </c>
      <c r="B44" s="232" t="s">
        <v>183</v>
      </c>
      <c r="C44" s="249" t="s">
        <v>443</v>
      </c>
      <c r="D44" s="233" t="s">
        <v>163</v>
      </c>
      <c r="E44" s="234">
        <v>0.9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6"/>
      <c r="S44" s="236" t="s">
        <v>128</v>
      </c>
      <c r="T44" s="237" t="s">
        <v>129</v>
      </c>
      <c r="U44" s="221">
        <v>0</v>
      </c>
      <c r="V44" s="221">
        <f>ROUND(E44*U44,2)</f>
        <v>0</v>
      </c>
      <c r="W44" s="221"/>
      <c r="X44" s="221" t="s">
        <v>130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158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60" t="s">
        <v>444</v>
      </c>
      <c r="D45" s="254"/>
      <c r="E45" s="255">
        <v>0.4</v>
      </c>
      <c r="F45" s="221"/>
      <c r="G45" s="22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10"/>
      <c r="Z45" s="210"/>
      <c r="AA45" s="210"/>
      <c r="AB45" s="210"/>
      <c r="AC45" s="210"/>
      <c r="AD45" s="210"/>
      <c r="AE45" s="210"/>
      <c r="AF45" s="210"/>
      <c r="AG45" s="210" t="s">
        <v>169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60" t="s">
        <v>441</v>
      </c>
      <c r="D46" s="254"/>
      <c r="E46" s="255">
        <v>0.5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10"/>
      <c r="Z46" s="210"/>
      <c r="AA46" s="210"/>
      <c r="AB46" s="210"/>
      <c r="AC46" s="210"/>
      <c r="AD46" s="210"/>
      <c r="AE46" s="210"/>
      <c r="AF46" s="210"/>
      <c r="AG46" s="210" t="s">
        <v>169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8">
        <v>24</v>
      </c>
      <c r="B47" s="239" t="s">
        <v>186</v>
      </c>
      <c r="C47" s="248" t="s">
        <v>445</v>
      </c>
      <c r="D47" s="240" t="s">
        <v>157</v>
      </c>
      <c r="E47" s="241">
        <v>1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/>
      <c r="S47" s="243" t="s">
        <v>128</v>
      </c>
      <c r="T47" s="244" t="s">
        <v>129</v>
      </c>
      <c r="U47" s="221">
        <v>0</v>
      </c>
      <c r="V47" s="221">
        <f>ROUND(E47*U47,2)</f>
        <v>0</v>
      </c>
      <c r="W47" s="221"/>
      <c r="X47" s="221" t="s">
        <v>130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158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8">
        <v>25</v>
      </c>
      <c r="B48" s="239" t="s">
        <v>190</v>
      </c>
      <c r="C48" s="248" t="s">
        <v>446</v>
      </c>
      <c r="D48" s="240" t="s">
        <v>157</v>
      </c>
      <c r="E48" s="241">
        <v>1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3"/>
      <c r="S48" s="243" t="s">
        <v>128</v>
      </c>
      <c r="T48" s="244" t="s">
        <v>129</v>
      </c>
      <c r="U48" s="221">
        <v>0</v>
      </c>
      <c r="V48" s="221">
        <f>ROUND(E48*U48,2)</f>
        <v>0</v>
      </c>
      <c r="W48" s="221"/>
      <c r="X48" s="221" t="s">
        <v>130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158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8">
        <v>26</v>
      </c>
      <c r="B49" s="239" t="s">
        <v>193</v>
      </c>
      <c r="C49" s="248" t="s">
        <v>447</v>
      </c>
      <c r="D49" s="240" t="s">
        <v>157</v>
      </c>
      <c r="E49" s="241">
        <v>2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128</v>
      </c>
      <c r="T49" s="244" t="s">
        <v>129</v>
      </c>
      <c r="U49" s="221">
        <v>0</v>
      </c>
      <c r="V49" s="221">
        <f>ROUND(E49*U49,2)</f>
        <v>0</v>
      </c>
      <c r="W49" s="221"/>
      <c r="X49" s="221" t="s">
        <v>130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158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8">
        <v>27</v>
      </c>
      <c r="B50" s="239" t="s">
        <v>196</v>
      </c>
      <c r="C50" s="248" t="s">
        <v>448</v>
      </c>
      <c r="D50" s="240" t="s">
        <v>157</v>
      </c>
      <c r="E50" s="241">
        <v>1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3"/>
      <c r="S50" s="243" t="s">
        <v>128</v>
      </c>
      <c r="T50" s="244" t="s">
        <v>129</v>
      </c>
      <c r="U50" s="221">
        <v>0</v>
      </c>
      <c r="V50" s="221">
        <f>ROUND(E50*U50,2)</f>
        <v>0</v>
      </c>
      <c r="W50" s="221"/>
      <c r="X50" s="221" t="s">
        <v>130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158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8">
        <v>28</v>
      </c>
      <c r="B51" s="239" t="s">
        <v>199</v>
      </c>
      <c r="C51" s="248" t="s">
        <v>449</v>
      </c>
      <c r="D51" s="240" t="s">
        <v>163</v>
      </c>
      <c r="E51" s="241">
        <v>7.8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128</v>
      </c>
      <c r="T51" s="244" t="s">
        <v>129</v>
      </c>
      <c r="U51" s="221">
        <v>0</v>
      </c>
      <c r="V51" s="221">
        <f>ROUND(E51*U51,2)</f>
        <v>0</v>
      </c>
      <c r="W51" s="221"/>
      <c r="X51" s="221" t="s">
        <v>130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158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1">
        <v>29</v>
      </c>
      <c r="B52" s="232" t="s">
        <v>202</v>
      </c>
      <c r="C52" s="249" t="s">
        <v>450</v>
      </c>
      <c r="D52" s="233" t="s">
        <v>163</v>
      </c>
      <c r="E52" s="234">
        <v>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/>
      <c r="S52" s="236" t="s">
        <v>128</v>
      </c>
      <c r="T52" s="237" t="s">
        <v>129</v>
      </c>
      <c r="U52" s="221">
        <v>0</v>
      </c>
      <c r="V52" s="221">
        <f>ROUND(E52*U52,2)</f>
        <v>0</v>
      </c>
      <c r="W52" s="221"/>
      <c r="X52" s="221" t="s">
        <v>130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158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60" t="s">
        <v>451</v>
      </c>
      <c r="D53" s="254"/>
      <c r="E53" s="255">
        <v>0.2</v>
      </c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10"/>
      <c r="Z53" s="210"/>
      <c r="AA53" s="210"/>
      <c r="AB53" s="210"/>
      <c r="AC53" s="210"/>
      <c r="AD53" s="210"/>
      <c r="AE53" s="210"/>
      <c r="AF53" s="210"/>
      <c r="AG53" s="210" t="s">
        <v>169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60" t="s">
        <v>441</v>
      </c>
      <c r="D54" s="254"/>
      <c r="E54" s="255">
        <v>0.5</v>
      </c>
      <c r="F54" s="221"/>
      <c r="G54" s="221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10"/>
      <c r="Z54" s="210"/>
      <c r="AA54" s="210"/>
      <c r="AB54" s="210"/>
      <c r="AC54" s="210"/>
      <c r="AD54" s="210"/>
      <c r="AE54" s="210"/>
      <c r="AF54" s="210"/>
      <c r="AG54" s="210" t="s">
        <v>169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60" t="s">
        <v>452</v>
      </c>
      <c r="D55" s="254"/>
      <c r="E55" s="255">
        <v>0.3</v>
      </c>
      <c r="F55" s="221"/>
      <c r="G55" s="221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10"/>
      <c r="Z55" s="210"/>
      <c r="AA55" s="210"/>
      <c r="AB55" s="210"/>
      <c r="AC55" s="210"/>
      <c r="AD55" s="210"/>
      <c r="AE55" s="210"/>
      <c r="AF55" s="210"/>
      <c r="AG55" s="210" t="s">
        <v>169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1">
        <v>30</v>
      </c>
      <c r="B56" s="232" t="s">
        <v>204</v>
      </c>
      <c r="C56" s="249" t="s">
        <v>453</v>
      </c>
      <c r="D56" s="233" t="s">
        <v>163</v>
      </c>
      <c r="E56" s="234">
        <v>6.5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6"/>
      <c r="S56" s="236" t="s">
        <v>128</v>
      </c>
      <c r="T56" s="237" t="s">
        <v>129</v>
      </c>
      <c r="U56" s="221">
        <v>0</v>
      </c>
      <c r="V56" s="221">
        <f>ROUND(E56*U56,2)</f>
        <v>0</v>
      </c>
      <c r="W56" s="221"/>
      <c r="X56" s="221" t="s">
        <v>130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158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60" t="s">
        <v>438</v>
      </c>
      <c r="D57" s="254"/>
      <c r="E57" s="255">
        <v>1.2</v>
      </c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10"/>
      <c r="Z57" s="210"/>
      <c r="AA57" s="210"/>
      <c r="AB57" s="210"/>
      <c r="AC57" s="210"/>
      <c r="AD57" s="210"/>
      <c r="AE57" s="210"/>
      <c r="AF57" s="210"/>
      <c r="AG57" s="210" t="s">
        <v>169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60" t="s">
        <v>454</v>
      </c>
      <c r="D58" s="254"/>
      <c r="E58" s="255">
        <v>3.5</v>
      </c>
      <c r="F58" s="221"/>
      <c r="G58" s="221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10"/>
      <c r="Z58" s="210"/>
      <c r="AA58" s="210"/>
      <c r="AB58" s="210"/>
      <c r="AC58" s="210"/>
      <c r="AD58" s="210"/>
      <c r="AE58" s="210"/>
      <c r="AF58" s="210"/>
      <c r="AG58" s="210" t="s">
        <v>169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60" t="s">
        <v>455</v>
      </c>
      <c r="D59" s="254"/>
      <c r="E59" s="255">
        <v>1.8</v>
      </c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10"/>
      <c r="Z59" s="210"/>
      <c r="AA59" s="210"/>
      <c r="AB59" s="210"/>
      <c r="AC59" s="210"/>
      <c r="AD59" s="210"/>
      <c r="AE59" s="210"/>
      <c r="AF59" s="210"/>
      <c r="AG59" s="210" t="s">
        <v>169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1">
        <v>31</v>
      </c>
      <c r="B60" s="232" t="s">
        <v>207</v>
      </c>
      <c r="C60" s="249" t="s">
        <v>456</v>
      </c>
      <c r="D60" s="233" t="s">
        <v>163</v>
      </c>
      <c r="E60" s="234">
        <v>3.6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6"/>
      <c r="S60" s="236" t="s">
        <v>128</v>
      </c>
      <c r="T60" s="237" t="s">
        <v>129</v>
      </c>
      <c r="U60" s="221">
        <v>0</v>
      </c>
      <c r="V60" s="221">
        <f>ROUND(E60*U60,2)</f>
        <v>0</v>
      </c>
      <c r="W60" s="221"/>
      <c r="X60" s="221" t="s">
        <v>130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158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60" t="s">
        <v>457</v>
      </c>
      <c r="D61" s="254"/>
      <c r="E61" s="255">
        <v>3.6</v>
      </c>
      <c r="F61" s="221"/>
      <c r="G61" s="221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10"/>
      <c r="Z61" s="210"/>
      <c r="AA61" s="210"/>
      <c r="AB61" s="210"/>
      <c r="AC61" s="210"/>
      <c r="AD61" s="210"/>
      <c r="AE61" s="210"/>
      <c r="AF61" s="210"/>
      <c r="AG61" s="210" t="s">
        <v>169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8">
        <v>32</v>
      </c>
      <c r="B62" s="239" t="s">
        <v>209</v>
      </c>
      <c r="C62" s="248" t="s">
        <v>458</v>
      </c>
      <c r="D62" s="240" t="s">
        <v>157</v>
      </c>
      <c r="E62" s="241">
        <v>8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3"/>
      <c r="S62" s="243" t="s">
        <v>128</v>
      </c>
      <c r="T62" s="244" t="s">
        <v>129</v>
      </c>
      <c r="U62" s="221">
        <v>0</v>
      </c>
      <c r="V62" s="221">
        <f>ROUND(E62*U62,2)</f>
        <v>0</v>
      </c>
      <c r="W62" s="221"/>
      <c r="X62" s="221" t="s">
        <v>130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158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8">
        <v>33</v>
      </c>
      <c r="B63" s="239" t="s">
        <v>211</v>
      </c>
      <c r="C63" s="248" t="s">
        <v>459</v>
      </c>
      <c r="D63" s="240" t="s">
        <v>157</v>
      </c>
      <c r="E63" s="241">
        <v>4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0</v>
      </c>
      <c r="O63" s="241">
        <f>ROUND(E63*N63,2)</f>
        <v>0</v>
      </c>
      <c r="P63" s="241">
        <v>0</v>
      </c>
      <c r="Q63" s="241">
        <f>ROUND(E63*P63,2)</f>
        <v>0</v>
      </c>
      <c r="R63" s="243"/>
      <c r="S63" s="243" t="s">
        <v>128</v>
      </c>
      <c r="T63" s="244" t="s">
        <v>129</v>
      </c>
      <c r="U63" s="221">
        <v>0</v>
      </c>
      <c r="V63" s="221">
        <f>ROUND(E63*U63,2)</f>
        <v>0</v>
      </c>
      <c r="W63" s="221"/>
      <c r="X63" s="221" t="s">
        <v>130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158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31">
        <v>34</v>
      </c>
      <c r="B64" s="232" t="s">
        <v>213</v>
      </c>
      <c r="C64" s="249" t="s">
        <v>460</v>
      </c>
      <c r="D64" s="233" t="s">
        <v>163</v>
      </c>
      <c r="E64" s="234">
        <v>5.4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6"/>
      <c r="S64" s="236" t="s">
        <v>128</v>
      </c>
      <c r="T64" s="237" t="s">
        <v>129</v>
      </c>
      <c r="U64" s="221">
        <v>0</v>
      </c>
      <c r="V64" s="221">
        <f>ROUND(E64*U64,2)</f>
        <v>0</v>
      </c>
      <c r="W64" s="221"/>
      <c r="X64" s="221" t="s">
        <v>130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158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60" t="s">
        <v>461</v>
      </c>
      <c r="D65" s="254"/>
      <c r="E65" s="255">
        <v>2.8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10"/>
      <c r="Z65" s="210"/>
      <c r="AA65" s="210"/>
      <c r="AB65" s="210"/>
      <c r="AC65" s="210"/>
      <c r="AD65" s="210"/>
      <c r="AE65" s="210"/>
      <c r="AF65" s="210"/>
      <c r="AG65" s="210" t="s">
        <v>169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60" t="s">
        <v>462</v>
      </c>
      <c r="D66" s="254"/>
      <c r="E66" s="255">
        <v>2.6</v>
      </c>
      <c r="F66" s="221"/>
      <c r="G66" s="221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10"/>
      <c r="Z66" s="210"/>
      <c r="AA66" s="210"/>
      <c r="AB66" s="210"/>
      <c r="AC66" s="210"/>
      <c r="AD66" s="210"/>
      <c r="AE66" s="210"/>
      <c r="AF66" s="210"/>
      <c r="AG66" s="210" t="s">
        <v>169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8">
        <v>35</v>
      </c>
      <c r="B67" s="239" t="s">
        <v>217</v>
      </c>
      <c r="C67" s="248" t="s">
        <v>463</v>
      </c>
      <c r="D67" s="240" t="s">
        <v>163</v>
      </c>
      <c r="E67" s="241">
        <v>8.1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0</v>
      </c>
      <c r="O67" s="241">
        <f>ROUND(E67*N67,2)</f>
        <v>0</v>
      </c>
      <c r="P67" s="241">
        <v>0</v>
      </c>
      <c r="Q67" s="241">
        <f>ROUND(E67*P67,2)</f>
        <v>0</v>
      </c>
      <c r="R67" s="243"/>
      <c r="S67" s="243" t="s">
        <v>128</v>
      </c>
      <c r="T67" s="244" t="s">
        <v>129</v>
      </c>
      <c r="U67" s="221">
        <v>0</v>
      </c>
      <c r="V67" s="221">
        <f>ROUND(E67*U67,2)</f>
        <v>0</v>
      </c>
      <c r="W67" s="221"/>
      <c r="X67" s="221" t="s">
        <v>130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158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1">
        <v>36</v>
      </c>
      <c r="B68" s="232" t="s">
        <v>220</v>
      </c>
      <c r="C68" s="249" t="s">
        <v>464</v>
      </c>
      <c r="D68" s="233" t="s">
        <v>163</v>
      </c>
      <c r="E68" s="234">
        <v>2.2999999999999998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6"/>
      <c r="S68" s="236" t="s">
        <v>128</v>
      </c>
      <c r="T68" s="237" t="s">
        <v>129</v>
      </c>
      <c r="U68" s="221">
        <v>0</v>
      </c>
      <c r="V68" s="221">
        <f>ROUND(E68*U68,2)</f>
        <v>0</v>
      </c>
      <c r="W68" s="221"/>
      <c r="X68" s="221" t="s">
        <v>130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158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60" t="s">
        <v>455</v>
      </c>
      <c r="D69" s="254"/>
      <c r="E69" s="255">
        <v>1.8</v>
      </c>
      <c r="F69" s="221"/>
      <c r="G69" s="221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10"/>
      <c r="Z69" s="210"/>
      <c r="AA69" s="210"/>
      <c r="AB69" s="210"/>
      <c r="AC69" s="210"/>
      <c r="AD69" s="210"/>
      <c r="AE69" s="210"/>
      <c r="AF69" s="210"/>
      <c r="AG69" s="210" t="s">
        <v>169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60" t="s">
        <v>441</v>
      </c>
      <c r="D70" s="254"/>
      <c r="E70" s="255">
        <v>0.5</v>
      </c>
      <c r="F70" s="221"/>
      <c r="G70" s="221"/>
      <c r="H70" s="221"/>
      <c r="I70" s="221"/>
      <c r="J70" s="221"/>
      <c r="K70" s="221"/>
      <c r="L70" s="221"/>
      <c r="M70" s="221"/>
      <c r="N70" s="220"/>
      <c r="O70" s="220"/>
      <c r="P70" s="220"/>
      <c r="Q70" s="220"/>
      <c r="R70" s="221"/>
      <c r="S70" s="221"/>
      <c r="T70" s="221"/>
      <c r="U70" s="221"/>
      <c r="V70" s="221"/>
      <c r="W70" s="221"/>
      <c r="X70" s="221"/>
      <c r="Y70" s="210"/>
      <c r="Z70" s="210"/>
      <c r="AA70" s="210"/>
      <c r="AB70" s="210"/>
      <c r="AC70" s="210"/>
      <c r="AD70" s="210"/>
      <c r="AE70" s="210"/>
      <c r="AF70" s="210"/>
      <c r="AG70" s="210" t="s">
        <v>169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1">
        <v>37</v>
      </c>
      <c r="B71" s="232" t="s">
        <v>223</v>
      </c>
      <c r="C71" s="249" t="s">
        <v>465</v>
      </c>
      <c r="D71" s="233" t="s">
        <v>163</v>
      </c>
      <c r="E71" s="234">
        <v>1.3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6"/>
      <c r="S71" s="236" t="s">
        <v>128</v>
      </c>
      <c r="T71" s="237" t="s">
        <v>129</v>
      </c>
      <c r="U71" s="221">
        <v>0</v>
      </c>
      <c r="V71" s="221">
        <f>ROUND(E71*U71,2)</f>
        <v>0</v>
      </c>
      <c r="W71" s="221"/>
      <c r="X71" s="221" t="s">
        <v>130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158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60" t="s">
        <v>466</v>
      </c>
      <c r="D72" s="254"/>
      <c r="E72" s="255">
        <v>0.7</v>
      </c>
      <c r="F72" s="221"/>
      <c r="G72" s="221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10"/>
      <c r="Z72" s="210"/>
      <c r="AA72" s="210"/>
      <c r="AB72" s="210"/>
      <c r="AC72" s="210"/>
      <c r="AD72" s="210"/>
      <c r="AE72" s="210"/>
      <c r="AF72" s="210"/>
      <c r="AG72" s="210" t="s">
        <v>169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60" t="s">
        <v>442</v>
      </c>
      <c r="D73" s="254"/>
      <c r="E73" s="255">
        <v>0.6</v>
      </c>
      <c r="F73" s="221"/>
      <c r="G73" s="221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10"/>
      <c r="Z73" s="210"/>
      <c r="AA73" s="210"/>
      <c r="AB73" s="210"/>
      <c r="AC73" s="210"/>
      <c r="AD73" s="210"/>
      <c r="AE73" s="210"/>
      <c r="AF73" s="210"/>
      <c r="AG73" s="210" t="s">
        <v>169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1">
        <v>38</v>
      </c>
      <c r="B74" s="232" t="s">
        <v>225</v>
      </c>
      <c r="C74" s="249" t="s">
        <v>467</v>
      </c>
      <c r="D74" s="233" t="s">
        <v>163</v>
      </c>
      <c r="E74" s="234">
        <v>3.8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6"/>
      <c r="S74" s="236" t="s">
        <v>128</v>
      </c>
      <c r="T74" s="237" t="s">
        <v>129</v>
      </c>
      <c r="U74" s="221">
        <v>0</v>
      </c>
      <c r="V74" s="221">
        <f>ROUND(E74*U74,2)</f>
        <v>0</v>
      </c>
      <c r="W74" s="221"/>
      <c r="X74" s="221" t="s">
        <v>130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158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60" t="s">
        <v>189</v>
      </c>
      <c r="D75" s="254"/>
      <c r="E75" s="255">
        <v>2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10"/>
      <c r="Z75" s="210"/>
      <c r="AA75" s="210"/>
      <c r="AB75" s="210"/>
      <c r="AC75" s="210"/>
      <c r="AD75" s="210"/>
      <c r="AE75" s="210"/>
      <c r="AF75" s="210"/>
      <c r="AG75" s="210" t="s">
        <v>169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60" t="s">
        <v>468</v>
      </c>
      <c r="D76" s="254"/>
      <c r="E76" s="255">
        <v>1.8</v>
      </c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10"/>
      <c r="Z76" s="210"/>
      <c r="AA76" s="210"/>
      <c r="AB76" s="210"/>
      <c r="AC76" s="210"/>
      <c r="AD76" s="210"/>
      <c r="AE76" s="210"/>
      <c r="AF76" s="210"/>
      <c r="AG76" s="210" t="s">
        <v>169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8">
        <v>39</v>
      </c>
      <c r="B77" s="239" t="s">
        <v>227</v>
      </c>
      <c r="C77" s="248" t="s">
        <v>469</v>
      </c>
      <c r="D77" s="240" t="s">
        <v>157</v>
      </c>
      <c r="E77" s="241">
        <v>8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3"/>
      <c r="S77" s="243" t="s">
        <v>128</v>
      </c>
      <c r="T77" s="244" t="s">
        <v>129</v>
      </c>
      <c r="U77" s="221">
        <v>0</v>
      </c>
      <c r="V77" s="221">
        <f>ROUND(E77*U77,2)</f>
        <v>0</v>
      </c>
      <c r="W77" s="221"/>
      <c r="X77" s="221" t="s">
        <v>130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158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8">
        <v>40</v>
      </c>
      <c r="B78" s="239" t="s">
        <v>229</v>
      </c>
      <c r="C78" s="248" t="s">
        <v>470</v>
      </c>
      <c r="D78" s="240" t="s">
        <v>157</v>
      </c>
      <c r="E78" s="241">
        <v>4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3"/>
      <c r="S78" s="243" t="s">
        <v>128</v>
      </c>
      <c r="T78" s="244" t="s">
        <v>129</v>
      </c>
      <c r="U78" s="221">
        <v>0</v>
      </c>
      <c r="V78" s="221">
        <f>ROUND(E78*U78,2)</f>
        <v>0</v>
      </c>
      <c r="W78" s="221"/>
      <c r="X78" s="221" t="s">
        <v>130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158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8">
        <v>41</v>
      </c>
      <c r="B79" s="239" t="s">
        <v>231</v>
      </c>
      <c r="C79" s="248" t="s">
        <v>471</v>
      </c>
      <c r="D79" s="240" t="s">
        <v>157</v>
      </c>
      <c r="E79" s="241">
        <v>4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3"/>
      <c r="S79" s="243" t="s">
        <v>128</v>
      </c>
      <c r="T79" s="244" t="s">
        <v>129</v>
      </c>
      <c r="U79" s="221">
        <v>0</v>
      </c>
      <c r="V79" s="221">
        <f>ROUND(E79*U79,2)</f>
        <v>0</v>
      </c>
      <c r="W79" s="221"/>
      <c r="X79" s="221" t="s">
        <v>130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158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8">
        <v>42</v>
      </c>
      <c r="B80" s="239" t="s">
        <v>236</v>
      </c>
      <c r="C80" s="248" t="s">
        <v>472</v>
      </c>
      <c r="D80" s="240" t="s">
        <v>163</v>
      </c>
      <c r="E80" s="241">
        <v>6.5</v>
      </c>
      <c r="F80" s="242"/>
      <c r="G80" s="243">
        <f>ROUND(E80*F80,2)</f>
        <v>0</v>
      </c>
      <c r="H80" s="242"/>
      <c r="I80" s="243">
        <f>ROUND(E80*H80,2)</f>
        <v>0</v>
      </c>
      <c r="J80" s="242"/>
      <c r="K80" s="243">
        <f>ROUND(E80*J80,2)</f>
        <v>0</v>
      </c>
      <c r="L80" s="243">
        <v>21</v>
      </c>
      <c r="M80" s="243">
        <f>G80*(1+L80/100)</f>
        <v>0</v>
      </c>
      <c r="N80" s="241">
        <v>0</v>
      </c>
      <c r="O80" s="241">
        <f>ROUND(E80*N80,2)</f>
        <v>0</v>
      </c>
      <c r="P80" s="241">
        <v>0</v>
      </c>
      <c r="Q80" s="241">
        <f>ROUND(E80*P80,2)</f>
        <v>0</v>
      </c>
      <c r="R80" s="243"/>
      <c r="S80" s="243" t="s">
        <v>128</v>
      </c>
      <c r="T80" s="244" t="s">
        <v>129</v>
      </c>
      <c r="U80" s="221">
        <v>0</v>
      </c>
      <c r="V80" s="221">
        <f>ROUND(E80*U80,2)</f>
        <v>0</v>
      </c>
      <c r="W80" s="221"/>
      <c r="X80" s="221" t="s">
        <v>130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158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1">
        <v>43</v>
      </c>
      <c r="B81" s="232" t="s">
        <v>238</v>
      </c>
      <c r="C81" s="249" t="s">
        <v>473</v>
      </c>
      <c r="D81" s="233" t="s">
        <v>163</v>
      </c>
      <c r="E81" s="234">
        <v>5.2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4">
        <v>0</v>
      </c>
      <c r="O81" s="234">
        <f>ROUND(E81*N81,2)</f>
        <v>0</v>
      </c>
      <c r="P81" s="234">
        <v>0</v>
      </c>
      <c r="Q81" s="234">
        <f>ROUND(E81*P81,2)</f>
        <v>0</v>
      </c>
      <c r="R81" s="236"/>
      <c r="S81" s="236" t="s">
        <v>128</v>
      </c>
      <c r="T81" s="237" t="s">
        <v>129</v>
      </c>
      <c r="U81" s="221">
        <v>0</v>
      </c>
      <c r="V81" s="221">
        <f>ROUND(E81*U81,2)</f>
        <v>0</v>
      </c>
      <c r="W81" s="221"/>
      <c r="X81" s="221" t="s">
        <v>130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158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60" t="s">
        <v>437</v>
      </c>
      <c r="D82" s="254"/>
      <c r="E82" s="255">
        <v>1</v>
      </c>
      <c r="F82" s="221"/>
      <c r="G82" s="221"/>
      <c r="H82" s="221"/>
      <c r="I82" s="221"/>
      <c r="J82" s="221"/>
      <c r="K82" s="221"/>
      <c r="L82" s="221"/>
      <c r="M82" s="221"/>
      <c r="N82" s="220"/>
      <c r="O82" s="220"/>
      <c r="P82" s="220"/>
      <c r="Q82" s="220"/>
      <c r="R82" s="221"/>
      <c r="S82" s="221"/>
      <c r="T82" s="221"/>
      <c r="U82" s="221"/>
      <c r="V82" s="221"/>
      <c r="W82" s="221"/>
      <c r="X82" s="221"/>
      <c r="Y82" s="210"/>
      <c r="Z82" s="210"/>
      <c r="AA82" s="210"/>
      <c r="AB82" s="210"/>
      <c r="AC82" s="210"/>
      <c r="AD82" s="210"/>
      <c r="AE82" s="210"/>
      <c r="AF82" s="210"/>
      <c r="AG82" s="210" t="s">
        <v>169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60" t="s">
        <v>474</v>
      </c>
      <c r="D83" s="254"/>
      <c r="E83" s="255">
        <v>2.8</v>
      </c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10"/>
      <c r="Z83" s="210"/>
      <c r="AA83" s="210"/>
      <c r="AB83" s="210"/>
      <c r="AC83" s="210"/>
      <c r="AD83" s="210"/>
      <c r="AE83" s="210"/>
      <c r="AF83" s="210"/>
      <c r="AG83" s="210" t="s">
        <v>169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60" t="s">
        <v>188</v>
      </c>
      <c r="D84" s="254"/>
      <c r="E84" s="255">
        <v>1.4</v>
      </c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10"/>
      <c r="Z84" s="210"/>
      <c r="AA84" s="210"/>
      <c r="AB84" s="210"/>
      <c r="AC84" s="210"/>
      <c r="AD84" s="210"/>
      <c r="AE84" s="210"/>
      <c r="AF84" s="210"/>
      <c r="AG84" s="210" t="s">
        <v>169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1">
        <v>44</v>
      </c>
      <c r="B85" s="232" t="s">
        <v>240</v>
      </c>
      <c r="C85" s="249" t="s">
        <v>475</v>
      </c>
      <c r="D85" s="233" t="s">
        <v>163</v>
      </c>
      <c r="E85" s="234">
        <v>1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6"/>
      <c r="S85" s="236" t="s">
        <v>128</v>
      </c>
      <c r="T85" s="237" t="s">
        <v>129</v>
      </c>
      <c r="U85" s="221">
        <v>0</v>
      </c>
      <c r="V85" s="221">
        <f>ROUND(E85*U85,2)</f>
        <v>0</v>
      </c>
      <c r="W85" s="221"/>
      <c r="X85" s="221" t="s">
        <v>130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158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60" t="s">
        <v>442</v>
      </c>
      <c r="D86" s="254"/>
      <c r="E86" s="255">
        <v>0.6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10"/>
      <c r="Z86" s="210"/>
      <c r="AA86" s="210"/>
      <c r="AB86" s="210"/>
      <c r="AC86" s="210"/>
      <c r="AD86" s="210"/>
      <c r="AE86" s="210"/>
      <c r="AF86" s="210"/>
      <c r="AG86" s="210" t="s">
        <v>169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60" t="s">
        <v>444</v>
      </c>
      <c r="D87" s="254"/>
      <c r="E87" s="255">
        <v>0.4</v>
      </c>
      <c r="F87" s="221"/>
      <c r="G87" s="221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10"/>
      <c r="Z87" s="210"/>
      <c r="AA87" s="210"/>
      <c r="AB87" s="210"/>
      <c r="AC87" s="210"/>
      <c r="AD87" s="210"/>
      <c r="AE87" s="210"/>
      <c r="AF87" s="210"/>
      <c r="AG87" s="210" t="s">
        <v>169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8">
        <v>45</v>
      </c>
      <c r="B88" s="239" t="s">
        <v>244</v>
      </c>
      <c r="C88" s="248" t="s">
        <v>476</v>
      </c>
      <c r="D88" s="240" t="s">
        <v>157</v>
      </c>
      <c r="E88" s="241">
        <v>1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3"/>
      <c r="S88" s="243" t="s">
        <v>128</v>
      </c>
      <c r="T88" s="244" t="s">
        <v>129</v>
      </c>
      <c r="U88" s="221">
        <v>0</v>
      </c>
      <c r="V88" s="221">
        <f>ROUND(E88*U88,2)</f>
        <v>0</v>
      </c>
      <c r="W88" s="221"/>
      <c r="X88" s="221" t="s">
        <v>130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158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8">
        <v>46</v>
      </c>
      <c r="B89" s="239" t="s">
        <v>246</v>
      </c>
      <c r="C89" s="248" t="s">
        <v>477</v>
      </c>
      <c r="D89" s="240" t="s">
        <v>157</v>
      </c>
      <c r="E89" s="241">
        <v>4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3"/>
      <c r="S89" s="243" t="s">
        <v>128</v>
      </c>
      <c r="T89" s="244" t="s">
        <v>129</v>
      </c>
      <c r="U89" s="221">
        <v>0</v>
      </c>
      <c r="V89" s="221">
        <f>ROUND(E89*U89,2)</f>
        <v>0</v>
      </c>
      <c r="W89" s="221"/>
      <c r="X89" s="221" t="s">
        <v>130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158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8">
        <v>47</v>
      </c>
      <c r="B90" s="239" t="s">
        <v>248</v>
      </c>
      <c r="C90" s="248" t="s">
        <v>478</v>
      </c>
      <c r="D90" s="240" t="s">
        <v>157</v>
      </c>
      <c r="E90" s="241">
        <v>4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3"/>
      <c r="S90" s="243" t="s">
        <v>128</v>
      </c>
      <c r="T90" s="244" t="s">
        <v>129</v>
      </c>
      <c r="U90" s="221">
        <v>0</v>
      </c>
      <c r="V90" s="221">
        <f>ROUND(E90*U90,2)</f>
        <v>0</v>
      </c>
      <c r="W90" s="221"/>
      <c r="X90" s="221" t="s">
        <v>130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158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1">
        <v>48</v>
      </c>
      <c r="B91" s="232" t="s">
        <v>250</v>
      </c>
      <c r="C91" s="249" t="s">
        <v>479</v>
      </c>
      <c r="D91" s="233" t="s">
        <v>163</v>
      </c>
      <c r="E91" s="234">
        <v>2.6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/>
      <c r="S91" s="236" t="s">
        <v>128</v>
      </c>
      <c r="T91" s="237" t="s">
        <v>129</v>
      </c>
      <c r="U91" s="221">
        <v>0</v>
      </c>
      <c r="V91" s="221">
        <f>ROUND(E91*U91,2)</f>
        <v>0</v>
      </c>
      <c r="W91" s="221"/>
      <c r="X91" s="221" t="s">
        <v>130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158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60" t="s">
        <v>480</v>
      </c>
      <c r="D92" s="254"/>
      <c r="E92" s="255">
        <v>1.4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10"/>
      <c r="Z92" s="210"/>
      <c r="AA92" s="210"/>
      <c r="AB92" s="210"/>
      <c r="AC92" s="210"/>
      <c r="AD92" s="210"/>
      <c r="AE92" s="210"/>
      <c r="AF92" s="210"/>
      <c r="AG92" s="210" t="s">
        <v>169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60" t="s">
        <v>481</v>
      </c>
      <c r="D93" s="254"/>
      <c r="E93" s="255">
        <v>1.2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10"/>
      <c r="Z93" s="210"/>
      <c r="AA93" s="210"/>
      <c r="AB93" s="210"/>
      <c r="AC93" s="210"/>
      <c r="AD93" s="210"/>
      <c r="AE93" s="210"/>
      <c r="AF93" s="210"/>
      <c r="AG93" s="210" t="s">
        <v>169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8">
        <v>49</v>
      </c>
      <c r="B94" s="239" t="s">
        <v>252</v>
      </c>
      <c r="C94" s="248" t="s">
        <v>482</v>
      </c>
      <c r="D94" s="240" t="s">
        <v>157</v>
      </c>
      <c r="E94" s="241">
        <v>1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3"/>
      <c r="S94" s="243" t="s">
        <v>128</v>
      </c>
      <c r="T94" s="244" t="s">
        <v>129</v>
      </c>
      <c r="U94" s="221">
        <v>0</v>
      </c>
      <c r="V94" s="221">
        <f>ROUND(E94*U94,2)</f>
        <v>0</v>
      </c>
      <c r="W94" s="221"/>
      <c r="X94" s="221" t="s">
        <v>130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158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8">
        <v>50</v>
      </c>
      <c r="B95" s="239" t="s">
        <v>254</v>
      </c>
      <c r="C95" s="248" t="s">
        <v>483</v>
      </c>
      <c r="D95" s="240" t="s">
        <v>157</v>
      </c>
      <c r="E95" s="241">
        <v>1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3"/>
      <c r="S95" s="243" t="s">
        <v>128</v>
      </c>
      <c r="T95" s="244" t="s">
        <v>129</v>
      </c>
      <c r="U95" s="221">
        <v>0</v>
      </c>
      <c r="V95" s="221">
        <f>ROUND(E95*U95,2)</f>
        <v>0</v>
      </c>
      <c r="W95" s="221"/>
      <c r="X95" s="221" t="s">
        <v>130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158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8">
        <v>51</v>
      </c>
      <c r="B96" s="239" t="s">
        <v>256</v>
      </c>
      <c r="C96" s="248" t="s">
        <v>484</v>
      </c>
      <c r="D96" s="240" t="s">
        <v>157</v>
      </c>
      <c r="E96" s="241">
        <v>1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3"/>
      <c r="S96" s="243" t="s">
        <v>128</v>
      </c>
      <c r="T96" s="244" t="s">
        <v>129</v>
      </c>
      <c r="U96" s="221">
        <v>0</v>
      </c>
      <c r="V96" s="221">
        <f>ROUND(E96*U96,2)</f>
        <v>0</v>
      </c>
      <c r="W96" s="221"/>
      <c r="X96" s="221" t="s">
        <v>130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158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8">
        <v>52</v>
      </c>
      <c r="B97" s="239" t="s">
        <v>258</v>
      </c>
      <c r="C97" s="248" t="s">
        <v>485</v>
      </c>
      <c r="D97" s="240" t="s">
        <v>163</v>
      </c>
      <c r="E97" s="241">
        <v>5.9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3"/>
      <c r="S97" s="243" t="s">
        <v>128</v>
      </c>
      <c r="T97" s="244" t="s">
        <v>129</v>
      </c>
      <c r="U97" s="221">
        <v>0</v>
      </c>
      <c r="V97" s="221">
        <f>ROUND(E97*U97,2)</f>
        <v>0</v>
      </c>
      <c r="W97" s="221"/>
      <c r="X97" s="221" t="s">
        <v>130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158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24" t="s">
        <v>123</v>
      </c>
      <c r="B98" s="225" t="s">
        <v>71</v>
      </c>
      <c r="C98" s="247" t="s">
        <v>72</v>
      </c>
      <c r="D98" s="226"/>
      <c r="E98" s="227"/>
      <c r="F98" s="228"/>
      <c r="G98" s="228">
        <f>SUMIF(AG99:AG114,"&lt;&gt;NOR",G99:G114)</f>
        <v>0</v>
      </c>
      <c r="H98" s="228"/>
      <c r="I98" s="228">
        <f>SUM(I99:I114)</f>
        <v>0</v>
      </c>
      <c r="J98" s="228"/>
      <c r="K98" s="228">
        <f>SUM(K99:K114)</f>
        <v>0</v>
      </c>
      <c r="L98" s="228"/>
      <c r="M98" s="228">
        <f>SUM(M99:M114)</f>
        <v>0</v>
      </c>
      <c r="N98" s="227"/>
      <c r="O98" s="227">
        <f>SUM(O99:O114)</f>
        <v>0</v>
      </c>
      <c r="P98" s="227"/>
      <c r="Q98" s="227">
        <f>SUM(Q99:Q114)</f>
        <v>0</v>
      </c>
      <c r="R98" s="228"/>
      <c r="S98" s="228"/>
      <c r="T98" s="229"/>
      <c r="U98" s="223"/>
      <c r="V98" s="223">
        <f>SUM(V99:V114)</f>
        <v>0</v>
      </c>
      <c r="W98" s="223"/>
      <c r="X98" s="223"/>
      <c r="AG98" t="s">
        <v>124</v>
      </c>
    </row>
    <row r="99" spans="1:60" outlineLevel="1" x14ac:dyDescent="0.2">
      <c r="A99" s="238">
        <v>53</v>
      </c>
      <c r="B99" s="239" t="s">
        <v>486</v>
      </c>
      <c r="C99" s="248" t="s">
        <v>487</v>
      </c>
      <c r="D99" s="240" t="s">
        <v>157</v>
      </c>
      <c r="E99" s="241">
        <v>1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1">
        <v>0</v>
      </c>
      <c r="O99" s="241">
        <f>ROUND(E99*N99,2)</f>
        <v>0</v>
      </c>
      <c r="P99" s="241">
        <v>0</v>
      </c>
      <c r="Q99" s="241">
        <f>ROUND(E99*P99,2)</f>
        <v>0</v>
      </c>
      <c r="R99" s="243"/>
      <c r="S99" s="243" t="s">
        <v>128</v>
      </c>
      <c r="T99" s="244" t="s">
        <v>129</v>
      </c>
      <c r="U99" s="221">
        <v>0</v>
      </c>
      <c r="V99" s="221">
        <f>ROUND(E99*U99,2)</f>
        <v>0</v>
      </c>
      <c r="W99" s="221"/>
      <c r="X99" s="221" t="s">
        <v>130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158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1">
        <v>54</v>
      </c>
      <c r="B100" s="232" t="s">
        <v>264</v>
      </c>
      <c r="C100" s="249" t="s">
        <v>488</v>
      </c>
      <c r="D100" s="233" t="s">
        <v>233</v>
      </c>
      <c r="E100" s="234">
        <v>2.2349999999999999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4">
        <v>0</v>
      </c>
      <c r="O100" s="234">
        <f>ROUND(E100*N100,2)</f>
        <v>0</v>
      </c>
      <c r="P100" s="234">
        <v>0</v>
      </c>
      <c r="Q100" s="234">
        <f>ROUND(E100*P100,2)</f>
        <v>0</v>
      </c>
      <c r="R100" s="236"/>
      <c r="S100" s="236" t="s">
        <v>128</v>
      </c>
      <c r="T100" s="237" t="s">
        <v>129</v>
      </c>
      <c r="U100" s="221">
        <v>0</v>
      </c>
      <c r="V100" s="221">
        <f>ROUND(E100*U100,2)</f>
        <v>0</v>
      </c>
      <c r="W100" s="221"/>
      <c r="X100" s="221" t="s">
        <v>130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158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60" t="s">
        <v>489</v>
      </c>
      <c r="D101" s="254"/>
      <c r="E101" s="255">
        <v>0.46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169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60" t="s">
        <v>490</v>
      </c>
      <c r="D102" s="254"/>
      <c r="E102" s="255">
        <v>1.155</v>
      </c>
      <c r="F102" s="221"/>
      <c r="G102" s="221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169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60" t="s">
        <v>491</v>
      </c>
      <c r="D103" s="254"/>
      <c r="E103" s="255">
        <v>0.62</v>
      </c>
      <c r="F103" s="221"/>
      <c r="G103" s="221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169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38">
        <v>55</v>
      </c>
      <c r="B104" s="239" t="s">
        <v>266</v>
      </c>
      <c r="C104" s="248" t="s">
        <v>492</v>
      </c>
      <c r="D104" s="240" t="s">
        <v>157</v>
      </c>
      <c r="E104" s="241">
        <v>1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3"/>
      <c r="S104" s="243" t="s">
        <v>128</v>
      </c>
      <c r="T104" s="244" t="s">
        <v>129</v>
      </c>
      <c r="U104" s="221">
        <v>0</v>
      </c>
      <c r="V104" s="221">
        <f>ROUND(E104*U104,2)</f>
        <v>0</v>
      </c>
      <c r="W104" s="221"/>
      <c r="X104" s="221" t="s">
        <v>130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158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8">
        <v>56</v>
      </c>
      <c r="B105" s="239" t="s">
        <v>268</v>
      </c>
      <c r="C105" s="248" t="s">
        <v>493</v>
      </c>
      <c r="D105" s="240" t="s">
        <v>157</v>
      </c>
      <c r="E105" s="241">
        <v>4</v>
      </c>
      <c r="F105" s="242"/>
      <c r="G105" s="243">
        <f>ROUND(E105*F105,2)</f>
        <v>0</v>
      </c>
      <c r="H105" s="242"/>
      <c r="I105" s="243">
        <f>ROUND(E105*H105,2)</f>
        <v>0</v>
      </c>
      <c r="J105" s="242"/>
      <c r="K105" s="243">
        <f>ROUND(E105*J105,2)</f>
        <v>0</v>
      </c>
      <c r="L105" s="243">
        <v>21</v>
      </c>
      <c r="M105" s="243">
        <f>G105*(1+L105/100)</f>
        <v>0</v>
      </c>
      <c r="N105" s="241">
        <v>0</v>
      </c>
      <c r="O105" s="241">
        <f>ROUND(E105*N105,2)</f>
        <v>0</v>
      </c>
      <c r="P105" s="241">
        <v>0</v>
      </c>
      <c r="Q105" s="241">
        <f>ROUND(E105*P105,2)</f>
        <v>0</v>
      </c>
      <c r="R105" s="243"/>
      <c r="S105" s="243" t="s">
        <v>128</v>
      </c>
      <c r="T105" s="244" t="s">
        <v>129</v>
      </c>
      <c r="U105" s="221">
        <v>0</v>
      </c>
      <c r="V105" s="221">
        <f>ROUND(E105*U105,2)</f>
        <v>0</v>
      </c>
      <c r="W105" s="221"/>
      <c r="X105" s="221" t="s">
        <v>130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158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8">
        <v>57</v>
      </c>
      <c r="B106" s="239" t="s">
        <v>270</v>
      </c>
      <c r="C106" s="248" t="s">
        <v>494</v>
      </c>
      <c r="D106" s="240" t="s">
        <v>157</v>
      </c>
      <c r="E106" s="241">
        <v>4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</v>
      </c>
      <c r="O106" s="241">
        <f>ROUND(E106*N106,2)</f>
        <v>0</v>
      </c>
      <c r="P106" s="241">
        <v>0</v>
      </c>
      <c r="Q106" s="241">
        <f>ROUND(E106*P106,2)</f>
        <v>0</v>
      </c>
      <c r="R106" s="243"/>
      <c r="S106" s="243" t="s">
        <v>128</v>
      </c>
      <c r="T106" s="244" t="s">
        <v>129</v>
      </c>
      <c r="U106" s="221">
        <v>0</v>
      </c>
      <c r="V106" s="221">
        <f>ROUND(E106*U106,2)</f>
        <v>0</v>
      </c>
      <c r="W106" s="221"/>
      <c r="X106" s="221" t="s">
        <v>130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158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8">
        <v>58</v>
      </c>
      <c r="B107" s="239" t="s">
        <v>272</v>
      </c>
      <c r="C107" s="248" t="s">
        <v>495</v>
      </c>
      <c r="D107" s="240" t="s">
        <v>157</v>
      </c>
      <c r="E107" s="241">
        <v>4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3"/>
      <c r="S107" s="243" t="s">
        <v>128</v>
      </c>
      <c r="T107" s="244" t="s">
        <v>129</v>
      </c>
      <c r="U107" s="221">
        <v>0</v>
      </c>
      <c r="V107" s="221">
        <f>ROUND(E107*U107,2)</f>
        <v>0</v>
      </c>
      <c r="W107" s="221"/>
      <c r="X107" s="221" t="s">
        <v>130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158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8">
        <v>59</v>
      </c>
      <c r="B108" s="239" t="s">
        <v>274</v>
      </c>
      <c r="C108" s="248" t="s">
        <v>496</v>
      </c>
      <c r="D108" s="240" t="s">
        <v>157</v>
      </c>
      <c r="E108" s="241">
        <v>4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1">
        <v>0</v>
      </c>
      <c r="O108" s="241">
        <f>ROUND(E108*N108,2)</f>
        <v>0</v>
      </c>
      <c r="P108" s="241">
        <v>0</v>
      </c>
      <c r="Q108" s="241">
        <f>ROUND(E108*P108,2)</f>
        <v>0</v>
      </c>
      <c r="R108" s="243"/>
      <c r="S108" s="243" t="s">
        <v>128</v>
      </c>
      <c r="T108" s="244" t="s">
        <v>129</v>
      </c>
      <c r="U108" s="221">
        <v>0</v>
      </c>
      <c r="V108" s="221">
        <f>ROUND(E108*U108,2)</f>
        <v>0</v>
      </c>
      <c r="W108" s="221"/>
      <c r="X108" s="221" t="s">
        <v>130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158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8">
        <v>60</v>
      </c>
      <c r="B109" s="239" t="s">
        <v>276</v>
      </c>
      <c r="C109" s="248" t="s">
        <v>497</v>
      </c>
      <c r="D109" s="240" t="s">
        <v>157</v>
      </c>
      <c r="E109" s="241">
        <v>4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3"/>
      <c r="S109" s="243" t="s">
        <v>128</v>
      </c>
      <c r="T109" s="244" t="s">
        <v>129</v>
      </c>
      <c r="U109" s="221">
        <v>0</v>
      </c>
      <c r="V109" s="221">
        <f>ROUND(E109*U109,2)</f>
        <v>0</v>
      </c>
      <c r="W109" s="221"/>
      <c r="X109" s="221" t="s">
        <v>130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158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8">
        <v>61</v>
      </c>
      <c r="B110" s="239" t="s">
        <v>278</v>
      </c>
      <c r="C110" s="248" t="s">
        <v>498</v>
      </c>
      <c r="D110" s="240" t="s">
        <v>157</v>
      </c>
      <c r="E110" s="241">
        <v>4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3"/>
      <c r="S110" s="243" t="s">
        <v>128</v>
      </c>
      <c r="T110" s="244" t="s">
        <v>129</v>
      </c>
      <c r="U110" s="221">
        <v>0</v>
      </c>
      <c r="V110" s="221">
        <f>ROUND(E110*U110,2)</f>
        <v>0</v>
      </c>
      <c r="W110" s="221"/>
      <c r="X110" s="221" t="s">
        <v>130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158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8">
        <v>62</v>
      </c>
      <c r="B111" s="239" t="s">
        <v>280</v>
      </c>
      <c r="C111" s="248" t="s">
        <v>499</v>
      </c>
      <c r="D111" s="240" t="s">
        <v>157</v>
      </c>
      <c r="E111" s="241">
        <v>4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3"/>
      <c r="S111" s="243" t="s">
        <v>128</v>
      </c>
      <c r="T111" s="244" t="s">
        <v>129</v>
      </c>
      <c r="U111" s="221">
        <v>0</v>
      </c>
      <c r="V111" s="221">
        <f>ROUND(E111*U111,2)</f>
        <v>0</v>
      </c>
      <c r="W111" s="221"/>
      <c r="X111" s="221" t="s">
        <v>130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158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8">
        <v>63</v>
      </c>
      <c r="B112" s="239" t="s">
        <v>282</v>
      </c>
      <c r="C112" s="248" t="s">
        <v>500</v>
      </c>
      <c r="D112" s="240" t="s">
        <v>157</v>
      </c>
      <c r="E112" s="241">
        <v>1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21</v>
      </c>
      <c r="M112" s="243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3"/>
      <c r="S112" s="243" t="s">
        <v>128</v>
      </c>
      <c r="T112" s="244" t="s">
        <v>129</v>
      </c>
      <c r="U112" s="221">
        <v>0</v>
      </c>
      <c r="V112" s="221">
        <f>ROUND(E112*U112,2)</f>
        <v>0</v>
      </c>
      <c r="W112" s="221"/>
      <c r="X112" s="221" t="s">
        <v>130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158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8">
        <v>64</v>
      </c>
      <c r="B113" s="239" t="s">
        <v>284</v>
      </c>
      <c r="C113" s="248" t="s">
        <v>501</v>
      </c>
      <c r="D113" s="240" t="s">
        <v>157</v>
      </c>
      <c r="E113" s="241">
        <v>1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0</v>
      </c>
      <c r="O113" s="241">
        <f>ROUND(E113*N113,2)</f>
        <v>0</v>
      </c>
      <c r="P113" s="241">
        <v>0</v>
      </c>
      <c r="Q113" s="241">
        <f>ROUND(E113*P113,2)</f>
        <v>0</v>
      </c>
      <c r="R113" s="243"/>
      <c r="S113" s="243" t="s">
        <v>128</v>
      </c>
      <c r="T113" s="244" t="s">
        <v>129</v>
      </c>
      <c r="U113" s="221">
        <v>0</v>
      </c>
      <c r="V113" s="221">
        <f>ROUND(E113*U113,2)</f>
        <v>0</v>
      </c>
      <c r="W113" s="221"/>
      <c r="X113" s="221" t="s">
        <v>130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158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8">
        <v>65</v>
      </c>
      <c r="B114" s="239" t="s">
        <v>286</v>
      </c>
      <c r="C114" s="248" t="s">
        <v>502</v>
      </c>
      <c r="D114" s="240" t="s">
        <v>157</v>
      </c>
      <c r="E114" s="241">
        <v>1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0</v>
      </c>
      <c r="O114" s="241">
        <f>ROUND(E114*N114,2)</f>
        <v>0</v>
      </c>
      <c r="P114" s="241">
        <v>0</v>
      </c>
      <c r="Q114" s="241">
        <f>ROUND(E114*P114,2)</f>
        <v>0</v>
      </c>
      <c r="R114" s="243"/>
      <c r="S114" s="243" t="s">
        <v>128</v>
      </c>
      <c r="T114" s="244" t="s">
        <v>129</v>
      </c>
      <c r="U114" s="221">
        <v>0</v>
      </c>
      <c r="V114" s="221">
        <f>ROUND(E114*U114,2)</f>
        <v>0</v>
      </c>
      <c r="W114" s="221"/>
      <c r="X114" s="221" t="s">
        <v>130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158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24" t="s">
        <v>123</v>
      </c>
      <c r="B115" s="225" t="s">
        <v>73</v>
      </c>
      <c r="C115" s="247" t="s">
        <v>74</v>
      </c>
      <c r="D115" s="226"/>
      <c r="E115" s="227"/>
      <c r="F115" s="228"/>
      <c r="G115" s="228">
        <f>SUMIF(AG116:AG122,"&lt;&gt;NOR",G116:G122)</f>
        <v>0</v>
      </c>
      <c r="H115" s="228"/>
      <c r="I115" s="228">
        <f>SUM(I116:I122)</f>
        <v>0</v>
      </c>
      <c r="J115" s="228"/>
      <c r="K115" s="228">
        <f>SUM(K116:K122)</f>
        <v>0</v>
      </c>
      <c r="L115" s="228"/>
      <c r="M115" s="228">
        <f>SUM(M116:M122)</f>
        <v>0</v>
      </c>
      <c r="N115" s="227"/>
      <c r="O115" s="227">
        <f>SUM(O116:O122)</f>
        <v>0</v>
      </c>
      <c r="P115" s="227"/>
      <c r="Q115" s="227">
        <f>SUM(Q116:Q122)</f>
        <v>0</v>
      </c>
      <c r="R115" s="228"/>
      <c r="S115" s="228"/>
      <c r="T115" s="229"/>
      <c r="U115" s="223"/>
      <c r="V115" s="223">
        <f>SUM(V116:V122)</f>
        <v>0</v>
      </c>
      <c r="W115" s="223"/>
      <c r="X115" s="223"/>
      <c r="AG115" t="s">
        <v>124</v>
      </c>
    </row>
    <row r="116" spans="1:60" outlineLevel="1" x14ac:dyDescent="0.2">
      <c r="A116" s="238">
        <v>66</v>
      </c>
      <c r="B116" s="239" t="s">
        <v>288</v>
      </c>
      <c r="C116" s="248" t="s">
        <v>503</v>
      </c>
      <c r="D116" s="240" t="s">
        <v>157</v>
      </c>
      <c r="E116" s="241">
        <v>1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1">
        <v>0</v>
      </c>
      <c r="O116" s="241">
        <f>ROUND(E116*N116,2)</f>
        <v>0</v>
      </c>
      <c r="P116" s="241">
        <v>0</v>
      </c>
      <c r="Q116" s="241">
        <f>ROUND(E116*P116,2)</f>
        <v>0</v>
      </c>
      <c r="R116" s="243"/>
      <c r="S116" s="243" t="s">
        <v>128</v>
      </c>
      <c r="T116" s="244" t="s">
        <v>129</v>
      </c>
      <c r="U116" s="221">
        <v>0</v>
      </c>
      <c r="V116" s="221">
        <f>ROUND(E116*U116,2)</f>
        <v>0</v>
      </c>
      <c r="W116" s="221"/>
      <c r="X116" s="221" t="s">
        <v>130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158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8">
        <v>67</v>
      </c>
      <c r="B117" s="239" t="s">
        <v>290</v>
      </c>
      <c r="C117" s="248" t="s">
        <v>504</v>
      </c>
      <c r="D117" s="240" t="s">
        <v>157</v>
      </c>
      <c r="E117" s="241">
        <v>2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1">
        <v>0</v>
      </c>
      <c r="O117" s="241">
        <f>ROUND(E117*N117,2)</f>
        <v>0</v>
      </c>
      <c r="P117" s="241">
        <v>0</v>
      </c>
      <c r="Q117" s="241">
        <f>ROUND(E117*P117,2)</f>
        <v>0</v>
      </c>
      <c r="R117" s="243"/>
      <c r="S117" s="243" t="s">
        <v>128</v>
      </c>
      <c r="T117" s="244" t="s">
        <v>129</v>
      </c>
      <c r="U117" s="221">
        <v>0</v>
      </c>
      <c r="V117" s="221">
        <f>ROUND(E117*U117,2)</f>
        <v>0</v>
      </c>
      <c r="W117" s="221"/>
      <c r="X117" s="221" t="s">
        <v>130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158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38">
        <v>68</v>
      </c>
      <c r="B118" s="239" t="s">
        <v>292</v>
      </c>
      <c r="C118" s="248" t="s">
        <v>505</v>
      </c>
      <c r="D118" s="240" t="s">
        <v>157</v>
      </c>
      <c r="E118" s="241">
        <v>2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21</v>
      </c>
      <c r="M118" s="243">
        <f>G118*(1+L118/100)</f>
        <v>0</v>
      </c>
      <c r="N118" s="241">
        <v>0</v>
      </c>
      <c r="O118" s="241">
        <f>ROUND(E118*N118,2)</f>
        <v>0</v>
      </c>
      <c r="P118" s="241">
        <v>0</v>
      </c>
      <c r="Q118" s="241">
        <f>ROUND(E118*P118,2)</f>
        <v>0</v>
      </c>
      <c r="R118" s="243"/>
      <c r="S118" s="243" t="s">
        <v>128</v>
      </c>
      <c r="T118" s="244" t="s">
        <v>129</v>
      </c>
      <c r="U118" s="221">
        <v>0</v>
      </c>
      <c r="V118" s="221">
        <f>ROUND(E118*U118,2)</f>
        <v>0</v>
      </c>
      <c r="W118" s="221"/>
      <c r="X118" s="221" t="s">
        <v>130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158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38">
        <v>69</v>
      </c>
      <c r="B119" s="239" t="s">
        <v>294</v>
      </c>
      <c r="C119" s="248" t="s">
        <v>506</v>
      </c>
      <c r="D119" s="240" t="s">
        <v>157</v>
      </c>
      <c r="E119" s="241">
        <v>2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1">
        <v>0</v>
      </c>
      <c r="O119" s="241">
        <f>ROUND(E119*N119,2)</f>
        <v>0</v>
      </c>
      <c r="P119" s="241">
        <v>0</v>
      </c>
      <c r="Q119" s="241">
        <f>ROUND(E119*P119,2)</f>
        <v>0</v>
      </c>
      <c r="R119" s="243"/>
      <c r="S119" s="243" t="s">
        <v>128</v>
      </c>
      <c r="T119" s="244" t="s">
        <v>129</v>
      </c>
      <c r="U119" s="221">
        <v>0</v>
      </c>
      <c r="V119" s="221">
        <f>ROUND(E119*U119,2)</f>
        <v>0</v>
      </c>
      <c r="W119" s="221"/>
      <c r="X119" s="221" t="s">
        <v>130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158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8">
        <v>70</v>
      </c>
      <c r="B120" s="239" t="s">
        <v>296</v>
      </c>
      <c r="C120" s="248" t="s">
        <v>507</v>
      </c>
      <c r="D120" s="240" t="s">
        <v>157</v>
      </c>
      <c r="E120" s="241">
        <v>4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21</v>
      </c>
      <c r="M120" s="243">
        <f>G120*(1+L120/100)</f>
        <v>0</v>
      </c>
      <c r="N120" s="241">
        <v>0</v>
      </c>
      <c r="O120" s="241">
        <f>ROUND(E120*N120,2)</f>
        <v>0</v>
      </c>
      <c r="P120" s="241">
        <v>0</v>
      </c>
      <c r="Q120" s="241">
        <f>ROUND(E120*P120,2)</f>
        <v>0</v>
      </c>
      <c r="R120" s="243"/>
      <c r="S120" s="243" t="s">
        <v>128</v>
      </c>
      <c r="T120" s="244" t="s">
        <v>129</v>
      </c>
      <c r="U120" s="221">
        <v>0</v>
      </c>
      <c r="V120" s="221">
        <f>ROUND(E120*U120,2)</f>
        <v>0</v>
      </c>
      <c r="W120" s="221"/>
      <c r="X120" s="221" t="s">
        <v>130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158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38">
        <v>71</v>
      </c>
      <c r="B121" s="239" t="s">
        <v>298</v>
      </c>
      <c r="C121" s="248" t="s">
        <v>508</v>
      </c>
      <c r="D121" s="240" t="s">
        <v>157</v>
      </c>
      <c r="E121" s="241">
        <v>4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0</v>
      </c>
      <c r="O121" s="241">
        <f>ROUND(E121*N121,2)</f>
        <v>0</v>
      </c>
      <c r="P121" s="241">
        <v>0</v>
      </c>
      <c r="Q121" s="241">
        <f>ROUND(E121*P121,2)</f>
        <v>0</v>
      </c>
      <c r="R121" s="243"/>
      <c r="S121" s="243" t="s">
        <v>128</v>
      </c>
      <c r="T121" s="244" t="s">
        <v>129</v>
      </c>
      <c r="U121" s="221">
        <v>0</v>
      </c>
      <c r="V121" s="221">
        <f>ROUND(E121*U121,2)</f>
        <v>0</v>
      </c>
      <c r="W121" s="221"/>
      <c r="X121" s="221" t="s">
        <v>130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158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8">
        <v>72</v>
      </c>
      <c r="B122" s="239" t="s">
        <v>300</v>
      </c>
      <c r="C122" s="248" t="s">
        <v>509</v>
      </c>
      <c r="D122" s="240" t="s">
        <v>157</v>
      </c>
      <c r="E122" s="241">
        <v>4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3"/>
      <c r="S122" s="243" t="s">
        <v>128</v>
      </c>
      <c r="T122" s="244" t="s">
        <v>129</v>
      </c>
      <c r="U122" s="221">
        <v>0</v>
      </c>
      <c r="V122" s="221">
        <f>ROUND(E122*U122,2)</f>
        <v>0</v>
      </c>
      <c r="W122" s="221"/>
      <c r="X122" s="221" t="s">
        <v>130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158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x14ac:dyDescent="0.2">
      <c r="A123" s="224" t="s">
        <v>123</v>
      </c>
      <c r="B123" s="225" t="s">
        <v>75</v>
      </c>
      <c r="C123" s="247" t="s">
        <v>76</v>
      </c>
      <c r="D123" s="226"/>
      <c r="E123" s="227"/>
      <c r="F123" s="228"/>
      <c r="G123" s="228">
        <f>SUMIF(AG124:AG131,"&lt;&gt;NOR",G124:G131)</f>
        <v>0</v>
      </c>
      <c r="H123" s="228"/>
      <c r="I123" s="228">
        <f>SUM(I124:I131)</f>
        <v>0</v>
      </c>
      <c r="J123" s="228"/>
      <c r="K123" s="228">
        <f>SUM(K124:K131)</f>
        <v>0</v>
      </c>
      <c r="L123" s="228"/>
      <c r="M123" s="228">
        <f>SUM(M124:M131)</f>
        <v>0</v>
      </c>
      <c r="N123" s="227"/>
      <c r="O123" s="227">
        <f>SUM(O124:O131)</f>
        <v>0</v>
      </c>
      <c r="P123" s="227"/>
      <c r="Q123" s="227">
        <f>SUM(Q124:Q131)</f>
        <v>0</v>
      </c>
      <c r="R123" s="228"/>
      <c r="S123" s="228"/>
      <c r="T123" s="229"/>
      <c r="U123" s="223"/>
      <c r="V123" s="223">
        <f>SUM(V124:V131)</f>
        <v>0</v>
      </c>
      <c r="W123" s="223"/>
      <c r="X123" s="223"/>
      <c r="AG123" t="s">
        <v>124</v>
      </c>
    </row>
    <row r="124" spans="1:60" outlineLevel="1" x14ac:dyDescent="0.2">
      <c r="A124" s="238">
        <v>73</v>
      </c>
      <c r="B124" s="239" t="s">
        <v>302</v>
      </c>
      <c r="C124" s="248" t="s">
        <v>510</v>
      </c>
      <c r="D124" s="240" t="s">
        <v>127</v>
      </c>
      <c r="E124" s="241">
        <v>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0</v>
      </c>
      <c r="O124" s="241">
        <f>ROUND(E124*N124,2)</f>
        <v>0</v>
      </c>
      <c r="P124" s="241">
        <v>0</v>
      </c>
      <c r="Q124" s="241">
        <f>ROUND(E124*P124,2)</f>
        <v>0</v>
      </c>
      <c r="R124" s="243"/>
      <c r="S124" s="243" t="s">
        <v>128</v>
      </c>
      <c r="T124" s="244" t="s">
        <v>129</v>
      </c>
      <c r="U124" s="221">
        <v>0</v>
      </c>
      <c r="V124" s="221">
        <f>ROUND(E124*U124,2)</f>
        <v>0</v>
      </c>
      <c r="W124" s="221"/>
      <c r="X124" s="221" t="s">
        <v>130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158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8">
        <v>74</v>
      </c>
      <c r="B125" s="239" t="s">
        <v>304</v>
      </c>
      <c r="C125" s="248" t="s">
        <v>511</v>
      </c>
      <c r="D125" s="240" t="s">
        <v>127</v>
      </c>
      <c r="E125" s="241">
        <v>2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3"/>
      <c r="S125" s="243" t="s">
        <v>128</v>
      </c>
      <c r="T125" s="244" t="s">
        <v>129</v>
      </c>
      <c r="U125" s="221">
        <v>0</v>
      </c>
      <c r="V125" s="221">
        <f>ROUND(E125*U125,2)</f>
        <v>0</v>
      </c>
      <c r="W125" s="221"/>
      <c r="X125" s="221" t="s">
        <v>130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158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38">
        <v>75</v>
      </c>
      <c r="B126" s="239" t="s">
        <v>306</v>
      </c>
      <c r="C126" s="248" t="s">
        <v>512</v>
      </c>
      <c r="D126" s="240" t="s">
        <v>157</v>
      </c>
      <c r="E126" s="241">
        <v>2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3"/>
      <c r="S126" s="243" t="s">
        <v>128</v>
      </c>
      <c r="T126" s="244" t="s">
        <v>129</v>
      </c>
      <c r="U126" s="221">
        <v>0</v>
      </c>
      <c r="V126" s="221">
        <f>ROUND(E126*U126,2)</f>
        <v>0</v>
      </c>
      <c r="W126" s="221"/>
      <c r="X126" s="221" t="s">
        <v>130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158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8">
        <v>76</v>
      </c>
      <c r="B127" s="239" t="s">
        <v>513</v>
      </c>
      <c r="C127" s="248" t="s">
        <v>514</v>
      </c>
      <c r="D127" s="240" t="s">
        <v>157</v>
      </c>
      <c r="E127" s="241">
        <v>4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0</v>
      </c>
      <c r="O127" s="241">
        <f>ROUND(E127*N127,2)</f>
        <v>0</v>
      </c>
      <c r="P127" s="241">
        <v>0</v>
      </c>
      <c r="Q127" s="241">
        <f>ROUND(E127*P127,2)</f>
        <v>0</v>
      </c>
      <c r="R127" s="243"/>
      <c r="S127" s="243" t="s">
        <v>128</v>
      </c>
      <c r="T127" s="244" t="s">
        <v>129</v>
      </c>
      <c r="U127" s="221">
        <v>0</v>
      </c>
      <c r="V127" s="221">
        <f>ROUND(E127*U127,2)</f>
        <v>0</v>
      </c>
      <c r="W127" s="221"/>
      <c r="X127" s="221" t="s">
        <v>130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158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38">
        <v>77</v>
      </c>
      <c r="B128" s="239" t="s">
        <v>515</v>
      </c>
      <c r="C128" s="248" t="s">
        <v>516</v>
      </c>
      <c r="D128" s="240" t="s">
        <v>157</v>
      </c>
      <c r="E128" s="241">
        <v>2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21</v>
      </c>
      <c r="M128" s="243">
        <f>G128*(1+L128/100)</f>
        <v>0</v>
      </c>
      <c r="N128" s="241">
        <v>0</v>
      </c>
      <c r="O128" s="241">
        <f>ROUND(E128*N128,2)</f>
        <v>0</v>
      </c>
      <c r="P128" s="241">
        <v>0</v>
      </c>
      <c r="Q128" s="241">
        <f>ROUND(E128*P128,2)</f>
        <v>0</v>
      </c>
      <c r="R128" s="243"/>
      <c r="S128" s="243" t="s">
        <v>128</v>
      </c>
      <c r="T128" s="244" t="s">
        <v>129</v>
      </c>
      <c r="U128" s="221">
        <v>0</v>
      </c>
      <c r="V128" s="221">
        <f>ROUND(E128*U128,2)</f>
        <v>0</v>
      </c>
      <c r="W128" s="221"/>
      <c r="X128" s="221" t="s">
        <v>130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158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8">
        <v>78</v>
      </c>
      <c r="B129" s="239" t="s">
        <v>517</v>
      </c>
      <c r="C129" s="248" t="s">
        <v>518</v>
      </c>
      <c r="D129" s="240" t="s">
        <v>127</v>
      </c>
      <c r="E129" s="241">
        <v>4</v>
      </c>
      <c r="F129" s="242"/>
      <c r="G129" s="243">
        <f>ROUND(E129*F129,2)</f>
        <v>0</v>
      </c>
      <c r="H129" s="242"/>
      <c r="I129" s="243">
        <f>ROUND(E129*H129,2)</f>
        <v>0</v>
      </c>
      <c r="J129" s="242"/>
      <c r="K129" s="243">
        <f>ROUND(E129*J129,2)</f>
        <v>0</v>
      </c>
      <c r="L129" s="243">
        <v>21</v>
      </c>
      <c r="M129" s="243">
        <f>G129*(1+L129/100)</f>
        <v>0</v>
      </c>
      <c r="N129" s="241">
        <v>0</v>
      </c>
      <c r="O129" s="241">
        <f>ROUND(E129*N129,2)</f>
        <v>0</v>
      </c>
      <c r="P129" s="241">
        <v>0</v>
      </c>
      <c r="Q129" s="241">
        <f>ROUND(E129*P129,2)</f>
        <v>0</v>
      </c>
      <c r="R129" s="243"/>
      <c r="S129" s="243" t="s">
        <v>128</v>
      </c>
      <c r="T129" s="244" t="s">
        <v>129</v>
      </c>
      <c r="U129" s="221">
        <v>0</v>
      </c>
      <c r="V129" s="221">
        <f>ROUND(E129*U129,2)</f>
        <v>0</v>
      </c>
      <c r="W129" s="221"/>
      <c r="X129" s="221" t="s">
        <v>130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158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38">
        <v>79</v>
      </c>
      <c r="B130" s="239" t="s">
        <v>519</v>
      </c>
      <c r="C130" s="248" t="s">
        <v>520</v>
      </c>
      <c r="D130" s="240" t="s">
        <v>127</v>
      </c>
      <c r="E130" s="241">
        <v>4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21</v>
      </c>
      <c r="M130" s="243">
        <f>G130*(1+L130/100)</f>
        <v>0</v>
      </c>
      <c r="N130" s="241">
        <v>0</v>
      </c>
      <c r="O130" s="241">
        <f>ROUND(E130*N130,2)</f>
        <v>0</v>
      </c>
      <c r="P130" s="241">
        <v>0</v>
      </c>
      <c r="Q130" s="241">
        <f>ROUND(E130*P130,2)</f>
        <v>0</v>
      </c>
      <c r="R130" s="243"/>
      <c r="S130" s="243" t="s">
        <v>128</v>
      </c>
      <c r="T130" s="244" t="s">
        <v>129</v>
      </c>
      <c r="U130" s="221">
        <v>0</v>
      </c>
      <c r="V130" s="221">
        <f>ROUND(E130*U130,2)</f>
        <v>0</v>
      </c>
      <c r="W130" s="221"/>
      <c r="X130" s="221" t="s">
        <v>130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158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38">
        <v>80</v>
      </c>
      <c r="B131" s="239" t="s">
        <v>521</v>
      </c>
      <c r="C131" s="248" t="s">
        <v>522</v>
      </c>
      <c r="D131" s="240" t="s">
        <v>127</v>
      </c>
      <c r="E131" s="241">
        <v>4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1">
        <v>0</v>
      </c>
      <c r="O131" s="241">
        <f>ROUND(E131*N131,2)</f>
        <v>0</v>
      </c>
      <c r="P131" s="241">
        <v>0</v>
      </c>
      <c r="Q131" s="241">
        <f>ROUND(E131*P131,2)</f>
        <v>0</v>
      </c>
      <c r="R131" s="243"/>
      <c r="S131" s="243" t="s">
        <v>128</v>
      </c>
      <c r="T131" s="244" t="s">
        <v>129</v>
      </c>
      <c r="U131" s="221">
        <v>0</v>
      </c>
      <c r="V131" s="221">
        <f>ROUND(E131*U131,2)</f>
        <v>0</v>
      </c>
      <c r="W131" s="221"/>
      <c r="X131" s="221" t="s">
        <v>130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158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x14ac:dyDescent="0.2">
      <c r="A132" s="224" t="s">
        <v>123</v>
      </c>
      <c r="B132" s="225" t="s">
        <v>79</v>
      </c>
      <c r="C132" s="247" t="s">
        <v>80</v>
      </c>
      <c r="D132" s="226"/>
      <c r="E132" s="227"/>
      <c r="F132" s="228"/>
      <c r="G132" s="228">
        <f>SUMIF(AG133:AG138,"&lt;&gt;NOR",G133:G138)</f>
        <v>0</v>
      </c>
      <c r="H132" s="228"/>
      <c r="I132" s="228">
        <f>SUM(I133:I138)</f>
        <v>0</v>
      </c>
      <c r="J132" s="228"/>
      <c r="K132" s="228">
        <f>SUM(K133:K138)</f>
        <v>0</v>
      </c>
      <c r="L132" s="228"/>
      <c r="M132" s="228">
        <f>SUM(M133:M138)</f>
        <v>0</v>
      </c>
      <c r="N132" s="227"/>
      <c r="O132" s="227">
        <f>SUM(O133:O138)</f>
        <v>0</v>
      </c>
      <c r="P132" s="227"/>
      <c r="Q132" s="227">
        <f>SUM(Q133:Q138)</f>
        <v>1.61</v>
      </c>
      <c r="R132" s="228"/>
      <c r="S132" s="228"/>
      <c r="T132" s="229"/>
      <c r="U132" s="223"/>
      <c r="V132" s="223">
        <f>SUM(V133:V138)</f>
        <v>25.75</v>
      </c>
      <c r="W132" s="223"/>
      <c r="X132" s="223"/>
      <c r="AG132" t="s">
        <v>124</v>
      </c>
    </row>
    <row r="133" spans="1:60" outlineLevel="1" x14ac:dyDescent="0.2">
      <c r="A133" s="231">
        <v>81</v>
      </c>
      <c r="B133" s="232" t="s">
        <v>308</v>
      </c>
      <c r="C133" s="249" t="s">
        <v>309</v>
      </c>
      <c r="D133" s="233" t="s">
        <v>163</v>
      </c>
      <c r="E133" s="234">
        <v>25.6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4">
        <v>0</v>
      </c>
      <c r="O133" s="234">
        <f>ROUND(E133*N133,2)</f>
        <v>0</v>
      </c>
      <c r="P133" s="234">
        <v>6.3E-2</v>
      </c>
      <c r="Q133" s="234">
        <f>ROUND(E133*P133,2)</f>
        <v>1.61</v>
      </c>
      <c r="R133" s="236" t="s">
        <v>310</v>
      </c>
      <c r="S133" s="236" t="s">
        <v>139</v>
      </c>
      <c r="T133" s="237" t="s">
        <v>311</v>
      </c>
      <c r="U133" s="221">
        <v>1.006</v>
      </c>
      <c r="V133" s="221">
        <f>ROUND(E133*U133,2)</f>
        <v>25.75</v>
      </c>
      <c r="W133" s="221"/>
      <c r="X133" s="221" t="s">
        <v>130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131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0" t="s">
        <v>312</v>
      </c>
      <c r="D134" s="245"/>
      <c r="E134" s="245"/>
      <c r="F134" s="245"/>
      <c r="G134" s="245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142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61" t="s">
        <v>313</v>
      </c>
      <c r="D135" s="256"/>
      <c r="E135" s="256"/>
      <c r="F135" s="256"/>
      <c r="G135" s="256"/>
      <c r="H135" s="221"/>
      <c r="I135" s="221"/>
      <c r="J135" s="221"/>
      <c r="K135" s="221"/>
      <c r="L135" s="221"/>
      <c r="M135" s="221"/>
      <c r="N135" s="220"/>
      <c r="O135" s="220"/>
      <c r="P135" s="220"/>
      <c r="Q135" s="220"/>
      <c r="R135" s="221"/>
      <c r="S135" s="221"/>
      <c r="T135" s="221"/>
      <c r="U135" s="221"/>
      <c r="V135" s="221"/>
      <c r="W135" s="221"/>
      <c r="X135" s="221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142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61" t="s">
        <v>314</v>
      </c>
      <c r="D136" s="256"/>
      <c r="E136" s="256"/>
      <c r="F136" s="256"/>
      <c r="G136" s="256"/>
      <c r="H136" s="221"/>
      <c r="I136" s="221"/>
      <c r="J136" s="221"/>
      <c r="K136" s="221"/>
      <c r="L136" s="221"/>
      <c r="M136" s="221"/>
      <c r="N136" s="220"/>
      <c r="O136" s="220"/>
      <c r="P136" s="220"/>
      <c r="Q136" s="220"/>
      <c r="R136" s="221"/>
      <c r="S136" s="221"/>
      <c r="T136" s="221"/>
      <c r="U136" s="221"/>
      <c r="V136" s="221"/>
      <c r="W136" s="221"/>
      <c r="X136" s="221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142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61" t="s">
        <v>315</v>
      </c>
      <c r="D137" s="256"/>
      <c r="E137" s="256"/>
      <c r="F137" s="256"/>
      <c r="G137" s="256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142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60" t="s">
        <v>523</v>
      </c>
      <c r="D138" s="254"/>
      <c r="E138" s="255">
        <v>25.6</v>
      </c>
      <c r="F138" s="221"/>
      <c r="G138" s="221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169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x14ac:dyDescent="0.2">
      <c r="A139" s="224" t="s">
        <v>123</v>
      </c>
      <c r="B139" s="225" t="s">
        <v>81</v>
      </c>
      <c r="C139" s="247" t="s">
        <v>82</v>
      </c>
      <c r="D139" s="226"/>
      <c r="E139" s="227"/>
      <c r="F139" s="228"/>
      <c r="G139" s="228">
        <f>SUMIF(AG140:AG148,"&lt;&gt;NOR",G140:G148)</f>
        <v>0</v>
      </c>
      <c r="H139" s="228"/>
      <c r="I139" s="228">
        <f>SUM(I140:I148)</f>
        <v>0</v>
      </c>
      <c r="J139" s="228"/>
      <c r="K139" s="228">
        <f>SUM(K140:K148)</f>
        <v>0</v>
      </c>
      <c r="L139" s="228"/>
      <c r="M139" s="228">
        <f>SUM(M140:M148)</f>
        <v>0</v>
      </c>
      <c r="N139" s="227"/>
      <c r="O139" s="227">
        <f>SUM(O140:O148)</f>
        <v>5.55</v>
      </c>
      <c r="P139" s="227"/>
      <c r="Q139" s="227">
        <f>SUM(Q140:Q148)</f>
        <v>0</v>
      </c>
      <c r="R139" s="228"/>
      <c r="S139" s="228"/>
      <c r="T139" s="229"/>
      <c r="U139" s="223"/>
      <c r="V139" s="223">
        <f>SUM(V140:V148)</f>
        <v>52.589999999999989</v>
      </c>
      <c r="W139" s="223"/>
      <c r="X139" s="223"/>
      <c r="AG139" t="s">
        <v>124</v>
      </c>
    </row>
    <row r="140" spans="1:60" ht="22.5" outlineLevel="1" x14ac:dyDescent="0.2">
      <c r="A140" s="231">
        <v>82</v>
      </c>
      <c r="B140" s="232" t="s">
        <v>317</v>
      </c>
      <c r="C140" s="249" t="s">
        <v>318</v>
      </c>
      <c r="D140" s="233" t="s">
        <v>163</v>
      </c>
      <c r="E140" s="234">
        <v>151.97999999999999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4">
        <v>2.426E-2</v>
      </c>
      <c r="O140" s="234">
        <f>ROUND(E140*N140,2)</f>
        <v>3.69</v>
      </c>
      <c r="P140" s="234">
        <v>0</v>
      </c>
      <c r="Q140" s="234">
        <f>ROUND(E140*P140,2)</f>
        <v>0</v>
      </c>
      <c r="R140" s="236" t="s">
        <v>319</v>
      </c>
      <c r="S140" s="236" t="s">
        <v>139</v>
      </c>
      <c r="T140" s="237" t="s">
        <v>311</v>
      </c>
      <c r="U140" s="221">
        <v>0.14199999999999999</v>
      </c>
      <c r="V140" s="221">
        <f>ROUND(E140*U140,2)</f>
        <v>21.58</v>
      </c>
      <c r="W140" s="221"/>
      <c r="X140" s="221" t="s">
        <v>130</v>
      </c>
      <c r="Y140" s="210"/>
      <c r="Z140" s="210"/>
      <c r="AA140" s="210"/>
      <c r="AB140" s="210"/>
      <c r="AC140" s="210"/>
      <c r="AD140" s="210"/>
      <c r="AE140" s="210"/>
      <c r="AF140" s="210"/>
      <c r="AG140" s="210" t="s">
        <v>131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62" t="s">
        <v>320</v>
      </c>
      <c r="D141" s="257"/>
      <c r="E141" s="257"/>
      <c r="F141" s="257"/>
      <c r="G141" s="257"/>
      <c r="H141" s="221"/>
      <c r="I141" s="221"/>
      <c r="J141" s="221"/>
      <c r="K141" s="221"/>
      <c r="L141" s="221"/>
      <c r="M141" s="221"/>
      <c r="N141" s="220"/>
      <c r="O141" s="220"/>
      <c r="P141" s="220"/>
      <c r="Q141" s="220"/>
      <c r="R141" s="221"/>
      <c r="S141" s="221"/>
      <c r="T141" s="221"/>
      <c r="U141" s="221"/>
      <c r="V141" s="221"/>
      <c r="W141" s="221"/>
      <c r="X141" s="221"/>
      <c r="Y141" s="210"/>
      <c r="Z141" s="210"/>
      <c r="AA141" s="210"/>
      <c r="AB141" s="210"/>
      <c r="AC141" s="210"/>
      <c r="AD141" s="210"/>
      <c r="AE141" s="210"/>
      <c r="AF141" s="210"/>
      <c r="AG141" s="210" t="s">
        <v>321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61" t="s">
        <v>322</v>
      </c>
      <c r="D142" s="256"/>
      <c r="E142" s="256"/>
      <c r="F142" s="256"/>
      <c r="G142" s="256"/>
      <c r="H142" s="221"/>
      <c r="I142" s="221"/>
      <c r="J142" s="221"/>
      <c r="K142" s="221"/>
      <c r="L142" s="221"/>
      <c r="M142" s="221"/>
      <c r="N142" s="220"/>
      <c r="O142" s="220"/>
      <c r="P142" s="220"/>
      <c r="Q142" s="220"/>
      <c r="R142" s="221"/>
      <c r="S142" s="221"/>
      <c r="T142" s="221"/>
      <c r="U142" s="221"/>
      <c r="V142" s="221"/>
      <c r="W142" s="221"/>
      <c r="X142" s="221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142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60" t="s">
        <v>524</v>
      </c>
      <c r="D143" s="254"/>
      <c r="E143" s="255">
        <v>151.97999999999999</v>
      </c>
      <c r="F143" s="221"/>
      <c r="G143" s="221"/>
      <c r="H143" s="221"/>
      <c r="I143" s="221"/>
      <c r="J143" s="221"/>
      <c r="K143" s="221"/>
      <c r="L143" s="221"/>
      <c r="M143" s="221"/>
      <c r="N143" s="220"/>
      <c r="O143" s="220"/>
      <c r="P143" s="220"/>
      <c r="Q143" s="220"/>
      <c r="R143" s="221"/>
      <c r="S143" s="221"/>
      <c r="T143" s="221"/>
      <c r="U143" s="221"/>
      <c r="V143" s="221"/>
      <c r="W143" s="221"/>
      <c r="X143" s="221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169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33.75" outlineLevel="1" x14ac:dyDescent="0.2">
      <c r="A144" s="231">
        <v>83</v>
      </c>
      <c r="B144" s="232" t="s">
        <v>324</v>
      </c>
      <c r="C144" s="249" t="s">
        <v>325</v>
      </c>
      <c r="D144" s="233" t="s">
        <v>163</v>
      </c>
      <c r="E144" s="234">
        <v>1823.76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4">
        <v>1.0200000000000001E-3</v>
      </c>
      <c r="O144" s="234">
        <f>ROUND(E144*N144,2)</f>
        <v>1.86</v>
      </c>
      <c r="P144" s="234">
        <v>0</v>
      </c>
      <c r="Q144" s="234">
        <f>ROUND(E144*P144,2)</f>
        <v>0</v>
      </c>
      <c r="R144" s="236" t="s">
        <v>319</v>
      </c>
      <c r="S144" s="236" t="s">
        <v>139</v>
      </c>
      <c r="T144" s="237" t="s">
        <v>311</v>
      </c>
      <c r="U144" s="221">
        <v>7.0000000000000001E-3</v>
      </c>
      <c r="V144" s="221">
        <f>ROUND(E144*U144,2)</f>
        <v>12.77</v>
      </c>
      <c r="W144" s="221"/>
      <c r="X144" s="221" t="s">
        <v>130</v>
      </c>
      <c r="Y144" s="210"/>
      <c r="Z144" s="210"/>
      <c r="AA144" s="210"/>
      <c r="AB144" s="210"/>
      <c r="AC144" s="210"/>
      <c r="AD144" s="210"/>
      <c r="AE144" s="210"/>
      <c r="AF144" s="210"/>
      <c r="AG144" s="210" t="s">
        <v>131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62" t="s">
        <v>320</v>
      </c>
      <c r="D145" s="257"/>
      <c r="E145" s="257"/>
      <c r="F145" s="257"/>
      <c r="G145" s="257"/>
      <c r="H145" s="221"/>
      <c r="I145" s="221"/>
      <c r="J145" s="221"/>
      <c r="K145" s="221"/>
      <c r="L145" s="221"/>
      <c r="M145" s="221"/>
      <c r="N145" s="220"/>
      <c r="O145" s="220"/>
      <c r="P145" s="220"/>
      <c r="Q145" s="220"/>
      <c r="R145" s="221"/>
      <c r="S145" s="221"/>
      <c r="T145" s="221"/>
      <c r="U145" s="221"/>
      <c r="V145" s="221"/>
      <c r="W145" s="221"/>
      <c r="X145" s="221"/>
      <c r="Y145" s="210"/>
      <c r="Z145" s="210"/>
      <c r="AA145" s="210"/>
      <c r="AB145" s="210"/>
      <c r="AC145" s="210"/>
      <c r="AD145" s="210"/>
      <c r="AE145" s="210"/>
      <c r="AF145" s="210"/>
      <c r="AG145" s="210" t="s">
        <v>321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60" t="s">
        <v>525</v>
      </c>
      <c r="D146" s="254"/>
      <c r="E146" s="255">
        <v>1823.76</v>
      </c>
      <c r="F146" s="221"/>
      <c r="G146" s="221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169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31">
        <v>84</v>
      </c>
      <c r="B147" s="232" t="s">
        <v>327</v>
      </c>
      <c r="C147" s="249" t="s">
        <v>328</v>
      </c>
      <c r="D147" s="233" t="s">
        <v>163</v>
      </c>
      <c r="E147" s="234">
        <v>151.97999999999999</v>
      </c>
      <c r="F147" s="235"/>
      <c r="G147" s="236">
        <f>ROUND(E147*F147,2)</f>
        <v>0</v>
      </c>
      <c r="H147" s="235"/>
      <c r="I147" s="236">
        <f>ROUND(E147*H147,2)</f>
        <v>0</v>
      </c>
      <c r="J147" s="235"/>
      <c r="K147" s="236">
        <f>ROUND(E147*J147,2)</f>
        <v>0</v>
      </c>
      <c r="L147" s="236">
        <v>21</v>
      </c>
      <c r="M147" s="236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6" t="s">
        <v>319</v>
      </c>
      <c r="S147" s="236" t="s">
        <v>139</v>
      </c>
      <c r="T147" s="237" t="s">
        <v>311</v>
      </c>
      <c r="U147" s="221">
        <v>0.12</v>
      </c>
      <c r="V147" s="221">
        <f>ROUND(E147*U147,2)</f>
        <v>18.239999999999998</v>
      </c>
      <c r="W147" s="221"/>
      <c r="X147" s="221" t="s">
        <v>130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131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60" t="s">
        <v>526</v>
      </c>
      <c r="D148" s="254"/>
      <c r="E148" s="255">
        <v>151.97999999999999</v>
      </c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169</v>
      </c>
      <c r="AH148" s="210">
        <v>5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2">
      <c r="A149" s="224" t="s">
        <v>123</v>
      </c>
      <c r="B149" s="225" t="s">
        <v>83</v>
      </c>
      <c r="C149" s="247" t="s">
        <v>84</v>
      </c>
      <c r="D149" s="226"/>
      <c r="E149" s="227"/>
      <c r="F149" s="228"/>
      <c r="G149" s="228">
        <f>SUMIF(AG150:AG158,"&lt;&gt;NOR",G150:G158)</f>
        <v>0</v>
      </c>
      <c r="H149" s="228"/>
      <c r="I149" s="228">
        <f>SUM(I150:I158)</f>
        <v>0</v>
      </c>
      <c r="J149" s="228"/>
      <c r="K149" s="228">
        <f>SUM(K150:K158)</f>
        <v>0</v>
      </c>
      <c r="L149" s="228"/>
      <c r="M149" s="228">
        <f>SUM(M150:M158)</f>
        <v>0</v>
      </c>
      <c r="N149" s="227"/>
      <c r="O149" s="227">
        <f>SUM(O150:O158)</f>
        <v>0</v>
      </c>
      <c r="P149" s="227"/>
      <c r="Q149" s="227">
        <f>SUM(Q150:Q158)</f>
        <v>1.03</v>
      </c>
      <c r="R149" s="228"/>
      <c r="S149" s="228"/>
      <c r="T149" s="229"/>
      <c r="U149" s="223"/>
      <c r="V149" s="223">
        <f>SUM(V150:V158)</f>
        <v>4.63</v>
      </c>
      <c r="W149" s="223"/>
      <c r="X149" s="223"/>
      <c r="AG149" t="s">
        <v>124</v>
      </c>
    </row>
    <row r="150" spans="1:60" ht="22.5" outlineLevel="1" x14ac:dyDescent="0.2">
      <c r="A150" s="231">
        <v>85</v>
      </c>
      <c r="B150" s="232" t="s">
        <v>330</v>
      </c>
      <c r="C150" s="249" t="s">
        <v>331</v>
      </c>
      <c r="D150" s="233" t="s">
        <v>332</v>
      </c>
      <c r="E150" s="234">
        <v>0.32174999999999998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4">
        <v>0</v>
      </c>
      <c r="O150" s="234">
        <f>ROUND(E150*N150,2)</f>
        <v>0</v>
      </c>
      <c r="P150" s="234">
        <v>2.65</v>
      </c>
      <c r="Q150" s="234">
        <f>ROUND(E150*P150,2)</f>
        <v>0.85</v>
      </c>
      <c r="R150" s="236" t="s">
        <v>333</v>
      </c>
      <c r="S150" s="236" t="s">
        <v>139</v>
      </c>
      <c r="T150" s="237" t="s">
        <v>311</v>
      </c>
      <c r="U150" s="221">
        <v>8.6210000000000004</v>
      </c>
      <c r="V150" s="221">
        <f>ROUND(E150*U150,2)</f>
        <v>2.77</v>
      </c>
      <c r="W150" s="221"/>
      <c r="X150" s="221" t="s">
        <v>130</v>
      </c>
      <c r="Y150" s="210"/>
      <c r="Z150" s="210"/>
      <c r="AA150" s="210"/>
      <c r="AB150" s="210"/>
      <c r="AC150" s="210"/>
      <c r="AD150" s="210"/>
      <c r="AE150" s="210"/>
      <c r="AF150" s="210"/>
      <c r="AG150" s="210" t="s">
        <v>131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62" t="s">
        <v>334</v>
      </c>
      <c r="D151" s="257"/>
      <c r="E151" s="257"/>
      <c r="F151" s="257"/>
      <c r="G151" s="257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10"/>
      <c r="Z151" s="210"/>
      <c r="AA151" s="210"/>
      <c r="AB151" s="210"/>
      <c r="AC151" s="210"/>
      <c r="AD151" s="210"/>
      <c r="AE151" s="210"/>
      <c r="AF151" s="210"/>
      <c r="AG151" s="210" t="s">
        <v>321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46" t="str">
        <f>C151</f>
        <v>s naložením vybouraných hmot a suti na dopravní prostředek nebo s odklizením na hromady do vzdálenosti 20 m</v>
      </c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61" t="s">
        <v>335</v>
      </c>
      <c r="D152" s="256"/>
      <c r="E152" s="256"/>
      <c r="F152" s="256"/>
      <c r="G152" s="256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142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46" t="str">
        <f>C152</f>
        <v>Včetně bourání geotextilií, výplně otvorů tvárnic, drenáží, trubek a dilatačních prvků apod. zabudovaných v bouraných konstrukcích.</v>
      </c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60" t="s">
        <v>527</v>
      </c>
      <c r="D153" s="254"/>
      <c r="E153" s="255">
        <v>0.32174999999999998</v>
      </c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169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31">
        <v>86</v>
      </c>
      <c r="B154" s="232" t="s">
        <v>337</v>
      </c>
      <c r="C154" s="249" t="s">
        <v>338</v>
      </c>
      <c r="D154" s="233" t="s">
        <v>163</v>
      </c>
      <c r="E154" s="234">
        <v>4.95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21</v>
      </c>
      <c r="M154" s="236">
        <f>G154*(1+L154/100)</f>
        <v>0</v>
      </c>
      <c r="N154" s="234">
        <v>1E-3</v>
      </c>
      <c r="O154" s="234">
        <f>ROUND(E154*N154,2)</f>
        <v>0</v>
      </c>
      <c r="P154" s="234">
        <v>3.1E-2</v>
      </c>
      <c r="Q154" s="234">
        <f>ROUND(E154*P154,2)</f>
        <v>0.15</v>
      </c>
      <c r="R154" s="236" t="s">
        <v>339</v>
      </c>
      <c r="S154" s="236" t="s">
        <v>139</v>
      </c>
      <c r="T154" s="237" t="s">
        <v>311</v>
      </c>
      <c r="U154" s="221">
        <v>0.33100000000000002</v>
      </c>
      <c r="V154" s="221">
        <f>ROUND(E154*U154,2)</f>
        <v>1.64</v>
      </c>
      <c r="W154" s="221"/>
      <c r="X154" s="221" t="s">
        <v>130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131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62" t="s">
        <v>340</v>
      </c>
      <c r="D155" s="257"/>
      <c r="E155" s="257"/>
      <c r="F155" s="257"/>
      <c r="G155" s="257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10"/>
      <c r="Z155" s="210"/>
      <c r="AA155" s="210"/>
      <c r="AB155" s="210"/>
      <c r="AC155" s="210"/>
      <c r="AD155" s="210"/>
      <c r="AE155" s="210"/>
      <c r="AF155" s="210"/>
      <c r="AG155" s="210" t="s">
        <v>321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60" t="s">
        <v>341</v>
      </c>
      <c r="D156" s="254"/>
      <c r="E156" s="255">
        <v>4.95</v>
      </c>
      <c r="F156" s="221"/>
      <c r="G156" s="221"/>
      <c r="H156" s="221"/>
      <c r="I156" s="221"/>
      <c r="J156" s="221"/>
      <c r="K156" s="221"/>
      <c r="L156" s="221"/>
      <c r="M156" s="221"/>
      <c r="N156" s="220"/>
      <c r="O156" s="220"/>
      <c r="P156" s="220"/>
      <c r="Q156" s="220"/>
      <c r="R156" s="221"/>
      <c r="S156" s="221"/>
      <c r="T156" s="221"/>
      <c r="U156" s="221"/>
      <c r="V156" s="221"/>
      <c r="W156" s="221"/>
      <c r="X156" s="221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169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31">
        <v>87</v>
      </c>
      <c r="B157" s="232" t="s">
        <v>342</v>
      </c>
      <c r="C157" s="249" t="s">
        <v>343</v>
      </c>
      <c r="D157" s="233" t="s">
        <v>344</v>
      </c>
      <c r="E157" s="234">
        <v>2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4">
        <v>0</v>
      </c>
      <c r="O157" s="234">
        <f>ROUND(E157*N157,2)</f>
        <v>0</v>
      </c>
      <c r="P157" s="234">
        <v>1.507E-2</v>
      </c>
      <c r="Q157" s="234">
        <f>ROUND(E157*P157,2)</f>
        <v>0.03</v>
      </c>
      <c r="R157" s="236" t="s">
        <v>339</v>
      </c>
      <c r="S157" s="236" t="s">
        <v>139</v>
      </c>
      <c r="T157" s="237" t="s">
        <v>311</v>
      </c>
      <c r="U157" s="221">
        <v>0.11</v>
      </c>
      <c r="V157" s="221">
        <f>ROUND(E157*U157,2)</f>
        <v>0.22</v>
      </c>
      <c r="W157" s="221"/>
      <c r="X157" s="221" t="s">
        <v>130</v>
      </c>
      <c r="Y157" s="210"/>
      <c r="Z157" s="210"/>
      <c r="AA157" s="210"/>
      <c r="AB157" s="210"/>
      <c r="AC157" s="210"/>
      <c r="AD157" s="210"/>
      <c r="AE157" s="210"/>
      <c r="AF157" s="210"/>
      <c r="AG157" s="210" t="s">
        <v>131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60" t="s">
        <v>79</v>
      </c>
      <c r="D158" s="254"/>
      <c r="E158" s="255">
        <v>2</v>
      </c>
      <c r="F158" s="221"/>
      <c r="G158" s="221"/>
      <c r="H158" s="221"/>
      <c r="I158" s="221"/>
      <c r="J158" s="221"/>
      <c r="K158" s="221"/>
      <c r="L158" s="221"/>
      <c r="M158" s="221"/>
      <c r="N158" s="220"/>
      <c r="O158" s="220"/>
      <c r="P158" s="220"/>
      <c r="Q158" s="220"/>
      <c r="R158" s="221"/>
      <c r="S158" s="221"/>
      <c r="T158" s="221"/>
      <c r="U158" s="221"/>
      <c r="V158" s="221"/>
      <c r="W158" s="221"/>
      <c r="X158" s="221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169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x14ac:dyDescent="0.2">
      <c r="A159" s="224" t="s">
        <v>123</v>
      </c>
      <c r="B159" s="225" t="s">
        <v>85</v>
      </c>
      <c r="C159" s="247" t="s">
        <v>86</v>
      </c>
      <c r="D159" s="226"/>
      <c r="E159" s="227"/>
      <c r="F159" s="228"/>
      <c r="G159" s="228">
        <f>SUMIF(AG160:AG164,"&lt;&gt;NOR",G160:G164)</f>
        <v>0</v>
      </c>
      <c r="H159" s="228"/>
      <c r="I159" s="228">
        <f>SUM(I160:I164)</f>
        <v>0</v>
      </c>
      <c r="J159" s="228"/>
      <c r="K159" s="228">
        <f>SUM(K160:K164)</f>
        <v>0</v>
      </c>
      <c r="L159" s="228"/>
      <c r="M159" s="228">
        <f>SUM(M160:M164)</f>
        <v>0</v>
      </c>
      <c r="N159" s="227"/>
      <c r="O159" s="227">
        <f>SUM(O160:O164)</f>
        <v>0</v>
      </c>
      <c r="P159" s="227"/>
      <c r="Q159" s="227">
        <f>SUM(Q160:Q164)</f>
        <v>0</v>
      </c>
      <c r="R159" s="228"/>
      <c r="S159" s="228"/>
      <c r="T159" s="229"/>
      <c r="U159" s="223"/>
      <c r="V159" s="223">
        <f>SUM(V160:V164)</f>
        <v>14.31</v>
      </c>
      <c r="W159" s="223"/>
      <c r="X159" s="223"/>
      <c r="AG159" t="s">
        <v>124</v>
      </c>
    </row>
    <row r="160" spans="1:60" ht="33.75" outlineLevel="1" x14ac:dyDescent="0.2">
      <c r="A160" s="231">
        <v>88</v>
      </c>
      <c r="B160" s="232" t="s">
        <v>345</v>
      </c>
      <c r="C160" s="249" t="s">
        <v>346</v>
      </c>
      <c r="D160" s="233" t="s">
        <v>347</v>
      </c>
      <c r="E160" s="234">
        <v>5.5522200000000002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4">
        <v>0</v>
      </c>
      <c r="O160" s="234">
        <f>ROUND(E160*N160,2)</f>
        <v>0</v>
      </c>
      <c r="P160" s="234">
        <v>0</v>
      </c>
      <c r="Q160" s="234">
        <f>ROUND(E160*P160,2)</f>
        <v>0</v>
      </c>
      <c r="R160" s="236" t="s">
        <v>348</v>
      </c>
      <c r="S160" s="236" t="s">
        <v>139</v>
      </c>
      <c r="T160" s="237" t="s">
        <v>311</v>
      </c>
      <c r="U160" s="221">
        <v>2.577</v>
      </c>
      <c r="V160" s="221">
        <f>ROUND(E160*U160,2)</f>
        <v>14.31</v>
      </c>
      <c r="W160" s="221"/>
      <c r="X160" s="221" t="s">
        <v>349</v>
      </c>
      <c r="Y160" s="210"/>
      <c r="Z160" s="210"/>
      <c r="AA160" s="210"/>
      <c r="AB160" s="210"/>
      <c r="AC160" s="210"/>
      <c r="AD160" s="210"/>
      <c r="AE160" s="210"/>
      <c r="AF160" s="210"/>
      <c r="AG160" s="210" t="s">
        <v>350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62" t="s">
        <v>351</v>
      </c>
      <c r="D161" s="257"/>
      <c r="E161" s="257"/>
      <c r="F161" s="257"/>
      <c r="G161" s="257"/>
      <c r="H161" s="221"/>
      <c r="I161" s="221"/>
      <c r="J161" s="221"/>
      <c r="K161" s="221"/>
      <c r="L161" s="221"/>
      <c r="M161" s="221"/>
      <c r="N161" s="220"/>
      <c r="O161" s="220"/>
      <c r="P161" s="220"/>
      <c r="Q161" s="220"/>
      <c r="R161" s="221"/>
      <c r="S161" s="221"/>
      <c r="T161" s="221"/>
      <c r="U161" s="221"/>
      <c r="V161" s="221"/>
      <c r="W161" s="221"/>
      <c r="X161" s="221"/>
      <c r="Y161" s="210"/>
      <c r="Z161" s="210"/>
      <c r="AA161" s="210"/>
      <c r="AB161" s="210"/>
      <c r="AC161" s="210"/>
      <c r="AD161" s="210"/>
      <c r="AE161" s="210"/>
      <c r="AF161" s="210"/>
      <c r="AG161" s="210" t="s">
        <v>321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60" t="s">
        <v>352</v>
      </c>
      <c r="D162" s="254"/>
      <c r="E162" s="255"/>
      <c r="F162" s="221"/>
      <c r="G162" s="221"/>
      <c r="H162" s="221"/>
      <c r="I162" s="221"/>
      <c r="J162" s="221"/>
      <c r="K162" s="221"/>
      <c r="L162" s="221"/>
      <c r="M162" s="221"/>
      <c r="N162" s="220"/>
      <c r="O162" s="220"/>
      <c r="P162" s="220"/>
      <c r="Q162" s="220"/>
      <c r="R162" s="221"/>
      <c r="S162" s="221"/>
      <c r="T162" s="221"/>
      <c r="U162" s="221"/>
      <c r="V162" s="221"/>
      <c r="W162" s="221"/>
      <c r="X162" s="221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169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60" t="s">
        <v>528</v>
      </c>
      <c r="D163" s="254"/>
      <c r="E163" s="255"/>
      <c r="F163" s="221"/>
      <c r="G163" s="221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169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60" t="s">
        <v>529</v>
      </c>
      <c r="D164" s="254"/>
      <c r="E164" s="255">
        <v>5.5522200000000002</v>
      </c>
      <c r="F164" s="221"/>
      <c r="G164" s="221"/>
      <c r="H164" s="221"/>
      <c r="I164" s="221"/>
      <c r="J164" s="221"/>
      <c r="K164" s="221"/>
      <c r="L164" s="221"/>
      <c r="M164" s="221"/>
      <c r="N164" s="220"/>
      <c r="O164" s="220"/>
      <c r="P164" s="220"/>
      <c r="Q164" s="220"/>
      <c r="R164" s="221"/>
      <c r="S164" s="221"/>
      <c r="T164" s="221"/>
      <c r="U164" s="221"/>
      <c r="V164" s="221"/>
      <c r="W164" s="221"/>
      <c r="X164" s="221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169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">
      <c r="A165" s="224" t="s">
        <v>123</v>
      </c>
      <c r="B165" s="225" t="s">
        <v>87</v>
      </c>
      <c r="C165" s="247" t="s">
        <v>88</v>
      </c>
      <c r="D165" s="226"/>
      <c r="E165" s="227"/>
      <c r="F165" s="228"/>
      <c r="G165" s="228">
        <f>SUMIF(AG166:AG184,"&lt;&gt;NOR",G166:G184)</f>
        <v>0</v>
      </c>
      <c r="H165" s="228"/>
      <c r="I165" s="228">
        <f>SUM(I166:I184)</f>
        <v>0</v>
      </c>
      <c r="J165" s="228"/>
      <c r="K165" s="228">
        <f>SUM(K166:K184)</f>
        <v>0</v>
      </c>
      <c r="L165" s="228"/>
      <c r="M165" s="228">
        <f>SUM(M166:M184)</f>
        <v>0</v>
      </c>
      <c r="N165" s="227"/>
      <c r="O165" s="227">
        <f>SUM(O166:O184)</f>
        <v>0</v>
      </c>
      <c r="P165" s="227"/>
      <c r="Q165" s="227">
        <f>SUM(Q166:Q184)</f>
        <v>0.24</v>
      </c>
      <c r="R165" s="228"/>
      <c r="S165" s="228"/>
      <c r="T165" s="229"/>
      <c r="U165" s="223"/>
      <c r="V165" s="223">
        <f>SUM(V166:V184)</f>
        <v>9.1</v>
      </c>
      <c r="W165" s="223"/>
      <c r="X165" s="223"/>
      <c r="AG165" t="s">
        <v>124</v>
      </c>
    </row>
    <row r="166" spans="1:60" ht="22.5" outlineLevel="1" x14ac:dyDescent="0.2">
      <c r="A166" s="231">
        <v>89</v>
      </c>
      <c r="B166" s="232" t="s">
        <v>355</v>
      </c>
      <c r="C166" s="249" t="s">
        <v>356</v>
      </c>
      <c r="D166" s="233" t="s">
        <v>344</v>
      </c>
      <c r="E166" s="234">
        <v>10.3</v>
      </c>
      <c r="F166" s="235"/>
      <c r="G166" s="236">
        <f>ROUND(E166*F166,2)</f>
        <v>0</v>
      </c>
      <c r="H166" s="235"/>
      <c r="I166" s="236">
        <f>ROUND(E166*H166,2)</f>
        <v>0</v>
      </c>
      <c r="J166" s="235"/>
      <c r="K166" s="236">
        <f>ROUND(E166*J166,2)</f>
        <v>0</v>
      </c>
      <c r="L166" s="236">
        <v>21</v>
      </c>
      <c r="M166" s="236">
        <f>G166*(1+L166/100)</f>
        <v>0</v>
      </c>
      <c r="N166" s="234">
        <v>0</v>
      </c>
      <c r="O166" s="234">
        <f>ROUND(E166*N166,2)</f>
        <v>0</v>
      </c>
      <c r="P166" s="234">
        <v>4.3499999999999997E-3</v>
      </c>
      <c r="Q166" s="234">
        <f>ROUND(E166*P166,2)</f>
        <v>0.04</v>
      </c>
      <c r="R166" s="236" t="s">
        <v>357</v>
      </c>
      <c r="S166" s="236" t="s">
        <v>139</v>
      </c>
      <c r="T166" s="237" t="s">
        <v>311</v>
      </c>
      <c r="U166" s="221">
        <v>8.0500000000000002E-2</v>
      </c>
      <c r="V166" s="221">
        <f>ROUND(E166*U166,2)</f>
        <v>0.83</v>
      </c>
      <c r="W166" s="221"/>
      <c r="X166" s="221" t="s">
        <v>130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131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60" t="s">
        <v>530</v>
      </c>
      <c r="D167" s="254"/>
      <c r="E167" s="255">
        <v>10.3</v>
      </c>
      <c r="F167" s="221"/>
      <c r="G167" s="221"/>
      <c r="H167" s="221"/>
      <c r="I167" s="221"/>
      <c r="J167" s="221"/>
      <c r="K167" s="221"/>
      <c r="L167" s="221"/>
      <c r="M167" s="221"/>
      <c r="N167" s="220"/>
      <c r="O167" s="220"/>
      <c r="P167" s="220"/>
      <c r="Q167" s="220"/>
      <c r="R167" s="221"/>
      <c r="S167" s="221"/>
      <c r="T167" s="221"/>
      <c r="U167" s="221"/>
      <c r="V167" s="221"/>
      <c r="W167" s="221"/>
      <c r="X167" s="221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169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31">
        <v>90</v>
      </c>
      <c r="B168" s="232" t="s">
        <v>359</v>
      </c>
      <c r="C168" s="249" t="s">
        <v>360</v>
      </c>
      <c r="D168" s="233" t="s">
        <v>344</v>
      </c>
      <c r="E168" s="234">
        <v>77.14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4">
        <v>0</v>
      </c>
      <c r="O168" s="234">
        <f>ROUND(E168*N168,2)</f>
        <v>0</v>
      </c>
      <c r="P168" s="234">
        <v>1.75E-3</v>
      </c>
      <c r="Q168" s="234">
        <f>ROUND(E168*P168,2)</f>
        <v>0.13</v>
      </c>
      <c r="R168" s="236" t="s">
        <v>357</v>
      </c>
      <c r="S168" s="236" t="s">
        <v>139</v>
      </c>
      <c r="T168" s="237" t="s">
        <v>311</v>
      </c>
      <c r="U168" s="221">
        <v>8.0500000000000002E-2</v>
      </c>
      <c r="V168" s="221">
        <f>ROUND(E168*U168,2)</f>
        <v>6.21</v>
      </c>
      <c r="W168" s="221"/>
      <c r="X168" s="221" t="s">
        <v>130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131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60" t="s">
        <v>531</v>
      </c>
      <c r="D169" s="254"/>
      <c r="E169" s="255">
        <v>3.5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169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60" t="s">
        <v>532</v>
      </c>
      <c r="D170" s="254"/>
      <c r="E170" s="255">
        <v>10.5</v>
      </c>
      <c r="F170" s="221"/>
      <c r="G170" s="221"/>
      <c r="H170" s="221"/>
      <c r="I170" s="221"/>
      <c r="J170" s="221"/>
      <c r="K170" s="221"/>
      <c r="L170" s="221"/>
      <c r="M170" s="221"/>
      <c r="N170" s="220"/>
      <c r="O170" s="220"/>
      <c r="P170" s="220"/>
      <c r="Q170" s="220"/>
      <c r="R170" s="221"/>
      <c r="S170" s="221"/>
      <c r="T170" s="221"/>
      <c r="U170" s="221"/>
      <c r="V170" s="221"/>
      <c r="W170" s="221"/>
      <c r="X170" s="221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169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60" t="s">
        <v>533</v>
      </c>
      <c r="D171" s="254"/>
      <c r="E171" s="255">
        <v>6.8</v>
      </c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169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60" t="s">
        <v>534</v>
      </c>
      <c r="D172" s="254"/>
      <c r="E172" s="255">
        <v>8</v>
      </c>
      <c r="F172" s="221"/>
      <c r="G172" s="221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169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60" t="s">
        <v>535</v>
      </c>
      <c r="D173" s="254"/>
      <c r="E173" s="255">
        <v>8.8000000000000007</v>
      </c>
      <c r="F173" s="221"/>
      <c r="G173" s="221"/>
      <c r="H173" s="221"/>
      <c r="I173" s="221"/>
      <c r="J173" s="221"/>
      <c r="K173" s="221"/>
      <c r="L173" s="221"/>
      <c r="M173" s="221"/>
      <c r="N173" s="220"/>
      <c r="O173" s="220"/>
      <c r="P173" s="220"/>
      <c r="Q173" s="220"/>
      <c r="R173" s="221"/>
      <c r="S173" s="221"/>
      <c r="T173" s="221"/>
      <c r="U173" s="221"/>
      <c r="V173" s="221"/>
      <c r="W173" s="221"/>
      <c r="X173" s="221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169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60" t="s">
        <v>536</v>
      </c>
      <c r="D174" s="254"/>
      <c r="E174" s="255">
        <v>6.6</v>
      </c>
      <c r="F174" s="221"/>
      <c r="G174" s="221"/>
      <c r="H174" s="221"/>
      <c r="I174" s="221"/>
      <c r="J174" s="221"/>
      <c r="K174" s="221"/>
      <c r="L174" s="221"/>
      <c r="M174" s="221"/>
      <c r="N174" s="220"/>
      <c r="O174" s="220"/>
      <c r="P174" s="220"/>
      <c r="Q174" s="220"/>
      <c r="R174" s="221"/>
      <c r="S174" s="221"/>
      <c r="T174" s="221"/>
      <c r="U174" s="221"/>
      <c r="V174" s="221"/>
      <c r="W174" s="221"/>
      <c r="X174" s="221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169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60" t="s">
        <v>534</v>
      </c>
      <c r="D175" s="254"/>
      <c r="E175" s="255">
        <v>8</v>
      </c>
      <c r="F175" s="221"/>
      <c r="G175" s="221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169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60" t="s">
        <v>537</v>
      </c>
      <c r="D176" s="254"/>
      <c r="E176" s="255">
        <v>7.84</v>
      </c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169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60" t="s">
        <v>536</v>
      </c>
      <c r="D177" s="254"/>
      <c r="E177" s="255">
        <v>6.6</v>
      </c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169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60" t="s">
        <v>532</v>
      </c>
      <c r="D178" s="254"/>
      <c r="E178" s="255">
        <v>10.5</v>
      </c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169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31">
        <v>91</v>
      </c>
      <c r="B179" s="232" t="s">
        <v>538</v>
      </c>
      <c r="C179" s="249" t="s">
        <v>539</v>
      </c>
      <c r="D179" s="233" t="s">
        <v>344</v>
      </c>
      <c r="E179" s="234">
        <v>8.3000000000000007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4">
        <v>0</v>
      </c>
      <c r="O179" s="234">
        <f>ROUND(E179*N179,2)</f>
        <v>0</v>
      </c>
      <c r="P179" s="234">
        <v>2.3E-3</v>
      </c>
      <c r="Q179" s="234">
        <f>ROUND(E179*P179,2)</f>
        <v>0.02</v>
      </c>
      <c r="R179" s="236" t="s">
        <v>357</v>
      </c>
      <c r="S179" s="236" t="s">
        <v>139</v>
      </c>
      <c r="T179" s="237" t="s">
        <v>311</v>
      </c>
      <c r="U179" s="221">
        <v>0.10349999999999999</v>
      </c>
      <c r="V179" s="221">
        <f>ROUND(E179*U179,2)</f>
        <v>0.86</v>
      </c>
      <c r="W179" s="221"/>
      <c r="X179" s="221" t="s">
        <v>130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131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60" t="s">
        <v>540</v>
      </c>
      <c r="D180" s="254"/>
      <c r="E180" s="255">
        <v>8.3000000000000007</v>
      </c>
      <c r="F180" s="221"/>
      <c r="G180" s="221"/>
      <c r="H180" s="221"/>
      <c r="I180" s="221"/>
      <c r="J180" s="221"/>
      <c r="K180" s="221"/>
      <c r="L180" s="221"/>
      <c r="M180" s="221"/>
      <c r="N180" s="220"/>
      <c r="O180" s="220"/>
      <c r="P180" s="220"/>
      <c r="Q180" s="220"/>
      <c r="R180" s="221"/>
      <c r="S180" s="221"/>
      <c r="T180" s="221"/>
      <c r="U180" s="221"/>
      <c r="V180" s="221"/>
      <c r="W180" s="221"/>
      <c r="X180" s="221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169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31">
        <v>92</v>
      </c>
      <c r="B181" s="232" t="s">
        <v>366</v>
      </c>
      <c r="C181" s="249" t="s">
        <v>367</v>
      </c>
      <c r="D181" s="233" t="s">
        <v>344</v>
      </c>
      <c r="E181" s="234">
        <v>14.9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21</v>
      </c>
      <c r="M181" s="236">
        <f>G181*(1+L181/100)</f>
        <v>0</v>
      </c>
      <c r="N181" s="234">
        <v>0</v>
      </c>
      <c r="O181" s="234">
        <f>ROUND(E181*N181,2)</f>
        <v>0</v>
      </c>
      <c r="P181" s="234">
        <v>3.5599999999999998E-3</v>
      </c>
      <c r="Q181" s="234">
        <f>ROUND(E181*P181,2)</f>
        <v>0.05</v>
      </c>
      <c r="R181" s="236" t="s">
        <v>357</v>
      </c>
      <c r="S181" s="236" t="s">
        <v>139</v>
      </c>
      <c r="T181" s="237" t="s">
        <v>311</v>
      </c>
      <c r="U181" s="221">
        <v>8.0500000000000002E-2</v>
      </c>
      <c r="V181" s="221">
        <f>ROUND(E181*U181,2)</f>
        <v>1.2</v>
      </c>
      <c r="W181" s="221"/>
      <c r="X181" s="221" t="s">
        <v>130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131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60" t="s">
        <v>541</v>
      </c>
      <c r="D182" s="254"/>
      <c r="E182" s="255">
        <v>14.9</v>
      </c>
      <c r="F182" s="221"/>
      <c r="G182" s="221"/>
      <c r="H182" s="221"/>
      <c r="I182" s="221"/>
      <c r="J182" s="221"/>
      <c r="K182" s="221"/>
      <c r="L182" s="221"/>
      <c r="M182" s="221"/>
      <c r="N182" s="220"/>
      <c r="O182" s="220"/>
      <c r="P182" s="220"/>
      <c r="Q182" s="220"/>
      <c r="R182" s="221"/>
      <c r="S182" s="221"/>
      <c r="T182" s="221"/>
      <c r="U182" s="221"/>
      <c r="V182" s="221"/>
      <c r="W182" s="221"/>
      <c r="X182" s="221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169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>
        <v>93</v>
      </c>
      <c r="B183" s="218" t="s">
        <v>369</v>
      </c>
      <c r="C183" s="263" t="s">
        <v>370</v>
      </c>
      <c r="D183" s="219" t="s">
        <v>0</v>
      </c>
      <c r="E183" s="258"/>
      <c r="F183" s="222"/>
      <c r="G183" s="221">
        <f>ROUND(E183*F183,2)</f>
        <v>0</v>
      </c>
      <c r="H183" s="222"/>
      <c r="I183" s="221">
        <f>ROUND(E183*H183,2)</f>
        <v>0</v>
      </c>
      <c r="J183" s="222"/>
      <c r="K183" s="221">
        <f>ROUND(E183*J183,2)</f>
        <v>0</v>
      </c>
      <c r="L183" s="221">
        <v>21</v>
      </c>
      <c r="M183" s="221">
        <f>G183*(1+L183/100)</f>
        <v>0</v>
      </c>
      <c r="N183" s="220">
        <v>0</v>
      </c>
      <c r="O183" s="220">
        <f>ROUND(E183*N183,2)</f>
        <v>0</v>
      </c>
      <c r="P183" s="220">
        <v>0</v>
      </c>
      <c r="Q183" s="220">
        <f>ROUND(E183*P183,2)</f>
        <v>0</v>
      </c>
      <c r="R183" s="221" t="s">
        <v>357</v>
      </c>
      <c r="S183" s="221" t="s">
        <v>139</v>
      </c>
      <c r="T183" s="221" t="s">
        <v>311</v>
      </c>
      <c r="U183" s="221">
        <v>0</v>
      </c>
      <c r="V183" s="221">
        <f>ROUND(E183*U183,2)</f>
        <v>0</v>
      </c>
      <c r="W183" s="221"/>
      <c r="X183" s="221" t="s">
        <v>349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350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64" t="s">
        <v>371</v>
      </c>
      <c r="D184" s="259"/>
      <c r="E184" s="259"/>
      <c r="F184" s="259"/>
      <c r="G184" s="259"/>
      <c r="H184" s="221"/>
      <c r="I184" s="221"/>
      <c r="J184" s="221"/>
      <c r="K184" s="221"/>
      <c r="L184" s="221"/>
      <c r="M184" s="221"/>
      <c r="N184" s="220"/>
      <c r="O184" s="220"/>
      <c r="P184" s="220"/>
      <c r="Q184" s="220"/>
      <c r="R184" s="221"/>
      <c r="S184" s="221"/>
      <c r="T184" s="221"/>
      <c r="U184" s="221"/>
      <c r="V184" s="221"/>
      <c r="W184" s="221"/>
      <c r="X184" s="221"/>
      <c r="Y184" s="210"/>
      <c r="Z184" s="210"/>
      <c r="AA184" s="210"/>
      <c r="AB184" s="210"/>
      <c r="AC184" s="210"/>
      <c r="AD184" s="210"/>
      <c r="AE184" s="210"/>
      <c r="AF184" s="210"/>
      <c r="AG184" s="210" t="s">
        <v>321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x14ac:dyDescent="0.2">
      <c r="A185" s="224" t="s">
        <v>123</v>
      </c>
      <c r="B185" s="225" t="s">
        <v>89</v>
      </c>
      <c r="C185" s="247" t="s">
        <v>90</v>
      </c>
      <c r="D185" s="226"/>
      <c r="E185" s="227"/>
      <c r="F185" s="228"/>
      <c r="G185" s="228">
        <f>SUMIF(AG186:AG216,"&lt;&gt;NOR",G186:G216)</f>
        <v>0</v>
      </c>
      <c r="H185" s="228"/>
      <c r="I185" s="228">
        <f>SUM(I186:I216)</f>
        <v>0</v>
      </c>
      <c r="J185" s="228"/>
      <c r="K185" s="228">
        <f>SUM(K186:K216)</f>
        <v>0</v>
      </c>
      <c r="L185" s="228"/>
      <c r="M185" s="228">
        <f>SUM(M186:M216)</f>
        <v>0</v>
      </c>
      <c r="N185" s="227"/>
      <c r="O185" s="227">
        <f>SUM(O186:O216)</f>
        <v>0</v>
      </c>
      <c r="P185" s="227"/>
      <c r="Q185" s="227">
        <f>SUM(Q186:Q216)</f>
        <v>0</v>
      </c>
      <c r="R185" s="228"/>
      <c r="S185" s="228"/>
      <c r="T185" s="229"/>
      <c r="U185" s="223"/>
      <c r="V185" s="223">
        <f>SUM(V186:V216)</f>
        <v>17</v>
      </c>
      <c r="W185" s="223"/>
      <c r="X185" s="223"/>
      <c r="AG185" t="s">
        <v>124</v>
      </c>
    </row>
    <row r="186" spans="1:60" ht="22.5" outlineLevel="1" x14ac:dyDescent="0.2">
      <c r="A186" s="231">
        <v>94</v>
      </c>
      <c r="B186" s="232" t="s">
        <v>372</v>
      </c>
      <c r="C186" s="249" t="s">
        <v>373</v>
      </c>
      <c r="D186" s="233" t="s">
        <v>347</v>
      </c>
      <c r="E186" s="234">
        <v>2.90096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4">
        <v>0</v>
      </c>
      <c r="O186" s="234">
        <f>ROUND(E186*N186,2)</f>
        <v>0</v>
      </c>
      <c r="P186" s="234">
        <v>0</v>
      </c>
      <c r="Q186" s="234">
        <f>ROUND(E186*P186,2)</f>
        <v>0</v>
      </c>
      <c r="R186" s="236" t="s">
        <v>374</v>
      </c>
      <c r="S186" s="236" t="s">
        <v>139</v>
      </c>
      <c r="T186" s="237" t="s">
        <v>311</v>
      </c>
      <c r="U186" s="221">
        <v>0.72599999999999998</v>
      </c>
      <c r="V186" s="221">
        <f>ROUND(E186*U186,2)</f>
        <v>2.11</v>
      </c>
      <c r="W186" s="221"/>
      <c r="X186" s="221" t="s">
        <v>375</v>
      </c>
      <c r="Y186" s="210"/>
      <c r="Z186" s="210"/>
      <c r="AA186" s="210"/>
      <c r="AB186" s="210"/>
      <c r="AC186" s="210"/>
      <c r="AD186" s="210"/>
      <c r="AE186" s="210"/>
      <c r="AF186" s="210"/>
      <c r="AG186" s="210" t="s">
        <v>376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ht="22.5" outlineLevel="1" x14ac:dyDescent="0.2">
      <c r="A187" s="217"/>
      <c r="B187" s="218"/>
      <c r="C187" s="262" t="s">
        <v>377</v>
      </c>
      <c r="D187" s="257"/>
      <c r="E187" s="257"/>
      <c r="F187" s="257"/>
      <c r="G187" s="257"/>
      <c r="H187" s="221"/>
      <c r="I187" s="221"/>
      <c r="J187" s="221"/>
      <c r="K187" s="221"/>
      <c r="L187" s="221"/>
      <c r="M187" s="221"/>
      <c r="N187" s="220"/>
      <c r="O187" s="220"/>
      <c r="P187" s="220"/>
      <c r="Q187" s="220"/>
      <c r="R187" s="221"/>
      <c r="S187" s="221"/>
      <c r="T187" s="221"/>
      <c r="U187" s="221"/>
      <c r="V187" s="221"/>
      <c r="W187" s="221"/>
      <c r="X187" s="221"/>
      <c r="Y187" s="210"/>
      <c r="Z187" s="210"/>
      <c r="AA187" s="210"/>
      <c r="AB187" s="210"/>
      <c r="AC187" s="210"/>
      <c r="AD187" s="210"/>
      <c r="AE187" s="210"/>
      <c r="AF187" s="210"/>
      <c r="AG187" s="210" t="s">
        <v>321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46" t="str">
        <f>C187</f>
        <v>s popřípadným nutným naložením do dopravního zařízení, s vyprázdněním dopravního zařízení na hromadu nebo do dopravního prostředku, vč. příplatku za každých dalších i započatých 3,5 m výšky nad 3,5 m,</v>
      </c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60" t="s">
        <v>378</v>
      </c>
      <c r="D188" s="254"/>
      <c r="E188" s="255"/>
      <c r="F188" s="221"/>
      <c r="G188" s="221"/>
      <c r="H188" s="221"/>
      <c r="I188" s="221"/>
      <c r="J188" s="221"/>
      <c r="K188" s="221"/>
      <c r="L188" s="221"/>
      <c r="M188" s="221"/>
      <c r="N188" s="220"/>
      <c r="O188" s="220"/>
      <c r="P188" s="220"/>
      <c r="Q188" s="220"/>
      <c r="R188" s="221"/>
      <c r="S188" s="221"/>
      <c r="T188" s="221"/>
      <c r="U188" s="221"/>
      <c r="V188" s="221"/>
      <c r="W188" s="221"/>
      <c r="X188" s="221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169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60" t="s">
        <v>542</v>
      </c>
      <c r="D189" s="254"/>
      <c r="E189" s="255"/>
      <c r="F189" s="221"/>
      <c r="G189" s="221"/>
      <c r="H189" s="221"/>
      <c r="I189" s="221"/>
      <c r="J189" s="221"/>
      <c r="K189" s="221"/>
      <c r="L189" s="221"/>
      <c r="M189" s="221"/>
      <c r="N189" s="220"/>
      <c r="O189" s="220"/>
      <c r="P189" s="220"/>
      <c r="Q189" s="220"/>
      <c r="R189" s="221"/>
      <c r="S189" s="221"/>
      <c r="T189" s="221"/>
      <c r="U189" s="221"/>
      <c r="V189" s="221"/>
      <c r="W189" s="221"/>
      <c r="X189" s="221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169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60" t="s">
        <v>543</v>
      </c>
      <c r="D190" s="254"/>
      <c r="E190" s="255">
        <v>2.90096</v>
      </c>
      <c r="F190" s="221"/>
      <c r="G190" s="221"/>
      <c r="H190" s="221"/>
      <c r="I190" s="221"/>
      <c r="J190" s="221"/>
      <c r="K190" s="221"/>
      <c r="L190" s="221"/>
      <c r="M190" s="221"/>
      <c r="N190" s="220"/>
      <c r="O190" s="220"/>
      <c r="P190" s="220"/>
      <c r="Q190" s="220"/>
      <c r="R190" s="221"/>
      <c r="S190" s="221"/>
      <c r="T190" s="221"/>
      <c r="U190" s="221"/>
      <c r="V190" s="221"/>
      <c r="W190" s="221"/>
      <c r="X190" s="221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169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ht="22.5" outlineLevel="1" x14ac:dyDescent="0.2">
      <c r="A191" s="231">
        <v>95</v>
      </c>
      <c r="B191" s="232" t="s">
        <v>381</v>
      </c>
      <c r="C191" s="249" t="s">
        <v>382</v>
      </c>
      <c r="D191" s="233" t="s">
        <v>347</v>
      </c>
      <c r="E191" s="234">
        <v>14.504810000000001</v>
      </c>
      <c r="F191" s="235"/>
      <c r="G191" s="236">
        <f>ROUND(E191*F191,2)</f>
        <v>0</v>
      </c>
      <c r="H191" s="235"/>
      <c r="I191" s="236">
        <f>ROUND(E191*H191,2)</f>
        <v>0</v>
      </c>
      <c r="J191" s="235"/>
      <c r="K191" s="236">
        <f>ROUND(E191*J191,2)</f>
        <v>0</v>
      </c>
      <c r="L191" s="236">
        <v>21</v>
      </c>
      <c r="M191" s="236">
        <f>G191*(1+L191/100)</f>
        <v>0</v>
      </c>
      <c r="N191" s="234">
        <v>0</v>
      </c>
      <c r="O191" s="234">
        <f>ROUND(E191*N191,2)</f>
        <v>0</v>
      </c>
      <c r="P191" s="234">
        <v>0</v>
      </c>
      <c r="Q191" s="234">
        <f>ROUND(E191*P191,2)</f>
        <v>0</v>
      </c>
      <c r="R191" s="236" t="s">
        <v>310</v>
      </c>
      <c r="S191" s="236" t="s">
        <v>139</v>
      </c>
      <c r="T191" s="237" t="s">
        <v>311</v>
      </c>
      <c r="U191" s="221">
        <v>0.72</v>
      </c>
      <c r="V191" s="221">
        <f>ROUND(E191*U191,2)</f>
        <v>10.44</v>
      </c>
      <c r="W191" s="221"/>
      <c r="X191" s="221" t="s">
        <v>375</v>
      </c>
      <c r="Y191" s="210"/>
      <c r="Z191" s="210"/>
      <c r="AA191" s="210"/>
      <c r="AB191" s="210"/>
      <c r="AC191" s="210"/>
      <c r="AD191" s="210"/>
      <c r="AE191" s="210"/>
      <c r="AF191" s="210"/>
      <c r="AG191" s="210" t="s">
        <v>376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62" t="s">
        <v>383</v>
      </c>
      <c r="D192" s="257"/>
      <c r="E192" s="257"/>
      <c r="F192" s="257"/>
      <c r="G192" s="257"/>
      <c r="H192" s="221"/>
      <c r="I192" s="221"/>
      <c r="J192" s="221"/>
      <c r="K192" s="221"/>
      <c r="L192" s="221"/>
      <c r="M192" s="221"/>
      <c r="N192" s="220"/>
      <c r="O192" s="220"/>
      <c r="P192" s="220"/>
      <c r="Q192" s="220"/>
      <c r="R192" s="221"/>
      <c r="S192" s="221"/>
      <c r="T192" s="221"/>
      <c r="U192" s="221"/>
      <c r="V192" s="221"/>
      <c r="W192" s="221"/>
      <c r="X192" s="221"/>
      <c r="Y192" s="210"/>
      <c r="Z192" s="210"/>
      <c r="AA192" s="210"/>
      <c r="AB192" s="210"/>
      <c r="AC192" s="210"/>
      <c r="AD192" s="210"/>
      <c r="AE192" s="210"/>
      <c r="AF192" s="210"/>
      <c r="AG192" s="210" t="s">
        <v>321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46" t="str">
        <f>C192</f>
        <v>nebo vybouraných hmot nošením nebo přehazováním k místu nakládky přístupnému normálním dopravním prostředkům,</v>
      </c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60" t="s">
        <v>378</v>
      </c>
      <c r="D193" s="254"/>
      <c r="E193" s="255"/>
      <c r="F193" s="221"/>
      <c r="G193" s="221"/>
      <c r="H193" s="221"/>
      <c r="I193" s="221"/>
      <c r="J193" s="221"/>
      <c r="K193" s="221"/>
      <c r="L193" s="221"/>
      <c r="M193" s="221"/>
      <c r="N193" s="220"/>
      <c r="O193" s="220"/>
      <c r="P193" s="220"/>
      <c r="Q193" s="220"/>
      <c r="R193" s="221"/>
      <c r="S193" s="221"/>
      <c r="T193" s="221"/>
      <c r="U193" s="221"/>
      <c r="V193" s="221"/>
      <c r="W193" s="221"/>
      <c r="X193" s="221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169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60" t="s">
        <v>542</v>
      </c>
      <c r="D194" s="254"/>
      <c r="E194" s="255"/>
      <c r="F194" s="221"/>
      <c r="G194" s="221"/>
      <c r="H194" s="221"/>
      <c r="I194" s="221"/>
      <c r="J194" s="221"/>
      <c r="K194" s="221"/>
      <c r="L194" s="221"/>
      <c r="M194" s="221"/>
      <c r="N194" s="220"/>
      <c r="O194" s="220"/>
      <c r="P194" s="220"/>
      <c r="Q194" s="220"/>
      <c r="R194" s="221"/>
      <c r="S194" s="221"/>
      <c r="T194" s="221"/>
      <c r="U194" s="221"/>
      <c r="V194" s="221"/>
      <c r="W194" s="221"/>
      <c r="X194" s="221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169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60" t="s">
        <v>544</v>
      </c>
      <c r="D195" s="254"/>
      <c r="E195" s="255">
        <v>14.504810000000001</v>
      </c>
      <c r="F195" s="221"/>
      <c r="G195" s="221"/>
      <c r="H195" s="221"/>
      <c r="I195" s="221"/>
      <c r="J195" s="221"/>
      <c r="K195" s="221"/>
      <c r="L195" s="221"/>
      <c r="M195" s="221"/>
      <c r="N195" s="220"/>
      <c r="O195" s="220"/>
      <c r="P195" s="220"/>
      <c r="Q195" s="220"/>
      <c r="R195" s="221"/>
      <c r="S195" s="221"/>
      <c r="T195" s="221"/>
      <c r="U195" s="221"/>
      <c r="V195" s="221"/>
      <c r="W195" s="221"/>
      <c r="X195" s="221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169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31">
        <v>96</v>
      </c>
      <c r="B196" s="232" t="s">
        <v>385</v>
      </c>
      <c r="C196" s="249" t="s">
        <v>386</v>
      </c>
      <c r="D196" s="233" t="s">
        <v>347</v>
      </c>
      <c r="E196" s="234">
        <v>2.90096</v>
      </c>
      <c r="F196" s="235"/>
      <c r="G196" s="236">
        <f>ROUND(E196*F196,2)</f>
        <v>0</v>
      </c>
      <c r="H196" s="235"/>
      <c r="I196" s="236">
        <f>ROUND(E196*H196,2)</f>
        <v>0</v>
      </c>
      <c r="J196" s="235"/>
      <c r="K196" s="236">
        <f>ROUND(E196*J196,2)</f>
        <v>0</v>
      </c>
      <c r="L196" s="236">
        <v>21</v>
      </c>
      <c r="M196" s="236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6" t="s">
        <v>339</v>
      </c>
      <c r="S196" s="236" t="s">
        <v>139</v>
      </c>
      <c r="T196" s="237" t="s">
        <v>311</v>
      </c>
      <c r="U196" s="221">
        <v>0.49</v>
      </c>
      <c r="V196" s="221">
        <f>ROUND(E196*U196,2)</f>
        <v>1.42</v>
      </c>
      <c r="W196" s="221"/>
      <c r="X196" s="221" t="s">
        <v>375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376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50" t="s">
        <v>387</v>
      </c>
      <c r="D197" s="245"/>
      <c r="E197" s="245"/>
      <c r="F197" s="245"/>
      <c r="G197" s="245"/>
      <c r="H197" s="221"/>
      <c r="I197" s="221"/>
      <c r="J197" s="221"/>
      <c r="K197" s="221"/>
      <c r="L197" s="221"/>
      <c r="M197" s="221"/>
      <c r="N197" s="220"/>
      <c r="O197" s="220"/>
      <c r="P197" s="220"/>
      <c r="Q197" s="220"/>
      <c r="R197" s="221"/>
      <c r="S197" s="221"/>
      <c r="T197" s="221"/>
      <c r="U197" s="221"/>
      <c r="V197" s="221"/>
      <c r="W197" s="221"/>
      <c r="X197" s="221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142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60" t="s">
        <v>378</v>
      </c>
      <c r="D198" s="254"/>
      <c r="E198" s="255"/>
      <c r="F198" s="221"/>
      <c r="G198" s="221"/>
      <c r="H198" s="221"/>
      <c r="I198" s="221"/>
      <c r="J198" s="221"/>
      <c r="K198" s="221"/>
      <c r="L198" s="221"/>
      <c r="M198" s="221"/>
      <c r="N198" s="220"/>
      <c r="O198" s="220"/>
      <c r="P198" s="220"/>
      <c r="Q198" s="220"/>
      <c r="R198" s="221"/>
      <c r="S198" s="221"/>
      <c r="T198" s="221"/>
      <c r="U198" s="221"/>
      <c r="V198" s="221"/>
      <c r="W198" s="221"/>
      <c r="X198" s="221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169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60" t="s">
        <v>542</v>
      </c>
      <c r="D199" s="254"/>
      <c r="E199" s="255"/>
      <c r="F199" s="221"/>
      <c r="G199" s="221"/>
      <c r="H199" s="221"/>
      <c r="I199" s="221"/>
      <c r="J199" s="221"/>
      <c r="K199" s="221"/>
      <c r="L199" s="221"/>
      <c r="M199" s="221"/>
      <c r="N199" s="220"/>
      <c r="O199" s="220"/>
      <c r="P199" s="220"/>
      <c r="Q199" s="220"/>
      <c r="R199" s="221"/>
      <c r="S199" s="221"/>
      <c r="T199" s="221"/>
      <c r="U199" s="221"/>
      <c r="V199" s="221"/>
      <c r="W199" s="221"/>
      <c r="X199" s="221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169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60" t="s">
        <v>543</v>
      </c>
      <c r="D200" s="254"/>
      <c r="E200" s="255">
        <v>2.90096</v>
      </c>
      <c r="F200" s="221"/>
      <c r="G200" s="221"/>
      <c r="H200" s="221"/>
      <c r="I200" s="221"/>
      <c r="J200" s="221"/>
      <c r="K200" s="221"/>
      <c r="L200" s="221"/>
      <c r="M200" s="221"/>
      <c r="N200" s="220"/>
      <c r="O200" s="220"/>
      <c r="P200" s="220"/>
      <c r="Q200" s="220"/>
      <c r="R200" s="221"/>
      <c r="S200" s="221"/>
      <c r="T200" s="221"/>
      <c r="U200" s="221"/>
      <c r="V200" s="221"/>
      <c r="W200" s="221"/>
      <c r="X200" s="221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169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31">
        <v>97</v>
      </c>
      <c r="B201" s="232" t="s">
        <v>388</v>
      </c>
      <c r="C201" s="249" t="s">
        <v>389</v>
      </c>
      <c r="D201" s="233" t="s">
        <v>347</v>
      </c>
      <c r="E201" s="234">
        <v>72.524039999999999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4">
        <v>0</v>
      </c>
      <c r="O201" s="234">
        <f>ROUND(E201*N201,2)</f>
        <v>0</v>
      </c>
      <c r="P201" s="234">
        <v>0</v>
      </c>
      <c r="Q201" s="234">
        <f>ROUND(E201*P201,2)</f>
        <v>0</v>
      </c>
      <c r="R201" s="236" t="s">
        <v>339</v>
      </c>
      <c r="S201" s="236" t="s">
        <v>139</v>
      </c>
      <c r="T201" s="237" t="s">
        <v>311</v>
      </c>
      <c r="U201" s="221">
        <v>0</v>
      </c>
      <c r="V201" s="221">
        <f>ROUND(E201*U201,2)</f>
        <v>0</v>
      </c>
      <c r="W201" s="221"/>
      <c r="X201" s="221" t="s">
        <v>375</v>
      </c>
      <c r="Y201" s="210"/>
      <c r="Z201" s="210"/>
      <c r="AA201" s="210"/>
      <c r="AB201" s="210"/>
      <c r="AC201" s="210"/>
      <c r="AD201" s="210"/>
      <c r="AE201" s="210"/>
      <c r="AF201" s="210"/>
      <c r="AG201" s="210" t="s">
        <v>376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60" t="s">
        <v>378</v>
      </c>
      <c r="D202" s="254"/>
      <c r="E202" s="255"/>
      <c r="F202" s="221"/>
      <c r="G202" s="221"/>
      <c r="H202" s="221"/>
      <c r="I202" s="221"/>
      <c r="J202" s="221"/>
      <c r="K202" s="221"/>
      <c r="L202" s="221"/>
      <c r="M202" s="221"/>
      <c r="N202" s="220"/>
      <c r="O202" s="220"/>
      <c r="P202" s="220"/>
      <c r="Q202" s="220"/>
      <c r="R202" s="221"/>
      <c r="S202" s="221"/>
      <c r="T202" s="221"/>
      <c r="U202" s="221"/>
      <c r="V202" s="221"/>
      <c r="W202" s="221"/>
      <c r="X202" s="221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169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60" t="s">
        <v>542</v>
      </c>
      <c r="D203" s="254"/>
      <c r="E203" s="255"/>
      <c r="F203" s="221"/>
      <c r="G203" s="221"/>
      <c r="H203" s="221"/>
      <c r="I203" s="221"/>
      <c r="J203" s="221"/>
      <c r="K203" s="221"/>
      <c r="L203" s="221"/>
      <c r="M203" s="221"/>
      <c r="N203" s="220"/>
      <c r="O203" s="220"/>
      <c r="P203" s="220"/>
      <c r="Q203" s="220"/>
      <c r="R203" s="221"/>
      <c r="S203" s="221"/>
      <c r="T203" s="221"/>
      <c r="U203" s="221"/>
      <c r="V203" s="221"/>
      <c r="W203" s="221"/>
      <c r="X203" s="221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169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60" t="s">
        <v>545</v>
      </c>
      <c r="D204" s="254"/>
      <c r="E204" s="255">
        <v>72.524039999999999</v>
      </c>
      <c r="F204" s="221"/>
      <c r="G204" s="221"/>
      <c r="H204" s="221"/>
      <c r="I204" s="221"/>
      <c r="J204" s="221"/>
      <c r="K204" s="221"/>
      <c r="L204" s="221"/>
      <c r="M204" s="221"/>
      <c r="N204" s="220"/>
      <c r="O204" s="220"/>
      <c r="P204" s="220"/>
      <c r="Q204" s="220"/>
      <c r="R204" s="221"/>
      <c r="S204" s="221"/>
      <c r="T204" s="221"/>
      <c r="U204" s="221"/>
      <c r="V204" s="221"/>
      <c r="W204" s="221"/>
      <c r="X204" s="221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169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31">
        <v>98</v>
      </c>
      <c r="B205" s="232" t="s">
        <v>391</v>
      </c>
      <c r="C205" s="249" t="s">
        <v>392</v>
      </c>
      <c r="D205" s="233" t="s">
        <v>347</v>
      </c>
      <c r="E205" s="234">
        <v>2.90096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4">
        <v>0</v>
      </c>
      <c r="O205" s="234">
        <f>ROUND(E205*N205,2)</f>
        <v>0</v>
      </c>
      <c r="P205" s="234">
        <v>0</v>
      </c>
      <c r="Q205" s="234">
        <f>ROUND(E205*P205,2)</f>
        <v>0</v>
      </c>
      <c r="R205" s="236" t="s">
        <v>339</v>
      </c>
      <c r="S205" s="236" t="s">
        <v>139</v>
      </c>
      <c r="T205" s="237" t="s">
        <v>311</v>
      </c>
      <c r="U205" s="221">
        <v>0.94199999999999995</v>
      </c>
      <c r="V205" s="221">
        <f>ROUND(E205*U205,2)</f>
        <v>2.73</v>
      </c>
      <c r="W205" s="221"/>
      <c r="X205" s="221" t="s">
        <v>375</v>
      </c>
      <c r="Y205" s="210"/>
      <c r="Z205" s="210"/>
      <c r="AA205" s="210"/>
      <c r="AB205" s="210"/>
      <c r="AC205" s="210"/>
      <c r="AD205" s="210"/>
      <c r="AE205" s="210"/>
      <c r="AF205" s="210"/>
      <c r="AG205" s="210" t="s">
        <v>376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60" t="s">
        <v>378</v>
      </c>
      <c r="D206" s="254"/>
      <c r="E206" s="255"/>
      <c r="F206" s="221"/>
      <c r="G206" s="221"/>
      <c r="H206" s="221"/>
      <c r="I206" s="221"/>
      <c r="J206" s="221"/>
      <c r="K206" s="221"/>
      <c r="L206" s="221"/>
      <c r="M206" s="221"/>
      <c r="N206" s="220"/>
      <c r="O206" s="220"/>
      <c r="P206" s="220"/>
      <c r="Q206" s="220"/>
      <c r="R206" s="221"/>
      <c r="S206" s="221"/>
      <c r="T206" s="221"/>
      <c r="U206" s="221"/>
      <c r="V206" s="221"/>
      <c r="W206" s="221"/>
      <c r="X206" s="221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169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60" t="s">
        <v>542</v>
      </c>
      <c r="D207" s="254"/>
      <c r="E207" s="255"/>
      <c r="F207" s="221"/>
      <c r="G207" s="221"/>
      <c r="H207" s="221"/>
      <c r="I207" s="221"/>
      <c r="J207" s="221"/>
      <c r="K207" s="221"/>
      <c r="L207" s="221"/>
      <c r="M207" s="221"/>
      <c r="N207" s="220"/>
      <c r="O207" s="220"/>
      <c r="P207" s="220"/>
      <c r="Q207" s="220"/>
      <c r="R207" s="221"/>
      <c r="S207" s="221"/>
      <c r="T207" s="221"/>
      <c r="U207" s="221"/>
      <c r="V207" s="221"/>
      <c r="W207" s="221"/>
      <c r="X207" s="221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169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60" t="s">
        <v>543</v>
      </c>
      <c r="D208" s="254"/>
      <c r="E208" s="255">
        <v>2.90096</v>
      </c>
      <c r="F208" s="221"/>
      <c r="G208" s="221"/>
      <c r="H208" s="221"/>
      <c r="I208" s="221"/>
      <c r="J208" s="221"/>
      <c r="K208" s="221"/>
      <c r="L208" s="221"/>
      <c r="M208" s="221"/>
      <c r="N208" s="220"/>
      <c r="O208" s="220"/>
      <c r="P208" s="220"/>
      <c r="Q208" s="220"/>
      <c r="R208" s="221"/>
      <c r="S208" s="221"/>
      <c r="T208" s="221"/>
      <c r="U208" s="221"/>
      <c r="V208" s="221"/>
      <c r="W208" s="221"/>
      <c r="X208" s="221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169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2.5" outlineLevel="1" x14ac:dyDescent="0.2">
      <c r="A209" s="231">
        <v>99</v>
      </c>
      <c r="B209" s="232" t="s">
        <v>393</v>
      </c>
      <c r="C209" s="249" t="s">
        <v>394</v>
      </c>
      <c r="D209" s="233" t="s">
        <v>347</v>
      </c>
      <c r="E209" s="234">
        <v>2.90096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6" t="s">
        <v>339</v>
      </c>
      <c r="S209" s="236" t="s">
        <v>139</v>
      </c>
      <c r="T209" s="237" t="s">
        <v>311</v>
      </c>
      <c r="U209" s="221">
        <v>0.105</v>
      </c>
      <c r="V209" s="221">
        <f>ROUND(E209*U209,2)</f>
        <v>0.3</v>
      </c>
      <c r="W209" s="221"/>
      <c r="X209" s="221" t="s">
        <v>375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376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60" t="s">
        <v>378</v>
      </c>
      <c r="D210" s="254"/>
      <c r="E210" s="255"/>
      <c r="F210" s="221"/>
      <c r="G210" s="221"/>
      <c r="H210" s="221"/>
      <c r="I210" s="221"/>
      <c r="J210" s="221"/>
      <c r="K210" s="221"/>
      <c r="L210" s="221"/>
      <c r="M210" s="221"/>
      <c r="N210" s="220"/>
      <c r="O210" s="220"/>
      <c r="P210" s="220"/>
      <c r="Q210" s="220"/>
      <c r="R210" s="221"/>
      <c r="S210" s="221"/>
      <c r="T210" s="221"/>
      <c r="U210" s="221"/>
      <c r="V210" s="221"/>
      <c r="W210" s="221"/>
      <c r="X210" s="221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169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60" t="s">
        <v>542</v>
      </c>
      <c r="D211" s="254"/>
      <c r="E211" s="255"/>
      <c r="F211" s="221"/>
      <c r="G211" s="221"/>
      <c r="H211" s="221"/>
      <c r="I211" s="221"/>
      <c r="J211" s="221"/>
      <c r="K211" s="221"/>
      <c r="L211" s="221"/>
      <c r="M211" s="221"/>
      <c r="N211" s="220"/>
      <c r="O211" s="220"/>
      <c r="P211" s="220"/>
      <c r="Q211" s="220"/>
      <c r="R211" s="221"/>
      <c r="S211" s="221"/>
      <c r="T211" s="221"/>
      <c r="U211" s="221"/>
      <c r="V211" s="221"/>
      <c r="W211" s="221"/>
      <c r="X211" s="221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169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60" t="s">
        <v>543</v>
      </c>
      <c r="D212" s="254"/>
      <c r="E212" s="255">
        <v>2.90096</v>
      </c>
      <c r="F212" s="221"/>
      <c r="G212" s="221"/>
      <c r="H212" s="221"/>
      <c r="I212" s="221"/>
      <c r="J212" s="221"/>
      <c r="K212" s="221"/>
      <c r="L212" s="221"/>
      <c r="M212" s="221"/>
      <c r="N212" s="220"/>
      <c r="O212" s="220"/>
      <c r="P212" s="220"/>
      <c r="Q212" s="220"/>
      <c r="R212" s="221"/>
      <c r="S212" s="221"/>
      <c r="T212" s="221"/>
      <c r="U212" s="221"/>
      <c r="V212" s="221"/>
      <c r="W212" s="221"/>
      <c r="X212" s="221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169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31">
        <v>100</v>
      </c>
      <c r="B213" s="232" t="s">
        <v>395</v>
      </c>
      <c r="C213" s="249" t="s">
        <v>396</v>
      </c>
      <c r="D213" s="233" t="s">
        <v>347</v>
      </c>
      <c r="E213" s="234">
        <v>2.90096</v>
      </c>
      <c r="F213" s="235"/>
      <c r="G213" s="236">
        <f>ROUND(E213*F213,2)</f>
        <v>0</v>
      </c>
      <c r="H213" s="235"/>
      <c r="I213" s="236">
        <f>ROUND(E213*H213,2)</f>
        <v>0</v>
      </c>
      <c r="J213" s="235"/>
      <c r="K213" s="236">
        <f>ROUND(E213*J213,2)</f>
        <v>0</v>
      </c>
      <c r="L213" s="236">
        <v>21</v>
      </c>
      <c r="M213" s="236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6" t="s">
        <v>339</v>
      </c>
      <c r="S213" s="236" t="s">
        <v>397</v>
      </c>
      <c r="T213" s="237" t="s">
        <v>397</v>
      </c>
      <c r="U213" s="221">
        <v>0</v>
      </c>
      <c r="V213" s="221">
        <f>ROUND(E213*U213,2)</f>
        <v>0</v>
      </c>
      <c r="W213" s="221"/>
      <c r="X213" s="221" t="s">
        <v>375</v>
      </c>
      <c r="Y213" s="210"/>
      <c r="Z213" s="210"/>
      <c r="AA213" s="210"/>
      <c r="AB213" s="210"/>
      <c r="AC213" s="210"/>
      <c r="AD213" s="210"/>
      <c r="AE213" s="210"/>
      <c r="AF213" s="210"/>
      <c r="AG213" s="210" t="s">
        <v>376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60" t="s">
        <v>378</v>
      </c>
      <c r="D214" s="254"/>
      <c r="E214" s="255"/>
      <c r="F214" s="221"/>
      <c r="G214" s="221"/>
      <c r="H214" s="221"/>
      <c r="I214" s="221"/>
      <c r="J214" s="221"/>
      <c r="K214" s="221"/>
      <c r="L214" s="221"/>
      <c r="M214" s="221"/>
      <c r="N214" s="220"/>
      <c r="O214" s="220"/>
      <c r="P214" s="220"/>
      <c r="Q214" s="220"/>
      <c r="R214" s="221"/>
      <c r="S214" s="221"/>
      <c r="T214" s="221"/>
      <c r="U214" s="221"/>
      <c r="V214" s="221"/>
      <c r="W214" s="221"/>
      <c r="X214" s="221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169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60" t="s">
        <v>542</v>
      </c>
      <c r="D215" s="254"/>
      <c r="E215" s="255"/>
      <c r="F215" s="221"/>
      <c r="G215" s="221"/>
      <c r="H215" s="221"/>
      <c r="I215" s="221"/>
      <c r="J215" s="221"/>
      <c r="K215" s="221"/>
      <c r="L215" s="221"/>
      <c r="M215" s="221"/>
      <c r="N215" s="220"/>
      <c r="O215" s="220"/>
      <c r="P215" s="220"/>
      <c r="Q215" s="220"/>
      <c r="R215" s="221"/>
      <c r="S215" s="221"/>
      <c r="T215" s="221"/>
      <c r="U215" s="221"/>
      <c r="V215" s="221"/>
      <c r="W215" s="221"/>
      <c r="X215" s="221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169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60" t="s">
        <v>543</v>
      </c>
      <c r="D216" s="254"/>
      <c r="E216" s="255">
        <v>2.90096</v>
      </c>
      <c r="F216" s="221"/>
      <c r="G216" s="221"/>
      <c r="H216" s="221"/>
      <c r="I216" s="221"/>
      <c r="J216" s="221"/>
      <c r="K216" s="221"/>
      <c r="L216" s="221"/>
      <c r="M216" s="221"/>
      <c r="N216" s="220"/>
      <c r="O216" s="220"/>
      <c r="P216" s="220"/>
      <c r="Q216" s="220"/>
      <c r="R216" s="221"/>
      <c r="S216" s="221"/>
      <c r="T216" s="221"/>
      <c r="U216" s="221"/>
      <c r="V216" s="221"/>
      <c r="W216" s="221"/>
      <c r="X216" s="221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169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">
      <c r="A217" s="3"/>
      <c r="B217" s="4"/>
      <c r="C217" s="251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AE217">
        <v>15</v>
      </c>
      <c r="AF217">
        <v>21</v>
      </c>
      <c r="AG217" t="s">
        <v>110</v>
      </c>
    </row>
    <row r="218" spans="1:60" x14ac:dyDescent="0.2">
      <c r="A218" s="213"/>
      <c r="B218" s="214" t="s">
        <v>29</v>
      </c>
      <c r="C218" s="252"/>
      <c r="D218" s="215"/>
      <c r="E218" s="216"/>
      <c r="F218" s="216"/>
      <c r="G218" s="230">
        <f>G8+G29+G98+G115+G123+G132+G139+G149+G159+G165+G185</f>
        <v>0</v>
      </c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AE218">
        <f>SUMIF(L7:L216,AE217,G7:G216)</f>
        <v>0</v>
      </c>
      <c r="AF218">
        <f>SUMIF(L7:L216,AF217,G7:G216)</f>
        <v>0</v>
      </c>
      <c r="AG218" t="s">
        <v>152</v>
      </c>
    </row>
    <row r="219" spans="1:60" x14ac:dyDescent="0.2">
      <c r="C219" s="253"/>
      <c r="D219" s="10"/>
      <c r="AG219" t="s">
        <v>153</v>
      </c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5xRx704dIxif25Pt2zkYq80V0uLs45vSn76O/MlQR0mNwgxsWwljczd8LY3RsB2h37Et/v4nflCiHOFzh5sgg==" saltValue="zT+r/W6NIgFPS/94dwPRkQ==" spinCount="100000" sheet="1"/>
  <mergeCells count="19">
    <mergeCell ref="C197:G197"/>
    <mergeCell ref="C152:G152"/>
    <mergeCell ref="C155:G155"/>
    <mergeCell ref="C161:G161"/>
    <mergeCell ref="C184:G184"/>
    <mergeCell ref="C187:G187"/>
    <mergeCell ref="C192:G192"/>
    <mergeCell ref="C136:G136"/>
    <mergeCell ref="C137:G137"/>
    <mergeCell ref="C141:G141"/>
    <mergeCell ref="C142:G142"/>
    <mergeCell ref="C145:G145"/>
    <mergeCell ref="C151:G151"/>
    <mergeCell ref="A1:G1"/>
    <mergeCell ref="C2:G2"/>
    <mergeCell ref="C3:G3"/>
    <mergeCell ref="C4:G4"/>
    <mergeCell ref="C134:G134"/>
    <mergeCell ref="C135:G13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01 Naklady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01 Naklady'!Názvy_tisku</vt:lpstr>
      <vt:lpstr>'01 01 Pol'!Názvy_tisku</vt:lpstr>
      <vt:lpstr>'01 02 Pol'!Názvy_tisku</vt:lpstr>
      <vt:lpstr>oadresa</vt:lpstr>
      <vt:lpstr>Stavba!Objednatel</vt:lpstr>
      <vt:lpstr>Stavba!Objekt</vt:lpstr>
      <vt:lpstr>'00 01 Naklady'!Oblast_tisku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Zelinger</dc:creator>
  <cp:lastModifiedBy>Martin Zelinger</cp:lastModifiedBy>
  <cp:lastPrinted>2019-03-19T12:27:02Z</cp:lastPrinted>
  <dcterms:created xsi:type="dcterms:W3CDTF">2009-04-08T07:15:50Z</dcterms:created>
  <dcterms:modified xsi:type="dcterms:W3CDTF">2022-05-09T09:15:58Z</dcterms:modified>
</cp:coreProperties>
</file>