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3"/>
  </bookViews>
  <sheets>
    <sheet name="1. WiFi" sheetId="1" r:id="rId1"/>
    <sheet name="2. AP" sheetId="2" r:id="rId2"/>
    <sheet name="3. Servery" sheetId="3" r:id="rId3"/>
    <sheet name="4. NTB_PC" sheetId="5" r:id="rId4"/>
  </sheets>
  <definedNames>
    <definedName name="OLE_LINK1" localSheetId="1">'2. AP'!$B$12</definedName>
    <definedName name="OLE_LINK3" localSheetId="3">'4. NTB_PC'!$A$50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<sst xmlns="http://schemas.openxmlformats.org/spreadsheetml/2006/main" count="343" uniqueCount="170">
  <si>
    <t>Příloha č. 3 zadávací dokumentace</t>
  </si>
  <si>
    <t>Dodavatel:</t>
  </si>
  <si>
    <t>Vyplnit obchodní název dodavatele</t>
  </si>
  <si>
    <t>Část 1:</t>
  </si>
  <si>
    <t>WiFi komponenty</t>
  </si>
  <si>
    <t>Položka (komodita)</t>
  </si>
  <si>
    <t>Popis¹</t>
  </si>
  <si>
    <t>Počet kusů</t>
  </si>
  <si>
    <t>Cena Kč bez DPH za jeden kus    (jednotková - JC)</t>
  </si>
  <si>
    <t>Nabídková cena celkem Kč bez DPH      (počet ks x JC)</t>
  </si>
  <si>
    <t xml:space="preserve"> Sazba DPH % / DPH</t>
  </si>
  <si>
    <t>Cena celkem Kč s DPH</t>
  </si>
  <si>
    <t>1.</t>
  </si>
  <si>
    <t>2.</t>
  </si>
  <si>
    <t>3.</t>
  </si>
  <si>
    <t>4.</t>
  </si>
  <si>
    <t>5.</t>
  </si>
  <si>
    <t>6.</t>
  </si>
  <si>
    <t>7.</t>
  </si>
  <si>
    <t>Komodita 7 - perpetual licence pro kontroler pro správu minimálně 25 přístupových bodů. Rozšiřující perpetual licence lze po upřesnění počtu přístupových bodů dodat v bundle v krocích po 25.</t>
  </si>
  <si>
    <t>8.</t>
  </si>
  <si>
    <t>Komodita 8 - centrální management ve formě SW, který bude centralizovat informace z jednotlivých AP nebo kontrolerů za účelem dohledování, statistiky, reportingu</t>
  </si>
  <si>
    <t>9.</t>
  </si>
  <si>
    <t>Komodita 9 - fyzická instalace AP a připojení ke kontroleru (instalace strukturované kabeláže není součástí)</t>
  </si>
  <si>
    <t>1 technická specifikace viz příloha ZD</t>
  </si>
  <si>
    <t>Podmínky a pokyny pro vyplnění:</t>
  </si>
  <si>
    <t>Dodavatel vyplní zeleně podbarvená pole, tj.:</t>
  </si>
  <si>
    <t>Dodavatel vyplní u každé položky cenu za jednotku bez DPH (jednotková cena, max. dvě desetinná místa)</t>
  </si>
  <si>
    <t>Dodavatel vyplní sazbu DPH v % (např. 21-předvyplněno orientačně). Dodavatel neplátce vyplní sazbu "0". Jednotkové ceny jsou v takovém případě konečnými (viz podrobně v ZD)</t>
  </si>
  <si>
    <t>Za správnost výpočtů odpovídá dodavatel (nastavené vzorce nejsou závazné). Ceny budou stanoveny s přesností na dvě desetinná místa.</t>
  </si>
  <si>
    <t>Část 2:</t>
  </si>
  <si>
    <t>Aktivní prvky</t>
  </si>
  <si>
    <t>Komodita 4 - switch 48x1G RJ45 + 4x10G SFP/SFP+ současně využitelných portů</t>
  </si>
  <si>
    <t>10.</t>
  </si>
  <si>
    <t>11.</t>
  </si>
  <si>
    <t>12.</t>
  </si>
  <si>
    <t>13.</t>
  </si>
  <si>
    <t>14.</t>
  </si>
  <si>
    <t>15.</t>
  </si>
  <si>
    <t>Komodita 5 - virtuální kontroler</t>
  </si>
  <si>
    <t xml:space="preserve">Komodita 1 - indoor přístupový bod 802.11 G/N + A/N/AC/AX pro min. 30 současně připojených koncových zařízení </t>
  </si>
  <si>
    <t xml:space="preserve">Komodita 2 - indoor přístupový bod 802.11 G/N + A/N/AC/AX pro min. 45 současně připojených koncových zařízení </t>
  </si>
  <si>
    <t xml:space="preserve">Komodita 3 - indoor přístupový bod 802.11 G/N + A/N/AC/AX pro min. 70 současně připojených koncových zařízení </t>
  </si>
  <si>
    <t xml:space="preserve">Komodita 4 - outdoor přístupový bod 802.11 G/N + A/N/AC/AX pro min. 30 současně připojených koncových zařízení  </t>
  </si>
  <si>
    <t>Komodita 6 - fyzický kontroler</t>
  </si>
  <si>
    <t>Komodita 1 - switch 48x10G/25G SFP28 + 6xQSFP28 100G   současně využitelných portů</t>
  </si>
  <si>
    <t>Komodita 2 - switch 24x1G/10G SFP/SFP+ + 4xSFP28 10/25G současně využitelných portů </t>
  </si>
  <si>
    <t>Komodita 3 - switch 24x1G RJ45 + 4x10G SFP/SFP+ současně využitelných portů </t>
  </si>
  <si>
    <t>Komodita 5 - switch 24x1G RJ45 PoE+ a 4x10G SFP/SFP+  současně využitelných portů </t>
  </si>
  <si>
    <t>Komodita 6 - switch 48x1G RJ45 PoE+ a 4x10G SFP/SFP+ současně využitelných portů </t>
  </si>
  <si>
    <t>Komodita 7 – switch 24x1G/2.5G/5G 802.11bz vč. PoE class 6 a 4xSFP28 10/25G současně využitelných portů </t>
  </si>
  <si>
    <t>Komodita 8 - Transceiver QSFP28 100GBASE-SR4, MM, 100m, DDM, kompatibilní s komoditou 1</t>
  </si>
  <si>
    <t>Komodita 9 - Transceiver QSFP28 100GBASE-LR4, SM, 4 vlnové délky, 10km, DDM, kompatibilní s komoditou</t>
  </si>
  <si>
    <t>Komodita 10 - Transceiver SFP28 25G, WDM 1270x1330nm, SM, 10km, DDM, kompatibilní s komoditou 1 až 2</t>
  </si>
  <si>
    <t>Komodita 11 - Transceiver SFP28 25G, WDM 1330x1270nm, SM, 10km, DDM, kompatibilní s komoditou 1 až 2</t>
  </si>
  <si>
    <t>Komodita 12 - Transceiver SFP28 25G, MM, 850nm, 100m, DDM, kompatibilní s komoditou 1 až 2</t>
  </si>
  <si>
    <t>Komodita 13 - Transceiver SFP+ 10G, WDM 1270x1330nm, SM, 10km, DDM, kompatibilní s komoditou 1 až 7</t>
  </si>
  <si>
    <t>Komodita 14 - Transceiver SFP+ 10G, WDM 1330x1270nm, SM, 10km, DDM, kompatibilní s komoditou 1 až 7</t>
  </si>
  <si>
    <t>Komodita 15 - Transceiver SFP+ 10G, MM, 850nm, 100m, DDM, kompatibilní s komoditou 1 až 7</t>
  </si>
  <si>
    <t>Komodita 16 - Instalace komodit 1-7</t>
  </si>
  <si>
    <t>16.</t>
  </si>
  <si>
    <t>Servery</t>
  </si>
  <si>
    <t>Server 1</t>
  </si>
  <si>
    <t>Server 2</t>
  </si>
  <si>
    <t>Instalace Serveru</t>
  </si>
  <si>
    <t>Komodita 1: Přenosný počítač (notebook) základní 15,6“ s numerickou klávesnicí</t>
  </si>
  <si>
    <t>Komodita 2: Přenosný počítač (notebook) kancelářský 15,6“ s numerickou klávesnicí</t>
  </si>
  <si>
    <t>Komodita 3: Přenosný počítač (notebook) kancelářský 14“</t>
  </si>
  <si>
    <t>Komodita 4: Přenosný počítač (notebook) managerský dotykový 14“</t>
  </si>
  <si>
    <t>Komodita 5: Pracovní stanice základní</t>
  </si>
  <si>
    <t>a)</t>
  </si>
  <si>
    <t>b)</t>
  </si>
  <si>
    <t>c)</t>
  </si>
  <si>
    <t>Mechanika DVD  DVD+/-RW</t>
  </si>
  <si>
    <t>d)</t>
  </si>
  <si>
    <t>Rozšíření paměti RAM na velikost 16GB</t>
  </si>
  <si>
    <t>e)</t>
  </si>
  <si>
    <t>f)</t>
  </si>
  <si>
    <t>g)</t>
  </si>
  <si>
    <t>h)</t>
  </si>
  <si>
    <t>Česká klávesnice USB a optická myš USB</t>
  </si>
  <si>
    <t>i)</t>
  </si>
  <si>
    <t>Instalace zahrnující základní zprovoznění počítače</t>
  </si>
  <si>
    <t>Komodita 6: Pracovní stanice kancelářská</t>
  </si>
  <si>
    <t>Komodita 7: Pracovní stanice grafická</t>
  </si>
  <si>
    <t>Rozšíření paměti RAM na velikost 32GB</t>
  </si>
  <si>
    <t>Náhrada grafické karty - grafická karta dedikovaná, minimální dosažená hodnota G3D Mark v testu na https://www.videocardbenchmark.net/ 16000, výstup Display port nebo HDMI</t>
  </si>
  <si>
    <t>j)</t>
  </si>
  <si>
    <t>Veřejná zakázka: Rámcové smlouvy na dodávky ICT komponent 2022</t>
  </si>
  <si>
    <t>Integrovaný LTE modem včetně interního slotu pro vložení SIM karty</t>
  </si>
  <si>
    <t xml:space="preserve">Rozšíření kapacity pevného disku: Typ SSD M.2 NVMe; Kapacita v GB 1TB; </t>
  </si>
  <si>
    <t>Rozšíření kapacity pevného disku: Typ SSD NVMe; Kapacita v GB 500GB;</t>
  </si>
  <si>
    <t>Rozšíření kapacity pevného disku: Typ SSD M.2 NVMe; Kapacita v GB 1TB</t>
  </si>
  <si>
    <t>Dokovací stanice</t>
  </si>
  <si>
    <t xml:space="preserve">Dokovací stanice </t>
  </si>
  <si>
    <t>Položka</t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</si>
  <si>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12 plnohodnotnými jádry. Taktovací základní frekvence min. 2,1 GHz, FSB min. 2667 MHz, min. 18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23500 bodů. Max. počet jader je omezen na 32 core z důvodu licencování OS a aplikací. TDP max. 160W.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</si>
  <si>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</si>
  <si>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20 plnohodnotnými jádry. Taktovací základní frekvence min. 2,3 GHz, FSB min. 2667 MHz, min. 30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37000 bodů. Max. počet jader je omezen na 32 core z důvodu licencování OS a aplikací. TDP max. 160W.</t>
    </r>
  </si>
  <si>
    <r>
      <t xml:space="preserve">CPU architektura x86 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s 28 plnohodnotnými jádry. Taktovací základní frekvence min. 2,3 GHz, FSB min. 2933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45500 bodů. Max. počet jader je omezen na 32 core z důvodu licencování OS a aplikací. TDP max. 165W.</t>
    </r>
  </si>
  <si>
    <r>
      <t>CPU architektura x86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 s 28 plnohodnotnými jádry. Taktovací základní frekvence min. 2,6 GHz, FSB min. 3200 MHz, min. 42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55000 bodů. Max. počet jader je omezen na 32 core z důvodu licencování OS a aplikací. TDP max. 200W.</t>
    </r>
  </si>
  <si>
    <t>Modul RAM 32 GB, RDIMM, DDR4, ECC, dle nejvyšší možné frekvence FSB procesoru</t>
  </si>
  <si>
    <t>Modul RAM 64 GB, RDIMM, DDR4, ECC, dle nejvyšší možné frekvence FSB procesoru</t>
  </si>
  <si>
    <t>Ethernet adapter 2x10Gbps SFP+ porty včetně 2ks MM zářičů</t>
  </si>
  <si>
    <t xml:space="preserve">Ethernet adapter 2x25Gbps SFP28 porty včetně 2ks MM zářičů </t>
  </si>
  <si>
    <t>Ethernet adapter 4x1Gbps 1000BASE-T</t>
  </si>
  <si>
    <t>Fibre Channel adapter (dual port), min. 16Gbps včetně MM zářičů</t>
  </si>
  <si>
    <t>Fibre Channel adapter (dual port), min. 32Gbps včetně MM zářičů</t>
  </si>
  <si>
    <t>SAS HBA adapter 12Gb 2 porty, PCIe</t>
  </si>
  <si>
    <t>Disk SAS 10tis. otáček o kapacitě 1,2 TB, hotswap, rychlost 12Gbit/s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</si>
  <si>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WINDOWS server standard 2022 add 2 core</t>
    </r>
  </si>
  <si>
    <t>Licence OEM WINDOWS server standard 2022 16 core</t>
  </si>
  <si>
    <t xml:space="preserve">Licence OEM VMWARE ESX standard 1 CPU s podporou 1 rok </t>
  </si>
  <si>
    <t>Disk SSD o kapacitě min. 960GB, hotswap, pro instalaci operačního systému</t>
  </si>
  <si>
    <t>Disk SSD NVMe o kapacitě 3,84 TB, hotswap, výkon u 4KB bloků random Read  190 000 IOPs, výrobcem udávaná Edurance disku DWPD min. 1</t>
  </si>
  <si>
    <t>Disk SSD NVMe o kapacitě 1,92 TB, hotswap, výkon u 4KB bloků random Read  190 000 IOPs, výrobcem udávaná Edurance disku DWPD min. 1</t>
  </si>
  <si>
    <t>Disk SSD o kapacitě 3,84 TB, hotswap, výkon u 4KB bloků random Read  60000 IOPs, výrobcem udávaná Edurance disku DWPD min. 1</t>
  </si>
  <si>
    <t>Disk SSD o kapacitě 1,92 TB, hotswap, výkon u 4KB bloků random Read 60000 IOPs, výrobcem udávaná Edurance disku DWPD min. 1</t>
  </si>
  <si>
    <t>Disk SAS 10tis. otáček o kapacitě 2,4 TB, hotswap, rychlost 12Gbit/s</t>
  </si>
  <si>
    <t>Licence OEM WINDOWS server standard 2022 add 2 core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</si>
  <si>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 xml:space="preserve">Licence OEM WINDOWS server 2022 16 core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</si>
  <si>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Licence OEM VMWARE ESX standard 1 CPU s podporou na 1 rok</t>
    </r>
  </si>
  <si>
    <t>Disk SSD o kapacitě min. 480 GB, hotswap, pro instalaci operačního systému</t>
  </si>
  <si>
    <t>Disk SSD o kapacitě 3,84 TB, hotswap, výkon u 4KB bloků random Read 60000 IOPs, výrobcem udávaná Edurance disku DWPD min. 1</t>
  </si>
  <si>
    <t>Disk NL-SAS 7200 otáček o kapacitě 20 TB, hotswap, rychlost 12Gbit/s</t>
  </si>
  <si>
    <t>Disk NL-SAS 7200 otáček o kapacitě 16 TB, hotswap, rychlost 12Gbit/s</t>
  </si>
  <si>
    <r>
      <t>Disk NL-SAS 7200 otáček o kapacitě 8 TB</t>
    </r>
    <r>
      <rPr>
        <sz val="8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, hotswap, rychlost 12Gbit/s 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</si>
  <si>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Modul RAM 64 GB, RDIMM, DDR4, ECC, dle nejvyšší možné frekvence FSB procesoru</t>
    </r>
  </si>
  <si>
    <r>
      <t>CPU architektura x86</t>
    </r>
    <r>
      <rPr>
        <sz val="8"/>
        <color theme="1"/>
        <rFont val="Times New Roman"/>
        <family val="1"/>
      </rPr>
      <t>  </t>
    </r>
    <r>
      <rPr>
        <sz val="11"/>
        <color theme="1"/>
        <rFont val="Arial"/>
        <family val="2"/>
      </rPr>
      <t xml:space="preserve"> s 16 plnohodnotnými jádry. Taktovací základní frekvence min. 2,4 GHz, FSB min. 2667 MHz, min. 24 MB L cache celkem, </t>
    </r>
    <r>
      <rPr>
        <b/>
        <sz val="11"/>
        <color theme="1"/>
        <rFont val="Arial"/>
        <family val="2"/>
      </rPr>
      <t>nebo</t>
    </r>
    <r>
      <rPr>
        <sz val="11"/>
        <color theme="1"/>
        <rFont val="Arial"/>
        <family val="2"/>
      </rPr>
      <t xml:space="preserve"> v testu na cpubenchmark.net minimálně 30300 bodů. Max. počet jader je omezen na 32 core z důvodu licencování OS a aplikací. TDP max. 200W.</t>
    </r>
  </si>
  <si>
    <t>aa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</si>
  <si>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</si>
  <si>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</si>
  <si>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</si>
  <si>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</si>
  <si>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</si>
  <si>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</si>
  <si>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</si>
  <si>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</si>
  <si>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</si>
  <si>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</si>
  <si>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</si>
  <si>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</si>
  <si>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</si>
  <si>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</si>
  <si>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</si>
  <si>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</si>
  <si>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</si>
  <si>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</si>
  <si>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</si>
  <si>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</si>
  <si>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</si>
  <si>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</si>
  <si>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Nabídková cena celkem</t>
  </si>
  <si>
    <t>Část 3:</t>
  </si>
  <si>
    <t xml:space="preserve">Nabídková cena celkem </t>
  </si>
  <si>
    <t>Základní / Rozšiřující konfigurace</t>
  </si>
  <si>
    <t>Přenosné počítače a  pracovní stanice</t>
  </si>
  <si>
    <t>Část 4:</t>
  </si>
  <si>
    <t>Položka (komodita) / rozšiřující konfigurace</t>
  </si>
  <si>
    <t>Monitor 24"</t>
  </si>
  <si>
    <t>Monitor 24" výškově nastavitelný, pivot</t>
  </si>
  <si>
    <t>Monitor 27" výškově nastavitelný, pivot</t>
  </si>
  <si>
    <t>Monitor 24"  výškově nastavitelný, pivot</t>
  </si>
  <si>
    <t>Monitor 27"  výškově nastavitelný, pivot</t>
  </si>
  <si>
    <t>k)</t>
  </si>
  <si>
    <r>
      <t xml:space="preserve">Operační systém Microsoft Windows 11Home, CZ, </t>
    </r>
    <r>
      <rPr>
        <strike/>
        <sz val="11"/>
        <color rgb="FFFF0000"/>
        <rFont val="Arial"/>
        <family val="2"/>
      </rPr>
      <t xml:space="preserve">OEM </t>
    </r>
  </si>
  <si>
    <r>
      <t xml:space="preserve">Operační systém Microsoft Windows 11Pro, CZ, </t>
    </r>
    <r>
      <rPr>
        <strike/>
        <sz val="11"/>
        <color rgb="FFFF0000"/>
        <rFont val="Arial"/>
        <family val="2"/>
      </rPr>
      <t>OEM</t>
    </r>
  </si>
  <si>
    <t>Operační systém Microsoft Windows 11Pro, CZ, licence v rámci programu Microsoft Shape the Future</t>
  </si>
  <si>
    <r>
      <t xml:space="preserve">Operační systém Microsoft Windows 11Home, CZ, </t>
    </r>
    <r>
      <rPr>
        <strike/>
        <sz val="11"/>
        <color rgb="FFFF0000"/>
        <rFont val="Arial"/>
        <family val="2"/>
      </rPr>
      <t>OEM</t>
    </r>
    <r>
      <rPr>
        <sz val="11"/>
        <color theme="1"/>
        <rFont val="Arial"/>
        <family val="2"/>
      </rPr>
      <t xml:space="preserve"> </t>
    </r>
  </si>
  <si>
    <t>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</si>
</sst>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7"/>
      <color theme="1"/>
      <name val="Times New Roman"/>
      <family val="1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6" fontId="3" fillId="4" borderId="3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justify" vertical="center"/>
    </xf>
    <xf numFmtId="164" fontId="3" fillId="3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justify" vertical="center"/>
    </xf>
    <xf numFmtId="164" fontId="3" fillId="4" borderId="3" xfId="0" applyNumberFormat="1" applyFont="1" applyFill="1" applyBorder="1" applyAlignment="1">
      <alignment wrapText="1"/>
    </xf>
    <xf numFmtId="16" fontId="3" fillId="4" borderId="5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justify"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5" borderId="10" xfId="0" applyNumberFormat="1" applyFont="1" applyFill="1" applyBorder="1"/>
    <xf numFmtId="164" fontId="2" fillId="2" borderId="10" xfId="0" applyNumberFormat="1" applyFont="1" applyFill="1" applyBorder="1"/>
    <xf numFmtId="0" fontId="3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/>
    <xf numFmtId="16" fontId="3" fillId="4" borderId="3" xfId="0" applyNumberFormat="1" applyFont="1" applyFill="1" applyBorder="1" applyAlignment="1">
      <alignment horizontal="left" vertical="center" wrapText="1"/>
    </xf>
    <xf numFmtId="164" fontId="3" fillId="3" borderId="3" xfId="0" applyNumberFormat="1" applyFont="1" applyFill="1" applyBorder="1" applyAlignment="1" applyProtection="1">
      <alignment vertical="center" wrapText="1"/>
      <protection/>
    </xf>
    <xf numFmtId="164" fontId="3" fillId="0" borderId="3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2" fillId="2" borderId="10" xfId="0" applyFont="1" applyFill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" fontId="2" fillId="4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16" fontId="3" fillId="4" borderId="11" xfId="0" applyNumberFormat="1" applyFont="1" applyFill="1" applyBorder="1" applyAlignment="1">
      <alignment horizontal="left" vertical="top" wrapText="1"/>
    </xf>
    <xf numFmtId="0" fontId="3" fillId="4" borderId="12" xfId="0" applyNumberFormat="1" applyFont="1" applyFill="1" applyBorder="1" applyAlignment="1">
      <alignment horizontal="left" vertical="top" wrapText="1"/>
    </xf>
    <xf numFmtId="0" fontId="2" fillId="4" borderId="12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2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vertical="center" wrapText="1"/>
    </xf>
    <xf numFmtId="16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4" xfId="0" applyFont="1" applyFill="1" applyBorder="1"/>
    <xf numFmtId="0" fontId="2" fillId="3" borderId="4" xfId="0" applyFont="1" applyFill="1" applyBorder="1" applyAlignment="1">
      <alignment/>
    </xf>
    <xf numFmtId="0" fontId="12" fillId="0" borderId="0" xfId="0" applyFont="1"/>
    <xf numFmtId="0" fontId="2" fillId="4" borderId="2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16" fontId="2" fillId="4" borderId="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" fontId="13" fillId="4" borderId="11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justify" vertical="center"/>
    </xf>
    <xf numFmtId="0" fontId="3" fillId="4" borderId="0" xfId="0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left" vertical="top" wrapText="1"/>
    </xf>
    <xf numFmtId="0" fontId="13" fillId="4" borderId="12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justify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 topLeftCell="A1">
      <selection activeCell="D21" sqref="D21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5.00390625" style="0" customWidth="1"/>
    <col min="4" max="7" width="20.710937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</v>
      </c>
      <c r="B5" s="4" t="s">
        <v>4</v>
      </c>
      <c r="C5" s="3"/>
      <c r="D5" s="3"/>
      <c r="E5" s="50"/>
      <c r="F5" s="3"/>
      <c r="G5" s="3"/>
    </row>
    <row r="6" spans="1:7" ht="14.4" customHeight="1" thickBot="1">
      <c r="A6" s="1"/>
      <c r="B6" s="4"/>
      <c r="C6" s="3"/>
      <c r="D6" s="3"/>
      <c r="F6" s="3"/>
      <c r="G6" s="3"/>
    </row>
    <row r="7" spans="1:7" ht="27.6" customHeight="1">
      <c r="A7" s="78" t="s">
        <v>5</v>
      </c>
      <c r="B7" s="80" t="s">
        <v>6</v>
      </c>
      <c r="C7" s="82" t="s">
        <v>7</v>
      </c>
      <c r="D7" s="84" t="s">
        <v>8</v>
      </c>
      <c r="E7" s="63" t="s">
        <v>9</v>
      </c>
      <c r="F7" s="6" t="s">
        <v>10</v>
      </c>
      <c r="G7" s="63" t="s">
        <v>11</v>
      </c>
    </row>
    <row r="8" spans="1:7" ht="15" thickBot="1">
      <c r="A8" s="79"/>
      <c r="B8" s="81"/>
      <c r="C8" s="83"/>
      <c r="D8" s="85"/>
      <c r="E8" s="64"/>
      <c r="F8" s="7">
        <v>21</v>
      </c>
      <c r="G8" s="64"/>
    </row>
    <row r="9" spans="1:7" ht="15">
      <c r="A9" s="8" t="s">
        <v>12</v>
      </c>
      <c r="B9" s="9" t="s">
        <v>40</v>
      </c>
      <c r="C9" s="65">
        <v>325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ht="15">
      <c r="A10" s="8" t="s">
        <v>13</v>
      </c>
      <c r="B10" s="12" t="s">
        <v>41</v>
      </c>
      <c r="C10" s="66">
        <v>26</v>
      </c>
      <c r="D10" s="10">
        <v>0</v>
      </c>
      <c r="E10" s="11">
        <f aca="true" t="shared" si="0" ref="E10:E17">C10*D10</f>
        <v>0</v>
      </c>
      <c r="F10" s="11">
        <f aca="true" t="shared" si="1" ref="F10:F17">E10*0.01*$F$8</f>
        <v>0</v>
      </c>
      <c r="G10" s="11">
        <f>E10+F10</f>
        <v>0</v>
      </c>
    </row>
    <row r="11" spans="1:7" ht="15">
      <c r="A11" s="8" t="s">
        <v>14</v>
      </c>
      <c r="B11" s="9" t="s">
        <v>42</v>
      </c>
      <c r="C11" s="65">
        <v>390</v>
      </c>
      <c r="D11" s="10">
        <v>0</v>
      </c>
      <c r="E11" s="11">
        <f t="shared" si="0"/>
        <v>0</v>
      </c>
      <c r="F11" s="11">
        <f t="shared" si="1"/>
        <v>0</v>
      </c>
      <c r="G11" s="11">
        <f aca="true" t="shared" si="2" ref="G11:G17">E11+F11</f>
        <v>0</v>
      </c>
    </row>
    <row r="12" spans="1:7" ht="15">
      <c r="A12" s="8" t="s">
        <v>15</v>
      </c>
      <c r="B12" s="12" t="s">
        <v>43</v>
      </c>
      <c r="C12" s="66">
        <v>13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ht="15">
      <c r="A13" s="8" t="s">
        <v>16</v>
      </c>
      <c r="B13" s="12" t="s">
        <v>39</v>
      </c>
      <c r="C13" s="66">
        <v>2</v>
      </c>
      <c r="D13" s="10">
        <v>0</v>
      </c>
      <c r="E13" s="11">
        <f t="shared" si="0"/>
        <v>0</v>
      </c>
      <c r="F13" s="11">
        <f t="shared" si="1"/>
        <v>0</v>
      </c>
      <c r="G13" s="11">
        <f t="shared" si="2"/>
        <v>0</v>
      </c>
    </row>
    <row r="14" spans="1:7" ht="15">
      <c r="A14" s="8" t="s">
        <v>17</v>
      </c>
      <c r="B14" s="12" t="s">
        <v>44</v>
      </c>
      <c r="C14" s="66">
        <v>2</v>
      </c>
      <c r="D14" s="10">
        <v>0</v>
      </c>
      <c r="E14" s="11">
        <f t="shared" si="0"/>
        <v>0</v>
      </c>
      <c r="F14" s="11">
        <f t="shared" si="1"/>
        <v>0</v>
      </c>
      <c r="G14" s="11">
        <f t="shared" si="2"/>
        <v>0</v>
      </c>
    </row>
    <row r="15" spans="1:7" ht="27.6">
      <c r="A15" s="8" t="s">
        <v>18</v>
      </c>
      <c r="B15" s="12" t="s">
        <v>19</v>
      </c>
      <c r="C15" s="66">
        <v>7</v>
      </c>
      <c r="D15" s="10">
        <v>0</v>
      </c>
      <c r="E15" s="11">
        <f t="shared" si="0"/>
        <v>0</v>
      </c>
      <c r="F15" s="11">
        <f t="shared" si="1"/>
        <v>0</v>
      </c>
      <c r="G15" s="13">
        <f t="shared" si="2"/>
        <v>0</v>
      </c>
    </row>
    <row r="16" spans="1:7" ht="27.6">
      <c r="A16" s="8" t="s">
        <v>20</v>
      </c>
      <c r="B16" s="12" t="s">
        <v>21</v>
      </c>
      <c r="C16" s="66">
        <v>455</v>
      </c>
      <c r="D16" s="10">
        <v>0</v>
      </c>
      <c r="E16" s="11">
        <f t="shared" si="0"/>
        <v>0</v>
      </c>
      <c r="F16" s="11">
        <f t="shared" si="1"/>
        <v>0</v>
      </c>
      <c r="G16" s="13">
        <f t="shared" si="2"/>
        <v>0</v>
      </c>
    </row>
    <row r="17" spans="1:7" ht="15" thickBot="1">
      <c r="A17" s="14" t="s">
        <v>22</v>
      </c>
      <c r="B17" s="15" t="s">
        <v>23</v>
      </c>
      <c r="C17" s="67">
        <v>104</v>
      </c>
      <c r="D17" s="10">
        <v>0</v>
      </c>
      <c r="E17" s="11">
        <f t="shared" si="0"/>
        <v>0</v>
      </c>
      <c r="F17" s="11">
        <f t="shared" si="1"/>
        <v>0</v>
      </c>
      <c r="G17" s="13">
        <f t="shared" si="2"/>
        <v>0</v>
      </c>
    </row>
    <row r="18" spans="1:7" ht="15" thickBot="1">
      <c r="A18" s="16" t="s">
        <v>152</v>
      </c>
      <c r="B18" s="17"/>
      <c r="C18" s="18"/>
      <c r="D18" s="18"/>
      <c r="E18" s="19">
        <f>SUM(E9:E17)</f>
        <v>0</v>
      </c>
      <c r="F18" s="20">
        <f>SUM(F9:F17)</f>
        <v>0</v>
      </c>
      <c r="G18" s="20">
        <f>SUM(G9:G17)</f>
        <v>0</v>
      </c>
    </row>
    <row r="19" spans="1:7" ht="15">
      <c r="A19" s="22" t="s">
        <v>24</v>
      </c>
      <c r="B19" s="21"/>
      <c r="C19" s="23"/>
      <c r="D19" s="23"/>
      <c r="E19" s="23"/>
      <c r="F19" s="23"/>
      <c r="G19" s="23"/>
    </row>
    <row r="20" spans="1:7" ht="15">
      <c r="A20" s="70" t="s">
        <v>25</v>
      </c>
      <c r="B20" s="21"/>
      <c r="C20" s="23"/>
      <c r="D20" s="23"/>
      <c r="E20" s="23"/>
      <c r="F20" s="23"/>
      <c r="G20" s="23"/>
    </row>
    <row r="21" spans="1:7" ht="15">
      <c r="A21" s="25" t="s">
        <v>26</v>
      </c>
      <c r="B21" s="21"/>
      <c r="C21" s="23"/>
      <c r="D21" s="23"/>
      <c r="E21" s="23"/>
      <c r="F21" s="23"/>
      <c r="G21" s="23"/>
    </row>
    <row r="22" spans="1:7" ht="15">
      <c r="A22" s="23" t="s">
        <v>27</v>
      </c>
      <c r="B22" s="21"/>
      <c r="C22" s="23"/>
      <c r="D22" s="23"/>
      <c r="E22" s="23"/>
      <c r="F22" s="23"/>
      <c r="G22" s="23"/>
    </row>
    <row r="23" spans="1:7" ht="15">
      <c r="A23" s="23" t="s">
        <v>28</v>
      </c>
      <c r="B23" s="21"/>
      <c r="C23" s="23"/>
      <c r="D23" s="23"/>
      <c r="E23" s="23"/>
      <c r="F23" s="23"/>
      <c r="G23" s="23"/>
    </row>
    <row r="24" spans="1:3" ht="15">
      <c r="A24" s="23" t="s">
        <v>29</v>
      </c>
      <c r="B24" s="21"/>
      <c r="C24" s="23"/>
    </row>
  </sheetData>
  <protectedRanges>
    <protectedRange sqref="D9:G18" name="ceny_8"/>
  </protectedRanges>
  <mergeCells count="4">
    <mergeCell ref="A7:A8"/>
    <mergeCell ref="B7:B8"/>
    <mergeCell ref="C7:C8"/>
    <mergeCell ref="D7:D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5" zoomScaleNormal="85" workbookViewId="0" topLeftCell="A1">
      <selection activeCell="G30" sqref="G30"/>
    </sheetView>
  </sheetViews>
  <sheetFormatPr defaultColWidth="9.140625" defaultRowHeight="15"/>
  <cols>
    <col min="1" max="1" width="12.28125" style="0" customWidth="1"/>
    <col min="2" max="2" width="113.421875" style="0" customWidth="1"/>
    <col min="3" max="3" width="13.00390625" style="0" customWidth="1"/>
    <col min="4" max="4" width="17.00390625" style="0" customWidth="1"/>
    <col min="5" max="5" width="21.00390625" style="0" customWidth="1"/>
    <col min="6" max="6" width="18.57421875" style="0" customWidth="1"/>
    <col min="7" max="7" width="19.28125" style="0" customWidth="1"/>
  </cols>
  <sheetData>
    <row r="1" spans="1:7" ht="15">
      <c r="A1" s="1" t="s">
        <v>0</v>
      </c>
      <c r="B1" s="2"/>
      <c r="C1" s="3"/>
      <c r="D1" s="3"/>
      <c r="E1" s="3"/>
      <c r="F1" s="3"/>
      <c r="G1" s="3"/>
    </row>
    <row r="2" spans="1:7" ht="15">
      <c r="A2" s="1" t="s">
        <v>88</v>
      </c>
      <c r="B2" s="4"/>
      <c r="C2" s="5"/>
      <c r="D2" s="3"/>
      <c r="E2" s="3"/>
      <c r="F2" s="3"/>
      <c r="G2" s="3"/>
    </row>
    <row r="3" spans="1:7" ht="15">
      <c r="A3" s="3"/>
      <c r="B3" s="2"/>
      <c r="C3" s="3"/>
      <c r="D3" s="3"/>
      <c r="E3" s="3"/>
      <c r="F3" s="3"/>
      <c r="G3" s="3"/>
    </row>
    <row r="4" spans="1:7" ht="15">
      <c r="A4" s="68" t="s">
        <v>1</v>
      </c>
      <c r="B4" s="69" t="s">
        <v>2</v>
      </c>
      <c r="C4" s="3"/>
      <c r="D4" s="3"/>
      <c r="E4" s="3"/>
      <c r="F4" s="3"/>
      <c r="G4" s="3"/>
    </row>
    <row r="5" spans="1:7" ht="15">
      <c r="A5" s="1" t="s">
        <v>30</v>
      </c>
      <c r="B5" s="4" t="s">
        <v>31</v>
      </c>
      <c r="C5" s="3"/>
      <c r="D5" s="3"/>
      <c r="E5" s="3"/>
      <c r="F5" s="3"/>
      <c r="G5" s="3"/>
    </row>
    <row r="6" spans="1:7" ht="15" thickBot="1">
      <c r="A6" s="1"/>
      <c r="B6" s="4"/>
      <c r="C6" s="3"/>
      <c r="D6" s="3"/>
      <c r="E6" s="3"/>
      <c r="F6" s="3"/>
      <c r="G6" s="3"/>
    </row>
    <row r="7" spans="1:7" ht="27.6">
      <c r="A7" s="78" t="s">
        <v>5</v>
      </c>
      <c r="B7" s="80" t="s">
        <v>6</v>
      </c>
      <c r="C7" s="82" t="s">
        <v>7</v>
      </c>
      <c r="D7" s="84" t="s">
        <v>8</v>
      </c>
      <c r="E7" s="84" t="s">
        <v>9</v>
      </c>
      <c r="F7" s="6" t="s">
        <v>10</v>
      </c>
      <c r="G7" s="84" t="s">
        <v>11</v>
      </c>
    </row>
    <row r="8" spans="1:7" ht="15" thickBot="1">
      <c r="A8" s="79"/>
      <c r="B8" s="81"/>
      <c r="C8" s="83"/>
      <c r="D8" s="85"/>
      <c r="E8" s="85"/>
      <c r="F8" s="7">
        <v>21</v>
      </c>
      <c r="G8" s="85"/>
    </row>
    <row r="9" spans="1:7" ht="15">
      <c r="A9" s="26" t="s">
        <v>12</v>
      </c>
      <c r="B9" s="9" t="s">
        <v>45</v>
      </c>
      <c r="C9" s="30">
        <v>13</v>
      </c>
      <c r="D9" s="27">
        <v>0</v>
      </c>
      <c r="E9" s="28">
        <f>C9*D9</f>
        <v>0</v>
      </c>
      <c r="F9" s="28">
        <f>E9*0.01*$F$8</f>
        <v>0</v>
      </c>
      <c r="G9" s="28">
        <f>E9+F9</f>
        <v>0</v>
      </c>
    </row>
    <row r="10" spans="1:7" ht="15">
      <c r="A10" s="26" t="s">
        <v>13</v>
      </c>
      <c r="B10" s="9" t="s">
        <v>46</v>
      </c>
      <c r="C10" s="30">
        <v>13</v>
      </c>
      <c r="D10" s="27">
        <v>0</v>
      </c>
      <c r="E10" s="28">
        <f aca="true" t="shared" si="0" ref="E10:E24">C10*D10</f>
        <v>0</v>
      </c>
      <c r="F10" s="28">
        <f>E10*0.01*$F$8</f>
        <v>0</v>
      </c>
      <c r="G10" s="28">
        <f>E10+F10</f>
        <v>0</v>
      </c>
    </row>
    <row r="11" spans="1:7" ht="15">
      <c r="A11" s="26" t="s">
        <v>14</v>
      </c>
      <c r="B11" s="9" t="s">
        <v>47</v>
      </c>
      <c r="C11" s="30">
        <v>26</v>
      </c>
      <c r="D11" s="27">
        <v>0</v>
      </c>
      <c r="E11" s="28">
        <f t="shared" si="0"/>
        <v>0</v>
      </c>
      <c r="F11" s="28">
        <f aca="true" t="shared" si="1" ref="F11:F24">E11*0.01*$F$8</f>
        <v>0</v>
      </c>
      <c r="G11" s="28">
        <f aca="true" t="shared" si="2" ref="G11:G24">E11+F11</f>
        <v>0</v>
      </c>
    </row>
    <row r="12" spans="1:7" ht="15">
      <c r="A12" s="26" t="s">
        <v>15</v>
      </c>
      <c r="B12" s="9" t="s">
        <v>32</v>
      </c>
      <c r="C12" s="30">
        <v>26</v>
      </c>
      <c r="D12" s="27">
        <v>0</v>
      </c>
      <c r="E12" s="28">
        <f t="shared" si="0"/>
        <v>0</v>
      </c>
      <c r="F12" s="28">
        <f t="shared" si="1"/>
        <v>0</v>
      </c>
      <c r="G12" s="28">
        <f t="shared" si="2"/>
        <v>0</v>
      </c>
    </row>
    <row r="13" spans="1:7" ht="15">
      <c r="A13" s="26" t="s">
        <v>16</v>
      </c>
      <c r="B13" s="9" t="s">
        <v>48</v>
      </c>
      <c r="C13" s="30">
        <v>39</v>
      </c>
      <c r="D13" s="27">
        <v>0</v>
      </c>
      <c r="E13" s="28">
        <f t="shared" si="0"/>
        <v>0</v>
      </c>
      <c r="F13" s="28">
        <f t="shared" si="1"/>
        <v>0</v>
      </c>
      <c r="G13" s="28">
        <f t="shared" si="2"/>
        <v>0</v>
      </c>
    </row>
    <row r="14" spans="1:7" ht="15">
      <c r="A14" s="26" t="s">
        <v>17</v>
      </c>
      <c r="B14" s="9" t="s">
        <v>49</v>
      </c>
      <c r="C14" s="30">
        <v>91</v>
      </c>
      <c r="D14" s="27">
        <v>0</v>
      </c>
      <c r="E14" s="28">
        <f t="shared" si="0"/>
        <v>0</v>
      </c>
      <c r="F14" s="28">
        <f t="shared" si="1"/>
        <v>0</v>
      </c>
      <c r="G14" s="28">
        <f t="shared" si="2"/>
        <v>0</v>
      </c>
    </row>
    <row r="15" spans="1:11" ht="15">
      <c r="A15" s="26" t="s">
        <v>18</v>
      </c>
      <c r="B15" s="9" t="s">
        <v>50</v>
      </c>
      <c r="C15" s="30">
        <v>20</v>
      </c>
      <c r="D15" s="27">
        <v>0</v>
      </c>
      <c r="E15" s="28">
        <f t="shared" si="0"/>
        <v>0</v>
      </c>
      <c r="F15" s="29">
        <f t="shared" si="1"/>
        <v>0</v>
      </c>
      <c r="G15" s="29">
        <f t="shared" si="2"/>
        <v>0</v>
      </c>
    </row>
    <row r="16" spans="1:7" ht="15">
      <c r="A16" s="26" t="s">
        <v>20</v>
      </c>
      <c r="B16" s="9" t="s">
        <v>51</v>
      </c>
      <c r="C16" s="30">
        <v>39</v>
      </c>
      <c r="D16" s="27">
        <v>0</v>
      </c>
      <c r="E16" s="28">
        <f t="shared" si="0"/>
        <v>0</v>
      </c>
      <c r="F16" s="29">
        <f t="shared" si="1"/>
        <v>0</v>
      </c>
      <c r="G16" s="29">
        <f t="shared" si="2"/>
        <v>0</v>
      </c>
    </row>
    <row r="17" spans="1:7" ht="15">
      <c r="A17" s="26" t="s">
        <v>22</v>
      </c>
      <c r="B17" s="9" t="s">
        <v>52</v>
      </c>
      <c r="C17" s="30">
        <v>26</v>
      </c>
      <c r="D17" s="27">
        <v>0</v>
      </c>
      <c r="E17" s="28">
        <f t="shared" si="0"/>
        <v>0</v>
      </c>
      <c r="F17" s="29">
        <f t="shared" si="1"/>
        <v>0</v>
      </c>
      <c r="G17" s="29">
        <f t="shared" si="2"/>
        <v>0</v>
      </c>
    </row>
    <row r="18" spans="1:7" ht="15">
      <c r="A18" s="26" t="s">
        <v>33</v>
      </c>
      <c r="B18" s="9" t="s">
        <v>53</v>
      </c>
      <c r="C18" s="30">
        <v>36</v>
      </c>
      <c r="D18" s="27">
        <v>0</v>
      </c>
      <c r="E18" s="28">
        <f t="shared" si="0"/>
        <v>0</v>
      </c>
      <c r="F18" s="29">
        <f t="shared" si="1"/>
        <v>0</v>
      </c>
      <c r="G18" s="29">
        <f t="shared" si="2"/>
        <v>0</v>
      </c>
    </row>
    <row r="19" spans="1:7" ht="15">
      <c r="A19" s="26" t="s">
        <v>34</v>
      </c>
      <c r="B19" s="9" t="s">
        <v>54</v>
      </c>
      <c r="C19" s="30">
        <v>36</v>
      </c>
      <c r="D19" s="27">
        <v>0</v>
      </c>
      <c r="E19" s="28">
        <f t="shared" si="0"/>
        <v>0</v>
      </c>
      <c r="F19" s="29">
        <f t="shared" si="1"/>
        <v>0</v>
      </c>
      <c r="G19" s="29">
        <f t="shared" si="2"/>
        <v>0</v>
      </c>
    </row>
    <row r="20" spans="1:7" ht="15">
      <c r="A20" s="26" t="s">
        <v>35</v>
      </c>
      <c r="B20" s="9" t="s">
        <v>55</v>
      </c>
      <c r="C20" s="30">
        <v>39</v>
      </c>
      <c r="D20" s="27">
        <v>0</v>
      </c>
      <c r="E20" s="28">
        <f t="shared" si="0"/>
        <v>0</v>
      </c>
      <c r="F20" s="29">
        <f t="shared" si="1"/>
        <v>0</v>
      </c>
      <c r="G20" s="29">
        <f t="shared" si="2"/>
        <v>0</v>
      </c>
    </row>
    <row r="21" spans="1:7" ht="15">
      <c r="A21" s="26" t="s">
        <v>36</v>
      </c>
      <c r="B21" s="9" t="s">
        <v>56</v>
      </c>
      <c r="C21" s="30">
        <v>78</v>
      </c>
      <c r="D21" s="27">
        <v>0</v>
      </c>
      <c r="E21" s="28">
        <f t="shared" si="0"/>
        <v>0</v>
      </c>
      <c r="F21" s="29">
        <f t="shared" si="1"/>
        <v>0</v>
      </c>
      <c r="G21" s="29">
        <f t="shared" si="2"/>
        <v>0</v>
      </c>
    </row>
    <row r="22" spans="1:7" ht="15">
      <c r="A22" s="26" t="s">
        <v>37</v>
      </c>
      <c r="B22" s="9" t="s">
        <v>57</v>
      </c>
      <c r="C22" s="30">
        <v>78</v>
      </c>
      <c r="D22" s="27">
        <v>0</v>
      </c>
      <c r="E22" s="28">
        <f t="shared" si="0"/>
        <v>0</v>
      </c>
      <c r="F22" s="29">
        <f t="shared" si="1"/>
        <v>0</v>
      </c>
      <c r="G22" s="29">
        <f t="shared" si="2"/>
        <v>0</v>
      </c>
    </row>
    <row r="23" spans="1:7" ht="15">
      <c r="A23" s="26" t="s">
        <v>38</v>
      </c>
      <c r="B23" s="9" t="s">
        <v>58</v>
      </c>
      <c r="C23" s="30">
        <v>65</v>
      </c>
      <c r="D23" s="27">
        <v>0</v>
      </c>
      <c r="E23" s="28">
        <f t="shared" si="0"/>
        <v>0</v>
      </c>
      <c r="F23" s="29">
        <f t="shared" si="1"/>
        <v>0</v>
      </c>
      <c r="G23" s="29">
        <f t="shared" si="2"/>
        <v>0</v>
      </c>
    </row>
    <row r="24" spans="1:7" ht="15" thickBot="1">
      <c r="A24" s="26" t="s">
        <v>60</v>
      </c>
      <c r="B24" s="9" t="s">
        <v>59</v>
      </c>
      <c r="C24" s="77">
        <v>52</v>
      </c>
      <c r="D24" s="27">
        <v>0</v>
      </c>
      <c r="E24" s="28">
        <f t="shared" si="0"/>
        <v>0</v>
      </c>
      <c r="F24" s="29">
        <f t="shared" si="1"/>
        <v>0</v>
      </c>
      <c r="G24" s="29">
        <f t="shared" si="2"/>
        <v>0</v>
      </c>
    </row>
    <row r="25" spans="1:7" ht="15" thickBot="1">
      <c r="A25" s="16" t="s">
        <v>154</v>
      </c>
      <c r="B25" s="31"/>
      <c r="C25" s="18"/>
      <c r="D25" s="17"/>
      <c r="E25" s="19">
        <f>SUM(E9:E24)</f>
        <v>0</v>
      </c>
      <c r="F25" s="20">
        <f>SUM(F9:F24)</f>
        <v>0</v>
      </c>
      <c r="G25" s="20">
        <f>SUM(G9:G24)</f>
        <v>0</v>
      </c>
    </row>
    <row r="26" spans="1:7" ht="15">
      <c r="A26" s="22" t="s">
        <v>24</v>
      </c>
      <c r="B26" s="21"/>
      <c r="C26" s="23"/>
      <c r="D26" s="23"/>
      <c r="E26" s="23"/>
      <c r="F26" s="23"/>
      <c r="G26" s="23"/>
    </row>
    <row r="27" spans="1:7" ht="15">
      <c r="A27" s="70" t="s">
        <v>25</v>
      </c>
      <c r="B27" s="21"/>
      <c r="C27" s="23"/>
      <c r="D27" s="23"/>
      <c r="E27" s="23"/>
      <c r="F27" s="23"/>
      <c r="G27" s="23"/>
    </row>
    <row r="28" spans="1:7" ht="15">
      <c r="A28" s="25" t="s">
        <v>26</v>
      </c>
      <c r="B28" s="21"/>
      <c r="C28" s="23"/>
      <c r="D28" s="23"/>
      <c r="E28" s="23"/>
      <c r="F28" s="23"/>
      <c r="G28" s="23"/>
    </row>
    <row r="29" spans="1:7" ht="15">
      <c r="A29" s="23" t="s">
        <v>27</v>
      </c>
      <c r="B29" s="21"/>
      <c r="C29" s="23"/>
      <c r="D29" s="23"/>
      <c r="E29" s="23"/>
      <c r="F29" s="23"/>
      <c r="G29" s="23"/>
    </row>
    <row r="30" spans="1:7" ht="15">
      <c r="A30" s="23" t="s">
        <v>28</v>
      </c>
      <c r="B30" s="21"/>
      <c r="C30" s="23"/>
      <c r="D30" s="23"/>
      <c r="E30" s="23"/>
      <c r="F30" s="23"/>
      <c r="G30" s="23"/>
    </row>
    <row r="31" spans="1:7" ht="15">
      <c r="A31" s="23" t="s">
        <v>29</v>
      </c>
      <c r="B31" s="21"/>
      <c r="C31" s="23"/>
      <c r="D31" s="23"/>
      <c r="E31" s="23"/>
      <c r="F31" s="23"/>
      <c r="G31" s="23"/>
    </row>
  </sheetData>
  <protectedRanges>
    <protectedRange sqref="F8" name="dph_1"/>
    <protectedRange sqref="D9:G25" name="ceny_1"/>
  </protectedRanges>
  <mergeCells count="6">
    <mergeCell ref="G7:G8"/>
    <mergeCell ref="A7:A8"/>
    <mergeCell ref="B7:B8"/>
    <mergeCell ref="C7:C8"/>
    <mergeCell ref="D7:D8"/>
    <mergeCell ref="E7:E8"/>
  </mergeCells>
  <hyperlinks>
    <hyperlink ref="B24" location="K15" display="K15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5" zoomScaleNormal="85" workbookViewId="0" topLeftCell="A22">
      <selection activeCell="J14" sqref="J14"/>
    </sheetView>
  </sheetViews>
  <sheetFormatPr defaultColWidth="9.28125" defaultRowHeight="15"/>
  <cols>
    <col min="1" max="1" width="12.28125" style="23" customWidth="1"/>
    <col min="2" max="2" width="13.00390625" style="23" customWidth="1"/>
    <col min="3" max="3" width="113.421875" style="21" customWidth="1"/>
    <col min="4" max="4" width="13.00390625" style="23" customWidth="1"/>
    <col min="5" max="5" width="17.00390625" style="23" customWidth="1"/>
    <col min="6" max="6" width="19.00390625" style="23" customWidth="1"/>
    <col min="7" max="7" width="16.421875" style="23" bestFit="1" customWidth="1"/>
    <col min="8" max="8" width="19.28125" style="23" customWidth="1"/>
    <col min="9" max="16384" width="9.28125" style="23" customWidth="1"/>
  </cols>
  <sheetData>
    <row r="1" spans="1:3" s="3" customFormat="1" ht="15">
      <c r="A1" s="1" t="s">
        <v>0</v>
      </c>
      <c r="B1" s="2"/>
      <c r="C1" s="2"/>
    </row>
    <row r="2" spans="1:4" s="3" customFormat="1" ht="15">
      <c r="A2" s="1" t="s">
        <v>88</v>
      </c>
      <c r="B2" s="4"/>
      <c r="C2" s="4"/>
      <c r="D2" s="5"/>
    </row>
    <row r="3" spans="2:3" s="3" customFormat="1" ht="15">
      <c r="B3" s="2"/>
      <c r="C3" s="2"/>
    </row>
    <row r="4" spans="1:3" s="3" customFormat="1" ht="15">
      <c r="A4" s="68" t="s">
        <v>1</v>
      </c>
      <c r="B4" s="90" t="s">
        <v>2</v>
      </c>
      <c r="C4" s="90"/>
    </row>
    <row r="5" spans="1:2" s="3" customFormat="1" ht="15">
      <c r="A5" s="4" t="s">
        <v>153</v>
      </c>
      <c r="B5" s="1" t="s">
        <v>61</v>
      </c>
    </row>
    <row r="6" spans="1:3" s="3" customFormat="1" ht="14.4" thickBot="1">
      <c r="A6" s="1"/>
      <c r="B6" s="1"/>
      <c r="C6" s="4"/>
    </row>
    <row r="7" spans="1:8" ht="44.25" customHeight="1">
      <c r="A7" s="78" t="s">
        <v>95</v>
      </c>
      <c r="B7" s="88" t="s">
        <v>155</v>
      </c>
      <c r="C7" s="80" t="s">
        <v>6</v>
      </c>
      <c r="D7" s="91" t="s">
        <v>7</v>
      </c>
      <c r="E7" s="84" t="s">
        <v>8</v>
      </c>
      <c r="F7" s="84" t="s">
        <v>9</v>
      </c>
      <c r="G7" s="6" t="s">
        <v>10</v>
      </c>
      <c r="H7" s="86" t="s">
        <v>11</v>
      </c>
    </row>
    <row r="8" spans="1:8" s="34" customFormat="1" ht="57.6" customHeight="1" thickBot="1">
      <c r="A8" s="79"/>
      <c r="B8" s="89"/>
      <c r="C8" s="81"/>
      <c r="D8" s="92"/>
      <c r="E8" s="85"/>
      <c r="F8" s="85"/>
      <c r="G8" s="7">
        <v>21</v>
      </c>
      <c r="H8" s="87"/>
    </row>
    <row r="9" spans="1:8" s="21" customFormat="1" ht="15">
      <c r="A9" s="56">
        <v>1</v>
      </c>
      <c r="B9" s="74" t="s">
        <v>129</v>
      </c>
      <c r="C9" s="58" t="s">
        <v>62</v>
      </c>
      <c r="D9" s="36">
        <v>15</v>
      </c>
      <c r="E9" s="27">
        <v>0</v>
      </c>
      <c r="F9" s="11">
        <f>D9*E9</f>
        <v>0</v>
      </c>
      <c r="G9" s="11">
        <f aca="true" t="shared" si="0" ref="G9">F9*0.01*$G$8</f>
        <v>0</v>
      </c>
      <c r="H9" s="11">
        <f>F9+G9</f>
        <v>0</v>
      </c>
    </row>
    <row r="10" spans="1:8" s="21" customFormat="1" ht="41.4">
      <c r="A10" s="57">
        <v>1</v>
      </c>
      <c r="B10" s="59" t="s">
        <v>130</v>
      </c>
      <c r="C10" s="12" t="s">
        <v>96</v>
      </c>
      <c r="D10" s="37">
        <v>4</v>
      </c>
      <c r="E10" s="27">
        <v>0</v>
      </c>
      <c r="F10" s="11">
        <f aca="true" t="shared" si="1" ref="F10:F12">D10*E10</f>
        <v>0</v>
      </c>
      <c r="G10" s="11">
        <f aca="true" t="shared" si="2" ref="G10:G12">F10*0.01*$G$8</f>
        <v>0</v>
      </c>
      <c r="H10" s="11">
        <f aca="true" t="shared" si="3" ref="H10:H12">F10+G10</f>
        <v>0</v>
      </c>
    </row>
    <row r="11" spans="1:8" s="21" customFormat="1" ht="41.4">
      <c r="A11" s="57">
        <v>1</v>
      </c>
      <c r="B11" s="59" t="s">
        <v>131</v>
      </c>
      <c r="C11" s="12" t="s">
        <v>97</v>
      </c>
      <c r="D11" s="37">
        <v>3</v>
      </c>
      <c r="E11" s="27">
        <v>0</v>
      </c>
      <c r="F11" s="11">
        <f t="shared" si="1"/>
        <v>0</v>
      </c>
      <c r="G11" s="11">
        <f t="shared" si="2"/>
        <v>0</v>
      </c>
      <c r="H11" s="11">
        <f t="shared" si="3"/>
        <v>0</v>
      </c>
    </row>
    <row r="12" spans="1:8" s="21" customFormat="1" ht="41.4">
      <c r="A12" s="57">
        <v>1</v>
      </c>
      <c r="B12" s="59" t="s">
        <v>132</v>
      </c>
      <c r="C12" s="12" t="s">
        <v>98</v>
      </c>
      <c r="D12" s="37">
        <v>5</v>
      </c>
      <c r="E12" s="27">
        <v>0</v>
      </c>
      <c r="F12" s="11">
        <f t="shared" si="1"/>
        <v>0</v>
      </c>
      <c r="G12" s="11">
        <f t="shared" si="2"/>
        <v>0</v>
      </c>
      <c r="H12" s="11">
        <f t="shared" si="3"/>
        <v>0</v>
      </c>
    </row>
    <row r="13" spans="1:8" s="21" customFormat="1" ht="41.4">
      <c r="A13" s="57">
        <v>1</v>
      </c>
      <c r="B13" s="59" t="s">
        <v>133</v>
      </c>
      <c r="C13" s="12" t="s">
        <v>99</v>
      </c>
      <c r="D13" s="37">
        <v>2</v>
      </c>
      <c r="E13" s="27">
        <v>0</v>
      </c>
      <c r="F13" s="11">
        <f aca="true" t="shared" si="4" ref="F13:F55">D13*E13</f>
        <v>0</v>
      </c>
      <c r="G13" s="11">
        <f aca="true" t="shared" si="5" ref="G13:G55">F13*0.01*$G$8</f>
        <v>0</v>
      </c>
      <c r="H13" s="11">
        <f aca="true" t="shared" si="6" ref="H13:H55">F13+G13</f>
        <v>0</v>
      </c>
    </row>
    <row r="14" spans="1:8" s="21" customFormat="1" ht="41.4">
      <c r="A14" s="57">
        <v>1</v>
      </c>
      <c r="B14" s="59" t="s">
        <v>134</v>
      </c>
      <c r="C14" s="12" t="s">
        <v>100</v>
      </c>
      <c r="D14" s="37">
        <v>9</v>
      </c>
      <c r="E14" s="27">
        <v>0</v>
      </c>
      <c r="F14" s="11">
        <f t="shared" si="4"/>
        <v>0</v>
      </c>
      <c r="G14" s="11">
        <f t="shared" si="5"/>
        <v>0</v>
      </c>
      <c r="H14" s="11">
        <f t="shared" si="6"/>
        <v>0</v>
      </c>
    </row>
    <row r="15" spans="1:8" s="21" customFormat="1" ht="15">
      <c r="A15" s="57">
        <v>1</v>
      </c>
      <c r="B15" s="59" t="s">
        <v>135</v>
      </c>
      <c r="C15" s="12" t="s">
        <v>101</v>
      </c>
      <c r="D15" s="41">
        <v>40</v>
      </c>
      <c r="E15" s="27">
        <v>0</v>
      </c>
      <c r="F15" s="11">
        <f t="shared" si="4"/>
        <v>0</v>
      </c>
      <c r="G15" s="11">
        <f t="shared" si="5"/>
        <v>0</v>
      </c>
      <c r="H15" s="11">
        <f t="shared" si="6"/>
        <v>0</v>
      </c>
    </row>
    <row r="16" spans="1:8" s="21" customFormat="1" ht="15">
      <c r="A16" s="57">
        <v>1</v>
      </c>
      <c r="B16" s="59" t="s">
        <v>136</v>
      </c>
      <c r="C16" s="12" t="s">
        <v>102</v>
      </c>
      <c r="D16" s="41">
        <v>55</v>
      </c>
      <c r="E16" s="27">
        <v>0</v>
      </c>
      <c r="F16" s="11">
        <f t="shared" si="4"/>
        <v>0</v>
      </c>
      <c r="G16" s="11">
        <f t="shared" si="5"/>
        <v>0</v>
      </c>
      <c r="H16" s="11">
        <f t="shared" si="6"/>
        <v>0</v>
      </c>
    </row>
    <row r="17" spans="1:8" s="21" customFormat="1" ht="15">
      <c r="A17" s="57">
        <v>1</v>
      </c>
      <c r="B17" s="59" t="s">
        <v>137</v>
      </c>
      <c r="C17" s="12" t="s">
        <v>103</v>
      </c>
      <c r="D17" s="41">
        <v>3</v>
      </c>
      <c r="E17" s="27">
        <v>0</v>
      </c>
      <c r="F17" s="11">
        <f t="shared" si="4"/>
        <v>0</v>
      </c>
      <c r="G17" s="11">
        <f t="shared" si="5"/>
        <v>0</v>
      </c>
      <c r="H17" s="11">
        <f t="shared" si="6"/>
        <v>0</v>
      </c>
    </row>
    <row r="18" spans="1:8" s="21" customFormat="1" ht="15">
      <c r="A18" s="57">
        <v>1</v>
      </c>
      <c r="B18" s="59" t="s">
        <v>138</v>
      </c>
      <c r="C18" s="12" t="s">
        <v>104</v>
      </c>
      <c r="D18" s="41">
        <v>4</v>
      </c>
      <c r="E18" s="27">
        <v>0</v>
      </c>
      <c r="F18" s="11">
        <f t="shared" si="4"/>
        <v>0</v>
      </c>
      <c r="G18" s="11">
        <f t="shared" si="5"/>
        <v>0</v>
      </c>
      <c r="H18" s="11">
        <f t="shared" si="6"/>
        <v>0</v>
      </c>
    </row>
    <row r="19" spans="1:8" s="21" customFormat="1" ht="15">
      <c r="A19" s="57">
        <v>1</v>
      </c>
      <c r="B19" s="59" t="s">
        <v>139</v>
      </c>
      <c r="C19" s="12" t="s">
        <v>105</v>
      </c>
      <c r="D19" s="41">
        <v>8</v>
      </c>
      <c r="E19" s="27">
        <v>0</v>
      </c>
      <c r="F19" s="11">
        <f t="shared" si="4"/>
        <v>0</v>
      </c>
      <c r="G19" s="11">
        <f t="shared" si="5"/>
        <v>0</v>
      </c>
      <c r="H19" s="11">
        <f t="shared" si="6"/>
        <v>0</v>
      </c>
    </row>
    <row r="20" spans="1:8" s="21" customFormat="1" ht="15">
      <c r="A20" s="57">
        <v>1</v>
      </c>
      <c r="B20" s="59" t="s">
        <v>140</v>
      </c>
      <c r="C20" s="12" t="s">
        <v>106</v>
      </c>
      <c r="D20" s="41">
        <v>6</v>
      </c>
      <c r="E20" s="27">
        <v>0</v>
      </c>
      <c r="F20" s="11">
        <f t="shared" si="4"/>
        <v>0</v>
      </c>
      <c r="G20" s="11">
        <f t="shared" si="5"/>
        <v>0</v>
      </c>
      <c r="H20" s="11">
        <f t="shared" si="6"/>
        <v>0</v>
      </c>
    </row>
    <row r="21" spans="1:8" s="21" customFormat="1" ht="15">
      <c r="A21" s="57">
        <v>1</v>
      </c>
      <c r="B21" s="59" t="s">
        <v>141</v>
      </c>
      <c r="C21" s="12" t="s">
        <v>107</v>
      </c>
      <c r="D21" s="41">
        <v>2</v>
      </c>
      <c r="E21" s="27">
        <v>0</v>
      </c>
      <c r="F21" s="11">
        <f t="shared" si="4"/>
        <v>0</v>
      </c>
      <c r="G21" s="11">
        <f t="shared" si="5"/>
        <v>0</v>
      </c>
      <c r="H21" s="11">
        <f t="shared" si="6"/>
        <v>0</v>
      </c>
    </row>
    <row r="22" spans="1:8" s="21" customFormat="1" ht="15">
      <c r="A22" s="57">
        <v>1</v>
      </c>
      <c r="B22" s="59" t="s">
        <v>142</v>
      </c>
      <c r="C22" s="12" t="s">
        <v>108</v>
      </c>
      <c r="D22" s="41">
        <v>1</v>
      </c>
      <c r="E22" s="27">
        <v>0</v>
      </c>
      <c r="F22" s="11">
        <f t="shared" si="4"/>
        <v>0</v>
      </c>
      <c r="G22" s="11">
        <f t="shared" si="5"/>
        <v>0</v>
      </c>
      <c r="H22" s="11">
        <f t="shared" si="6"/>
        <v>0</v>
      </c>
    </row>
    <row r="23" spans="1:8" s="21" customFormat="1" ht="15">
      <c r="A23" s="57">
        <v>1</v>
      </c>
      <c r="B23" s="59" t="s">
        <v>143</v>
      </c>
      <c r="C23" s="12" t="s">
        <v>109</v>
      </c>
      <c r="D23" s="41">
        <v>10</v>
      </c>
      <c r="E23" s="27">
        <v>0</v>
      </c>
      <c r="F23" s="11">
        <f t="shared" si="4"/>
        <v>0</v>
      </c>
      <c r="G23" s="11">
        <f t="shared" si="5"/>
        <v>0</v>
      </c>
      <c r="H23" s="11">
        <f t="shared" si="6"/>
        <v>0</v>
      </c>
    </row>
    <row r="24" spans="1:8" s="21" customFormat="1" ht="15">
      <c r="A24" s="57">
        <v>1</v>
      </c>
      <c r="B24" s="59" t="s">
        <v>144</v>
      </c>
      <c r="C24" s="12" t="s">
        <v>118</v>
      </c>
      <c r="D24" s="41">
        <v>10</v>
      </c>
      <c r="E24" s="27">
        <v>0</v>
      </c>
      <c r="F24" s="11">
        <f t="shared" si="4"/>
        <v>0</v>
      </c>
      <c r="G24" s="11">
        <f t="shared" si="5"/>
        <v>0</v>
      </c>
      <c r="H24" s="11">
        <f t="shared" si="6"/>
        <v>0</v>
      </c>
    </row>
    <row r="25" spans="1:8" s="21" customFormat="1" ht="27.6">
      <c r="A25" s="57">
        <v>1</v>
      </c>
      <c r="B25" s="59" t="s">
        <v>145</v>
      </c>
      <c r="C25" s="12" t="s">
        <v>117</v>
      </c>
      <c r="D25" s="41">
        <v>15</v>
      </c>
      <c r="E25" s="27">
        <v>0</v>
      </c>
      <c r="F25" s="11">
        <f t="shared" si="4"/>
        <v>0</v>
      </c>
      <c r="G25" s="11">
        <f t="shared" si="5"/>
        <v>0</v>
      </c>
      <c r="H25" s="11">
        <f t="shared" si="6"/>
        <v>0</v>
      </c>
    </row>
    <row r="26" spans="1:8" s="21" customFormat="1" ht="27.6">
      <c r="A26" s="57">
        <v>1</v>
      </c>
      <c r="B26" s="59" t="s">
        <v>146</v>
      </c>
      <c r="C26" s="12" t="s">
        <v>116</v>
      </c>
      <c r="D26" s="41">
        <v>10</v>
      </c>
      <c r="E26" s="27">
        <v>0</v>
      </c>
      <c r="F26" s="11">
        <f t="shared" si="4"/>
        <v>0</v>
      </c>
      <c r="G26" s="11">
        <f t="shared" si="5"/>
        <v>0</v>
      </c>
      <c r="H26" s="11">
        <f t="shared" si="6"/>
        <v>0</v>
      </c>
    </row>
    <row r="27" spans="1:8" s="21" customFormat="1" ht="27.6">
      <c r="A27" s="57">
        <v>1</v>
      </c>
      <c r="B27" s="59" t="s">
        <v>147</v>
      </c>
      <c r="C27" s="12" t="s">
        <v>115</v>
      </c>
      <c r="D27" s="41">
        <v>8</v>
      </c>
      <c r="E27" s="27">
        <v>0</v>
      </c>
      <c r="F27" s="11">
        <f t="shared" si="4"/>
        <v>0</v>
      </c>
      <c r="G27" s="11">
        <f t="shared" si="5"/>
        <v>0</v>
      </c>
      <c r="H27" s="11">
        <f t="shared" si="6"/>
        <v>0</v>
      </c>
    </row>
    <row r="28" spans="1:8" s="21" customFormat="1" ht="27.6">
      <c r="A28" s="57">
        <v>1</v>
      </c>
      <c r="B28" s="59" t="s">
        <v>148</v>
      </c>
      <c r="C28" s="12" t="s">
        <v>114</v>
      </c>
      <c r="D28" s="41">
        <v>8</v>
      </c>
      <c r="E28" s="27">
        <v>0</v>
      </c>
      <c r="F28" s="11">
        <f t="shared" si="4"/>
        <v>0</v>
      </c>
      <c r="G28" s="11">
        <f t="shared" si="5"/>
        <v>0</v>
      </c>
      <c r="H28" s="11">
        <f t="shared" si="6"/>
        <v>0</v>
      </c>
    </row>
    <row r="29" spans="1:8" s="21" customFormat="1" ht="15">
      <c r="A29" s="57">
        <v>1</v>
      </c>
      <c r="B29" s="59" t="s">
        <v>149</v>
      </c>
      <c r="C29" s="12" t="s">
        <v>113</v>
      </c>
      <c r="D29" s="41">
        <v>30</v>
      </c>
      <c r="E29" s="27">
        <v>0</v>
      </c>
      <c r="F29" s="11">
        <f t="shared" si="4"/>
        <v>0</v>
      </c>
      <c r="G29" s="11">
        <f t="shared" si="5"/>
        <v>0</v>
      </c>
      <c r="H29" s="11">
        <f t="shared" si="6"/>
        <v>0</v>
      </c>
    </row>
    <row r="30" spans="1:8" s="21" customFormat="1" ht="15">
      <c r="A30" s="57">
        <v>1</v>
      </c>
      <c r="B30" s="59" t="s">
        <v>150</v>
      </c>
      <c r="C30" s="12" t="s">
        <v>112</v>
      </c>
      <c r="D30" s="41">
        <v>3</v>
      </c>
      <c r="E30" s="27">
        <v>0</v>
      </c>
      <c r="F30" s="11">
        <f t="shared" si="4"/>
        <v>0</v>
      </c>
      <c r="G30" s="11">
        <f t="shared" si="5"/>
        <v>0</v>
      </c>
      <c r="H30" s="11">
        <f t="shared" si="6"/>
        <v>0</v>
      </c>
    </row>
    <row r="31" spans="1:8" s="21" customFormat="1" ht="15">
      <c r="A31" s="57">
        <v>1</v>
      </c>
      <c r="B31" s="59" t="s">
        <v>151</v>
      </c>
      <c r="C31" s="12" t="s">
        <v>111</v>
      </c>
      <c r="D31" s="41">
        <v>4</v>
      </c>
      <c r="E31" s="27">
        <v>0</v>
      </c>
      <c r="F31" s="11">
        <f t="shared" si="4"/>
        <v>0</v>
      </c>
      <c r="G31" s="11">
        <f t="shared" si="5"/>
        <v>0</v>
      </c>
      <c r="H31" s="11">
        <f t="shared" si="6"/>
        <v>0</v>
      </c>
    </row>
    <row r="32" spans="1:8" s="21" customFormat="1" ht="15">
      <c r="A32" s="57">
        <v>1</v>
      </c>
      <c r="B32" s="59" t="s">
        <v>150</v>
      </c>
      <c r="C32" s="12" t="s">
        <v>110</v>
      </c>
      <c r="D32" s="41">
        <v>6</v>
      </c>
      <c r="E32" s="27">
        <v>0</v>
      </c>
      <c r="F32" s="11">
        <f t="shared" si="4"/>
        <v>0</v>
      </c>
      <c r="G32" s="11">
        <f t="shared" si="5"/>
        <v>0</v>
      </c>
      <c r="H32" s="11">
        <f t="shared" si="6"/>
        <v>0</v>
      </c>
    </row>
    <row r="33" spans="1:8" s="21" customFormat="1" ht="15">
      <c r="A33" s="57"/>
      <c r="B33" s="59"/>
      <c r="C33" s="47"/>
      <c r="D33" s="41"/>
      <c r="E33" s="27">
        <v>0</v>
      </c>
      <c r="F33" s="11">
        <f t="shared" si="4"/>
        <v>0</v>
      </c>
      <c r="G33" s="11">
        <f t="shared" si="5"/>
        <v>0</v>
      </c>
      <c r="H33" s="11">
        <f t="shared" si="6"/>
        <v>0</v>
      </c>
    </row>
    <row r="34" spans="1:8" s="21" customFormat="1" ht="15">
      <c r="A34" s="39">
        <v>2</v>
      </c>
      <c r="B34" s="60" t="s">
        <v>129</v>
      </c>
      <c r="C34" s="39" t="s">
        <v>63</v>
      </c>
      <c r="D34" s="42">
        <v>15</v>
      </c>
      <c r="E34" s="27">
        <v>0</v>
      </c>
      <c r="F34" s="11">
        <f t="shared" si="4"/>
        <v>0</v>
      </c>
      <c r="G34" s="11">
        <f t="shared" si="5"/>
        <v>0</v>
      </c>
      <c r="H34" s="11">
        <f t="shared" si="6"/>
        <v>0</v>
      </c>
    </row>
    <row r="35" spans="1:8" s="21" customFormat="1" ht="41.4">
      <c r="A35" s="38">
        <v>2</v>
      </c>
      <c r="B35" s="61" t="s">
        <v>130</v>
      </c>
      <c r="C35" s="12" t="s">
        <v>96</v>
      </c>
      <c r="D35" s="41">
        <v>6</v>
      </c>
      <c r="E35" s="27">
        <v>0</v>
      </c>
      <c r="F35" s="11">
        <f t="shared" si="4"/>
        <v>0</v>
      </c>
      <c r="G35" s="11">
        <f t="shared" si="5"/>
        <v>0</v>
      </c>
      <c r="H35" s="11">
        <f t="shared" si="6"/>
        <v>0</v>
      </c>
    </row>
    <row r="36" spans="1:8" s="21" customFormat="1" ht="41.4">
      <c r="A36" s="38">
        <v>2</v>
      </c>
      <c r="B36" s="61" t="s">
        <v>131</v>
      </c>
      <c r="C36" s="12" t="s">
        <v>128</v>
      </c>
      <c r="D36" s="41">
        <v>4</v>
      </c>
      <c r="E36" s="27">
        <v>0</v>
      </c>
      <c r="F36" s="11">
        <f t="shared" si="4"/>
        <v>0</v>
      </c>
      <c r="G36" s="11">
        <f t="shared" si="5"/>
        <v>0</v>
      </c>
      <c r="H36" s="11">
        <f t="shared" si="6"/>
        <v>0</v>
      </c>
    </row>
    <row r="37" spans="1:8" s="21" customFormat="1" ht="41.4">
      <c r="A37" s="38">
        <v>2</v>
      </c>
      <c r="B37" s="61" t="s">
        <v>132</v>
      </c>
      <c r="C37" s="12" t="s">
        <v>98</v>
      </c>
      <c r="D37" s="43">
        <v>12</v>
      </c>
      <c r="E37" s="27">
        <v>0</v>
      </c>
      <c r="F37" s="11">
        <f t="shared" si="4"/>
        <v>0</v>
      </c>
      <c r="G37" s="11">
        <f t="shared" si="5"/>
        <v>0</v>
      </c>
      <c r="H37" s="11">
        <f t="shared" si="6"/>
        <v>0</v>
      </c>
    </row>
    <row r="38" spans="1:8" s="21" customFormat="1" ht="15">
      <c r="A38" s="38">
        <v>2</v>
      </c>
      <c r="B38" s="61" t="s">
        <v>133</v>
      </c>
      <c r="C38" s="12" t="s">
        <v>101</v>
      </c>
      <c r="D38" s="41">
        <v>40</v>
      </c>
      <c r="E38" s="27">
        <v>0</v>
      </c>
      <c r="F38" s="11">
        <f t="shared" si="4"/>
        <v>0</v>
      </c>
      <c r="G38" s="11">
        <f t="shared" si="5"/>
        <v>0</v>
      </c>
      <c r="H38" s="11">
        <f t="shared" si="6"/>
        <v>0</v>
      </c>
    </row>
    <row r="39" spans="1:8" s="21" customFormat="1" ht="15">
      <c r="A39" s="38">
        <v>2</v>
      </c>
      <c r="B39" s="61" t="s">
        <v>134</v>
      </c>
      <c r="C39" s="12" t="s">
        <v>127</v>
      </c>
      <c r="D39" s="41">
        <v>15</v>
      </c>
      <c r="E39" s="27">
        <v>0</v>
      </c>
      <c r="F39" s="11">
        <f t="shared" si="4"/>
        <v>0</v>
      </c>
      <c r="G39" s="11">
        <f t="shared" si="5"/>
        <v>0</v>
      </c>
      <c r="H39" s="11">
        <f t="shared" si="6"/>
        <v>0</v>
      </c>
    </row>
    <row r="40" spans="1:8" s="21" customFormat="1" ht="15">
      <c r="A40" s="38">
        <v>2</v>
      </c>
      <c r="B40" s="61" t="s">
        <v>135</v>
      </c>
      <c r="C40" s="12" t="s">
        <v>103</v>
      </c>
      <c r="D40" s="41">
        <v>10</v>
      </c>
      <c r="E40" s="27"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</row>
    <row r="41" spans="1:8" s="21" customFormat="1" ht="15">
      <c r="A41" s="38">
        <v>2</v>
      </c>
      <c r="B41" s="61" t="s">
        <v>136</v>
      </c>
      <c r="C41" s="12" t="s">
        <v>104</v>
      </c>
      <c r="D41" s="41">
        <v>8</v>
      </c>
      <c r="E41" s="27"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</row>
    <row r="42" spans="1:8" s="21" customFormat="1" ht="15">
      <c r="A42" s="38">
        <v>2</v>
      </c>
      <c r="B42" s="61" t="s">
        <v>137</v>
      </c>
      <c r="C42" s="12" t="s">
        <v>105</v>
      </c>
      <c r="D42" s="41">
        <v>8</v>
      </c>
      <c r="E42" s="27"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</row>
    <row r="43" spans="1:8" s="21" customFormat="1" ht="15">
      <c r="A43" s="38">
        <v>2</v>
      </c>
      <c r="B43" s="61" t="s">
        <v>138</v>
      </c>
      <c r="C43" s="12" t="s">
        <v>106</v>
      </c>
      <c r="D43" s="41">
        <v>8</v>
      </c>
      <c r="E43" s="27"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</row>
    <row r="44" spans="1:8" s="21" customFormat="1" ht="15">
      <c r="A44" s="38">
        <v>2</v>
      </c>
      <c r="B44" s="61" t="s">
        <v>139</v>
      </c>
      <c r="C44" s="12" t="s">
        <v>107</v>
      </c>
      <c r="D44" s="41">
        <v>2</v>
      </c>
      <c r="E44" s="27"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</row>
    <row r="45" spans="1:8" s="21" customFormat="1" ht="15">
      <c r="A45" s="38">
        <v>2</v>
      </c>
      <c r="B45" s="61" t="s">
        <v>140</v>
      </c>
      <c r="C45" s="12" t="s">
        <v>108</v>
      </c>
      <c r="D45" s="41">
        <v>5</v>
      </c>
      <c r="E45" s="27"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</row>
    <row r="46" spans="1:8" s="21" customFormat="1" ht="15">
      <c r="A46" s="38">
        <v>2</v>
      </c>
      <c r="B46" s="61" t="s">
        <v>141</v>
      </c>
      <c r="C46" s="12" t="s">
        <v>126</v>
      </c>
      <c r="D46" s="41">
        <v>20</v>
      </c>
      <c r="E46" s="27"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</row>
    <row r="47" spans="1:8" s="21" customFormat="1" ht="15">
      <c r="A47" s="38">
        <v>2</v>
      </c>
      <c r="B47" s="61" t="s">
        <v>142</v>
      </c>
      <c r="C47" s="12" t="s">
        <v>125</v>
      </c>
      <c r="D47" s="41">
        <v>30</v>
      </c>
      <c r="E47" s="27"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</row>
    <row r="48" spans="1:8" s="21" customFormat="1" ht="15">
      <c r="A48" s="38">
        <v>2</v>
      </c>
      <c r="B48" s="61" t="s">
        <v>143</v>
      </c>
      <c r="C48" s="12" t="s">
        <v>124</v>
      </c>
      <c r="D48" s="41">
        <v>20</v>
      </c>
      <c r="E48" s="27"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</row>
    <row r="49" spans="1:8" s="21" customFormat="1" ht="27.6">
      <c r="A49" s="38">
        <v>2</v>
      </c>
      <c r="B49" s="61" t="s">
        <v>144</v>
      </c>
      <c r="C49" s="12" t="s">
        <v>117</v>
      </c>
      <c r="D49" s="41">
        <v>18</v>
      </c>
      <c r="E49" s="27"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</row>
    <row r="50" spans="1:8" s="21" customFormat="1" ht="27.6">
      <c r="A50" s="38">
        <v>2</v>
      </c>
      <c r="B50" s="61" t="s">
        <v>145</v>
      </c>
      <c r="C50" s="12" t="s">
        <v>123</v>
      </c>
      <c r="D50" s="41">
        <v>4</v>
      </c>
      <c r="E50" s="27"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</row>
    <row r="51" spans="1:8" s="21" customFormat="1" ht="15">
      <c r="A51" s="38">
        <v>2</v>
      </c>
      <c r="B51" s="61" t="s">
        <v>146</v>
      </c>
      <c r="C51" s="12" t="s">
        <v>122</v>
      </c>
      <c r="D51" s="41">
        <v>30</v>
      </c>
      <c r="E51" s="27"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</row>
    <row r="52" spans="1:8" s="21" customFormat="1" ht="15">
      <c r="A52" s="38">
        <v>2</v>
      </c>
      <c r="B52" s="61" t="s">
        <v>147</v>
      </c>
      <c r="C52" s="12" t="s">
        <v>121</v>
      </c>
      <c r="D52" s="41">
        <v>5</v>
      </c>
      <c r="E52" s="27"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</row>
    <row r="53" spans="1:8" s="21" customFormat="1" ht="15">
      <c r="A53" s="38">
        <v>2</v>
      </c>
      <c r="B53" s="61" t="s">
        <v>148</v>
      </c>
      <c r="C53" s="12" t="s">
        <v>120</v>
      </c>
      <c r="D53" s="41">
        <v>6</v>
      </c>
      <c r="E53" s="27"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</row>
    <row r="54" spans="1:8" s="21" customFormat="1" ht="15">
      <c r="A54" s="38">
        <v>2</v>
      </c>
      <c r="B54" s="61" t="s">
        <v>149</v>
      </c>
      <c r="C54" s="62" t="s">
        <v>119</v>
      </c>
      <c r="D54" s="41">
        <v>6</v>
      </c>
      <c r="E54" s="27"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</row>
    <row r="55" spans="1:8" s="21" customFormat="1" ht="14.4" thickBot="1">
      <c r="A55" s="71">
        <v>3</v>
      </c>
      <c r="B55" s="72" t="s">
        <v>129</v>
      </c>
      <c r="C55" s="71" t="s">
        <v>64</v>
      </c>
      <c r="D55" s="42">
        <v>10</v>
      </c>
      <c r="E55" s="27"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</row>
    <row r="56" spans="1:8" s="21" customFormat="1" ht="14.4" thickBot="1">
      <c r="A56" s="16" t="s">
        <v>154</v>
      </c>
      <c r="B56" s="18"/>
      <c r="C56" s="75"/>
      <c r="D56" s="16"/>
      <c r="E56" s="17"/>
      <c r="F56" s="19">
        <f>SUM(F9:F55)</f>
        <v>0</v>
      </c>
      <c r="G56" s="20">
        <f>SUM(G9:G55)</f>
        <v>0</v>
      </c>
      <c r="H56" s="20">
        <f>SUM(H9:H55)</f>
        <v>0</v>
      </c>
    </row>
    <row r="57" spans="1:3" ht="15">
      <c r="A57" s="22" t="s">
        <v>24</v>
      </c>
      <c r="B57" s="22"/>
      <c r="C57" s="33"/>
    </row>
    <row r="58" spans="1:3" ht="15">
      <c r="A58" s="24" t="s">
        <v>25</v>
      </c>
      <c r="B58" s="24"/>
      <c r="C58" s="40"/>
    </row>
    <row r="59" spans="1:3" ht="15">
      <c r="A59" s="25" t="s">
        <v>26</v>
      </c>
      <c r="B59" s="25"/>
      <c r="C59" s="40"/>
    </row>
    <row r="60" spans="1:3" ht="15">
      <c r="A60" s="23" t="s">
        <v>27</v>
      </c>
      <c r="C60" s="40"/>
    </row>
    <row r="61" spans="1:3" ht="15">
      <c r="A61" s="23" t="s">
        <v>28</v>
      </c>
      <c r="C61" s="40"/>
    </row>
    <row r="62" spans="1:8" s="21" customFormat="1" ht="15">
      <c r="A62" s="23" t="s">
        <v>29</v>
      </c>
      <c r="B62" s="23"/>
      <c r="D62" s="23"/>
      <c r="E62" s="23"/>
      <c r="F62" s="23"/>
      <c r="G62" s="23"/>
      <c r="H62" s="23"/>
    </row>
  </sheetData>
  <protectedRanges>
    <protectedRange sqref="E56:H56 F9:H55" name="ceny"/>
    <protectedRange sqref="G8" name="dph"/>
    <protectedRange sqref="C4" name="název"/>
    <protectedRange sqref="E9:E55" name="ceny_1"/>
  </protectedRanges>
  <mergeCells count="8">
    <mergeCell ref="F7:F8"/>
    <mergeCell ref="H7:H8"/>
    <mergeCell ref="B7:B8"/>
    <mergeCell ref="B4:C4"/>
    <mergeCell ref="A7:A8"/>
    <mergeCell ref="C7:C8"/>
    <mergeCell ref="D7:D8"/>
    <mergeCell ref="E7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85" zoomScaleNormal="85" workbookViewId="0" topLeftCell="A1">
      <selection activeCell="B69" sqref="B69"/>
    </sheetView>
  </sheetViews>
  <sheetFormatPr defaultColWidth="9.28125" defaultRowHeight="15"/>
  <cols>
    <col min="1" max="1" width="13.421875" style="23" customWidth="1"/>
    <col min="2" max="2" width="113.421875" style="21" customWidth="1"/>
    <col min="3" max="3" width="13.00390625" style="55" customWidth="1"/>
    <col min="4" max="4" width="17.00390625" style="23" customWidth="1"/>
    <col min="5" max="5" width="19.00390625" style="23" customWidth="1"/>
    <col min="6" max="6" width="19.8515625" style="23" customWidth="1"/>
    <col min="7" max="7" width="19.28125" style="23" customWidth="1"/>
    <col min="8" max="16384" width="9.28125" style="23" customWidth="1"/>
  </cols>
  <sheetData>
    <row r="1" spans="1:3" s="3" customFormat="1" ht="15">
      <c r="A1" s="1" t="s">
        <v>0</v>
      </c>
      <c r="B1" s="2"/>
      <c r="C1" s="50"/>
    </row>
    <row r="2" spans="1:3" s="3" customFormat="1" ht="15">
      <c r="A2" s="1" t="s">
        <v>88</v>
      </c>
      <c r="B2" s="4"/>
      <c r="C2" s="50"/>
    </row>
    <row r="3" spans="2:3" s="3" customFormat="1" ht="15">
      <c r="B3" s="2"/>
      <c r="C3" s="50"/>
    </row>
    <row r="4" spans="1:3" s="3" customFormat="1" ht="15">
      <c r="A4" s="68" t="s">
        <v>1</v>
      </c>
      <c r="B4" s="69" t="s">
        <v>2</v>
      </c>
      <c r="C4" s="50"/>
    </row>
    <row r="5" spans="1:3" s="3" customFormat="1" ht="15">
      <c r="A5" s="4" t="s">
        <v>157</v>
      </c>
      <c r="B5" s="1" t="s">
        <v>156</v>
      </c>
      <c r="C5" s="50"/>
    </row>
    <row r="6" spans="1:3" s="3" customFormat="1" ht="14.4" thickBot="1">
      <c r="A6" s="1"/>
      <c r="B6" s="4"/>
      <c r="C6" s="50"/>
    </row>
    <row r="7" spans="1:7" ht="44.25" customHeight="1">
      <c r="A7" s="78" t="s">
        <v>158</v>
      </c>
      <c r="B7" s="80" t="s">
        <v>6</v>
      </c>
      <c r="C7" s="91" t="s">
        <v>7</v>
      </c>
      <c r="D7" s="84" t="s">
        <v>8</v>
      </c>
      <c r="E7" s="84" t="s">
        <v>9</v>
      </c>
      <c r="F7" s="6" t="s">
        <v>10</v>
      </c>
      <c r="G7" s="84" t="s">
        <v>11</v>
      </c>
    </row>
    <row r="8" spans="1:7" s="34" customFormat="1" ht="57.6" customHeight="1" thickBot="1">
      <c r="A8" s="79"/>
      <c r="B8" s="81"/>
      <c r="C8" s="92"/>
      <c r="D8" s="85"/>
      <c r="E8" s="85"/>
      <c r="F8" s="52">
        <v>21</v>
      </c>
      <c r="G8" s="85"/>
    </row>
    <row r="9" spans="1:7" s="21" customFormat="1" ht="15">
      <c r="A9" s="35" t="s">
        <v>12</v>
      </c>
      <c r="B9" s="32" t="s">
        <v>65</v>
      </c>
      <c r="C9" s="36">
        <v>650</v>
      </c>
      <c r="D9" s="10">
        <v>0</v>
      </c>
      <c r="E9" s="11">
        <f>C9*D9</f>
        <v>0</v>
      </c>
      <c r="F9" s="11">
        <f>E9*0.01*$F$8</f>
        <v>0</v>
      </c>
      <c r="G9" s="11">
        <f>E9+F9</f>
        <v>0</v>
      </c>
    </row>
    <row r="10" spans="1:7" s="21" customFormat="1" ht="15">
      <c r="A10" s="44" t="s">
        <v>70</v>
      </c>
      <c r="B10" s="12" t="s">
        <v>165</v>
      </c>
      <c r="C10" s="37">
        <v>260</v>
      </c>
      <c r="D10" s="10">
        <v>0</v>
      </c>
      <c r="E10" s="11">
        <f aca="true" t="shared" si="0" ref="E10:E73">C10*D10</f>
        <v>0</v>
      </c>
      <c r="F10" s="11">
        <f aca="true" t="shared" si="1" ref="F10:F73">E10*0.01*$F$8</f>
        <v>0</v>
      </c>
      <c r="G10" s="11">
        <f aca="true" t="shared" si="2" ref="G10:G73">E10+F10</f>
        <v>0</v>
      </c>
    </row>
    <row r="11" spans="1:7" s="21" customFormat="1" ht="15">
      <c r="A11" s="44" t="s">
        <v>71</v>
      </c>
      <c r="B11" s="12" t="s">
        <v>166</v>
      </c>
      <c r="C11" s="37">
        <f>390/2</f>
        <v>195</v>
      </c>
      <c r="D11" s="10">
        <v>0</v>
      </c>
      <c r="E11" s="11">
        <f t="shared" si="0"/>
        <v>0</v>
      </c>
      <c r="F11" s="11">
        <f t="shared" si="1"/>
        <v>0</v>
      </c>
      <c r="G11" s="11">
        <f t="shared" si="2"/>
        <v>0</v>
      </c>
    </row>
    <row r="12" spans="1:7" s="21" customFormat="1" ht="15">
      <c r="A12" s="44" t="s">
        <v>72</v>
      </c>
      <c r="B12" s="12" t="s">
        <v>94</v>
      </c>
      <c r="C12" s="37">
        <v>208</v>
      </c>
      <c r="D12" s="10">
        <v>0</v>
      </c>
      <c r="E12" s="11">
        <f t="shared" si="0"/>
        <v>0</v>
      </c>
      <c r="F12" s="11">
        <f t="shared" si="1"/>
        <v>0</v>
      </c>
      <c r="G12" s="11">
        <f t="shared" si="2"/>
        <v>0</v>
      </c>
    </row>
    <row r="13" spans="1:7" s="21" customFormat="1" ht="15">
      <c r="A13" s="93" t="s">
        <v>74</v>
      </c>
      <c r="B13" s="94" t="s">
        <v>167</v>
      </c>
      <c r="C13" s="37">
        <f>C11</f>
        <v>195</v>
      </c>
      <c r="D13" s="10">
        <v>0</v>
      </c>
      <c r="E13" s="11">
        <f aca="true" t="shared" si="3" ref="E13">C13*D13</f>
        <v>0</v>
      </c>
      <c r="F13" s="11">
        <f aca="true" t="shared" si="4" ref="F13">E13*0.01*$F$8</f>
        <v>0</v>
      </c>
      <c r="G13" s="11">
        <f aca="true" t="shared" si="5" ref="G13">E13+F13</f>
        <v>0</v>
      </c>
    </row>
    <row r="14" spans="1:7" s="21" customFormat="1" ht="15">
      <c r="A14" s="45"/>
      <c r="B14" s="47"/>
      <c r="C14" s="41"/>
      <c r="D14" s="11"/>
      <c r="E14" s="11"/>
      <c r="F14" s="11"/>
      <c r="G14" s="11"/>
    </row>
    <row r="15" spans="1:7" s="21" customFormat="1" ht="15">
      <c r="A15" s="46" t="s">
        <v>13</v>
      </c>
      <c r="B15" s="39" t="s">
        <v>66</v>
      </c>
      <c r="C15" s="42">
        <v>390</v>
      </c>
      <c r="D15" s="10">
        <v>0</v>
      </c>
      <c r="E15" s="11">
        <f t="shared" si="0"/>
        <v>0</v>
      </c>
      <c r="F15" s="11">
        <f t="shared" si="1"/>
        <v>0</v>
      </c>
      <c r="G15" s="11">
        <f t="shared" si="2"/>
        <v>0</v>
      </c>
    </row>
    <row r="16" spans="1:7" s="21" customFormat="1" ht="15">
      <c r="A16" s="44" t="s">
        <v>70</v>
      </c>
      <c r="B16" s="12" t="s">
        <v>165</v>
      </c>
      <c r="C16" s="41">
        <v>130</v>
      </c>
      <c r="D16" s="10">
        <v>0</v>
      </c>
      <c r="E16" s="11">
        <f t="shared" si="0"/>
        <v>0</v>
      </c>
      <c r="F16" s="11">
        <f t="shared" si="1"/>
        <v>0</v>
      </c>
      <c r="G16" s="11">
        <f t="shared" si="2"/>
        <v>0</v>
      </c>
    </row>
    <row r="17" spans="1:7" s="21" customFormat="1" ht="15">
      <c r="A17" s="44" t="s">
        <v>71</v>
      </c>
      <c r="B17" s="12" t="s">
        <v>166</v>
      </c>
      <c r="C17" s="37">
        <f>260/2</f>
        <v>130</v>
      </c>
      <c r="D17" s="10">
        <v>0</v>
      </c>
      <c r="E17" s="11">
        <f t="shared" si="0"/>
        <v>0</v>
      </c>
      <c r="F17" s="11">
        <f t="shared" si="1"/>
        <v>0</v>
      </c>
      <c r="G17" s="11">
        <f t="shared" si="2"/>
        <v>0</v>
      </c>
    </row>
    <row r="18" spans="1:7" s="21" customFormat="1" ht="15">
      <c r="A18" s="44" t="s">
        <v>72</v>
      </c>
      <c r="B18" s="12" t="s">
        <v>75</v>
      </c>
      <c r="C18" s="37">
        <v>111</v>
      </c>
      <c r="D18" s="10">
        <v>0</v>
      </c>
      <c r="E18" s="11">
        <f aca="true" t="shared" si="6" ref="E18">C18*D18</f>
        <v>0</v>
      </c>
      <c r="F18" s="11">
        <f aca="true" t="shared" si="7" ref="F18">E18*0.01*$F$8</f>
        <v>0</v>
      </c>
      <c r="G18" s="11">
        <f aca="true" t="shared" si="8" ref="G18">E18+F18</f>
        <v>0</v>
      </c>
    </row>
    <row r="19" spans="1:7" s="21" customFormat="1" ht="15">
      <c r="A19" s="44" t="s">
        <v>74</v>
      </c>
      <c r="B19" s="48" t="s">
        <v>93</v>
      </c>
      <c r="C19" s="76">
        <v>26</v>
      </c>
      <c r="D19" s="10">
        <v>0</v>
      </c>
      <c r="E19" s="11">
        <f t="shared" si="0"/>
        <v>0</v>
      </c>
      <c r="F19" s="11">
        <f t="shared" si="1"/>
        <v>0</v>
      </c>
      <c r="G19" s="11">
        <f t="shared" si="2"/>
        <v>0</v>
      </c>
    </row>
    <row r="20" spans="1:7" s="21" customFormat="1" ht="15">
      <c r="A20" s="93" t="s">
        <v>76</v>
      </c>
      <c r="B20" s="94" t="s">
        <v>167</v>
      </c>
      <c r="C20" s="76">
        <f>C17</f>
        <v>130</v>
      </c>
      <c r="D20" s="10">
        <v>0</v>
      </c>
      <c r="E20" s="11">
        <f aca="true" t="shared" si="9" ref="E20">C20*D20</f>
        <v>0</v>
      </c>
      <c r="F20" s="11">
        <f aca="true" t="shared" si="10" ref="F20">E20*0.01*$F$8</f>
        <v>0</v>
      </c>
      <c r="G20" s="11">
        <f aca="true" t="shared" si="11" ref="G20">E20+F20</f>
        <v>0</v>
      </c>
    </row>
    <row r="21" spans="1:7" s="21" customFormat="1" ht="15">
      <c r="A21" s="45"/>
      <c r="B21" s="12"/>
      <c r="C21" s="37"/>
      <c r="D21" s="11"/>
      <c r="E21" s="11"/>
      <c r="F21" s="11"/>
      <c r="G21" s="11"/>
    </row>
    <row r="22" spans="1:7" s="21" customFormat="1" ht="15">
      <c r="A22" s="46" t="s">
        <v>14</v>
      </c>
      <c r="B22" s="39" t="s">
        <v>67</v>
      </c>
      <c r="C22" s="76">
        <v>130</v>
      </c>
      <c r="D22" s="10">
        <v>0</v>
      </c>
      <c r="E22" s="11">
        <f t="shared" si="0"/>
        <v>0</v>
      </c>
      <c r="F22" s="11">
        <f t="shared" si="1"/>
        <v>0</v>
      </c>
      <c r="G22" s="11">
        <f t="shared" si="2"/>
        <v>0</v>
      </c>
    </row>
    <row r="23" spans="1:7" s="21" customFormat="1" ht="15">
      <c r="A23" s="44" t="s">
        <v>70</v>
      </c>
      <c r="B23" s="12" t="s">
        <v>168</v>
      </c>
      <c r="C23" s="76">
        <v>26</v>
      </c>
      <c r="D23" s="10">
        <v>0</v>
      </c>
      <c r="E23" s="11">
        <f t="shared" si="0"/>
        <v>0</v>
      </c>
      <c r="F23" s="11">
        <f t="shared" si="1"/>
        <v>0</v>
      </c>
      <c r="G23" s="11">
        <f t="shared" si="2"/>
        <v>0</v>
      </c>
    </row>
    <row r="24" spans="1:7" s="21" customFormat="1" ht="15">
      <c r="A24" s="44" t="s">
        <v>71</v>
      </c>
      <c r="B24" s="12" t="s">
        <v>166</v>
      </c>
      <c r="C24" s="76">
        <f>104/2</f>
        <v>52</v>
      </c>
      <c r="D24" s="10">
        <v>0</v>
      </c>
      <c r="E24" s="11">
        <f t="shared" si="0"/>
        <v>0</v>
      </c>
      <c r="F24" s="11">
        <f t="shared" si="1"/>
        <v>0</v>
      </c>
      <c r="G24" s="11">
        <f t="shared" si="2"/>
        <v>0</v>
      </c>
    </row>
    <row r="25" spans="1:7" s="21" customFormat="1" ht="15">
      <c r="A25" s="44" t="s">
        <v>72</v>
      </c>
      <c r="B25" s="12" t="s">
        <v>89</v>
      </c>
      <c r="C25" s="76">
        <v>130</v>
      </c>
      <c r="D25" s="10">
        <v>0</v>
      </c>
      <c r="E25" s="11">
        <f t="shared" si="0"/>
        <v>0</v>
      </c>
      <c r="F25" s="11">
        <f t="shared" si="1"/>
        <v>0</v>
      </c>
      <c r="G25" s="11">
        <f t="shared" si="2"/>
        <v>0</v>
      </c>
    </row>
    <row r="26" spans="1:7" s="21" customFormat="1" ht="15">
      <c r="A26" s="44" t="s">
        <v>74</v>
      </c>
      <c r="B26" s="12" t="s">
        <v>75</v>
      </c>
      <c r="C26" s="76">
        <v>111</v>
      </c>
      <c r="D26" s="10">
        <v>0</v>
      </c>
      <c r="E26" s="11">
        <f aca="true" t="shared" si="12" ref="E26">C26*D26</f>
        <v>0</v>
      </c>
      <c r="F26" s="11">
        <f aca="true" t="shared" si="13" ref="F26">E26*0.01*$F$8</f>
        <v>0</v>
      </c>
      <c r="G26" s="11">
        <f aca="true" t="shared" si="14" ref="G26">E26+F26</f>
        <v>0</v>
      </c>
    </row>
    <row r="27" spans="1:7" s="21" customFormat="1" ht="15">
      <c r="A27" s="44" t="s">
        <v>76</v>
      </c>
      <c r="B27" s="48" t="s">
        <v>93</v>
      </c>
      <c r="C27" s="76">
        <v>26</v>
      </c>
      <c r="D27" s="10">
        <v>0</v>
      </c>
      <c r="E27" s="11">
        <f t="shared" si="0"/>
        <v>0</v>
      </c>
      <c r="F27" s="11">
        <f t="shared" si="1"/>
        <v>0</v>
      </c>
      <c r="G27" s="11">
        <f t="shared" si="2"/>
        <v>0</v>
      </c>
    </row>
    <row r="28" spans="1:7" s="21" customFormat="1" ht="15">
      <c r="A28" s="93" t="s">
        <v>77</v>
      </c>
      <c r="B28" s="94" t="s">
        <v>167</v>
      </c>
      <c r="C28" s="76">
        <f>C24</f>
        <v>52</v>
      </c>
      <c r="D28" s="10">
        <v>0</v>
      </c>
      <c r="E28" s="11">
        <f aca="true" t="shared" si="15" ref="E28">C28*D28</f>
        <v>0</v>
      </c>
      <c r="F28" s="11">
        <f aca="true" t="shared" si="16" ref="F28">E28*0.01*$F$8</f>
        <v>0</v>
      </c>
      <c r="G28" s="11">
        <f aca="true" t="shared" si="17" ref="G28">E28+F28</f>
        <v>0</v>
      </c>
    </row>
    <row r="29" spans="1:7" s="21" customFormat="1" ht="15">
      <c r="A29" s="45"/>
      <c r="B29" s="12"/>
      <c r="C29" s="37"/>
      <c r="D29" s="11"/>
      <c r="E29" s="11"/>
      <c r="F29" s="11"/>
      <c r="G29" s="11"/>
    </row>
    <row r="30" spans="1:7" s="21" customFormat="1" ht="15">
      <c r="A30" s="46" t="s">
        <v>15</v>
      </c>
      <c r="B30" s="39" t="s">
        <v>68</v>
      </c>
      <c r="C30" s="53">
        <v>390</v>
      </c>
      <c r="D30" s="10">
        <v>0</v>
      </c>
      <c r="E30" s="11">
        <f t="shared" si="0"/>
        <v>0</v>
      </c>
      <c r="F30" s="11">
        <f t="shared" si="1"/>
        <v>0</v>
      </c>
      <c r="G30" s="11">
        <f t="shared" si="2"/>
        <v>0</v>
      </c>
    </row>
    <row r="31" spans="1:7" s="21" customFormat="1" ht="15">
      <c r="A31" s="44" t="s">
        <v>70</v>
      </c>
      <c r="B31" s="12" t="s">
        <v>168</v>
      </c>
      <c r="C31" s="53">
        <v>65</v>
      </c>
      <c r="D31" s="10">
        <v>0</v>
      </c>
      <c r="E31" s="11">
        <f t="shared" si="0"/>
        <v>0</v>
      </c>
      <c r="F31" s="11">
        <f t="shared" si="1"/>
        <v>0</v>
      </c>
      <c r="G31" s="11">
        <f t="shared" si="2"/>
        <v>0</v>
      </c>
    </row>
    <row r="32" spans="1:7" s="21" customFormat="1" ht="15">
      <c r="A32" s="44" t="s">
        <v>71</v>
      </c>
      <c r="B32" s="12" t="s">
        <v>166</v>
      </c>
      <c r="C32" s="53">
        <f>326/2</f>
        <v>163</v>
      </c>
      <c r="D32" s="10">
        <v>0</v>
      </c>
      <c r="E32" s="11">
        <f t="shared" si="0"/>
        <v>0</v>
      </c>
      <c r="F32" s="11">
        <f t="shared" si="1"/>
        <v>0</v>
      </c>
      <c r="G32" s="11">
        <f t="shared" si="2"/>
        <v>0</v>
      </c>
    </row>
    <row r="33" spans="1:7" s="21" customFormat="1" ht="15">
      <c r="A33" s="44" t="s">
        <v>72</v>
      </c>
      <c r="B33" s="48" t="s">
        <v>93</v>
      </c>
      <c r="C33" s="53">
        <v>195</v>
      </c>
      <c r="D33" s="10">
        <v>0</v>
      </c>
      <c r="E33" s="11">
        <f t="shared" si="0"/>
        <v>0</v>
      </c>
      <c r="F33" s="11">
        <f t="shared" si="1"/>
        <v>0</v>
      </c>
      <c r="G33" s="11">
        <f t="shared" si="2"/>
        <v>0</v>
      </c>
    </row>
    <row r="34" spans="1:7" s="21" customFormat="1" ht="15">
      <c r="A34" s="93" t="s">
        <v>74</v>
      </c>
      <c r="B34" s="94" t="s">
        <v>167</v>
      </c>
      <c r="C34" s="53">
        <f>C32</f>
        <v>163</v>
      </c>
      <c r="D34" s="10">
        <v>0</v>
      </c>
      <c r="E34" s="11">
        <f aca="true" t="shared" si="18" ref="E34">C34*D34</f>
        <v>0</v>
      </c>
      <c r="F34" s="11">
        <f aca="true" t="shared" si="19" ref="F34">E34*0.01*$F$8</f>
        <v>0</v>
      </c>
      <c r="G34" s="11">
        <f aca="true" t="shared" si="20" ref="G34">E34+F34</f>
        <v>0</v>
      </c>
    </row>
    <row r="35" spans="1:7" s="21" customFormat="1" ht="15">
      <c r="A35" s="45"/>
      <c r="B35" s="12"/>
      <c r="C35" s="41"/>
      <c r="D35" s="11"/>
      <c r="E35" s="11"/>
      <c r="F35" s="11"/>
      <c r="G35" s="11"/>
    </row>
    <row r="36" spans="1:7" s="21" customFormat="1" ht="15">
      <c r="A36" s="32" t="s">
        <v>16</v>
      </c>
      <c r="B36" s="49" t="s">
        <v>69</v>
      </c>
      <c r="C36" s="41">
        <v>455</v>
      </c>
      <c r="D36" s="10">
        <v>0</v>
      </c>
      <c r="E36" s="11">
        <f t="shared" si="0"/>
        <v>0</v>
      </c>
      <c r="F36" s="11">
        <f t="shared" si="1"/>
        <v>0</v>
      </c>
      <c r="G36" s="11">
        <f t="shared" si="2"/>
        <v>0</v>
      </c>
    </row>
    <row r="37" spans="1:7" s="21" customFormat="1" ht="15">
      <c r="A37" s="45" t="s">
        <v>70</v>
      </c>
      <c r="B37" s="12" t="s">
        <v>168</v>
      </c>
      <c r="C37" s="41">
        <v>65</v>
      </c>
      <c r="D37" s="10">
        <v>0</v>
      </c>
      <c r="E37" s="11">
        <f t="shared" si="0"/>
        <v>0</v>
      </c>
      <c r="F37" s="11">
        <f t="shared" si="1"/>
        <v>0</v>
      </c>
      <c r="G37" s="11">
        <f t="shared" si="2"/>
        <v>0</v>
      </c>
    </row>
    <row r="38" spans="1:7" s="21" customFormat="1" ht="15">
      <c r="A38" s="45" t="s">
        <v>71</v>
      </c>
      <c r="B38" s="12" t="s">
        <v>166</v>
      </c>
      <c r="C38" s="41">
        <f>390/2</f>
        <v>195</v>
      </c>
      <c r="D38" s="10">
        <v>0</v>
      </c>
      <c r="E38" s="11">
        <f t="shared" si="0"/>
        <v>0</v>
      </c>
      <c r="F38" s="11">
        <f t="shared" si="1"/>
        <v>0</v>
      </c>
      <c r="G38" s="11">
        <f t="shared" si="2"/>
        <v>0</v>
      </c>
    </row>
    <row r="39" spans="1:7" s="21" customFormat="1" ht="15">
      <c r="A39" s="45" t="s">
        <v>72</v>
      </c>
      <c r="B39" s="12" t="s">
        <v>73</v>
      </c>
      <c r="C39" s="41">
        <v>26</v>
      </c>
      <c r="D39" s="10">
        <v>0</v>
      </c>
      <c r="E39" s="11">
        <f t="shared" si="0"/>
        <v>0</v>
      </c>
      <c r="F39" s="11">
        <f t="shared" si="1"/>
        <v>0</v>
      </c>
      <c r="G39" s="11">
        <f t="shared" si="2"/>
        <v>0</v>
      </c>
    </row>
    <row r="40" spans="1:7" s="21" customFormat="1" ht="15">
      <c r="A40" s="45" t="s">
        <v>74</v>
      </c>
      <c r="B40" s="12" t="s">
        <v>75</v>
      </c>
      <c r="C40" s="41">
        <v>13</v>
      </c>
      <c r="D40" s="10">
        <v>0</v>
      </c>
      <c r="E40" s="11">
        <f t="shared" si="0"/>
        <v>0</v>
      </c>
      <c r="F40" s="11">
        <f t="shared" si="1"/>
        <v>0</v>
      </c>
      <c r="G40" s="11">
        <f t="shared" si="2"/>
        <v>0</v>
      </c>
    </row>
    <row r="41" spans="1:7" s="21" customFormat="1" ht="15">
      <c r="A41" s="45" t="s">
        <v>76</v>
      </c>
      <c r="B41" s="12" t="s">
        <v>91</v>
      </c>
      <c r="C41" s="41">
        <v>33</v>
      </c>
      <c r="D41" s="10">
        <v>0</v>
      </c>
      <c r="E41" s="11">
        <f t="shared" si="0"/>
        <v>0</v>
      </c>
      <c r="F41" s="11">
        <f t="shared" si="1"/>
        <v>0</v>
      </c>
      <c r="G41" s="11">
        <f t="shared" si="2"/>
        <v>0</v>
      </c>
    </row>
    <row r="42" spans="1:7" s="21" customFormat="1" ht="15">
      <c r="A42" s="45" t="s">
        <v>77</v>
      </c>
      <c r="B42" s="12" t="s">
        <v>159</v>
      </c>
      <c r="C42" s="41">
        <v>46</v>
      </c>
      <c r="D42" s="10">
        <v>0</v>
      </c>
      <c r="E42" s="11">
        <f t="shared" si="0"/>
        <v>0</v>
      </c>
      <c r="F42" s="11">
        <f t="shared" si="1"/>
        <v>0</v>
      </c>
      <c r="G42" s="11">
        <f t="shared" si="2"/>
        <v>0</v>
      </c>
    </row>
    <row r="43" spans="1:7" s="21" customFormat="1" ht="15">
      <c r="A43" s="45" t="s">
        <v>78</v>
      </c>
      <c r="B43" s="12" t="s">
        <v>160</v>
      </c>
      <c r="C43" s="41">
        <v>46</v>
      </c>
      <c r="D43" s="10">
        <v>0</v>
      </c>
      <c r="E43" s="11">
        <f t="shared" si="0"/>
        <v>0</v>
      </c>
      <c r="F43" s="11">
        <f t="shared" si="1"/>
        <v>0</v>
      </c>
      <c r="G43" s="11">
        <f t="shared" si="2"/>
        <v>0</v>
      </c>
    </row>
    <row r="44" spans="1:7" s="21" customFormat="1" ht="15">
      <c r="A44" s="45" t="s">
        <v>79</v>
      </c>
      <c r="B44" s="12" t="s">
        <v>161</v>
      </c>
      <c r="C44" s="41">
        <v>46</v>
      </c>
      <c r="D44" s="10">
        <v>0</v>
      </c>
      <c r="E44" s="11">
        <f aca="true" t="shared" si="21" ref="E44">C44*D44</f>
        <v>0</v>
      </c>
      <c r="F44" s="11">
        <f aca="true" t="shared" si="22" ref="F44">E44*0.01*$F$8</f>
        <v>0</v>
      </c>
      <c r="G44" s="11">
        <f aca="true" t="shared" si="23" ref="G44">E44+F44</f>
        <v>0</v>
      </c>
    </row>
    <row r="45" spans="1:7" s="21" customFormat="1" ht="15">
      <c r="A45" s="45" t="s">
        <v>81</v>
      </c>
      <c r="B45" s="12" t="s">
        <v>80</v>
      </c>
      <c r="C45" s="41">
        <v>325</v>
      </c>
      <c r="D45" s="10">
        <v>0</v>
      </c>
      <c r="E45" s="11">
        <f t="shared" si="0"/>
        <v>0</v>
      </c>
      <c r="F45" s="11">
        <f t="shared" si="1"/>
        <v>0</v>
      </c>
      <c r="G45" s="11">
        <f t="shared" si="2"/>
        <v>0</v>
      </c>
    </row>
    <row r="46" spans="1:7" s="21" customFormat="1" ht="15">
      <c r="A46" s="45" t="s">
        <v>87</v>
      </c>
      <c r="B46" s="12" t="s">
        <v>82</v>
      </c>
      <c r="C46" s="41">
        <v>13</v>
      </c>
      <c r="D46" s="10">
        <v>0</v>
      </c>
      <c r="E46" s="11">
        <f t="shared" si="0"/>
        <v>0</v>
      </c>
      <c r="F46" s="11">
        <f t="shared" si="1"/>
        <v>0</v>
      </c>
      <c r="G46" s="11">
        <f t="shared" si="2"/>
        <v>0</v>
      </c>
    </row>
    <row r="47" spans="1:7" s="21" customFormat="1" ht="15">
      <c r="A47" s="45" t="s">
        <v>164</v>
      </c>
      <c r="B47" s="94" t="s">
        <v>167</v>
      </c>
      <c r="C47" s="41">
        <f>C38</f>
        <v>195</v>
      </c>
      <c r="D47" s="10">
        <v>0</v>
      </c>
      <c r="E47" s="11">
        <f aca="true" t="shared" si="24" ref="E47">C47*D47</f>
        <v>0</v>
      </c>
      <c r="F47" s="11">
        <f aca="true" t="shared" si="25" ref="F47">E47*0.01*$F$8</f>
        <v>0</v>
      </c>
      <c r="G47" s="11">
        <f aca="true" t="shared" si="26" ref="G47">E47+F47</f>
        <v>0</v>
      </c>
    </row>
    <row r="48" spans="1:7" s="21" customFormat="1" ht="15">
      <c r="A48" s="45"/>
      <c r="B48" s="12"/>
      <c r="C48" s="41"/>
      <c r="D48" s="11"/>
      <c r="E48" s="11"/>
      <c r="F48" s="11"/>
      <c r="G48" s="11"/>
    </row>
    <row r="49" spans="1:7" s="21" customFormat="1" ht="15">
      <c r="A49" s="46" t="s">
        <v>17</v>
      </c>
      <c r="B49" s="49" t="s">
        <v>83</v>
      </c>
      <c r="C49" s="41">
        <v>169</v>
      </c>
      <c r="D49" s="10">
        <v>0</v>
      </c>
      <c r="E49" s="11">
        <f t="shared" si="0"/>
        <v>0</v>
      </c>
      <c r="F49" s="11">
        <f t="shared" si="1"/>
        <v>0</v>
      </c>
      <c r="G49" s="11">
        <f t="shared" si="2"/>
        <v>0</v>
      </c>
    </row>
    <row r="50" spans="1:7" s="21" customFormat="1" ht="15">
      <c r="A50" s="45" t="s">
        <v>70</v>
      </c>
      <c r="B50" s="12" t="s">
        <v>168</v>
      </c>
      <c r="C50" s="41">
        <v>65</v>
      </c>
      <c r="D50" s="10">
        <v>0</v>
      </c>
      <c r="E50" s="11">
        <f t="shared" si="0"/>
        <v>0</v>
      </c>
      <c r="F50" s="11">
        <f t="shared" si="1"/>
        <v>0</v>
      </c>
      <c r="G50" s="11">
        <f t="shared" si="2"/>
        <v>0</v>
      </c>
    </row>
    <row r="51" spans="1:7" s="21" customFormat="1" ht="15">
      <c r="A51" s="45" t="s">
        <v>71</v>
      </c>
      <c r="B51" s="12" t="s">
        <v>166</v>
      </c>
      <c r="C51" s="41">
        <f>104/2</f>
        <v>52</v>
      </c>
      <c r="D51" s="10">
        <v>0</v>
      </c>
      <c r="E51" s="11">
        <f t="shared" si="0"/>
        <v>0</v>
      </c>
      <c r="F51" s="11">
        <f t="shared" si="1"/>
        <v>0</v>
      </c>
      <c r="G51" s="11">
        <f t="shared" si="2"/>
        <v>0</v>
      </c>
    </row>
    <row r="52" spans="1:7" s="21" customFormat="1" ht="15">
      <c r="A52" s="45" t="s">
        <v>72</v>
      </c>
      <c r="B52" s="12" t="s">
        <v>73</v>
      </c>
      <c r="C52" s="51">
        <v>104</v>
      </c>
      <c r="D52" s="10">
        <v>0</v>
      </c>
      <c r="E52" s="11">
        <f t="shared" si="0"/>
        <v>0</v>
      </c>
      <c r="F52" s="11">
        <f t="shared" si="1"/>
        <v>0</v>
      </c>
      <c r="G52" s="11">
        <f t="shared" si="2"/>
        <v>0</v>
      </c>
    </row>
    <row r="53" spans="1:7" s="21" customFormat="1" ht="15">
      <c r="A53" s="45" t="s">
        <v>74</v>
      </c>
      <c r="B53" s="12" t="s">
        <v>75</v>
      </c>
      <c r="C53" s="41">
        <v>20</v>
      </c>
      <c r="D53" s="10">
        <v>0</v>
      </c>
      <c r="E53" s="11">
        <f t="shared" si="0"/>
        <v>0</v>
      </c>
      <c r="F53" s="11">
        <f t="shared" si="1"/>
        <v>0</v>
      </c>
      <c r="G53" s="11">
        <f t="shared" si="2"/>
        <v>0</v>
      </c>
    </row>
    <row r="54" spans="1:7" s="21" customFormat="1" ht="15">
      <c r="A54" s="45" t="s">
        <v>76</v>
      </c>
      <c r="B54" s="12" t="s">
        <v>90</v>
      </c>
      <c r="C54" s="41">
        <v>13</v>
      </c>
      <c r="D54" s="10">
        <v>0</v>
      </c>
      <c r="E54" s="11">
        <f t="shared" si="0"/>
        <v>0</v>
      </c>
      <c r="F54" s="11">
        <f t="shared" si="1"/>
        <v>0</v>
      </c>
      <c r="G54" s="11">
        <f t="shared" si="2"/>
        <v>0</v>
      </c>
    </row>
    <row r="55" spans="1:7" s="21" customFormat="1" ht="15">
      <c r="A55" s="45" t="s">
        <v>77</v>
      </c>
      <c r="B55" s="12" t="s">
        <v>159</v>
      </c>
      <c r="C55" s="41">
        <v>46</v>
      </c>
      <c r="D55" s="10">
        <v>0</v>
      </c>
      <c r="E55" s="11">
        <f t="shared" si="0"/>
        <v>0</v>
      </c>
      <c r="F55" s="11">
        <f t="shared" si="1"/>
        <v>0</v>
      </c>
      <c r="G55" s="11">
        <f t="shared" si="2"/>
        <v>0</v>
      </c>
    </row>
    <row r="56" spans="1:7" s="21" customFormat="1" ht="15">
      <c r="A56" s="45" t="s">
        <v>78</v>
      </c>
      <c r="B56" s="12" t="s">
        <v>162</v>
      </c>
      <c r="C56" s="41">
        <v>46</v>
      </c>
      <c r="D56" s="10">
        <v>0</v>
      </c>
      <c r="E56" s="11">
        <f t="shared" si="0"/>
        <v>0</v>
      </c>
      <c r="F56" s="11">
        <f t="shared" si="1"/>
        <v>0</v>
      </c>
      <c r="G56" s="11">
        <f t="shared" si="2"/>
        <v>0</v>
      </c>
    </row>
    <row r="57" spans="1:7" s="21" customFormat="1" ht="15">
      <c r="A57" s="45" t="s">
        <v>79</v>
      </c>
      <c r="B57" s="12" t="s">
        <v>163</v>
      </c>
      <c r="C57" s="41">
        <v>46</v>
      </c>
      <c r="D57" s="10">
        <v>0</v>
      </c>
      <c r="E57" s="11">
        <f aca="true" t="shared" si="27" ref="E57">C57*D57</f>
        <v>0</v>
      </c>
      <c r="F57" s="11">
        <f aca="true" t="shared" si="28" ref="F57">E57*0.01*$F$8</f>
        <v>0</v>
      </c>
      <c r="G57" s="11">
        <f aca="true" t="shared" si="29" ref="G57">E57+F57</f>
        <v>0</v>
      </c>
    </row>
    <row r="58" spans="1:7" s="21" customFormat="1" ht="15">
      <c r="A58" s="45" t="s">
        <v>81</v>
      </c>
      <c r="B58" s="12" t="s">
        <v>80</v>
      </c>
      <c r="C58" s="41">
        <v>65</v>
      </c>
      <c r="D58" s="10">
        <v>0</v>
      </c>
      <c r="E58" s="11">
        <f t="shared" si="0"/>
        <v>0</v>
      </c>
      <c r="F58" s="11">
        <f t="shared" si="1"/>
        <v>0</v>
      </c>
      <c r="G58" s="11">
        <f t="shared" si="2"/>
        <v>0</v>
      </c>
    </row>
    <row r="59" spans="1:7" s="21" customFormat="1" ht="15">
      <c r="A59" s="45" t="s">
        <v>87</v>
      </c>
      <c r="B59" s="12" t="s">
        <v>82</v>
      </c>
      <c r="C59" s="41">
        <v>13</v>
      </c>
      <c r="D59" s="10">
        <v>0</v>
      </c>
      <c r="E59" s="11">
        <f t="shared" si="0"/>
        <v>0</v>
      </c>
      <c r="F59" s="11">
        <f t="shared" si="1"/>
        <v>0</v>
      </c>
      <c r="G59" s="11">
        <f t="shared" si="2"/>
        <v>0</v>
      </c>
    </row>
    <row r="60" spans="1:7" s="21" customFormat="1" ht="15">
      <c r="A60" s="97" t="s">
        <v>164</v>
      </c>
      <c r="B60" s="94" t="s">
        <v>167</v>
      </c>
      <c r="C60" s="41">
        <f>C52</f>
        <v>104</v>
      </c>
      <c r="D60" s="10">
        <v>0</v>
      </c>
      <c r="E60" s="11">
        <f aca="true" t="shared" si="30" ref="E60">C60*D60</f>
        <v>0</v>
      </c>
      <c r="F60" s="11">
        <f aca="true" t="shared" si="31" ref="F60">E60*0.01*$F$8</f>
        <v>0</v>
      </c>
      <c r="G60" s="11">
        <f aca="true" t="shared" si="32" ref="G60">E60+F60</f>
        <v>0</v>
      </c>
    </row>
    <row r="61" spans="1:7" s="21" customFormat="1" ht="15">
      <c r="A61" s="45"/>
      <c r="B61" s="12"/>
      <c r="C61" s="41"/>
      <c r="D61" s="11"/>
      <c r="E61" s="11"/>
      <c r="F61" s="11"/>
      <c r="G61" s="11"/>
    </row>
    <row r="62" spans="1:7" s="21" customFormat="1" ht="15">
      <c r="A62" s="45" t="s">
        <v>18</v>
      </c>
      <c r="B62" s="49" t="s">
        <v>84</v>
      </c>
      <c r="C62" s="41">
        <v>780</v>
      </c>
      <c r="D62" s="10">
        <v>0</v>
      </c>
      <c r="E62" s="11">
        <f t="shared" si="0"/>
        <v>0</v>
      </c>
      <c r="F62" s="11">
        <f t="shared" si="1"/>
        <v>0</v>
      </c>
      <c r="G62" s="11">
        <f t="shared" si="2"/>
        <v>0</v>
      </c>
    </row>
    <row r="63" spans="1:7" s="21" customFormat="1" ht="15">
      <c r="A63" s="45" t="s">
        <v>70</v>
      </c>
      <c r="B63" s="12" t="s">
        <v>168</v>
      </c>
      <c r="C63" s="41">
        <v>130</v>
      </c>
      <c r="D63" s="10">
        <v>0</v>
      </c>
      <c r="E63" s="11">
        <f t="shared" si="0"/>
        <v>0</v>
      </c>
      <c r="F63" s="11">
        <f t="shared" si="1"/>
        <v>0</v>
      </c>
      <c r="G63" s="11">
        <f t="shared" si="2"/>
        <v>0</v>
      </c>
    </row>
    <row r="64" spans="1:7" s="21" customFormat="1" ht="15">
      <c r="A64" s="45" t="s">
        <v>71</v>
      </c>
      <c r="B64" s="12" t="s">
        <v>166</v>
      </c>
      <c r="C64" s="41">
        <f>650/2</f>
        <v>325</v>
      </c>
      <c r="D64" s="10">
        <v>0</v>
      </c>
      <c r="E64" s="11">
        <f t="shared" si="0"/>
        <v>0</v>
      </c>
      <c r="F64" s="11">
        <f t="shared" si="1"/>
        <v>0</v>
      </c>
      <c r="G64" s="11">
        <f t="shared" si="2"/>
        <v>0</v>
      </c>
    </row>
    <row r="65" spans="1:7" s="21" customFormat="1" ht="15">
      <c r="A65" s="45" t="s">
        <v>72</v>
      </c>
      <c r="B65" s="12" t="s">
        <v>73</v>
      </c>
      <c r="C65" s="41">
        <v>39</v>
      </c>
      <c r="D65" s="10">
        <v>0</v>
      </c>
      <c r="E65" s="11">
        <f t="shared" si="0"/>
        <v>0</v>
      </c>
      <c r="F65" s="11">
        <f t="shared" si="1"/>
        <v>0</v>
      </c>
      <c r="G65" s="11">
        <f t="shared" si="2"/>
        <v>0</v>
      </c>
    </row>
    <row r="66" spans="1:7" s="21" customFormat="1" ht="15">
      <c r="A66" s="45" t="s">
        <v>74</v>
      </c>
      <c r="B66" s="12" t="s">
        <v>85</v>
      </c>
      <c r="C66" s="41">
        <v>130</v>
      </c>
      <c r="D66" s="10">
        <v>0</v>
      </c>
      <c r="E66" s="11">
        <f t="shared" si="0"/>
        <v>0</v>
      </c>
      <c r="F66" s="11">
        <f t="shared" si="1"/>
        <v>0</v>
      </c>
      <c r="G66" s="11">
        <f t="shared" si="2"/>
        <v>0</v>
      </c>
    </row>
    <row r="67" spans="1:7" s="21" customFormat="1" ht="15">
      <c r="A67" s="45" t="s">
        <v>76</v>
      </c>
      <c r="B67" s="12" t="s">
        <v>92</v>
      </c>
      <c r="C67" s="41">
        <v>26</v>
      </c>
      <c r="D67" s="10">
        <v>0</v>
      </c>
      <c r="E67" s="11">
        <f t="shared" si="0"/>
        <v>0</v>
      </c>
      <c r="F67" s="11">
        <f t="shared" si="1"/>
        <v>0</v>
      </c>
      <c r="G67" s="11">
        <f t="shared" si="2"/>
        <v>0</v>
      </c>
    </row>
    <row r="68" spans="1:7" s="21" customFormat="1" ht="27.6">
      <c r="A68" s="45" t="s">
        <v>77</v>
      </c>
      <c r="B68" s="12" t="s">
        <v>86</v>
      </c>
      <c r="C68" s="41">
        <v>20</v>
      </c>
      <c r="D68" s="10">
        <v>0</v>
      </c>
      <c r="E68" s="11">
        <f t="shared" si="0"/>
        <v>0</v>
      </c>
      <c r="F68" s="11">
        <f t="shared" si="1"/>
        <v>0</v>
      </c>
      <c r="G68" s="11">
        <f t="shared" si="2"/>
        <v>0</v>
      </c>
    </row>
    <row r="69" spans="1:7" s="21" customFormat="1" ht="15">
      <c r="A69" s="45" t="s">
        <v>78</v>
      </c>
      <c r="B69" s="12" t="s">
        <v>159</v>
      </c>
      <c r="C69" s="41">
        <v>65</v>
      </c>
      <c r="D69" s="10">
        <v>0</v>
      </c>
      <c r="E69" s="11">
        <f t="shared" si="0"/>
        <v>0</v>
      </c>
      <c r="F69" s="11">
        <f t="shared" si="1"/>
        <v>0</v>
      </c>
      <c r="G69" s="11">
        <f t="shared" si="2"/>
        <v>0</v>
      </c>
    </row>
    <row r="70" spans="1:7" s="21" customFormat="1" ht="15">
      <c r="A70" s="45" t="s">
        <v>79</v>
      </c>
      <c r="B70" s="12" t="s">
        <v>160</v>
      </c>
      <c r="C70" s="41">
        <v>46</v>
      </c>
      <c r="D70" s="10">
        <v>0</v>
      </c>
      <c r="E70" s="11">
        <f t="shared" si="0"/>
        <v>0</v>
      </c>
      <c r="F70" s="11">
        <f t="shared" si="1"/>
        <v>0</v>
      </c>
      <c r="G70" s="11">
        <f t="shared" si="2"/>
        <v>0</v>
      </c>
    </row>
    <row r="71" spans="1:7" s="21" customFormat="1" ht="15">
      <c r="A71" s="45" t="s">
        <v>81</v>
      </c>
      <c r="B71" s="12" t="s">
        <v>161</v>
      </c>
      <c r="C71" s="41">
        <v>46</v>
      </c>
      <c r="D71" s="10">
        <v>0</v>
      </c>
      <c r="E71" s="11">
        <f aca="true" t="shared" si="33" ref="E71">C71*D71</f>
        <v>0</v>
      </c>
      <c r="F71" s="11">
        <f aca="true" t="shared" si="34" ref="F71">E71*0.01*$F$8</f>
        <v>0</v>
      </c>
      <c r="G71" s="11">
        <f aca="true" t="shared" si="35" ref="G71">E71+F71</f>
        <v>0</v>
      </c>
    </row>
    <row r="72" spans="1:7" s="21" customFormat="1" ht="15">
      <c r="A72" s="45" t="s">
        <v>87</v>
      </c>
      <c r="B72" s="12" t="s">
        <v>80</v>
      </c>
      <c r="C72" s="41">
        <v>546</v>
      </c>
      <c r="D72" s="10">
        <v>0</v>
      </c>
      <c r="E72" s="11">
        <f t="shared" si="0"/>
        <v>0</v>
      </c>
      <c r="F72" s="11">
        <f t="shared" si="1"/>
        <v>0</v>
      </c>
      <c r="G72" s="11">
        <f t="shared" si="2"/>
        <v>0</v>
      </c>
    </row>
    <row r="73" spans="1:7" s="21" customFormat="1" ht="15">
      <c r="A73" s="38" t="s">
        <v>164</v>
      </c>
      <c r="B73" s="12" t="s">
        <v>82</v>
      </c>
      <c r="C73" s="41">
        <v>13</v>
      </c>
      <c r="D73" s="10">
        <v>0</v>
      </c>
      <c r="E73" s="11">
        <f t="shared" si="0"/>
        <v>0</v>
      </c>
      <c r="F73" s="11">
        <f t="shared" si="1"/>
        <v>0</v>
      </c>
      <c r="G73" s="11">
        <f t="shared" si="2"/>
        <v>0</v>
      </c>
    </row>
    <row r="74" spans="1:7" s="21" customFormat="1" ht="14.4" thickBot="1">
      <c r="A74" s="96" t="s">
        <v>169</v>
      </c>
      <c r="B74" s="98" t="s">
        <v>167</v>
      </c>
      <c r="C74" s="95">
        <f>C64</f>
        <v>325</v>
      </c>
      <c r="D74" s="10">
        <v>0</v>
      </c>
      <c r="E74" s="11">
        <f aca="true" t="shared" si="36" ref="E74">C74*D74</f>
        <v>0</v>
      </c>
      <c r="F74" s="11">
        <f aca="true" t="shared" si="37" ref="F74">E74*0.01*$F$8</f>
        <v>0</v>
      </c>
      <c r="G74" s="11">
        <f aca="true" t="shared" si="38" ref="G74">E74+F74</f>
        <v>0</v>
      </c>
    </row>
    <row r="75" spans="1:7" s="21" customFormat="1" ht="14.4" thickBot="1">
      <c r="A75" s="16" t="s">
        <v>154</v>
      </c>
      <c r="B75" s="73"/>
      <c r="C75" s="54"/>
      <c r="D75" s="17"/>
      <c r="E75" s="19">
        <f>SUM(E9:E74)</f>
        <v>0</v>
      </c>
      <c r="F75" s="20">
        <f>SUM(F9:F74)</f>
        <v>0</v>
      </c>
      <c r="G75" s="20">
        <f>SUM(G9:G74)</f>
        <v>0</v>
      </c>
    </row>
    <row r="76" spans="1:2" ht="15">
      <c r="A76" s="22" t="s">
        <v>24</v>
      </c>
      <c r="B76" s="33"/>
    </row>
    <row r="77" spans="1:2" ht="15">
      <c r="A77" s="24" t="s">
        <v>25</v>
      </c>
      <c r="B77" s="40"/>
    </row>
    <row r="78" spans="1:2" ht="15">
      <c r="A78" s="25" t="s">
        <v>26</v>
      </c>
      <c r="B78" s="40"/>
    </row>
    <row r="79" spans="1:2" ht="15">
      <c r="A79" s="23" t="s">
        <v>27</v>
      </c>
      <c r="B79" s="40"/>
    </row>
    <row r="80" spans="1:2" ht="15">
      <c r="A80" s="23" t="s">
        <v>28</v>
      </c>
      <c r="B80" s="40"/>
    </row>
    <row r="81" spans="1:7" s="21" customFormat="1" ht="15">
      <c r="A81" s="23" t="s">
        <v>29</v>
      </c>
      <c r="C81" s="55"/>
      <c r="D81" s="23"/>
      <c r="E81" s="23"/>
      <c r="F81" s="23"/>
      <c r="G81" s="23"/>
    </row>
  </sheetData>
  <protectedRanges>
    <protectedRange sqref="D75:G75 E9:G74" name="ceny"/>
    <protectedRange sqref="F8" name="dph"/>
    <protectedRange sqref="C22:C28 C30:C34" name="ceny_1"/>
    <protectedRange sqref="C54" name="ceny_2"/>
  </protectedRanges>
  <mergeCells count="6">
    <mergeCell ref="A7:A8"/>
    <mergeCell ref="B7:B8"/>
    <mergeCell ref="D7:D8"/>
    <mergeCell ref="E7:E8"/>
    <mergeCell ref="G7:G8"/>
    <mergeCell ref="C7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Brychta Radek</dc:creator>
  <cp:keywords/>
  <dc:description/>
  <cp:lastModifiedBy>Páleník Robert</cp:lastModifiedBy>
  <dcterms:created xsi:type="dcterms:W3CDTF">2022-01-25T06:43:32Z</dcterms:created>
  <dcterms:modified xsi:type="dcterms:W3CDTF">2022-05-16T15:39:52Z</dcterms:modified>
  <cp:category/>
  <cp:version/>
  <cp:contentType/>
  <cp:contentStatus/>
</cp:coreProperties>
</file>