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Lipník\"/>
    </mc:Choice>
  </mc:AlternateContent>
  <bookViews>
    <workbookView xWindow="0" yWindow="0" windowWidth="0" windowHeight="0"/>
  </bookViews>
  <sheets>
    <sheet name="Rekapitulace stavby" sheetId="1" r:id="rId1"/>
    <sheet name="SO 015 - Vozovka - autobu..." sheetId="2" r:id="rId2"/>
    <sheet name="SO 016.2 - Rozpočet" sheetId="3" r:id="rId3"/>
    <sheet name="SO 021 - Rozpočet" sheetId="4" r:id="rId4"/>
    <sheet name="SO 023 - Rozpočet" sheetId="5" r:id="rId5"/>
    <sheet name="SO 024 - Rozpočet" sheetId="6" r:id="rId6"/>
    <sheet name="SO 025 - Rozpočet" sheetId="7" r:id="rId7"/>
    <sheet name="SO 026 - Rozpočet" sheetId="8" r:id="rId8"/>
    <sheet name="SO 027 - Rozpočet" sheetId="9" r:id="rId9"/>
    <sheet name="SO 115 - Vozovka - autobu..." sheetId="10" r:id="rId10"/>
    <sheet name="SO 116.2 - Rozpočet" sheetId="11" r:id="rId11"/>
    <sheet name="SO 117.1 - Vozovka - dopr..." sheetId="12" r:id="rId12"/>
    <sheet name="SO 117.2 - Rozpočet" sheetId="13" r:id="rId13"/>
    <sheet name="SO 121 - Rozpočet" sheetId="14" r:id="rId14"/>
    <sheet name="SO 122 - Rozpočet" sheetId="15" r:id="rId15"/>
    <sheet name="SO 123 - Rozpočet" sheetId="16" r:id="rId16"/>
    <sheet name="SO 124 - Rozpočet" sheetId="17" r:id="rId17"/>
    <sheet name="SO 125 - Rozpočet" sheetId="18" r:id="rId18"/>
    <sheet name="SO 126 - Rozpočet" sheetId="19" r:id="rId19"/>
    <sheet name="SO 127 - Rozpočet" sheetId="20" r:id="rId20"/>
    <sheet name="SO 401 - Veřejné osvětlení" sheetId="21" r:id="rId21"/>
    <sheet name="SO 802 - Rozpočet" sheetId="22" r:id="rId22"/>
    <sheet name="VON - Rozpočet" sheetId="23" r:id="rId23"/>
  </sheets>
  <definedNames>
    <definedName name="_xlnm.Print_Area" localSheetId="0">'Rekapitulace stavby'!$D$4:$AO$76,'Rekapitulace stavby'!$C$82:$AQ$117</definedName>
    <definedName name="_xlnm.Print_Titles" localSheetId="0">'Rekapitulace stavby'!$92:$92</definedName>
    <definedName name="_xlnm._FilterDatabase" localSheetId="1" hidden="1">'SO 015 - Vozovka - autobu...'!$C$120:$K$164</definedName>
    <definedName name="_xlnm.Print_Area" localSheetId="1">'SO 015 - Vozovka - autobu...'!$C$4:$J$39,'SO 015 - Vozovka - autobu...'!$C$50:$J$76,'SO 015 - Vozovka - autobu...'!$C$82:$J$102,'SO 015 - Vozovka - autobu...'!$C$108:$K$164</definedName>
    <definedName name="_xlnm.Print_Titles" localSheetId="1">'SO 015 - Vozovka - autobu...'!$120:$120</definedName>
    <definedName name="_xlnm._FilterDatabase" localSheetId="2" hidden="1">'SO 016.2 - Rozpočet'!$C$118:$K$132</definedName>
    <definedName name="_xlnm.Print_Area" localSheetId="2">'SO 016.2 - Rozpočet'!$C$4:$J$39,'SO 016.2 - Rozpočet'!$C$50:$J$76,'SO 016.2 - Rozpočet'!$C$82:$J$100,'SO 016.2 - Rozpočet'!$C$106:$K$132</definedName>
    <definedName name="_xlnm.Print_Titles" localSheetId="2">'SO 016.2 - Rozpočet'!$118:$118</definedName>
    <definedName name="_xlnm._FilterDatabase" localSheetId="3" hidden="1">'SO 021 - Rozpočet'!$C$119:$K$172</definedName>
    <definedName name="_xlnm.Print_Area" localSheetId="3">'SO 021 - Rozpočet'!$C$4:$J$39,'SO 021 - Rozpočet'!$C$50:$J$76,'SO 021 - Rozpočet'!$C$82:$J$101,'SO 021 - Rozpočet'!$C$107:$K$172</definedName>
    <definedName name="_xlnm.Print_Titles" localSheetId="3">'SO 021 - Rozpočet'!$119:$119</definedName>
    <definedName name="_xlnm._FilterDatabase" localSheetId="4" hidden="1">'SO 023 - Rozpočet'!$C$118:$K$149</definedName>
    <definedName name="_xlnm.Print_Area" localSheetId="4">'SO 023 - Rozpočet'!$C$4:$J$39,'SO 023 - Rozpočet'!$C$50:$J$76,'SO 023 - Rozpočet'!$C$82:$J$100,'SO 023 - Rozpočet'!$C$106:$K$149</definedName>
    <definedName name="_xlnm.Print_Titles" localSheetId="4">'SO 023 - Rozpočet'!$118:$118</definedName>
    <definedName name="_xlnm._FilterDatabase" localSheetId="5" hidden="1">'SO 024 - Rozpočet'!$C$121:$K$179</definedName>
    <definedName name="_xlnm.Print_Area" localSheetId="5">'SO 024 - Rozpočet'!$C$4:$J$39,'SO 024 - Rozpočet'!$C$50:$J$76,'SO 024 - Rozpočet'!$C$82:$J$103,'SO 024 - Rozpočet'!$C$109:$K$179</definedName>
    <definedName name="_xlnm.Print_Titles" localSheetId="5">'SO 024 - Rozpočet'!$121:$121</definedName>
    <definedName name="_xlnm._FilterDatabase" localSheetId="6" hidden="1">'SO 025 - Rozpočet'!$C$119:$K$178</definedName>
    <definedName name="_xlnm.Print_Area" localSheetId="6">'SO 025 - Rozpočet'!$C$4:$J$39,'SO 025 - Rozpočet'!$C$50:$J$76,'SO 025 - Rozpočet'!$C$82:$J$101,'SO 025 - Rozpočet'!$C$107:$K$178</definedName>
    <definedName name="_xlnm.Print_Titles" localSheetId="6">'SO 025 - Rozpočet'!$119:$119</definedName>
    <definedName name="_xlnm._FilterDatabase" localSheetId="7" hidden="1">'SO 026 - Rozpočet'!$C$120:$K$156</definedName>
    <definedName name="_xlnm.Print_Area" localSheetId="7">'SO 026 - Rozpočet'!$C$4:$J$39,'SO 026 - Rozpočet'!$C$50:$J$76,'SO 026 - Rozpočet'!$C$82:$J$102,'SO 026 - Rozpočet'!$C$108:$K$156</definedName>
    <definedName name="_xlnm.Print_Titles" localSheetId="7">'SO 026 - Rozpočet'!$120:$120</definedName>
    <definedName name="_xlnm._FilterDatabase" localSheetId="8" hidden="1">'SO 027 - Rozpočet'!$C$117:$K$135</definedName>
    <definedName name="_xlnm.Print_Area" localSheetId="8">'SO 027 - Rozpočet'!$C$4:$J$39,'SO 027 - Rozpočet'!$C$50:$J$76,'SO 027 - Rozpočet'!$C$82:$J$99,'SO 027 - Rozpočet'!$C$105:$K$135</definedName>
    <definedName name="_xlnm.Print_Titles" localSheetId="8">'SO 027 - Rozpočet'!$117:$117</definedName>
    <definedName name="_xlnm._FilterDatabase" localSheetId="9" hidden="1">'SO 115 - Vozovka - autobu...'!$C$122:$K$173</definedName>
    <definedName name="_xlnm.Print_Area" localSheetId="9">'SO 115 - Vozovka - autobu...'!$C$4:$J$39,'SO 115 - Vozovka - autobu...'!$C$50:$J$76,'SO 115 - Vozovka - autobu...'!$C$82:$J$104,'SO 115 - Vozovka - autobu...'!$C$110:$K$173</definedName>
    <definedName name="_xlnm.Print_Titles" localSheetId="9">'SO 115 - Vozovka - autobu...'!$122:$122</definedName>
    <definedName name="_xlnm._FilterDatabase" localSheetId="10" hidden="1">'SO 116.2 - Rozpočet'!$C$118:$K$152</definedName>
    <definedName name="_xlnm.Print_Area" localSheetId="10">'SO 116.2 - Rozpočet'!$C$4:$J$39,'SO 116.2 - Rozpočet'!$C$50:$J$76,'SO 116.2 - Rozpočet'!$C$82:$J$100,'SO 116.2 - Rozpočet'!$C$106:$K$152</definedName>
    <definedName name="_xlnm.Print_Titles" localSheetId="10">'SO 116.2 - Rozpočet'!$118:$118</definedName>
    <definedName name="_xlnm._FilterDatabase" localSheetId="11" hidden="1">'SO 117.1 - Vozovka - dopr...'!$C$118:$K$131</definedName>
    <definedName name="_xlnm.Print_Area" localSheetId="11">'SO 117.1 - Vozovka - dopr...'!$C$4:$J$39,'SO 117.1 - Vozovka - dopr...'!$C$50:$J$76,'SO 117.1 - Vozovka - dopr...'!$C$82:$J$100,'SO 117.1 - Vozovka - dopr...'!$C$106:$K$131</definedName>
    <definedName name="_xlnm.Print_Titles" localSheetId="11">'SO 117.1 - Vozovka - dopr...'!$118:$118</definedName>
    <definedName name="_xlnm._FilterDatabase" localSheetId="12" hidden="1">'SO 117.2 - Rozpočet'!$C$118:$K$139</definedName>
    <definedName name="_xlnm.Print_Area" localSheetId="12">'SO 117.2 - Rozpočet'!$C$4:$J$39,'SO 117.2 - Rozpočet'!$C$50:$J$76,'SO 117.2 - Rozpočet'!$C$82:$J$100,'SO 117.2 - Rozpočet'!$C$106:$K$139</definedName>
    <definedName name="_xlnm.Print_Titles" localSheetId="12">'SO 117.2 - Rozpočet'!$118:$118</definedName>
    <definedName name="_xlnm._FilterDatabase" localSheetId="13" hidden="1">'SO 121 - Rozpočet'!$C$120:$K$173</definedName>
    <definedName name="_xlnm.Print_Area" localSheetId="13">'SO 121 - Rozpočet'!$C$4:$J$39,'SO 121 - Rozpočet'!$C$50:$J$76,'SO 121 - Rozpočet'!$C$82:$J$102,'SO 121 - Rozpočet'!$C$108:$K$173</definedName>
    <definedName name="_xlnm.Print_Titles" localSheetId="13">'SO 121 - Rozpočet'!$120:$120</definedName>
    <definedName name="_xlnm._FilterDatabase" localSheetId="14" hidden="1">'SO 122 - Rozpočet'!$C$120:$K$167</definedName>
    <definedName name="_xlnm.Print_Area" localSheetId="14">'SO 122 - Rozpočet'!$C$4:$J$39,'SO 122 - Rozpočet'!$C$50:$J$76,'SO 122 - Rozpočet'!$C$82:$J$102,'SO 122 - Rozpočet'!$C$108:$K$167</definedName>
    <definedName name="_xlnm.Print_Titles" localSheetId="14">'SO 122 - Rozpočet'!$120:$120</definedName>
    <definedName name="_xlnm._FilterDatabase" localSheetId="15" hidden="1">'SO 123 - Rozpočet'!$C$122:$K$191</definedName>
    <definedName name="_xlnm.Print_Area" localSheetId="15">'SO 123 - Rozpočet'!$C$4:$J$39,'SO 123 - Rozpočet'!$C$50:$J$76,'SO 123 - Rozpočet'!$C$82:$J$104,'SO 123 - Rozpočet'!$C$110:$K$191</definedName>
    <definedName name="_xlnm.Print_Titles" localSheetId="15">'SO 123 - Rozpočet'!$122:$122</definedName>
    <definedName name="_xlnm._FilterDatabase" localSheetId="16" hidden="1">'SO 124 - Rozpočet'!$C$120:$K$173</definedName>
    <definedName name="_xlnm.Print_Area" localSheetId="16">'SO 124 - Rozpočet'!$C$4:$J$39,'SO 124 - Rozpočet'!$C$50:$J$76,'SO 124 - Rozpočet'!$C$82:$J$102,'SO 124 - Rozpočet'!$C$108:$K$173</definedName>
    <definedName name="_xlnm.Print_Titles" localSheetId="16">'SO 124 - Rozpočet'!$120:$120</definedName>
    <definedName name="_xlnm._FilterDatabase" localSheetId="17" hidden="1">'SO 125 - Rozpočet'!$C$120:$K$156</definedName>
    <definedName name="_xlnm.Print_Area" localSheetId="17">'SO 125 - Rozpočet'!$C$4:$J$39,'SO 125 - Rozpočet'!$C$50:$J$76,'SO 125 - Rozpočet'!$C$82:$J$102,'SO 125 - Rozpočet'!$C$108:$K$156</definedName>
    <definedName name="_xlnm.Print_Titles" localSheetId="17">'SO 125 - Rozpočet'!$120:$120</definedName>
    <definedName name="_xlnm._FilterDatabase" localSheetId="18" hidden="1">'SO 126 - Rozpočet'!$C$120:$K$165</definedName>
    <definedName name="_xlnm.Print_Area" localSheetId="18">'SO 126 - Rozpočet'!$C$4:$J$39,'SO 126 - Rozpočet'!$C$50:$J$76,'SO 126 - Rozpočet'!$C$82:$J$102,'SO 126 - Rozpočet'!$C$108:$K$165</definedName>
    <definedName name="_xlnm.Print_Titles" localSheetId="18">'SO 126 - Rozpočet'!$120:$120</definedName>
    <definedName name="_xlnm._FilterDatabase" localSheetId="19" hidden="1">'SO 127 - Rozpočet'!$C$120:$K$167</definedName>
    <definedName name="_xlnm.Print_Area" localSheetId="19">'SO 127 - Rozpočet'!$C$4:$J$39,'SO 127 - Rozpočet'!$C$50:$J$76,'SO 127 - Rozpočet'!$C$82:$J$102,'SO 127 - Rozpočet'!$C$108:$K$167</definedName>
    <definedName name="_xlnm.Print_Titles" localSheetId="19">'SO 127 - Rozpočet'!$120:$120</definedName>
    <definedName name="_xlnm._FilterDatabase" localSheetId="20" hidden="1">'SO 401 - Veřejné osvětlení'!$C$146:$K$292</definedName>
    <definedName name="_xlnm.Print_Area" localSheetId="20">'SO 401 - Veřejné osvětlení'!$C$4:$J$39,'SO 401 - Veřejné osvětlení'!$C$50:$J$76,'SO 401 - Veřejné osvětlení'!$C$82:$J$128,'SO 401 - Veřejné osvětlení'!$C$134:$K$292</definedName>
    <definedName name="_xlnm.Print_Titles" localSheetId="20">'SO 401 - Veřejné osvětlení'!$146:$146</definedName>
    <definedName name="_xlnm._FilterDatabase" localSheetId="21" hidden="1">'SO 802 - Rozpočet'!$C$119:$K$141</definedName>
    <definedName name="_xlnm.Print_Area" localSheetId="21">'SO 802 - Rozpočet'!$C$4:$J$39,'SO 802 - Rozpočet'!$C$50:$J$76,'SO 802 - Rozpočet'!$C$82:$J$101,'SO 802 - Rozpočet'!$C$107:$K$141</definedName>
    <definedName name="_xlnm.Print_Titles" localSheetId="21">'SO 802 - Rozpočet'!$119:$119</definedName>
    <definedName name="_xlnm._FilterDatabase" localSheetId="22" hidden="1">'VON - Rozpočet'!$C$117:$K$287</definedName>
    <definedName name="_xlnm.Print_Area" localSheetId="22">'VON - Rozpočet'!$C$4:$J$39,'VON - Rozpočet'!$C$50:$J$76,'VON - Rozpočet'!$C$82:$J$99,'VON - Rozpočet'!$C$105:$K$287</definedName>
    <definedName name="_xlnm.Print_Titles" localSheetId="22">'VON - Rozpočet'!$117:$117</definedName>
  </definedNames>
  <calcPr/>
</workbook>
</file>

<file path=xl/calcChain.xml><?xml version="1.0" encoding="utf-8"?>
<calcChain xmlns="http://schemas.openxmlformats.org/spreadsheetml/2006/main">
  <c i="23" l="1" r="J37"/>
  <c r="J36"/>
  <c i="1" r="AY116"/>
  <c i="23" r="J35"/>
  <c i="1" r="AX116"/>
  <c i="23" r="BI278"/>
  <c r="BH278"/>
  <c r="BG278"/>
  <c r="BF278"/>
  <c r="T278"/>
  <c r="R278"/>
  <c r="P278"/>
  <c r="BI275"/>
  <c r="BH275"/>
  <c r="BG275"/>
  <c r="BF275"/>
  <c r="T275"/>
  <c r="R275"/>
  <c r="P275"/>
  <c r="BI270"/>
  <c r="BH270"/>
  <c r="BG270"/>
  <c r="BF270"/>
  <c r="T270"/>
  <c r="R270"/>
  <c r="P270"/>
  <c r="BI265"/>
  <c r="BH265"/>
  <c r="BG265"/>
  <c r="BF265"/>
  <c r="T265"/>
  <c r="R265"/>
  <c r="P265"/>
  <c r="BI260"/>
  <c r="BH260"/>
  <c r="BG260"/>
  <c r="BF260"/>
  <c r="T260"/>
  <c r="R260"/>
  <c r="P260"/>
  <c r="BI255"/>
  <c r="BH255"/>
  <c r="BG255"/>
  <c r="BF255"/>
  <c r="T255"/>
  <c r="R255"/>
  <c r="P255"/>
  <c r="BI251"/>
  <c r="BH251"/>
  <c r="BG251"/>
  <c r="BF251"/>
  <c r="T251"/>
  <c r="R251"/>
  <c r="P251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5"/>
  <c r="BH235"/>
  <c r="BG235"/>
  <c r="BF235"/>
  <c r="T235"/>
  <c r="R235"/>
  <c r="P235"/>
  <c r="BI232"/>
  <c r="BH232"/>
  <c r="BG232"/>
  <c r="BF232"/>
  <c r="T232"/>
  <c r="R232"/>
  <c r="P232"/>
  <c r="BI228"/>
  <c r="BH228"/>
  <c r="BG228"/>
  <c r="BF228"/>
  <c r="T228"/>
  <c r="R228"/>
  <c r="P228"/>
  <c r="BI222"/>
  <c r="BH222"/>
  <c r="BG222"/>
  <c r="BF222"/>
  <c r="T222"/>
  <c r="R222"/>
  <c r="P222"/>
  <c r="BI189"/>
  <c r="BH189"/>
  <c r="BG189"/>
  <c r="BF189"/>
  <c r="T189"/>
  <c r="R189"/>
  <c r="P189"/>
  <c r="BI186"/>
  <c r="BH186"/>
  <c r="BG186"/>
  <c r="BF186"/>
  <c r="T186"/>
  <c r="R186"/>
  <c r="P186"/>
  <c r="BI182"/>
  <c r="BH182"/>
  <c r="BG182"/>
  <c r="BF182"/>
  <c r="T182"/>
  <c r="R182"/>
  <c r="P182"/>
  <c r="BI179"/>
  <c r="BH179"/>
  <c r="BG179"/>
  <c r="BF179"/>
  <c r="T179"/>
  <c r="R179"/>
  <c r="P179"/>
  <c r="BI173"/>
  <c r="BH173"/>
  <c r="BG173"/>
  <c r="BF173"/>
  <c r="T173"/>
  <c r="R173"/>
  <c r="P173"/>
  <c r="BI167"/>
  <c r="BH167"/>
  <c r="BG167"/>
  <c r="BF167"/>
  <c r="T167"/>
  <c r="R167"/>
  <c r="P167"/>
  <c r="BI161"/>
  <c r="BH161"/>
  <c r="BG161"/>
  <c r="BF161"/>
  <c r="T161"/>
  <c r="R161"/>
  <c r="P161"/>
  <c r="BI154"/>
  <c r="BH154"/>
  <c r="BG154"/>
  <c r="BF154"/>
  <c r="T154"/>
  <c r="R154"/>
  <c r="P154"/>
  <c r="BI140"/>
  <c r="BH140"/>
  <c r="BG140"/>
  <c r="BF140"/>
  <c r="T140"/>
  <c r="R140"/>
  <c r="P140"/>
  <c r="BI127"/>
  <c r="BH127"/>
  <c r="BG127"/>
  <c r="BF127"/>
  <c r="T127"/>
  <c r="R127"/>
  <c r="P127"/>
  <c r="BI122"/>
  <c r="BH122"/>
  <c r="BG122"/>
  <c r="BF122"/>
  <c r="T122"/>
  <c r="R122"/>
  <c r="P122"/>
  <c r="BI121"/>
  <c r="BH121"/>
  <c r="BG121"/>
  <c r="BF121"/>
  <c r="T121"/>
  <c r="R121"/>
  <c r="P121"/>
  <c r="J115"/>
  <c r="J114"/>
  <c r="F114"/>
  <c r="F112"/>
  <c r="E110"/>
  <c r="J92"/>
  <c r="J91"/>
  <c r="F91"/>
  <c r="F89"/>
  <c r="E87"/>
  <c r="J18"/>
  <c r="E18"/>
  <c r="F115"/>
  <c r="J17"/>
  <c r="J12"/>
  <c r="J112"/>
  <c r="E7"/>
  <c r="E108"/>
  <c i="22" r="J37"/>
  <c r="J36"/>
  <c i="1" r="AY115"/>
  <c i="22" r="J35"/>
  <c i="1" r="AX115"/>
  <c i="22" r="BI141"/>
  <c r="BH141"/>
  <c r="BG141"/>
  <c r="BF141"/>
  <c r="T141"/>
  <c r="T140"/>
  <c r="R141"/>
  <c r="R140"/>
  <c r="P141"/>
  <c r="P140"/>
  <c r="BI137"/>
  <c r="BH137"/>
  <c r="BG137"/>
  <c r="BF137"/>
  <c r="T137"/>
  <c r="R137"/>
  <c r="P137"/>
  <c r="BI136"/>
  <c r="BH136"/>
  <c r="BG136"/>
  <c r="BF136"/>
  <c r="T136"/>
  <c r="R136"/>
  <c r="P136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92"/>
  <c r="J17"/>
  <c r="J12"/>
  <c r="J114"/>
  <c r="E7"/>
  <c r="E110"/>
  <c i="21" r="J250"/>
  <c r="J37"/>
  <c r="J36"/>
  <c i="1" r="AY114"/>
  <c i="21" r="J35"/>
  <c i="1" r="AX114"/>
  <c i="21" r="BI292"/>
  <c r="BH292"/>
  <c r="BG292"/>
  <c r="BF292"/>
  <c r="T292"/>
  <c r="T291"/>
  <c r="R292"/>
  <c r="R291"/>
  <c r="P292"/>
  <c r="P291"/>
  <c r="BI290"/>
  <c r="BH290"/>
  <c r="BG290"/>
  <c r="BF290"/>
  <c r="T290"/>
  <c r="T289"/>
  <c r="R290"/>
  <c r="R289"/>
  <c r="P290"/>
  <c r="P289"/>
  <c r="BI288"/>
  <c r="BH288"/>
  <c r="BG288"/>
  <c r="BF288"/>
  <c r="T288"/>
  <c r="T287"/>
  <c r="T286"/>
  <c r="R288"/>
  <c r="R287"/>
  <c r="R286"/>
  <c r="P288"/>
  <c r="P287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4"/>
  <c r="BH264"/>
  <c r="BG264"/>
  <c r="BF264"/>
  <c r="T264"/>
  <c r="R264"/>
  <c r="P264"/>
  <c r="BI263"/>
  <c r="BH263"/>
  <c r="BG263"/>
  <c r="BF263"/>
  <c r="T263"/>
  <c r="R263"/>
  <c r="P263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J118"/>
  <c r="BI249"/>
  <c r="BH249"/>
  <c r="BG249"/>
  <c r="BF249"/>
  <c r="T249"/>
  <c r="T248"/>
  <c r="R249"/>
  <c r="R248"/>
  <c r="P249"/>
  <c r="P248"/>
  <c r="BI247"/>
  <c r="BH247"/>
  <c r="BG247"/>
  <c r="BF247"/>
  <c r="T247"/>
  <c r="R247"/>
  <c r="P247"/>
  <c r="BI246"/>
  <c r="BH246"/>
  <c r="BG246"/>
  <c r="BF246"/>
  <c r="T246"/>
  <c r="R246"/>
  <c r="P246"/>
  <c r="BI244"/>
  <c r="BH244"/>
  <c r="BG244"/>
  <c r="BF244"/>
  <c r="T244"/>
  <c r="R244"/>
  <c r="P244"/>
  <c r="BI243"/>
  <c r="BH243"/>
  <c r="BG243"/>
  <c r="BF243"/>
  <c r="T243"/>
  <c r="R243"/>
  <c r="P243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T164"/>
  <c r="R165"/>
  <c r="R164"/>
  <c r="P165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J144"/>
  <c r="J143"/>
  <c r="F143"/>
  <c r="F141"/>
  <c r="E139"/>
  <c r="J92"/>
  <c r="J91"/>
  <c r="F91"/>
  <c r="F89"/>
  <c r="E87"/>
  <c r="J18"/>
  <c r="E18"/>
  <c r="F92"/>
  <c r="J17"/>
  <c r="J12"/>
  <c r="J141"/>
  <c r="E7"/>
  <c r="E85"/>
  <c i="20" r="J37"/>
  <c r="J36"/>
  <c i="1" r="AY113"/>
  <c i="20" r="J35"/>
  <c i="1" r="AX113"/>
  <c i="20" r="BI167"/>
  <c r="BH167"/>
  <c r="BG167"/>
  <c r="BF167"/>
  <c r="T167"/>
  <c r="T166"/>
  <c r="R167"/>
  <c r="R166"/>
  <c r="P167"/>
  <c r="P166"/>
  <c r="BI163"/>
  <c r="BH163"/>
  <c r="BG163"/>
  <c r="BF163"/>
  <c r="T163"/>
  <c r="R163"/>
  <c r="P163"/>
  <c r="BI160"/>
  <c r="BH160"/>
  <c r="BG160"/>
  <c r="BF160"/>
  <c r="T160"/>
  <c r="R160"/>
  <c r="P160"/>
  <c r="BI156"/>
  <c r="BH156"/>
  <c r="BG156"/>
  <c r="BF156"/>
  <c r="T156"/>
  <c r="R156"/>
  <c r="P156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4"/>
  <c r="BH124"/>
  <c r="BG124"/>
  <c r="BF124"/>
  <c r="T124"/>
  <c r="T123"/>
  <c r="R124"/>
  <c r="R123"/>
  <c r="P124"/>
  <c r="P123"/>
  <c r="J118"/>
  <c r="J117"/>
  <c r="F117"/>
  <c r="F115"/>
  <c r="E113"/>
  <c r="J92"/>
  <c r="J91"/>
  <c r="F91"/>
  <c r="F89"/>
  <c r="E87"/>
  <c r="J18"/>
  <c r="E18"/>
  <c r="F92"/>
  <c r="J17"/>
  <c r="J12"/>
  <c r="J115"/>
  <c r="E7"/>
  <c r="E85"/>
  <c i="19" r="J37"/>
  <c r="J36"/>
  <c i="1" r="AY112"/>
  <c i="19" r="J35"/>
  <c i="1" r="AX112"/>
  <c i="19" r="BI165"/>
  <c r="BH165"/>
  <c r="BG165"/>
  <c r="BF165"/>
  <c r="T165"/>
  <c r="T164"/>
  <c r="R165"/>
  <c r="R164"/>
  <c r="P165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0"/>
  <c r="BH150"/>
  <c r="BG150"/>
  <c r="BF150"/>
  <c r="T150"/>
  <c r="R150"/>
  <c r="P150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4"/>
  <c r="BH124"/>
  <c r="BG124"/>
  <c r="BF124"/>
  <c r="T124"/>
  <c r="T123"/>
  <c r="R124"/>
  <c r="R123"/>
  <c r="P124"/>
  <c r="P123"/>
  <c r="J118"/>
  <c r="J117"/>
  <c r="F117"/>
  <c r="F115"/>
  <c r="E113"/>
  <c r="J92"/>
  <c r="J91"/>
  <c r="F91"/>
  <c r="F89"/>
  <c r="E87"/>
  <c r="J18"/>
  <c r="E18"/>
  <c r="F118"/>
  <c r="J17"/>
  <c r="J12"/>
  <c r="J115"/>
  <c r="E7"/>
  <c r="E85"/>
  <c i="18" r="J37"/>
  <c r="J36"/>
  <c i="1" r="AY111"/>
  <c i="18" r="J35"/>
  <c i="1" r="AX111"/>
  <c i="18" r="BI156"/>
  <c r="BH156"/>
  <c r="BG156"/>
  <c r="BF156"/>
  <c r="T156"/>
  <c r="T155"/>
  <c r="R156"/>
  <c r="R155"/>
  <c r="P156"/>
  <c r="P155"/>
  <c r="BI152"/>
  <c r="BH152"/>
  <c r="BG152"/>
  <c r="BF152"/>
  <c r="T152"/>
  <c r="R152"/>
  <c r="P152"/>
  <c r="BI149"/>
  <c r="BH149"/>
  <c r="BG149"/>
  <c r="BF149"/>
  <c r="T149"/>
  <c r="R149"/>
  <c r="P149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4"/>
  <c r="BH124"/>
  <c r="BG124"/>
  <c r="BF124"/>
  <c r="T124"/>
  <c r="T123"/>
  <c r="R124"/>
  <c r="R123"/>
  <c r="P124"/>
  <c r="P123"/>
  <c r="J118"/>
  <c r="J117"/>
  <c r="F117"/>
  <c r="F115"/>
  <c r="E113"/>
  <c r="J92"/>
  <c r="J91"/>
  <c r="F91"/>
  <c r="F89"/>
  <c r="E87"/>
  <c r="J18"/>
  <c r="E18"/>
  <c r="F92"/>
  <c r="J17"/>
  <c r="J12"/>
  <c r="J115"/>
  <c r="E7"/>
  <c r="E111"/>
  <c i="17" r="J37"/>
  <c r="J36"/>
  <c i="1" r="AY110"/>
  <c i="17" r="J35"/>
  <c i="1" r="AX110"/>
  <c i="17" r="BI173"/>
  <c r="BH173"/>
  <c r="BG173"/>
  <c r="BF173"/>
  <c r="T173"/>
  <c r="T172"/>
  <c r="R173"/>
  <c r="R172"/>
  <c r="P173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6"/>
  <c r="BH156"/>
  <c r="BG156"/>
  <c r="BF156"/>
  <c r="T156"/>
  <c r="R156"/>
  <c r="P156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4"/>
  <c r="BH124"/>
  <c r="BG124"/>
  <c r="BF124"/>
  <c r="T124"/>
  <c r="T123"/>
  <c r="R124"/>
  <c r="R123"/>
  <c r="P124"/>
  <c r="P123"/>
  <c r="J118"/>
  <c r="J117"/>
  <c r="F117"/>
  <c r="F115"/>
  <c r="E113"/>
  <c r="J92"/>
  <c r="J91"/>
  <c r="F91"/>
  <c r="F89"/>
  <c r="E87"/>
  <c r="J18"/>
  <c r="E18"/>
  <c r="F118"/>
  <c r="J17"/>
  <c r="J12"/>
  <c r="J115"/>
  <c r="E7"/>
  <c r="E111"/>
  <c i="16" r="J37"/>
  <c r="J36"/>
  <c i="1" r="AY109"/>
  <c i="16" r="J35"/>
  <c i="1" r="AX109"/>
  <c i="16" r="BI191"/>
  <c r="BH191"/>
  <c r="BG191"/>
  <c r="BF191"/>
  <c r="T191"/>
  <c r="R191"/>
  <c r="P191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3"/>
  <c r="BH183"/>
  <c r="BG183"/>
  <c r="BF183"/>
  <c r="T183"/>
  <c r="R183"/>
  <c r="P183"/>
  <c r="BI182"/>
  <c r="BH182"/>
  <c r="BG182"/>
  <c r="BF182"/>
  <c r="T182"/>
  <c r="R182"/>
  <c r="P182"/>
  <c r="BI179"/>
  <c r="BH179"/>
  <c r="BG179"/>
  <c r="BF179"/>
  <c r="T179"/>
  <c r="T178"/>
  <c r="R179"/>
  <c r="R178"/>
  <c r="P179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5"/>
  <c r="BH155"/>
  <c r="BG155"/>
  <c r="BF155"/>
  <c r="T155"/>
  <c r="R155"/>
  <c r="P155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6"/>
  <c r="BH126"/>
  <c r="BG126"/>
  <c r="BF126"/>
  <c r="T126"/>
  <c r="T125"/>
  <c r="R126"/>
  <c r="R125"/>
  <c r="P126"/>
  <c r="P125"/>
  <c r="J120"/>
  <c r="J119"/>
  <c r="F119"/>
  <c r="F117"/>
  <c r="E115"/>
  <c r="J92"/>
  <c r="J91"/>
  <c r="F91"/>
  <c r="F89"/>
  <c r="E87"/>
  <c r="J18"/>
  <c r="E18"/>
  <c r="F120"/>
  <c r="J17"/>
  <c r="J12"/>
  <c r="J117"/>
  <c r="E7"/>
  <c r="E85"/>
  <c i="15" r="J37"/>
  <c r="J36"/>
  <c i="1" r="AY108"/>
  <c i="15" r="J35"/>
  <c i="1" r="AX108"/>
  <c i="15" r="BI167"/>
  <c r="BH167"/>
  <c r="BG167"/>
  <c r="BF167"/>
  <c r="T167"/>
  <c r="T166"/>
  <c r="R167"/>
  <c r="R166"/>
  <c r="P167"/>
  <c r="P166"/>
  <c r="BI163"/>
  <c r="BH163"/>
  <c r="BG163"/>
  <c r="BF163"/>
  <c r="T163"/>
  <c r="R163"/>
  <c r="P163"/>
  <c r="BI160"/>
  <c r="BH160"/>
  <c r="BG160"/>
  <c r="BF160"/>
  <c r="T160"/>
  <c r="R160"/>
  <c r="P160"/>
  <c r="BI156"/>
  <c r="BH156"/>
  <c r="BG156"/>
  <c r="BF156"/>
  <c r="T156"/>
  <c r="R156"/>
  <c r="P156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4"/>
  <c r="BH124"/>
  <c r="BG124"/>
  <c r="BF124"/>
  <c r="T124"/>
  <c r="T123"/>
  <c r="R124"/>
  <c r="R123"/>
  <c r="P124"/>
  <c r="P123"/>
  <c r="J118"/>
  <c r="J117"/>
  <c r="F117"/>
  <c r="F115"/>
  <c r="E113"/>
  <c r="J92"/>
  <c r="J91"/>
  <c r="F91"/>
  <c r="F89"/>
  <c r="E87"/>
  <c r="J18"/>
  <c r="E18"/>
  <c r="F118"/>
  <c r="J17"/>
  <c r="J12"/>
  <c r="J89"/>
  <c r="E7"/>
  <c r="E85"/>
  <c i="14" r="J37"/>
  <c r="J36"/>
  <c i="1" r="AY107"/>
  <c i="14" r="J35"/>
  <c i="1" r="AX107"/>
  <c i="14" r="BI173"/>
  <c r="BH173"/>
  <c r="BG173"/>
  <c r="BF173"/>
  <c r="T173"/>
  <c r="T172"/>
  <c r="R173"/>
  <c r="R172"/>
  <c r="P173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6"/>
  <c r="BH156"/>
  <c r="BG156"/>
  <c r="BF156"/>
  <c r="T156"/>
  <c r="R156"/>
  <c r="P156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4"/>
  <c r="BH124"/>
  <c r="BG124"/>
  <c r="BF124"/>
  <c r="T124"/>
  <c r="T123"/>
  <c r="R124"/>
  <c r="R123"/>
  <c r="P124"/>
  <c r="P123"/>
  <c r="J118"/>
  <c r="J117"/>
  <c r="F117"/>
  <c r="F115"/>
  <c r="E113"/>
  <c r="J92"/>
  <c r="J91"/>
  <c r="F91"/>
  <c r="F89"/>
  <c r="E87"/>
  <c r="J18"/>
  <c r="E18"/>
  <c r="F118"/>
  <c r="J17"/>
  <c r="J12"/>
  <c r="J115"/>
  <c r="E7"/>
  <c r="E85"/>
  <c i="13" r="J37"/>
  <c r="J36"/>
  <c i="1" r="AY106"/>
  <c i="13" r="J35"/>
  <c i="1" r="AX106"/>
  <c i="13" r="BI139"/>
  <c r="BH139"/>
  <c r="BG139"/>
  <c r="BF139"/>
  <c r="T139"/>
  <c r="T138"/>
  <c r="R139"/>
  <c r="R138"/>
  <c r="P139"/>
  <c r="P138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J116"/>
  <c r="J115"/>
  <c r="F115"/>
  <c r="F113"/>
  <c r="E111"/>
  <c r="J92"/>
  <c r="J91"/>
  <c r="F91"/>
  <c r="F89"/>
  <c r="E87"/>
  <c r="J18"/>
  <c r="E18"/>
  <c r="F92"/>
  <c r="J17"/>
  <c r="J12"/>
  <c r="J113"/>
  <c r="E7"/>
  <c r="E85"/>
  <c i="12" r="J37"/>
  <c r="J36"/>
  <c i="1" r="AY105"/>
  <c i="12" r="J35"/>
  <c i="1" r="AX105"/>
  <c i="12" r="BI131"/>
  <c r="BH131"/>
  <c r="BG131"/>
  <c r="BF131"/>
  <c r="T131"/>
  <c r="T130"/>
  <c r="R131"/>
  <c r="R130"/>
  <c r="P131"/>
  <c r="P130"/>
  <c r="BI126"/>
  <c r="BH126"/>
  <c r="BG126"/>
  <c r="BF126"/>
  <c r="T126"/>
  <c r="R126"/>
  <c r="P126"/>
  <c r="BI122"/>
  <c r="BH122"/>
  <c r="BG122"/>
  <c r="BF122"/>
  <c r="T122"/>
  <c r="R122"/>
  <c r="P122"/>
  <c r="J116"/>
  <c r="J115"/>
  <c r="F115"/>
  <c r="F113"/>
  <c r="E111"/>
  <c r="J92"/>
  <c r="J91"/>
  <c r="F91"/>
  <c r="F89"/>
  <c r="E87"/>
  <c r="J18"/>
  <c r="E18"/>
  <c r="F116"/>
  <c r="J17"/>
  <c r="J12"/>
  <c r="J89"/>
  <c r="E7"/>
  <c r="E109"/>
  <c i="11" r="J37"/>
  <c r="J36"/>
  <c i="1" r="AY104"/>
  <c i="11" r="J35"/>
  <c i="1" r="AX104"/>
  <c i="11" r="BI152"/>
  <c r="BH152"/>
  <c r="BG152"/>
  <c r="BF152"/>
  <c r="T152"/>
  <c r="T151"/>
  <c r="R152"/>
  <c r="R151"/>
  <c r="P152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2"/>
  <c r="BH122"/>
  <c r="BG122"/>
  <c r="BF122"/>
  <c r="T122"/>
  <c r="R122"/>
  <c r="P122"/>
  <c r="J116"/>
  <c r="J115"/>
  <c r="F115"/>
  <c r="F113"/>
  <c r="E111"/>
  <c r="J92"/>
  <c r="J91"/>
  <c r="F91"/>
  <c r="F89"/>
  <c r="E87"/>
  <c r="J18"/>
  <c r="E18"/>
  <c r="F116"/>
  <c r="J17"/>
  <c r="J12"/>
  <c r="J113"/>
  <c r="E7"/>
  <c r="E109"/>
  <c i="10" r="J37"/>
  <c r="J36"/>
  <c i="1" r="AY103"/>
  <c i="10" r="J35"/>
  <c i="1" r="AX103"/>
  <c i="10" r="BI173"/>
  <c r="BH173"/>
  <c r="BG173"/>
  <c r="BF173"/>
  <c r="T173"/>
  <c r="T172"/>
  <c r="R173"/>
  <c r="R172"/>
  <c r="P173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T137"/>
  <c r="R138"/>
  <c r="R137"/>
  <c r="P138"/>
  <c r="P137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T125"/>
  <c r="R126"/>
  <c r="R125"/>
  <c r="P126"/>
  <c r="P125"/>
  <c r="J120"/>
  <c r="J119"/>
  <c r="F119"/>
  <c r="F117"/>
  <c r="E115"/>
  <c r="J92"/>
  <c r="J91"/>
  <c r="F91"/>
  <c r="F89"/>
  <c r="E87"/>
  <c r="J18"/>
  <c r="E18"/>
  <c r="F120"/>
  <c r="J17"/>
  <c r="J12"/>
  <c r="J117"/>
  <c r="E7"/>
  <c r="E85"/>
  <c i="9" r="J37"/>
  <c r="J36"/>
  <c i="1" r="AY102"/>
  <c i="9" r="J35"/>
  <c i="1" r="AX102"/>
  <c i="9" r="BI133"/>
  <c r="BH133"/>
  <c r="BG133"/>
  <c r="BF133"/>
  <c r="T133"/>
  <c r="R133"/>
  <c r="P133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R124"/>
  <c r="P124"/>
  <c r="BI121"/>
  <c r="BH121"/>
  <c r="BG121"/>
  <c r="BF121"/>
  <c r="T121"/>
  <c r="R121"/>
  <c r="P121"/>
  <c r="J115"/>
  <c r="J114"/>
  <c r="F114"/>
  <c r="F112"/>
  <c r="E110"/>
  <c r="J92"/>
  <c r="J91"/>
  <c r="F91"/>
  <c r="F89"/>
  <c r="E87"/>
  <c r="J18"/>
  <c r="E18"/>
  <c r="F115"/>
  <c r="J17"/>
  <c r="J12"/>
  <c r="J89"/>
  <c r="E7"/>
  <c r="E85"/>
  <c i="8" r="J37"/>
  <c r="J36"/>
  <c i="1" r="AY101"/>
  <c i="8" r="J35"/>
  <c i="1" r="AX101"/>
  <c i="8" r="BI156"/>
  <c r="BH156"/>
  <c r="BG156"/>
  <c r="BF156"/>
  <c r="T156"/>
  <c r="T155"/>
  <c r="R156"/>
  <c r="R155"/>
  <c r="P156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T135"/>
  <c r="R136"/>
  <c r="R135"/>
  <c r="P136"/>
  <c r="P135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R127"/>
  <c r="P127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115"/>
  <c r="E7"/>
  <c r="E85"/>
  <c i="7" r="J37"/>
  <c r="J36"/>
  <c i="1" r="AY100"/>
  <c i="7" r="J35"/>
  <c i="1" r="AX100"/>
  <c i="7" r="BI175"/>
  <c r="BH175"/>
  <c r="BG175"/>
  <c r="BF175"/>
  <c r="T175"/>
  <c r="R175"/>
  <c r="P175"/>
  <c r="BI172"/>
  <c r="BH172"/>
  <c r="BG172"/>
  <c r="BF172"/>
  <c r="T172"/>
  <c r="R172"/>
  <c r="P172"/>
  <c r="BI168"/>
  <c r="BH168"/>
  <c r="BG168"/>
  <c r="BF168"/>
  <c r="T168"/>
  <c r="R168"/>
  <c r="P168"/>
  <c r="BI166"/>
  <c r="BH166"/>
  <c r="BG166"/>
  <c r="BF166"/>
  <c r="T166"/>
  <c r="T165"/>
  <c r="R166"/>
  <c r="R165"/>
  <c r="P166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5"/>
  <c r="BH155"/>
  <c r="BG155"/>
  <c r="BF155"/>
  <c r="T155"/>
  <c r="R155"/>
  <c r="P155"/>
  <c r="BI150"/>
  <c r="BH150"/>
  <c r="BG150"/>
  <c r="BF150"/>
  <c r="T150"/>
  <c r="R150"/>
  <c r="P150"/>
  <c r="BI145"/>
  <c r="BH145"/>
  <c r="BG145"/>
  <c r="BF145"/>
  <c r="T145"/>
  <c r="R145"/>
  <c r="P145"/>
  <c r="BI142"/>
  <c r="BH142"/>
  <c r="BG142"/>
  <c r="BF142"/>
  <c r="T142"/>
  <c r="R142"/>
  <c r="P142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92"/>
  <c r="J17"/>
  <c r="J12"/>
  <c r="J114"/>
  <c r="E7"/>
  <c r="E110"/>
  <c i="6" r="J37"/>
  <c r="J36"/>
  <c i="1" r="AY99"/>
  <c i="6" r="J35"/>
  <c i="1" r="AX99"/>
  <c i="6" r="BI179"/>
  <c r="BH179"/>
  <c r="BG179"/>
  <c r="BF179"/>
  <c r="T179"/>
  <c r="T178"/>
  <c r="R179"/>
  <c r="R178"/>
  <c r="P179"/>
  <c r="P178"/>
  <c r="BI174"/>
  <c r="BH174"/>
  <c r="BG174"/>
  <c r="BF174"/>
  <c r="T174"/>
  <c r="R174"/>
  <c r="P174"/>
  <c r="BI171"/>
  <c r="BH171"/>
  <c r="BG171"/>
  <c r="BF171"/>
  <c r="T171"/>
  <c r="R171"/>
  <c r="P171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7"/>
  <c r="BH157"/>
  <c r="BG157"/>
  <c r="BF157"/>
  <c r="T157"/>
  <c r="R157"/>
  <c r="P157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48"/>
  <c r="BH148"/>
  <c r="BG148"/>
  <c r="BF148"/>
  <c r="T148"/>
  <c r="T147"/>
  <c r="R148"/>
  <c r="R147"/>
  <c r="P148"/>
  <c r="P147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92"/>
  <c r="J17"/>
  <c r="J12"/>
  <c r="J89"/>
  <c r="E7"/>
  <c r="E85"/>
  <c i="5" r="J37"/>
  <c r="J36"/>
  <c i="1" r="AY98"/>
  <c i="5" r="J35"/>
  <c i="1" r="AX98"/>
  <c i="5"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2"/>
  <c r="BH122"/>
  <c r="BG122"/>
  <c r="BF122"/>
  <c r="T122"/>
  <c r="R122"/>
  <c r="P122"/>
  <c r="J116"/>
  <c r="J115"/>
  <c r="F115"/>
  <c r="F113"/>
  <c r="E111"/>
  <c r="J92"/>
  <c r="J91"/>
  <c r="F91"/>
  <c r="F89"/>
  <c r="E87"/>
  <c r="J18"/>
  <c r="E18"/>
  <c r="F116"/>
  <c r="J17"/>
  <c r="J12"/>
  <c r="J113"/>
  <c r="E7"/>
  <c r="E109"/>
  <c i="4" r="T122"/>
  <c r="J37"/>
  <c r="J36"/>
  <c i="1" r="AY97"/>
  <c i="4" r="J35"/>
  <c i="1" r="AX97"/>
  <c i="4" r="BI172"/>
  <c r="BH172"/>
  <c r="BG172"/>
  <c r="BF172"/>
  <c r="T172"/>
  <c r="T171"/>
  <c r="R172"/>
  <c r="R171"/>
  <c r="P172"/>
  <c r="P171"/>
  <c r="BI167"/>
  <c r="BH167"/>
  <c r="BG167"/>
  <c r="BF167"/>
  <c r="T167"/>
  <c r="R167"/>
  <c r="P167"/>
  <c r="BI164"/>
  <c r="BH164"/>
  <c r="BG164"/>
  <c r="BF164"/>
  <c r="T164"/>
  <c r="R164"/>
  <c r="P164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3"/>
  <c r="BH143"/>
  <c r="BG143"/>
  <c r="BF143"/>
  <c r="T143"/>
  <c r="R143"/>
  <c r="P143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92"/>
  <c r="J17"/>
  <c r="J12"/>
  <c r="J114"/>
  <c r="E7"/>
  <c r="E110"/>
  <c i="3" r="J37"/>
  <c r="J36"/>
  <c i="1" r="AY96"/>
  <c i="3" r="J35"/>
  <c i="1" r="AX96"/>
  <c i="3" r="BI130"/>
  <c r="BH130"/>
  <c r="BG130"/>
  <c r="BF130"/>
  <c r="T130"/>
  <c r="R130"/>
  <c r="P130"/>
  <c r="BI127"/>
  <c r="BH127"/>
  <c r="BG127"/>
  <c r="BF127"/>
  <c r="T127"/>
  <c r="R127"/>
  <c r="P127"/>
  <c r="BI122"/>
  <c r="BH122"/>
  <c r="BG122"/>
  <c r="BF122"/>
  <c r="T122"/>
  <c r="T121"/>
  <c r="R122"/>
  <c r="R121"/>
  <c r="P122"/>
  <c r="P121"/>
  <c r="J116"/>
  <c r="J115"/>
  <c r="F115"/>
  <c r="F113"/>
  <c r="E111"/>
  <c r="J92"/>
  <c r="J91"/>
  <c r="F91"/>
  <c r="F89"/>
  <c r="E87"/>
  <c r="J18"/>
  <c r="E18"/>
  <c r="F116"/>
  <c r="J17"/>
  <c r="J12"/>
  <c r="J89"/>
  <c r="E7"/>
  <c r="E109"/>
  <c i="2" r="J37"/>
  <c r="J36"/>
  <c i="1" r="AY95"/>
  <c i="2" r="J35"/>
  <c i="1" r="AX95"/>
  <c i="2" r="BI164"/>
  <c r="BH164"/>
  <c r="BG164"/>
  <c r="BF164"/>
  <c r="T164"/>
  <c r="T163"/>
  <c r="R164"/>
  <c r="R163"/>
  <c r="P164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T145"/>
  <c r="R146"/>
  <c r="R145"/>
  <c r="P146"/>
  <c r="P145"/>
  <c r="BI140"/>
  <c r="BH140"/>
  <c r="BG140"/>
  <c r="BF140"/>
  <c r="T140"/>
  <c r="R140"/>
  <c r="P140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115"/>
  <c r="E7"/>
  <c r="E111"/>
  <c i="1" r="L90"/>
  <c r="AM90"/>
  <c r="AM89"/>
  <c r="L89"/>
  <c r="AM87"/>
  <c r="L87"/>
  <c r="L85"/>
  <c r="L84"/>
  <c i="2" r="BK157"/>
  <c r="BK130"/>
  <c r="BK153"/>
  <c r="J130"/>
  <c i="3" r="BK122"/>
  <c i="4" r="BK148"/>
  <c r="BK164"/>
  <c r="BK138"/>
  <c r="BK132"/>
  <c r="BK149"/>
  <c i="5" r="J144"/>
  <c r="J147"/>
  <c r="J133"/>
  <c i="6" r="BK174"/>
  <c r="BK148"/>
  <c r="J142"/>
  <c i="7" r="J159"/>
  <c r="BK123"/>
  <c r="J162"/>
  <c i="8" r="J136"/>
  <c r="J152"/>
  <c i="9" r="J128"/>
  <c r="BK121"/>
  <c i="10" r="J138"/>
  <c r="BK173"/>
  <c r="BK126"/>
  <c r="J143"/>
  <c i="11" r="J149"/>
  <c r="BK149"/>
  <c r="J140"/>
  <c i="13" r="J139"/>
  <c i="14" r="J173"/>
  <c r="BK143"/>
  <c r="BK166"/>
  <c i="15" r="J167"/>
  <c r="BK132"/>
  <c i="16" r="J166"/>
  <c r="BK179"/>
  <c r="BK169"/>
  <c i="17" r="BK153"/>
  <c r="J166"/>
  <c r="BK132"/>
  <c i="18" r="BK156"/>
  <c r="J156"/>
  <c i="19" r="BK161"/>
  <c r="BK131"/>
  <c r="BK158"/>
  <c i="20" r="BK160"/>
  <c r="BK129"/>
  <c i="21" r="J273"/>
  <c r="J244"/>
  <c r="BK216"/>
  <c r="J181"/>
  <c r="J267"/>
  <c r="BK238"/>
  <c r="J187"/>
  <c r="J288"/>
  <c r="BK222"/>
  <c r="J194"/>
  <c r="BK290"/>
  <c r="BK200"/>
  <c r="BK241"/>
  <c r="J218"/>
  <c r="BK177"/>
  <c r="BK269"/>
  <c r="J217"/>
  <c r="J153"/>
  <c r="BK253"/>
  <c r="BK205"/>
  <c r="J155"/>
  <c i="22" r="BK132"/>
  <c i="23" r="BK189"/>
  <c r="BK251"/>
  <c r="BK173"/>
  <c r="BK244"/>
  <c r="J179"/>
  <c r="BK140"/>
  <c i="2" r="BK159"/>
  <c r="BK134"/>
  <c r="J161"/>
  <c r="BK128"/>
  <c i="3" r="J127"/>
  <c i="4" r="J138"/>
  <c r="J167"/>
  <c r="BK167"/>
  <c r="BK154"/>
  <c r="J143"/>
  <c i="5" r="J122"/>
  <c r="BK147"/>
  <c i="6" r="BK134"/>
  <c r="J174"/>
  <c r="BK167"/>
  <c r="BK131"/>
  <c r="J167"/>
  <c r="J161"/>
  <c i="7" r="J155"/>
  <c r="J168"/>
  <c r="J172"/>
  <c r="J142"/>
  <c r="J150"/>
  <c r="BK172"/>
  <c r="BK159"/>
  <c r="J123"/>
  <c i="8" r="BK131"/>
  <c r="BK136"/>
  <c r="J134"/>
  <c r="BK127"/>
  <c i="9" r="J133"/>
  <c r="J121"/>
  <c i="10" r="BK157"/>
  <c r="BK129"/>
  <c r="BK145"/>
  <c r="BK133"/>
  <c r="BK150"/>
  <c r="BK131"/>
  <c i="11" r="J148"/>
  <c r="BK147"/>
  <c r="BK143"/>
  <c i="12" r="BK131"/>
  <c i="21" r="J199"/>
  <c r="BK150"/>
  <c r="BK264"/>
  <c r="BK231"/>
  <c r="BK202"/>
  <c r="BK162"/>
  <c r="BK282"/>
  <c r="BK239"/>
  <c r="J219"/>
  <c r="J206"/>
  <c r="J184"/>
  <c r="J167"/>
  <c r="J259"/>
  <c r="BK199"/>
  <c r="J264"/>
  <c r="J231"/>
  <c r="J215"/>
  <c r="BK192"/>
  <c r="J170"/>
  <c r="BK153"/>
  <c r="J235"/>
  <c r="J212"/>
  <c r="BK151"/>
  <c r="BK267"/>
  <c r="BK271"/>
  <c r="BK209"/>
  <c r="BK193"/>
  <c r="BK160"/>
  <c i="22" r="BK129"/>
  <c r="J126"/>
  <c i="23" r="J247"/>
  <c r="J127"/>
  <c r="BK235"/>
  <c r="J154"/>
  <c r="BK275"/>
  <c r="BK247"/>
  <c r="J161"/>
  <c r="BK278"/>
  <c i="2" r="J164"/>
  <c r="J153"/>
  <c r="J140"/>
  <c r="J128"/>
  <c r="J124"/>
  <c r="J157"/>
  <c r="BK140"/>
  <c r="BK132"/>
  <c i="1" r="AS94"/>
  <c i="4" r="BK123"/>
  <c r="J135"/>
  <c r="BK150"/>
  <c r="BK126"/>
  <c r="BK160"/>
  <c r="BK129"/>
  <c r="J126"/>
  <c i="5" r="J129"/>
  <c r="BK141"/>
  <c r="J141"/>
  <c i="6" r="J179"/>
  <c r="BK138"/>
  <c r="BK144"/>
  <c r="BK128"/>
  <c r="BK171"/>
  <c r="J148"/>
  <c r="J143"/>
  <c i="7" r="BK132"/>
  <c r="BK135"/>
  <c r="J132"/>
  <c r="BK162"/>
  <c r="BK142"/>
  <c r="BK168"/>
  <c r="J145"/>
  <c i="8" r="BK143"/>
  <c r="BK152"/>
  <c r="BK140"/>
  <c r="BK146"/>
  <c i="9" r="BK124"/>
  <c r="BK128"/>
  <c i="10" r="BK166"/>
  <c r="J131"/>
  <c r="BK155"/>
  <c r="BK147"/>
  <c r="J155"/>
  <c r="J161"/>
  <c r="J133"/>
  <c r="BK138"/>
  <c i="11" r="J152"/>
  <c r="BK152"/>
  <c r="BK140"/>
  <c r="J131"/>
  <c i="12" r="BK126"/>
  <c i="13" r="BK122"/>
  <c r="J130"/>
  <c i="14" r="J146"/>
  <c r="BK163"/>
  <c r="BK156"/>
  <c r="J135"/>
  <c r="J163"/>
  <c i="15" r="J160"/>
  <c r="BK149"/>
  <c r="J163"/>
  <c r="J135"/>
  <c i="16" r="J186"/>
  <c r="BK148"/>
  <c r="J141"/>
  <c r="J134"/>
  <c r="J137"/>
  <c r="J158"/>
  <c i="17" r="BK166"/>
  <c r="J173"/>
  <c r="J169"/>
  <c r="BK163"/>
  <c r="BK156"/>
  <c r="J132"/>
  <c i="18" r="BK142"/>
  <c r="J149"/>
  <c r="BK145"/>
  <c i="19" r="J158"/>
  <c r="BK155"/>
  <c r="J134"/>
  <c r="J124"/>
  <c r="BK165"/>
  <c i="20" r="BK143"/>
  <c r="J135"/>
  <c r="BK135"/>
  <c r="J156"/>
  <c i="21" r="J277"/>
  <c r="J253"/>
  <c r="J238"/>
  <c r="J195"/>
  <c r="J183"/>
  <c r="J276"/>
  <c r="J247"/>
  <c r="J233"/>
  <c r="J198"/>
  <c r="J168"/>
  <c r="J290"/>
  <c r="BK243"/>
  <c r="J221"/>
  <c r="J203"/>
  <c r="J180"/>
  <c r="BK163"/>
  <c r="BK235"/>
  <c r="BK226"/>
  <c r="BK259"/>
  <c r="J236"/>
  <c r="BK219"/>
  <c r="J202"/>
  <c r="J179"/>
  <c r="J163"/>
  <c r="J280"/>
  <c r="BK256"/>
  <c r="BK221"/>
  <c r="BK210"/>
  <c r="J172"/>
  <c r="J292"/>
  <c r="J257"/>
  <c r="BK244"/>
  <c r="J211"/>
  <c r="J204"/>
  <c r="BK180"/>
  <c r="J151"/>
  <c i="22" r="BK137"/>
  <c r="BK136"/>
  <c i="23" r="BK186"/>
  <c r="J275"/>
  <c r="J189"/>
  <c r="J278"/>
  <c r="J235"/>
  <c r="BK167"/>
  <c r="BK154"/>
  <c i="14" r="J166"/>
  <c r="J132"/>
  <c r="J156"/>
  <c r="BK146"/>
  <c i="15" r="BK124"/>
  <c r="J124"/>
  <c r="J149"/>
  <c r="BK129"/>
  <c i="16" r="BK172"/>
  <c r="J191"/>
  <c r="J183"/>
  <c r="J162"/>
  <c r="BK182"/>
  <c r="BK134"/>
  <c i="17" r="J149"/>
  <c r="J146"/>
  <c r="BK129"/>
  <c r="BK160"/>
  <c r="J163"/>
  <c r="J135"/>
  <c i="18" r="J139"/>
  <c r="J142"/>
  <c r="BK152"/>
  <c r="BK131"/>
  <c i="19" r="J155"/>
  <c r="J140"/>
  <c r="BK146"/>
  <c r="J137"/>
  <c r="J131"/>
  <c i="20" r="BK163"/>
  <c r="BK146"/>
  <c r="J146"/>
  <c r="J143"/>
  <c r="J167"/>
  <c i="21" r="BK281"/>
  <c r="J272"/>
  <c r="J252"/>
  <c r="J240"/>
  <c r="J185"/>
  <c r="BK167"/>
  <c r="J279"/>
  <c r="J263"/>
  <c r="BK246"/>
  <c r="J210"/>
  <c r="BK174"/>
  <c r="J150"/>
  <c r="BK247"/>
  <c r="J220"/>
  <c r="BK214"/>
  <c r="J188"/>
  <c r="BK168"/>
  <c r="BK260"/>
  <c r="BK184"/>
  <c r="BK272"/>
  <c r="BK252"/>
  <c r="J222"/>
  <c r="BK208"/>
  <c r="J178"/>
  <c r="J165"/>
  <c r="BK274"/>
  <c r="BK229"/>
  <c r="BK215"/>
  <c r="BK183"/>
  <c r="BK156"/>
  <c r="J282"/>
  <c r="BK283"/>
  <c r="J232"/>
  <c r="BK198"/>
  <c r="BK172"/>
  <c i="22" r="BK141"/>
  <c r="J136"/>
  <c i="23" r="J232"/>
  <c r="BK122"/>
  <c r="BK232"/>
  <c r="BK270"/>
  <c r="BK161"/>
  <c r="J251"/>
  <c r="BK121"/>
  <c r="J182"/>
  <c i="2" r="BK149"/>
  <c r="BK164"/>
  <c r="J146"/>
  <c r="BK126"/>
  <c i="3" r="BK127"/>
  <c r="J122"/>
  <c i="4" r="J150"/>
  <c r="J132"/>
  <c i="5" r="BK125"/>
  <c r="BK144"/>
  <c i="6" r="J153"/>
  <c r="J144"/>
  <c r="J171"/>
  <c r="J154"/>
  <c r="J152"/>
  <c r="BK143"/>
  <c r="BK125"/>
  <c i="7" r="J138"/>
  <c r="BK129"/>
  <c r="J175"/>
  <c r="BK138"/>
  <c r="BK166"/>
  <c r="J135"/>
  <c i="8" r="J127"/>
  <c r="BK134"/>
  <c r="J131"/>
  <c r="J140"/>
  <c i="9" r="BK133"/>
  <c r="J132"/>
  <c i="10" r="BK161"/>
  <c r="BK163"/>
  <c r="J145"/>
  <c r="J141"/>
  <c r="J147"/>
  <c r="J129"/>
  <c r="BK141"/>
  <c i="11" r="J137"/>
  <c r="BK131"/>
  <c r="BK134"/>
  <c r="J143"/>
  <c i="12" r="J122"/>
  <c r="BK122"/>
  <c i="13" r="BK134"/>
  <c r="J122"/>
  <c r="J126"/>
  <c i="14" r="BK124"/>
  <c r="BK160"/>
  <c r="J153"/>
  <c r="J124"/>
  <c r="J149"/>
  <c i="15" r="BK156"/>
  <c r="J143"/>
  <c r="BK153"/>
  <c r="BK146"/>
  <c i="16" r="J172"/>
  <c r="J169"/>
  <c r="BK126"/>
  <c r="J131"/>
  <c r="BK131"/>
  <c i="17" r="BK135"/>
  <c r="J143"/>
  <c r="J153"/>
  <c r="BK139"/>
  <c r="BK143"/>
  <c i="18" r="J152"/>
  <c r="J128"/>
  <c r="BK128"/>
  <c i="19" r="BK140"/>
  <c r="J128"/>
  <c r="BK134"/>
  <c r="J146"/>
  <c r="BK128"/>
  <c i="20" r="J153"/>
  <c r="J160"/>
  <c r="BK167"/>
  <c r="BK156"/>
  <c r="BK132"/>
  <c i="21" r="BK280"/>
  <c r="J271"/>
  <c r="BK237"/>
  <c r="J228"/>
  <c r="BK194"/>
  <c r="BK154"/>
  <c r="J281"/>
  <c r="BK261"/>
  <c r="J243"/>
  <c r="BK230"/>
  <c r="J196"/>
  <c r="BK155"/>
  <c r="BK268"/>
  <c r="BK224"/>
  <c r="J216"/>
  <c r="BK191"/>
  <c r="J171"/>
  <c r="J278"/>
  <c r="BK228"/>
  <c r="J160"/>
  <c r="BK254"/>
  <c r="J230"/>
  <c r="BK211"/>
  <c r="J193"/>
  <c r="J174"/>
  <c r="J156"/>
  <c r="BK273"/>
  <c r="J224"/>
  <c r="J214"/>
  <c r="BK179"/>
  <c r="BK288"/>
  <c r="J261"/>
  <c r="J270"/>
  <c r="J237"/>
  <c r="J208"/>
  <c r="BK185"/>
  <c i="22" r="J137"/>
  <c r="BK126"/>
  <c i="23" r="J255"/>
  <c r="J173"/>
  <c r="J222"/>
  <c r="J140"/>
  <c r="BK179"/>
  <c r="BK228"/>
  <c r="BK265"/>
  <c i="6" r="BK157"/>
  <c r="BK142"/>
  <c r="BK161"/>
  <c r="J131"/>
  <c r="BK164"/>
  <c r="BK154"/>
  <c r="J134"/>
  <c i="7" r="J126"/>
  <c r="BK145"/>
  <c r="J129"/>
  <c r="BK150"/>
  <c i="8" r="J149"/>
  <c r="BK156"/>
  <c r="J156"/>
  <c r="J143"/>
  <c i="9" r="J124"/>
  <c i="10" r="BK168"/>
  <c r="J168"/>
  <c r="J166"/>
  <c r="J170"/>
  <c r="J150"/>
  <c i="11" r="J147"/>
  <c r="J146"/>
  <c r="BK148"/>
  <c r="BK137"/>
  <c r="BK122"/>
  <c i="12" r="J131"/>
  <c i="13" r="BK130"/>
  <c r="BK139"/>
  <c i="14" r="J160"/>
  <c r="BK169"/>
  <c r="J169"/>
  <c r="J139"/>
  <c r="BK173"/>
  <c r="BK153"/>
  <c r="BK129"/>
  <c i="15" r="J153"/>
  <c r="BK167"/>
  <c r="BK160"/>
  <c r="J156"/>
  <c r="J146"/>
  <c r="BK143"/>
  <c r="J139"/>
  <c r="J132"/>
  <c r="J129"/>
  <c i="16" r="BK191"/>
  <c r="J188"/>
  <c r="BK162"/>
  <c r="BK141"/>
  <c r="BK137"/>
  <c r="BK188"/>
  <c r="BK183"/>
  <c r="J175"/>
  <c r="BK158"/>
  <c r="J155"/>
  <c r="J145"/>
  <c r="J126"/>
  <c r="BK187"/>
  <c r="J182"/>
  <c r="BK175"/>
  <c r="BK186"/>
  <c r="BK145"/>
  <c r="BK155"/>
  <c r="J148"/>
  <c i="17" r="J139"/>
  <c r="BK173"/>
  <c r="BK169"/>
  <c r="BK149"/>
  <c r="BK146"/>
  <c i="18" r="J145"/>
  <c r="BK134"/>
  <c r="J131"/>
  <c r="J134"/>
  <c i="19" r="BK143"/>
  <c r="BK137"/>
  <c r="J161"/>
  <c r="J143"/>
  <c i="20" r="J132"/>
  <c r="BK124"/>
  <c r="J163"/>
  <c r="J149"/>
  <c r="J129"/>
  <c i="21" r="BK276"/>
  <c r="BK257"/>
  <c r="BK236"/>
  <c r="BK223"/>
  <c r="J191"/>
  <c r="BK170"/>
  <c r="BK284"/>
  <c r="J254"/>
  <c r="BK240"/>
  <c r="J223"/>
  <c r="BK188"/>
  <c r="BK165"/>
  <c r="J283"/>
  <c r="J241"/>
  <c r="BK217"/>
  <c r="BK195"/>
  <c r="J175"/>
  <c r="J284"/>
  <c r="BK232"/>
  <c r="BK277"/>
  <c r="J255"/>
  <c r="J226"/>
  <c r="BK206"/>
  <c r="BK187"/>
  <c r="BK158"/>
  <c r="BK266"/>
  <c r="J227"/>
  <c r="J205"/>
  <c r="J158"/>
  <c r="J268"/>
  <c r="BK278"/>
  <c r="J239"/>
  <c r="BK203"/>
  <c r="J192"/>
  <c r="J154"/>
  <c i="22" r="J129"/>
  <c r="J123"/>
  <c i="23" r="J244"/>
  <c r="J228"/>
  <c r="BK260"/>
  <c r="J260"/>
  <c r="J167"/>
  <c r="BK255"/>
  <c r="BK127"/>
  <c r="J121"/>
  <c i="2" r="BK161"/>
  <c r="BK146"/>
  <c r="J132"/>
  <c r="J126"/>
  <c r="J159"/>
  <c r="J149"/>
  <c r="J134"/>
  <c r="BK124"/>
  <c i="3" r="BK130"/>
  <c r="J130"/>
  <c i="4" r="J123"/>
  <c r="BK143"/>
  <c r="J172"/>
  <c r="J154"/>
  <c r="J149"/>
  <c r="J157"/>
  <c r="J160"/>
  <c r="J164"/>
  <c r="BK135"/>
  <c r="BK172"/>
  <c r="BK157"/>
  <c r="J148"/>
  <c r="J129"/>
  <c i="5" r="BK133"/>
  <c r="BK122"/>
  <c r="BK129"/>
  <c r="J125"/>
  <c i="6" r="J138"/>
  <c r="BK153"/>
  <c r="J128"/>
  <c r="J157"/>
  <c r="J164"/>
  <c r="J125"/>
  <c r="BK179"/>
  <c r="BK152"/>
  <c i="7" r="J166"/>
  <c r="BK175"/>
  <c r="J156"/>
  <c r="BK156"/>
  <c r="BK126"/>
  <c r="BK155"/>
  <c i="8" r="BK149"/>
  <c r="J146"/>
  <c r="J124"/>
  <c r="BK124"/>
  <c i="9" r="BK132"/>
  <c i="10" r="J173"/>
  <c r="J159"/>
  <c r="J157"/>
  <c r="BK170"/>
  <c r="J163"/>
  <c r="BK159"/>
  <c r="BK143"/>
  <c r="J126"/>
  <c i="11" r="J150"/>
  <c r="J134"/>
  <c r="BK150"/>
  <c r="J122"/>
  <c r="BK146"/>
  <c i="12" r="J126"/>
  <c i="13" r="J134"/>
  <c r="BK126"/>
  <c i="14" r="BK135"/>
  <c r="BK132"/>
  <c r="BK149"/>
  <c r="J129"/>
  <c r="BK139"/>
  <c r="J143"/>
  <c i="15" r="BK135"/>
  <c r="BK139"/>
  <c r="BK163"/>
  <c i="16" r="BK151"/>
  <c r="J187"/>
  <c r="BK166"/>
  <c r="J179"/>
  <c r="J151"/>
  <c i="17" r="J156"/>
  <c r="J160"/>
  <c r="BK124"/>
  <c r="J124"/>
  <c r="J129"/>
  <c i="18" r="BK124"/>
  <c r="BK139"/>
  <c r="BK149"/>
  <c r="J124"/>
  <c i="19" r="J165"/>
  <c r="BK124"/>
  <c r="BK150"/>
  <c r="J150"/>
  <c i="20" r="BK149"/>
  <c r="BK139"/>
  <c r="BK153"/>
  <c r="J139"/>
  <c r="J124"/>
  <c i="21" r="J274"/>
  <c r="J269"/>
  <c r="J246"/>
  <c r="BK233"/>
  <c r="BK213"/>
  <c r="BK178"/>
  <c r="BK285"/>
  <c r="BK270"/>
  <c r="J249"/>
  <c r="J234"/>
  <c r="J213"/>
  <c r="BK181"/>
  <c r="BK292"/>
  <c r="BK263"/>
  <c r="BK234"/>
  <c r="BK212"/>
  <c r="J177"/>
  <c r="J266"/>
  <c r="BK227"/>
  <c r="J162"/>
  <c r="J256"/>
  <c r="J229"/>
  <c r="J209"/>
  <c r="BK196"/>
  <c r="BK171"/>
  <c r="BK159"/>
  <c r="BK279"/>
  <c r="BK255"/>
  <c r="BK218"/>
  <c r="BK204"/>
  <c r="J159"/>
  <c r="J285"/>
  <c r="J260"/>
  <c r="BK249"/>
  <c r="BK220"/>
  <c r="J200"/>
  <c r="BK175"/>
  <c i="22" r="J141"/>
  <c r="J132"/>
  <c r="BK123"/>
  <c i="23" r="BK222"/>
  <c r="J122"/>
  <c r="BK182"/>
  <c r="J241"/>
  <c r="J265"/>
  <c r="J186"/>
  <c r="BK241"/>
  <c r="J270"/>
  <c i="2" l="1" r="P123"/>
  <c r="R148"/>
  <c i="3" r="P126"/>
  <c r="P120"/>
  <c r="P119"/>
  <c i="1" r="AU96"/>
  <c i="4" r="P122"/>
  <c r="P121"/>
  <c r="P120"/>
  <c i="1" r="AU97"/>
  <c i="4" r="P153"/>
  <c i="5" r="R121"/>
  <c i="6" r="R124"/>
  <c r="R160"/>
  <c i="7" r="T122"/>
  <c i="8" r="T123"/>
  <c r="T139"/>
  <c i="10" r="R128"/>
  <c r="R124"/>
  <c r="R123"/>
  <c r="BK140"/>
  <c r="J140"/>
  <c r="J101"/>
  <c r="R140"/>
  <c i="11" r="P121"/>
  <c r="P120"/>
  <c r="P119"/>
  <c i="1" r="AU104"/>
  <c i="12" r="R121"/>
  <c r="R120"/>
  <c r="R119"/>
  <c i="13" r="BK121"/>
  <c r="J121"/>
  <c r="J98"/>
  <c i="14" r="BK128"/>
  <c r="J128"/>
  <c r="J99"/>
  <c r="R159"/>
  <c i="15" r="R128"/>
  <c r="T159"/>
  <c i="3" r="BK126"/>
  <c r="J126"/>
  <c r="J99"/>
  <c i="20" r="BK128"/>
  <c r="T159"/>
  <c i="21" r="P149"/>
  <c r="BK161"/>
  <c r="J161"/>
  <c r="J101"/>
  <c r="BK169"/>
  <c r="J169"/>
  <c r="J104"/>
  <c r="R173"/>
  <c r="T182"/>
  <c r="BK190"/>
  <c r="P197"/>
  <c r="T201"/>
  <c r="R225"/>
  <c r="P245"/>
  <c r="BK251"/>
  <c r="J251"/>
  <c r="J119"/>
  <c r="T262"/>
  <c r="T265"/>
  <c i="22" r="T135"/>
  <c r="T122"/>
  <c r="T121"/>
  <c r="T120"/>
  <c i="2" r="R123"/>
  <c r="R122"/>
  <c r="R121"/>
  <c r="T148"/>
  <c i="4" r="BK122"/>
  <c r="R153"/>
  <c i="5" r="BK140"/>
  <c r="J140"/>
  <c r="J99"/>
  <c i="6" r="BK124"/>
  <c r="J124"/>
  <c r="J98"/>
  <c r="BK160"/>
  <c r="J160"/>
  <c r="J101"/>
  <c i="7" r="P122"/>
  <c r="BK167"/>
  <c r="J167"/>
  <c r="J100"/>
  <c i="8" r="P123"/>
  <c r="R139"/>
  <c i="9" r="R120"/>
  <c r="R119"/>
  <c r="R118"/>
  <c i="10" r="P128"/>
  <c r="P124"/>
  <c r="P123"/>
  <c i="1" r="AU103"/>
  <c i="10" r="T149"/>
  <c i="13" r="P121"/>
  <c r="P120"/>
  <c r="P119"/>
  <c i="1" r="AU106"/>
  <c i="14" r="R128"/>
  <c r="R122"/>
  <c r="R121"/>
  <c i="15" r="BK159"/>
  <c r="J159"/>
  <c r="J100"/>
  <c i="16" r="P161"/>
  <c i="17" r="T159"/>
  <c i="20" r="T128"/>
  <c r="T122"/>
  <c r="T121"/>
  <c i="21" r="P157"/>
  <c r="T161"/>
  <c r="BK166"/>
  <c r="J166"/>
  <c r="J103"/>
  <c r="R169"/>
  <c r="T173"/>
  <c r="R186"/>
  <c r="BK197"/>
  <c r="J197"/>
  <c r="J111"/>
  <c r="BK201"/>
  <c r="J201"/>
  <c r="J112"/>
  <c r="BK225"/>
  <c r="J225"/>
  <c r="J114"/>
  <c r="T242"/>
  <c r="BK265"/>
  <c r="J265"/>
  <c r="J122"/>
  <c r="T275"/>
  <c i="5" r="T121"/>
  <c i="6" r="T124"/>
  <c r="P160"/>
  <c i="7" r="R122"/>
  <c i="8" r="BK123"/>
  <c r="J123"/>
  <c r="J98"/>
  <c r="BK139"/>
  <c r="J139"/>
  <c r="J100"/>
  <c i="9" r="T120"/>
  <c r="T119"/>
  <c r="T118"/>
  <c i="10" r="T128"/>
  <c r="T124"/>
  <c r="T123"/>
  <c r="P140"/>
  <c r="T140"/>
  <c i="11" r="R121"/>
  <c r="R120"/>
  <c r="R119"/>
  <c i="12" r="BK121"/>
  <c i="14" r="T128"/>
  <c r="T122"/>
  <c r="T121"/>
  <c i="16" r="T161"/>
  <c r="R181"/>
  <c r="R180"/>
  <c i="17" r="BK128"/>
  <c r="J128"/>
  <c r="J99"/>
  <c r="BK159"/>
  <c r="J159"/>
  <c r="J100"/>
  <c i="18" r="T127"/>
  <c r="P148"/>
  <c i="19" r="R127"/>
  <c r="R122"/>
  <c r="R121"/>
  <c r="R149"/>
  <c i="20" r="P159"/>
  <c i="21" r="BK149"/>
  <c r="J149"/>
  <c r="J98"/>
  <c r="P152"/>
  <c r="BK157"/>
  <c r="J157"/>
  <c r="J100"/>
  <c r="P166"/>
  <c r="T169"/>
  <c r="P176"/>
  <c r="P190"/>
  <c r="BK207"/>
  <c r="J207"/>
  <c r="J113"/>
  <c r="T225"/>
  <c r="P251"/>
  <c r="P258"/>
  <c r="R262"/>
  <c r="R265"/>
  <c i="22" r="BK135"/>
  <c r="J135"/>
  <c r="J99"/>
  <c i="23" r="BK120"/>
  <c r="J120"/>
  <c r="J98"/>
  <c i="2" r="T123"/>
  <c r="T122"/>
  <c r="T121"/>
  <c i="3" r="R126"/>
  <c r="R120"/>
  <c r="R119"/>
  <c i="4" r="BK153"/>
  <c r="J153"/>
  <c r="J99"/>
  <c i="5" r="P121"/>
  <c r="P120"/>
  <c r="P119"/>
  <c i="1" r="AU98"/>
  <c i="5" r="P140"/>
  <c i="6" r="P151"/>
  <c r="R151"/>
  <c i="7" r="BK122"/>
  <c r="T167"/>
  <c i="9" r="BK120"/>
  <c r="BK119"/>
  <c r="BK118"/>
  <c r="J118"/>
  <c r="J96"/>
  <c i="10" r="P149"/>
  <c i="11" r="BK121"/>
  <c i="12" r="P121"/>
  <c r="P120"/>
  <c r="P119"/>
  <c i="1" r="AU105"/>
  <c i="13" r="R121"/>
  <c r="R120"/>
  <c r="R119"/>
  <c i="14" r="P128"/>
  <c r="P122"/>
  <c r="P121"/>
  <c i="1" r="AU107"/>
  <c i="14" r="P159"/>
  <c i="15" r="P128"/>
  <c r="R159"/>
  <c i="16" r="P130"/>
  <c r="P124"/>
  <c r="R161"/>
  <c r="T181"/>
  <c r="T180"/>
  <c i="17" r="R159"/>
  <c i="18" r="P127"/>
  <c r="P122"/>
  <c r="P121"/>
  <c i="1" r="AU111"/>
  <c i="18" r="R148"/>
  <c i="19" r="BK127"/>
  <c r="J127"/>
  <c r="J99"/>
  <c r="BK149"/>
  <c r="J149"/>
  <c r="J100"/>
  <c i="20" r="R128"/>
  <c i="21" r="T149"/>
  <c r="T152"/>
  <c r="P161"/>
  <c r="BK173"/>
  <c r="J173"/>
  <c r="J105"/>
  <c r="R176"/>
  <c r="R182"/>
  <c r="T190"/>
  <c r="T197"/>
  <c r="R207"/>
  <c r="R242"/>
  <c r="T251"/>
  <c r="P262"/>
  <c r="R275"/>
  <c i="22" r="P135"/>
  <c r="P122"/>
  <c r="P121"/>
  <c r="P120"/>
  <c i="1" r="AU115"/>
  <c i="2" r="BK148"/>
  <c r="J148"/>
  <c r="J100"/>
  <c i="3" r="T126"/>
  <c r="T120"/>
  <c r="T119"/>
  <c i="4" r="T153"/>
  <c r="T121"/>
  <c r="T120"/>
  <c i="5" r="T140"/>
  <c i="6" r="P124"/>
  <c r="P123"/>
  <c r="P122"/>
  <c i="1" r="AU99"/>
  <c i="6" r="BK151"/>
  <c r="J151"/>
  <c r="J100"/>
  <c r="T151"/>
  <c i="7" r="P167"/>
  <c i="9" r="P120"/>
  <c r="P119"/>
  <c r="P118"/>
  <c i="1" r="AU102"/>
  <c i="10" r="BK128"/>
  <c r="J128"/>
  <c r="J99"/>
  <c r="BK149"/>
  <c r="J149"/>
  <c r="J102"/>
  <c i="11" r="T121"/>
  <c r="T120"/>
  <c r="T119"/>
  <c i="14" r="T159"/>
  <c i="15" r="BK128"/>
  <c r="J128"/>
  <c r="J99"/>
  <c r="P159"/>
  <c i="16" r="BK130"/>
  <c r="J130"/>
  <c r="J99"/>
  <c r="BK161"/>
  <c r="J161"/>
  <c r="J100"/>
  <c r="P181"/>
  <c r="P180"/>
  <c i="17" r="P128"/>
  <c r="P122"/>
  <c r="P121"/>
  <c i="1" r="AU110"/>
  <c i="17" r="P159"/>
  <c i="18" r="R127"/>
  <c r="R122"/>
  <c r="R121"/>
  <c r="BK148"/>
  <c r="J148"/>
  <c r="J100"/>
  <c i="19" r="P127"/>
  <c r="P122"/>
  <c r="P121"/>
  <c i="1" r="AU112"/>
  <c i="19" r="P149"/>
  <c i="20" r="P128"/>
  <c r="P122"/>
  <c r="P121"/>
  <c i="1" r="AU113"/>
  <c i="21" r="R152"/>
  <c r="T157"/>
  <c r="R166"/>
  <c r="P173"/>
  <c r="BK182"/>
  <c r="J182"/>
  <c r="J107"/>
  <c r="P182"/>
  <c r="T186"/>
  <c r="P201"/>
  <c r="T207"/>
  <c r="P242"/>
  <c r="R245"/>
  <c r="BK258"/>
  <c r="J258"/>
  <c r="J120"/>
  <c r="BK262"/>
  <c r="J262"/>
  <c r="J121"/>
  <c r="P265"/>
  <c i="22" r="R135"/>
  <c r="R122"/>
  <c r="R121"/>
  <c r="R120"/>
  <c i="23" r="P120"/>
  <c r="P119"/>
  <c r="P118"/>
  <c i="1" r="AU116"/>
  <c i="16" r="R130"/>
  <c r="R124"/>
  <c i="17" r="R128"/>
  <c r="R122"/>
  <c r="R121"/>
  <c i="19" r="T149"/>
  <c i="20" r="R159"/>
  <c i="21" r="BK152"/>
  <c r="J152"/>
  <c r="J99"/>
  <c r="R157"/>
  <c r="T166"/>
  <c r="T176"/>
  <c r="P186"/>
  <c r="R201"/>
  <c r="P225"/>
  <c r="BK245"/>
  <c r="J245"/>
  <c r="J116"/>
  <c r="T258"/>
  <c r="BK275"/>
  <c r="J275"/>
  <c r="J123"/>
  <c i="23" r="R120"/>
  <c r="R119"/>
  <c r="R118"/>
  <c i="2" r="BK123"/>
  <c r="P148"/>
  <c i="4" r="R122"/>
  <c r="R121"/>
  <c r="R120"/>
  <c i="5" r="BK121"/>
  <c r="BK120"/>
  <c r="BK119"/>
  <c r="J119"/>
  <c r="R140"/>
  <c i="6" r="T160"/>
  <c i="7" r="R167"/>
  <c i="8" r="R123"/>
  <c r="P139"/>
  <c i="10" r="R149"/>
  <c i="12" r="T121"/>
  <c r="T120"/>
  <c r="T119"/>
  <c i="13" r="T121"/>
  <c r="T120"/>
  <c r="T119"/>
  <c i="14" r="BK159"/>
  <c r="J159"/>
  <c r="J100"/>
  <c i="15" r="T128"/>
  <c r="T122"/>
  <c r="T121"/>
  <c i="16" r="T130"/>
  <c r="T124"/>
  <c r="BK181"/>
  <c r="J181"/>
  <c r="J103"/>
  <c i="17" r="T128"/>
  <c r="T122"/>
  <c r="T121"/>
  <c i="18" r="BK127"/>
  <c r="J127"/>
  <c r="J99"/>
  <c r="T148"/>
  <c i="19" r="T127"/>
  <c r="T122"/>
  <c r="T121"/>
  <c i="20" r="BK159"/>
  <c r="J159"/>
  <c r="J100"/>
  <c i="21" r="R149"/>
  <c r="R148"/>
  <c r="R161"/>
  <c r="P169"/>
  <c r="BK176"/>
  <c r="J176"/>
  <c r="J106"/>
  <c r="BK186"/>
  <c r="J186"/>
  <c r="J108"/>
  <c r="R190"/>
  <c r="R197"/>
  <c r="P207"/>
  <c r="BK242"/>
  <c r="J242"/>
  <c r="J115"/>
  <c r="T245"/>
  <c r="R251"/>
  <c r="R258"/>
  <c r="P275"/>
  <c i="23" r="T120"/>
  <c r="T119"/>
  <c r="T118"/>
  <c i="2" r="BK145"/>
  <c r="J145"/>
  <c r="J99"/>
  <c i="7" r="BK165"/>
  <c r="J165"/>
  <c r="J99"/>
  <c i="10" r="BK125"/>
  <c r="J125"/>
  <c r="J98"/>
  <c i="11" r="BK151"/>
  <c r="J151"/>
  <c r="J99"/>
  <c i="13" r="BK138"/>
  <c r="J138"/>
  <c r="J99"/>
  <c i="14" r="BK172"/>
  <c r="J172"/>
  <c r="J101"/>
  <c i="21" r="BK248"/>
  <c r="J248"/>
  <c r="J117"/>
  <c r="BK287"/>
  <c r="J287"/>
  <c r="J125"/>
  <c i="10" r="BK172"/>
  <c r="J172"/>
  <c r="J103"/>
  <c i="17" r="BK172"/>
  <c r="J172"/>
  <c r="J101"/>
  <c i="19" r="BK123"/>
  <c i="20" r="BK166"/>
  <c r="J166"/>
  <c r="J101"/>
  <c i="21" r="BK291"/>
  <c r="J291"/>
  <c r="J127"/>
  <c i="2" r="BK163"/>
  <c r="J163"/>
  <c r="J101"/>
  <c i="4" r="BK171"/>
  <c r="J171"/>
  <c r="J100"/>
  <c i="6" r="BK178"/>
  <c r="J178"/>
  <c r="J102"/>
  <c i="8" r="BK155"/>
  <c r="J155"/>
  <c r="J101"/>
  <c i="17" r="BK123"/>
  <c r="J123"/>
  <c r="J98"/>
  <c i="18" r="BK123"/>
  <c r="J123"/>
  <c r="J98"/>
  <c i="21" r="BK164"/>
  <c r="J164"/>
  <c r="J102"/>
  <c i="22" r="BK140"/>
  <c r="J140"/>
  <c r="J100"/>
  <c i="3" r="BK121"/>
  <c r="J121"/>
  <c r="J98"/>
  <c i="8" r="BK135"/>
  <c r="J135"/>
  <c r="J99"/>
  <c i="10" r="BK137"/>
  <c r="J137"/>
  <c r="J100"/>
  <c i="12" r="BK130"/>
  <c r="J130"/>
  <c r="J99"/>
  <c i="14" r="BK123"/>
  <c r="J123"/>
  <c r="J98"/>
  <c i="16" r="BK178"/>
  <c r="J178"/>
  <c r="J101"/>
  <c i="19" r="BK164"/>
  <c r="J164"/>
  <c r="J101"/>
  <c i="21" r="BK289"/>
  <c r="J289"/>
  <c r="J126"/>
  <c i="6" r="BK147"/>
  <c r="J147"/>
  <c r="J99"/>
  <c i="15" r="BK123"/>
  <c r="J123"/>
  <c r="J98"/>
  <c r="BK166"/>
  <c r="J166"/>
  <c r="J101"/>
  <c i="16" r="BK125"/>
  <c r="J125"/>
  <c r="J98"/>
  <c i="18" r="BK155"/>
  <c r="J155"/>
  <c r="J101"/>
  <c i="20" r="BK123"/>
  <c r="J123"/>
  <c r="J98"/>
  <c i="22" r="BK122"/>
  <c r="BK121"/>
  <c r="BK120"/>
  <c r="J120"/>
  <c i="23" r="F92"/>
  <c r="BE161"/>
  <c r="BE167"/>
  <c r="BE260"/>
  <c r="BE265"/>
  <c r="BE278"/>
  <c i="22" r="J122"/>
  <c r="J98"/>
  <c i="23" r="BE228"/>
  <c r="BE235"/>
  <c r="BE244"/>
  <c r="J89"/>
  <c r="BE222"/>
  <c r="BE270"/>
  <c i="22" r="J121"/>
  <c r="J97"/>
  <c i="23" r="E85"/>
  <c r="BE122"/>
  <c r="BE140"/>
  <c r="BE127"/>
  <c r="BE247"/>
  <c r="BE173"/>
  <c r="BE154"/>
  <c r="BE179"/>
  <c r="BE189"/>
  <c r="BE232"/>
  <c r="BE241"/>
  <c r="BE251"/>
  <c r="BE255"/>
  <c r="BE275"/>
  <c r="BE121"/>
  <c r="BE182"/>
  <c r="BE186"/>
  <c i="22" r="E85"/>
  <c i="21" r="BK286"/>
  <c r="J286"/>
  <c r="J124"/>
  <c i="22" r="BE129"/>
  <c i="21" r="BK148"/>
  <c r="J148"/>
  <c r="J97"/>
  <c i="22" r="BE126"/>
  <c r="BE137"/>
  <c i="21" r="J190"/>
  <c r="J110"/>
  <c i="22" r="BE123"/>
  <c r="BE141"/>
  <c r="BE136"/>
  <c r="J89"/>
  <c r="F117"/>
  <c r="BE132"/>
  <c i="21" r="J89"/>
  <c r="BE150"/>
  <c r="BE156"/>
  <c r="BE158"/>
  <c r="BE159"/>
  <c r="BE168"/>
  <c r="BE179"/>
  <c r="BE183"/>
  <c r="BE184"/>
  <c r="BE202"/>
  <c r="BE219"/>
  <c r="BE221"/>
  <c r="BE231"/>
  <c r="BE233"/>
  <c r="BE238"/>
  <c r="BE243"/>
  <c r="BE246"/>
  <c r="BE247"/>
  <c r="BE260"/>
  <c r="BE261"/>
  <c r="BE273"/>
  <c r="BE284"/>
  <c r="BE279"/>
  <c r="BE280"/>
  <c r="F144"/>
  <c r="BE175"/>
  <c r="BE180"/>
  <c r="BE181"/>
  <c r="BE194"/>
  <c r="BE195"/>
  <c r="BE220"/>
  <c r="BE222"/>
  <c r="BE226"/>
  <c r="BE249"/>
  <c r="BE252"/>
  <c r="BE253"/>
  <c r="BE254"/>
  <c r="BE255"/>
  <c r="BE256"/>
  <c r="BE264"/>
  <c r="BE267"/>
  <c r="BE282"/>
  <c r="BE162"/>
  <c r="BE167"/>
  <c r="BE188"/>
  <c r="BE191"/>
  <c r="BE200"/>
  <c r="BE203"/>
  <c r="BE210"/>
  <c r="BE216"/>
  <c r="BE217"/>
  <c r="BE223"/>
  <c r="BE224"/>
  <c r="BE228"/>
  <c r="BE234"/>
  <c r="BE235"/>
  <c r="BE257"/>
  <c r="BE263"/>
  <c r="BE285"/>
  <c r="BE290"/>
  <c r="BE151"/>
  <c r="BE163"/>
  <c r="BE171"/>
  <c r="BE178"/>
  <c r="BE185"/>
  <c r="BE214"/>
  <c r="BE240"/>
  <c r="BE244"/>
  <c r="BE269"/>
  <c r="BE274"/>
  <c r="BE276"/>
  <c i="20" r="J128"/>
  <c r="J99"/>
  <c i="21" r="E137"/>
  <c r="BE170"/>
  <c r="BE187"/>
  <c r="BE193"/>
  <c r="BE196"/>
  <c r="BE199"/>
  <c r="BE213"/>
  <c r="BE218"/>
  <c r="BE230"/>
  <c r="BE236"/>
  <c r="BE266"/>
  <c r="BE270"/>
  <c r="BE271"/>
  <c r="BE281"/>
  <c r="BE154"/>
  <c r="BE160"/>
  <c r="BE172"/>
  <c r="BE206"/>
  <c r="BE208"/>
  <c r="BE209"/>
  <c r="BE229"/>
  <c r="BE237"/>
  <c r="BE239"/>
  <c r="BE241"/>
  <c r="BE268"/>
  <c r="BE272"/>
  <c r="BE277"/>
  <c r="BE278"/>
  <c r="BE283"/>
  <c r="BE288"/>
  <c r="BE292"/>
  <c r="BE153"/>
  <c r="BE155"/>
  <c r="BE165"/>
  <c r="BE174"/>
  <c r="BE177"/>
  <c r="BE192"/>
  <c r="BE198"/>
  <c r="BE204"/>
  <c r="BE205"/>
  <c r="BE211"/>
  <c r="BE212"/>
  <c r="BE215"/>
  <c r="BE227"/>
  <c r="BE232"/>
  <c r="BE259"/>
  <c i="20" r="BE143"/>
  <c r="BE156"/>
  <c r="J89"/>
  <c r="F118"/>
  <c r="BE146"/>
  <c r="BE160"/>
  <c r="E111"/>
  <c r="BE132"/>
  <c r="BE149"/>
  <c i="19" r="J123"/>
  <c r="J98"/>
  <c i="20" r="BE124"/>
  <c r="BE167"/>
  <c r="BE135"/>
  <c r="BE139"/>
  <c r="BE153"/>
  <c r="BE163"/>
  <c r="BE129"/>
  <c i="19" r="F92"/>
  <c r="BE124"/>
  <c r="BE128"/>
  <c r="BE137"/>
  <c r="BE143"/>
  <c r="BE146"/>
  <c r="E111"/>
  <c r="BE134"/>
  <c r="BE155"/>
  <c r="BE165"/>
  <c r="BE161"/>
  <c r="BE140"/>
  <c r="BE158"/>
  <c r="J89"/>
  <c r="BE131"/>
  <c r="BE150"/>
  <c i="17" r="BK122"/>
  <c r="J122"/>
  <c r="J97"/>
  <c i="18" r="J89"/>
  <c r="E85"/>
  <c r="BE131"/>
  <c r="BE134"/>
  <c r="BE139"/>
  <c r="BE128"/>
  <c r="BE142"/>
  <c r="F118"/>
  <c r="BE124"/>
  <c r="BE145"/>
  <c r="BE156"/>
  <c r="BE149"/>
  <c r="BE152"/>
  <c i="16" r="BK124"/>
  <c r="J124"/>
  <c r="J97"/>
  <c i="17" r="F92"/>
  <c i="16" r="BK180"/>
  <c r="J180"/>
  <c r="J102"/>
  <c i="17" r="J89"/>
  <c r="BE124"/>
  <c r="BE129"/>
  <c r="BE149"/>
  <c r="BE153"/>
  <c r="BE169"/>
  <c r="BE173"/>
  <c r="E85"/>
  <c r="BE146"/>
  <c r="BE156"/>
  <c r="BE160"/>
  <c r="BE163"/>
  <c r="BE166"/>
  <c r="BE143"/>
  <c r="BE132"/>
  <c r="BE135"/>
  <c r="BE139"/>
  <c i="15" r="BK122"/>
  <c r="BK121"/>
  <c r="J121"/>
  <c i="16" r="E113"/>
  <c r="BE179"/>
  <c r="BE187"/>
  <c r="BE191"/>
  <c r="BE126"/>
  <c r="BE145"/>
  <c r="BE162"/>
  <c r="BE166"/>
  <c r="BE169"/>
  <c r="BE172"/>
  <c r="BE188"/>
  <c r="BE131"/>
  <c r="BE134"/>
  <c r="BE151"/>
  <c r="BE175"/>
  <c r="F92"/>
  <c r="BE158"/>
  <c r="BE182"/>
  <c r="BE186"/>
  <c r="BE141"/>
  <c r="BE155"/>
  <c r="BE183"/>
  <c r="BE137"/>
  <c r="BE148"/>
  <c r="J89"/>
  <c i="15" r="BE139"/>
  <c r="BE143"/>
  <c i="14" r="BK122"/>
  <c r="BK121"/>
  <c r="J121"/>
  <c i="15" r="J115"/>
  <c r="BE124"/>
  <c r="BE135"/>
  <c r="F92"/>
  <c r="E111"/>
  <c r="BE146"/>
  <c r="BE156"/>
  <c r="BE163"/>
  <c r="BE160"/>
  <c r="BE129"/>
  <c r="BE132"/>
  <c r="BE149"/>
  <c r="BE153"/>
  <c r="BE167"/>
  <c i="14" r="F92"/>
  <c r="E111"/>
  <c r="BE124"/>
  <c r="BE139"/>
  <c r="BE129"/>
  <c r="BE132"/>
  <c r="BE135"/>
  <c r="BE169"/>
  <c r="BE173"/>
  <c r="J89"/>
  <c r="BE163"/>
  <c r="BE146"/>
  <c r="BE153"/>
  <c r="BE156"/>
  <c r="BE166"/>
  <c i="13" r="BK120"/>
  <c r="J120"/>
  <c r="J97"/>
  <c i="14" r="BE143"/>
  <c r="BE160"/>
  <c r="BE149"/>
  <c i="12" r="J121"/>
  <c r="J98"/>
  <c i="13" r="E109"/>
  <c r="F116"/>
  <c r="BE134"/>
  <c r="J89"/>
  <c r="BE139"/>
  <c r="BE122"/>
  <c r="BE126"/>
  <c r="BE130"/>
  <c i="11" r="J121"/>
  <c r="J98"/>
  <c i="12" r="E85"/>
  <c r="BE126"/>
  <c r="F92"/>
  <c r="J113"/>
  <c r="BE122"/>
  <c r="BE131"/>
  <c i="11" r="F92"/>
  <c r="BE137"/>
  <c i="10" r="BK124"/>
  <c r="BK123"/>
  <c r="J123"/>
  <c r="J96"/>
  <c i="11" r="J89"/>
  <c r="BE131"/>
  <c r="BE134"/>
  <c r="BE146"/>
  <c r="BE147"/>
  <c r="BE149"/>
  <c r="BE122"/>
  <c r="BE143"/>
  <c r="E85"/>
  <c r="BE152"/>
  <c r="BE140"/>
  <c r="BE148"/>
  <c r="BE150"/>
  <c i="10" r="BE145"/>
  <c r="BE147"/>
  <c r="E113"/>
  <c r="BE155"/>
  <c r="BE157"/>
  <c i="9" r="J119"/>
  <c r="J97"/>
  <c i="10" r="F92"/>
  <c i="9" r="J120"/>
  <c r="J98"/>
  <c i="10" r="BE126"/>
  <c r="BE138"/>
  <c r="BE143"/>
  <c r="BE163"/>
  <c r="BE168"/>
  <c r="J89"/>
  <c r="BE133"/>
  <c r="BE150"/>
  <c r="BE131"/>
  <c r="BE141"/>
  <c r="BE129"/>
  <c r="BE159"/>
  <c r="BE161"/>
  <c r="BE173"/>
  <c r="BE166"/>
  <c r="BE170"/>
  <c i="9" r="J112"/>
  <c r="BE121"/>
  <c r="BE124"/>
  <c r="BE133"/>
  <c r="E108"/>
  <c i="8" r="BK122"/>
  <c r="BK121"/>
  <c r="J121"/>
  <c i="9" r="F92"/>
  <c r="BE128"/>
  <c r="BE132"/>
  <c i="8" r="J89"/>
  <c r="BE134"/>
  <c r="BE140"/>
  <c r="BE149"/>
  <c i="7" r="J122"/>
  <c r="J98"/>
  <c i="8" r="E111"/>
  <c r="F92"/>
  <c r="BE127"/>
  <c r="BE143"/>
  <c r="BE146"/>
  <c r="BE124"/>
  <c r="BE152"/>
  <c r="BE156"/>
  <c r="BE131"/>
  <c r="BE136"/>
  <c i="7" r="E85"/>
  <c r="BE162"/>
  <c i="6" r="BK123"/>
  <c r="J123"/>
  <c r="J97"/>
  <c i="7" r="F117"/>
  <c r="BE159"/>
  <c r="BE168"/>
  <c r="J89"/>
  <c r="BE135"/>
  <c r="BE155"/>
  <c r="BE138"/>
  <c r="BE172"/>
  <c r="BE175"/>
  <c r="BE150"/>
  <c r="BE145"/>
  <c r="BE166"/>
  <c r="BE123"/>
  <c r="BE126"/>
  <c r="BE129"/>
  <c r="BE132"/>
  <c r="BE142"/>
  <c r="BE156"/>
  <c i="6" r="BE138"/>
  <c r="J116"/>
  <c r="BE125"/>
  <c r="BE161"/>
  <c r="E112"/>
  <c r="F119"/>
  <c r="BE128"/>
  <c r="BE144"/>
  <c i="5" r="J96"/>
  <c r="J120"/>
  <c r="J97"/>
  <c i="6" r="BE134"/>
  <c r="BE148"/>
  <c r="BE153"/>
  <c r="BE171"/>
  <c r="BE142"/>
  <c r="BE143"/>
  <c r="BE164"/>
  <c r="BE167"/>
  <c i="5" r="J121"/>
  <c r="J98"/>
  <c i="6" r="BE131"/>
  <c r="BE152"/>
  <c r="BE154"/>
  <c r="BE157"/>
  <c r="BE174"/>
  <c r="BE179"/>
  <c i="4" r="J122"/>
  <c r="J98"/>
  <c i="5" r="E85"/>
  <c r="BE129"/>
  <c r="J89"/>
  <c r="BE122"/>
  <c r="BE125"/>
  <c r="BE144"/>
  <c r="F92"/>
  <c r="BE133"/>
  <c r="BE141"/>
  <c r="BE147"/>
  <c i="4" r="E85"/>
  <c i="3" r="BK120"/>
  <c r="J120"/>
  <c r="J97"/>
  <c i="4" r="F117"/>
  <c r="BE154"/>
  <c r="BE167"/>
  <c r="J89"/>
  <c r="BE172"/>
  <c r="BE123"/>
  <c r="BE126"/>
  <c r="BE132"/>
  <c r="BE135"/>
  <c r="BE148"/>
  <c r="BE149"/>
  <c r="BE150"/>
  <c r="BE138"/>
  <c r="BE143"/>
  <c r="BE160"/>
  <c r="BE164"/>
  <c r="BE129"/>
  <c r="BE157"/>
  <c i="3" r="BE130"/>
  <c i="2" r="J123"/>
  <c r="J98"/>
  <c i="3" r="E85"/>
  <c r="J113"/>
  <c r="BE122"/>
  <c r="BE127"/>
  <c r="F92"/>
  <c i="2" r="E85"/>
  <c r="J89"/>
  <c r="BE126"/>
  <c r="BE134"/>
  <c r="BE146"/>
  <c r="BE153"/>
  <c r="BE157"/>
  <c r="BE159"/>
  <c r="BE161"/>
  <c r="F92"/>
  <c r="BE124"/>
  <c r="BE128"/>
  <c r="BE130"/>
  <c r="BE132"/>
  <c r="BE140"/>
  <c r="BE149"/>
  <c r="BE164"/>
  <c i="5" r="J30"/>
  <c i="3" r="F37"/>
  <c i="1" r="BD96"/>
  <c i="3" r="J34"/>
  <c i="1" r="AW96"/>
  <c i="4" r="F34"/>
  <c i="1" r="BA97"/>
  <c i="6" r="F36"/>
  <c i="1" r="BC99"/>
  <c i="7" r="F36"/>
  <c i="1" r="BC100"/>
  <c i="9" r="F37"/>
  <c i="1" r="BD102"/>
  <c i="11" r="F37"/>
  <c i="1" r="BD104"/>
  <c i="12" r="F35"/>
  <c i="1" r="BB105"/>
  <c i="14" r="F34"/>
  <c i="1" r="BA107"/>
  <c i="15" r="J34"/>
  <c i="1" r="AW108"/>
  <c i="17" r="F37"/>
  <c i="1" r="BD110"/>
  <c i="18" r="F35"/>
  <c i="1" r="BB111"/>
  <c i="19" r="F37"/>
  <c i="1" r="BD112"/>
  <c i="21" r="F36"/>
  <c i="1" r="BC114"/>
  <c i="2" r="F37"/>
  <c i="1" r="BD95"/>
  <c i="4" r="F35"/>
  <c i="1" r="BB97"/>
  <c i="6" r="F35"/>
  <c i="1" r="BB99"/>
  <c i="7" r="F37"/>
  <c i="1" r="BD100"/>
  <c i="10" r="J34"/>
  <c i="1" r="AW103"/>
  <c i="12" r="F34"/>
  <c i="1" r="BA105"/>
  <c i="14" r="J34"/>
  <c i="1" r="AW107"/>
  <c i="15" r="F37"/>
  <c i="1" r="BD108"/>
  <c i="17" r="F36"/>
  <c i="1" r="BC110"/>
  <c i="18" r="F37"/>
  <c i="1" r="BD111"/>
  <c i="20" r="F35"/>
  <c i="1" r="BB113"/>
  <c i="21" r="F37"/>
  <c i="1" r="BD114"/>
  <c i="23" r="F35"/>
  <c i="1" r="BB116"/>
  <c i="22" r="J30"/>
  <c i="3" r="F34"/>
  <c i="1" r="BA96"/>
  <c i="4" r="F37"/>
  <c i="1" r="BD97"/>
  <c i="6" r="F34"/>
  <c i="1" r="BA99"/>
  <c i="8" r="F37"/>
  <c i="1" r="BD101"/>
  <c i="9" r="F35"/>
  <c i="1" r="BB102"/>
  <c i="11" r="J34"/>
  <c i="1" r="AW104"/>
  <c i="12" r="F37"/>
  <c i="1" r="BD105"/>
  <c i="13" r="F37"/>
  <c i="1" r="BD106"/>
  <c i="15" r="F36"/>
  <c i="1" r="BC108"/>
  <c i="16" r="F36"/>
  <c i="1" r="BC109"/>
  <c i="17" r="F35"/>
  <c i="1" r="BB110"/>
  <c i="19" r="F35"/>
  <c i="1" r="BB112"/>
  <c i="21" r="F34"/>
  <c i="1" r="BA114"/>
  <c i="2" r="F35"/>
  <c i="1" r="BB95"/>
  <c i="4" r="F36"/>
  <c i="1" r="BC97"/>
  <c i="7" r="F34"/>
  <c i="1" r="BA100"/>
  <c i="8" r="F34"/>
  <c i="1" r="BA101"/>
  <c i="9" r="J34"/>
  <c i="1" r="AW102"/>
  <c i="10" r="F36"/>
  <c i="1" r="BC103"/>
  <c i="12" r="J34"/>
  <c i="1" r="AW105"/>
  <c i="13" r="J34"/>
  <c i="1" r="AW106"/>
  <c i="15" r="F34"/>
  <c i="1" r="BA108"/>
  <c i="16" r="F34"/>
  <c i="1" r="BA109"/>
  <c i="19" r="J34"/>
  <c i="1" r="AW112"/>
  <c i="20" r="J34"/>
  <c i="1" r="AW113"/>
  <c i="22" r="J34"/>
  <c i="1" r="AW115"/>
  <c i="23" r="F34"/>
  <c i="1" r="BA116"/>
  <c i="2" r="J34"/>
  <c i="1" r="AW95"/>
  <c i="5" r="J34"/>
  <c i="1" r="AW98"/>
  <c i="6" r="F37"/>
  <c i="1" r="BD99"/>
  <c i="8" r="F35"/>
  <c i="1" r="BB101"/>
  <c i="10" r="F37"/>
  <c i="1" r="BD103"/>
  <c i="11" r="F35"/>
  <c i="1" r="BB104"/>
  <c i="14" r="F36"/>
  <c i="1" r="BC107"/>
  <c i="15" r="J30"/>
  <c i="16" r="J34"/>
  <c i="1" r="AW109"/>
  <c i="18" r="F36"/>
  <c i="1" r="BC111"/>
  <c i="19" r="F36"/>
  <c i="1" r="BC112"/>
  <c i="21" r="J34"/>
  <c i="1" r="AW114"/>
  <c i="3" r="F36"/>
  <c i="1" r="BC96"/>
  <c i="3" r="F35"/>
  <c i="1" r="BB96"/>
  <c i="5" r="F35"/>
  <c i="1" r="BB98"/>
  <c i="5" r="F36"/>
  <c i="1" r="BC98"/>
  <c i="7" r="F35"/>
  <c i="1" r="BB100"/>
  <c i="9" r="F34"/>
  <c i="1" r="BA102"/>
  <c i="8" r="J30"/>
  <c i="10" r="F34"/>
  <c i="1" r="BA103"/>
  <c i="12" r="F36"/>
  <c i="1" r="BC105"/>
  <c i="13" r="F35"/>
  <c i="1" r="BB106"/>
  <c i="14" r="J30"/>
  <c i="15" r="F35"/>
  <c i="1" r="BB108"/>
  <c i="17" r="F34"/>
  <c i="1" r="BA110"/>
  <c i="18" r="F34"/>
  <c i="1" r="BA111"/>
  <c i="20" r="F34"/>
  <c i="1" r="BA113"/>
  <c i="21" r="F35"/>
  <c i="1" r="BB114"/>
  <c i="23" r="J34"/>
  <c i="1" r="AW116"/>
  <c i="2" r="F36"/>
  <c i="1" r="BC95"/>
  <c i="4" r="J34"/>
  <c i="1" r="AW97"/>
  <c i="6" r="J34"/>
  <c i="1" r="AW99"/>
  <c i="8" r="J34"/>
  <c i="1" r="AW101"/>
  <c i="10" r="F35"/>
  <c i="1" r="BB103"/>
  <c i="11" r="F34"/>
  <c i="1" r="BA104"/>
  <c i="13" r="F36"/>
  <c i="1" r="BC106"/>
  <c i="14" r="F37"/>
  <c i="1" r="BD107"/>
  <c i="16" r="F35"/>
  <c i="1" r="BB109"/>
  <c i="19" r="F34"/>
  <c i="1" r="BA112"/>
  <c i="20" r="F37"/>
  <c i="1" r="BD113"/>
  <c i="22" r="F36"/>
  <c i="1" r="BC115"/>
  <c i="22" r="F34"/>
  <c i="1" r="BA115"/>
  <c i="23" r="F36"/>
  <c i="1" r="BC116"/>
  <c i="2" r="F34"/>
  <c i="1" r="BA95"/>
  <c i="5" r="F34"/>
  <c i="1" r="BA98"/>
  <c i="5" r="F37"/>
  <c i="1" r="BD98"/>
  <c i="7" r="J34"/>
  <c i="1" r="AW100"/>
  <c i="8" r="F36"/>
  <c i="1" r="BC101"/>
  <c i="9" r="F36"/>
  <c i="1" r="BC102"/>
  <c i="9" r="J30"/>
  <c i="11" r="F36"/>
  <c i="1" r="BC104"/>
  <c i="13" r="F34"/>
  <c i="1" r="BA106"/>
  <c i="14" r="F35"/>
  <c i="1" r="BB107"/>
  <c i="16" r="F37"/>
  <c i="1" r="BD109"/>
  <c i="17" r="J34"/>
  <c i="1" r="AW110"/>
  <c i="18" r="J34"/>
  <c i="1" r="AW111"/>
  <c i="20" r="F36"/>
  <c i="1" r="BC113"/>
  <c i="22" r="F35"/>
  <c i="1" r="BB115"/>
  <c i="22" r="F37"/>
  <c i="1" r="BD115"/>
  <c i="23" r="F37"/>
  <c i="1" r="BD116"/>
  <c i="5" l="1" r="T120"/>
  <c r="T119"/>
  <c i="15" r="R122"/>
  <c r="R121"/>
  <c i="16" r="P123"/>
  <c i="1" r="AU109"/>
  <c i="21" r="T189"/>
  <c i="15" r="P122"/>
  <c r="P121"/>
  <c i="1" r="AU108"/>
  <c i="16" r="R123"/>
  <c i="19" r="BK122"/>
  <c r="BK121"/>
  <c r="J121"/>
  <c i="21" r="T148"/>
  <c i="16" r="T123"/>
  <c i="21" r="P189"/>
  <c i="8" r="P122"/>
  <c r="P121"/>
  <c i="1" r="AU101"/>
  <c i="11" r="BK120"/>
  <c r="BK119"/>
  <c r="J119"/>
  <c i="18" r="T122"/>
  <c r="T121"/>
  <c i="7" r="P121"/>
  <c r="P120"/>
  <c i="1" r="AU100"/>
  <c i="21" r="P148"/>
  <c r="P147"/>
  <c i="1" r="AU114"/>
  <c i="6" r="R123"/>
  <c r="R122"/>
  <c i="21" r="R189"/>
  <c r="R147"/>
  <c i="2" r="BK122"/>
  <c r="J122"/>
  <c r="J97"/>
  <c i="7" r="BK121"/>
  <c r="BK120"/>
  <c r="J120"/>
  <c r="J96"/>
  <c i="12" r="BK120"/>
  <c r="BK119"/>
  <c r="J119"/>
  <c r="J96"/>
  <c i="6" r="T123"/>
  <c r="T122"/>
  <c i="8" r="R122"/>
  <c r="R121"/>
  <c i="21" r="BK189"/>
  <c r="J189"/>
  <c r="J109"/>
  <c i="7" r="T121"/>
  <c r="T120"/>
  <c i="4" r="BK121"/>
  <c r="BK120"/>
  <c r="J120"/>
  <c i="20" r="BK122"/>
  <c r="BK121"/>
  <c r="J121"/>
  <c r="J96"/>
  <c i="5" r="R120"/>
  <c r="R119"/>
  <c i="20" r="R122"/>
  <c r="R121"/>
  <c i="8" r="T122"/>
  <c r="T121"/>
  <c i="7" r="R121"/>
  <c r="R120"/>
  <c i="2" r="P122"/>
  <c r="P121"/>
  <c i="1" r="AU95"/>
  <c r="AG98"/>
  <c i="22" r="J96"/>
  <c i="1" r="AG115"/>
  <c i="18" r="BK122"/>
  <c r="J122"/>
  <c r="J97"/>
  <c i="23" r="BK119"/>
  <c r="J119"/>
  <c r="J97"/>
  <c i="21" r="BK147"/>
  <c r="J147"/>
  <c r="J96"/>
  <c i="17" r="BK121"/>
  <c r="J121"/>
  <c r="J96"/>
  <c i="16" r="BK123"/>
  <c r="J123"/>
  <c r="J96"/>
  <c i="1" r="AG108"/>
  <c i="15" r="J96"/>
  <c r="J122"/>
  <c r="J97"/>
  <c i="1" r="AG107"/>
  <c i="14" r="J96"/>
  <c r="J122"/>
  <c r="J97"/>
  <c i="13" r="BK119"/>
  <c r="J119"/>
  <c r="J96"/>
  <c i="10" r="J124"/>
  <c r="J97"/>
  <c i="1" r="AG102"/>
  <c r="AG101"/>
  <c i="8" r="J96"/>
  <c r="J122"/>
  <c r="J97"/>
  <c i="6" r="BK122"/>
  <c r="J122"/>
  <c r="J96"/>
  <c i="3" r="BK119"/>
  <c r="J119"/>
  <c r="J96"/>
  <c i="11" r="J30"/>
  <c i="1" r="AG104"/>
  <c i="3" r="F33"/>
  <c i="1" r="AZ96"/>
  <c i="5" r="F33"/>
  <c i="1" r="AZ98"/>
  <c i="7" r="J33"/>
  <c i="1" r="AV100"/>
  <c r="AT100"/>
  <c i="11" r="F33"/>
  <c i="1" r="AZ104"/>
  <c i="15" r="J33"/>
  <c i="1" r="AV108"/>
  <c r="AT108"/>
  <c r="AN108"/>
  <c i="19" r="F33"/>
  <c i="1" r="AZ112"/>
  <c i="22" r="F33"/>
  <c i="1" r="AZ115"/>
  <c r="BA94"/>
  <c r="W30"/>
  <c r="BC94"/>
  <c r="W32"/>
  <c i="19" r="J30"/>
  <c i="1" r="AG112"/>
  <c i="2" r="F33"/>
  <c i="1" r="AZ95"/>
  <c i="6" r="J33"/>
  <c i="1" r="AV99"/>
  <c r="AT99"/>
  <c i="10" r="J33"/>
  <c i="1" r="AV103"/>
  <c r="AT103"/>
  <c i="13" r="J33"/>
  <c i="1" r="AV106"/>
  <c r="AT106"/>
  <c i="16" r="F33"/>
  <c i="1" r="AZ109"/>
  <c i="19" r="J33"/>
  <c i="1" r="AV112"/>
  <c r="AT112"/>
  <c r="AN112"/>
  <c i="23" r="F33"/>
  <c i="1" r="AZ116"/>
  <c i="4" r="J30"/>
  <c i="1" r="AG97"/>
  <c i="5" r="J33"/>
  <c i="1" r="AV98"/>
  <c r="AT98"/>
  <c r="AN98"/>
  <c i="9" r="J33"/>
  <c i="1" r="AV102"/>
  <c r="AT102"/>
  <c r="AN102"/>
  <c i="13" r="F33"/>
  <c i="1" r="AZ106"/>
  <c i="16" r="J33"/>
  <c i="1" r="AV109"/>
  <c r="AT109"/>
  <c i="20" r="F33"/>
  <c i="1" r="AZ113"/>
  <c r="BB94"/>
  <c r="AX94"/>
  <c i="4" r="J33"/>
  <c i="1" r="AV97"/>
  <c r="AT97"/>
  <c r="AN97"/>
  <c i="8" r="F33"/>
  <c i="1" r="AZ101"/>
  <c i="10" r="F33"/>
  <c i="1" r="AZ103"/>
  <c i="14" r="J33"/>
  <c i="1" r="AV107"/>
  <c r="AT107"/>
  <c r="AN107"/>
  <c i="17" r="J33"/>
  <c i="1" r="AV110"/>
  <c r="AT110"/>
  <c i="21" r="F33"/>
  <c i="1" r="AZ114"/>
  <c i="2" r="J33"/>
  <c i="1" r="AV95"/>
  <c r="AT95"/>
  <c i="7" r="F33"/>
  <c i="1" r="AZ100"/>
  <c i="12" r="F33"/>
  <c i="1" r="AZ105"/>
  <c i="15" r="F33"/>
  <c i="1" r="AZ108"/>
  <c i="18" r="J33"/>
  <c i="1" r="AV111"/>
  <c r="AT111"/>
  <c i="20" r="J33"/>
  <c i="1" r="AV113"/>
  <c r="AT113"/>
  <c r="BD94"/>
  <c r="W33"/>
  <c i="3" r="J33"/>
  <c i="1" r="AV96"/>
  <c r="AT96"/>
  <c i="6" r="F33"/>
  <c i="1" r="AZ99"/>
  <c i="9" r="F33"/>
  <c i="1" r="AZ102"/>
  <c i="11" r="J33"/>
  <c i="1" r="AV104"/>
  <c r="AT104"/>
  <c r="AN104"/>
  <c i="18" r="F33"/>
  <c i="1" r="AZ111"/>
  <c i="22" r="J33"/>
  <c i="1" r="AV115"/>
  <c r="AT115"/>
  <c r="AN115"/>
  <c i="23" r="J33"/>
  <c i="1" r="AV116"/>
  <c r="AT116"/>
  <c i="4" r="F33"/>
  <c i="1" r="AZ97"/>
  <c i="8" r="J33"/>
  <c i="1" r="AV101"/>
  <c r="AT101"/>
  <c r="AN101"/>
  <c i="10" r="J30"/>
  <c i="1" r="AG103"/>
  <c i="12" r="J33"/>
  <c i="1" r="AV105"/>
  <c r="AT105"/>
  <c i="14" r="F33"/>
  <c i="1" r="AZ107"/>
  <c i="17" r="F33"/>
  <c i="1" r="AZ110"/>
  <c i="21" r="J33"/>
  <c i="1" r="AV114"/>
  <c r="AT114"/>
  <c i="21" l="1" r="T147"/>
  <c i="4" r="J121"/>
  <c r="J97"/>
  <c r="J96"/>
  <c i="2" r="BK121"/>
  <c r="J121"/>
  <c i="7" r="J121"/>
  <c r="J97"/>
  <c i="12" r="J120"/>
  <c r="J97"/>
  <c i="11" r="J120"/>
  <c r="J97"/>
  <c i="23" r="BK118"/>
  <c r="J118"/>
  <c r="J96"/>
  <c i="18" r="BK121"/>
  <c r="J121"/>
  <c i="19" r="J122"/>
  <c r="J97"/>
  <c r="J96"/>
  <c i="20" r="J122"/>
  <c r="J97"/>
  <c i="11" r="J96"/>
  <c i="22" r="J39"/>
  <c i="19" r="J39"/>
  <c i="15" r="J39"/>
  <c i="14" r="J39"/>
  <c i="1" r="AN103"/>
  <c i="11" r="J39"/>
  <c i="10" r="J39"/>
  <c i="9" r="J39"/>
  <c i="8" r="J39"/>
  <c i="5" r="J39"/>
  <c i="4" r="J39"/>
  <c i="1" r="AU94"/>
  <c i="18" r="J30"/>
  <c i="1" r="AG111"/>
  <c i="7" r="J30"/>
  <c i="1" r="AG100"/>
  <c i="6" r="J30"/>
  <c i="1" r="AG99"/>
  <c r="AN99"/>
  <c i="21" r="J30"/>
  <c i="1" r="AG114"/>
  <c r="AN114"/>
  <c i="20" r="J30"/>
  <c i="1" r="AG113"/>
  <c i="2" r="J30"/>
  <c i="1" r="AG95"/>
  <c i="17" r="J30"/>
  <c i="1" r="AG110"/>
  <c r="AN110"/>
  <c i="12" r="J30"/>
  <c i="1" r="AG105"/>
  <c r="AY94"/>
  <c i="13" r="J30"/>
  <c i="1" r="AG106"/>
  <c r="AN106"/>
  <c r="AW94"/>
  <c r="AK30"/>
  <c r="W31"/>
  <c i="16" r="J30"/>
  <c i="1" r="AG109"/>
  <c r="AN109"/>
  <c i="3" r="J30"/>
  <c i="1" r="AG96"/>
  <c r="AZ94"/>
  <c r="W29"/>
  <c i="20" l="1" r="J39"/>
  <c i="2" r="J39"/>
  <c i="18" r="J39"/>
  <c i="7" r="J39"/>
  <c i="12" r="J39"/>
  <c i="18" r="J96"/>
  <c i="2" r="J96"/>
  <c i="21" r="J39"/>
  <c i="17" r="J39"/>
  <c i="16" r="J39"/>
  <c i="13" r="J39"/>
  <c i="6" r="J39"/>
  <c i="3" r="J39"/>
  <c i="1" r="AN96"/>
  <c r="AN100"/>
  <c r="AN95"/>
  <c r="AN111"/>
  <c r="AN113"/>
  <c r="AN105"/>
  <c i="23" r="J30"/>
  <c i="1" r="AG116"/>
  <c r="AG94"/>
  <c r="AK26"/>
  <c r="AV94"/>
  <c r="AK29"/>
  <c i="23" l="1" r="J39"/>
  <c i="1" r="AK35"/>
  <c r="AN116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<sst xmlns="http://schemas.openxmlformats.org/spreadsheetml/2006/main">
  <si>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</si>
  <si>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</si>
  <si>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</si>
  <si>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</si>
  <si>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</si>
  <si>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{0498466f-a6c0-44ad-9c23-9bbada593015}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</si>
  <si>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</si>
  <si>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</si>
  <si>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</si>
  <si>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</si>
  <si>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</si>
  <si>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</si>
  <si>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</si>
  <si>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</si>
  <si>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IMPORT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</si>
  <si>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</si>
  <si>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</si>
  <si>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2021022oL - _II-401, III-36063, III-36066 Lipník, úprava křižovatky</t>
  </si>
  <si>
    <t>KSO:</t>
  </si>
  <si>
    <t>CC-CZ:</t>
  </si>
  <si>
    <t>Místo:</t>
  </si>
  <si>
    <t>Obec Lipník u Hrotovic</t>
  </si>
  <si>
    <t>Datum:</t>
  </si>
  <si>
    <t>8. 6. 2022</t>
  </si>
  <si>
    <t>Zadavatel:</t>
  </si>
  <si>
    <t>IČ:</t>
  </si>
  <si>
    <t>Obec Lipník</t>
  </si>
  <si>
    <t>DIČ:</t>
  </si>
  <si>
    <t>Uchazeč:</t>
  </si>
  <si>
    <t>Vyplň údaj</t>
  </si>
  <si>
    <t>Projektant:</t>
  </si>
  <si>
    <t>TERRA-POZEMKOVÉ ÚPRAVY, s.r.o.</t>
  </si>
  <si>
    <t>True</t>
  </si>
  <si>
    <t>Zpracovatel:</t>
  </si>
  <si>
    <t>Milan Holotík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</si>
  <si>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</si>
  <si>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</si>
  <si>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</si>
  <si>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</si>
  <si>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</si>
  <si>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</si>
  <si>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</si>
  <si>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</si>
  <si>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</si>
  <si>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</si>
  <si>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</si>
  <si>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</si>
  <si>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</si>
  <si>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</si>
  <si>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</si>
  <si>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</si>
  <si>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</si>
  <si>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</si>
  <si>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</si>
  <si>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</si>
  <si>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</si>
  <si>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</si>
  <si>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</si>
  <si>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</si>
  <si>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</si>
  <si>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</si>
  <si>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</si>
  <si>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</si>
  <si>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</si>
  <si>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</si>
  <si>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</si>
  <si>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</si>
  <si>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</si>
  <si>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</si>
  <si>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</si>
  <si>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</si>
  <si>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</si>
  <si>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</si>
  <si>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</si>
  <si>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</si>
  <si>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</si>
  <si>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</si>
  <si>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</si>
  <si>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{00000000-0000-0000-0000-000000000000}</t>
  </si>
  <si>
    <t>/</t>
  </si>
  <si>
    <t>SO 015</t>
  </si>
  <si>
    <t>Vozovka - autobusové nástupiště</t>
  </si>
  <si>
    <t>STA</t>
  </si>
  <si>
    <t>1</t>
  </si>
  <si>
    <t>{3b499d16-ac50-44f5-8146-b0477c568ce1}</t>
  </si>
  <si>
    <t>2</t>
  </si>
  <si>
    <t>SO 016.2</t>
  </si>
  <si>
    <t>Rozpočet</t>
  </si>
  <si>
    <t>{f1b17b86-541f-45a8-913d-e6959345a6f1}</t>
  </si>
  <si>
    <t>SO 021</t>
  </si>
  <si>
    <t>{4387f5da-9e0a-470d-877d-e486b312880e}</t>
  </si>
  <si>
    <t>SO 023</t>
  </si>
  <si>
    <t>{7ad17e40-d176-4b33-b730-b7e9b13a3373}</t>
  </si>
  <si>
    <t>SO 024</t>
  </si>
  <si>
    <t>{decb5512-096d-496b-827b-f51079539305}</t>
  </si>
  <si>
    <t>SO 025</t>
  </si>
  <si>
    <t>{09fbdb63-3598-4811-963e-13cf010d88d9}</t>
  </si>
  <si>
    <t>SO 026</t>
  </si>
  <si>
    <t>{3458d994-b653-4f31-baf4-83b80e32cfe0}</t>
  </si>
  <si>
    <t>SO 027</t>
  </si>
  <si>
    <t>{aa802b97-700d-4f0e-bdae-2fb621e7d3d1}</t>
  </si>
  <si>
    <t>SO 115</t>
  </si>
  <si>
    <t>{886505fc-9fac-4514-8106-5317fea15609}</t>
  </si>
  <si>
    <t>SO 116.2</t>
  </si>
  <si>
    <t>{ad1d6cfe-973f-45dd-95fd-1bfb31150075}</t>
  </si>
  <si>
    <t>SO 117.1</t>
  </si>
  <si>
    <t>Vozovka - dopravní značení - vodorovné</t>
  </si>
  <si>
    <t>{750d082f-6ded-43d2-a7c4-c23dbb96c416}</t>
  </si>
  <si>
    <t>SO 117.2</t>
  </si>
  <si>
    <t>{7653e5ab-df4d-42ca-81b2-1f1e2d748ceb}</t>
  </si>
  <si>
    <t>SO 121</t>
  </si>
  <si>
    <t>{4b4ead07-f632-4ccf-a4ee-00751fb62a75}</t>
  </si>
  <si>
    <t>SO 122</t>
  </si>
  <si>
    <t>{4a2bf819-9b84-4c68-8a19-93dd1c8c132d}</t>
  </si>
  <si>
    <t>SO 123</t>
  </si>
  <si>
    <t>{b1e95c8a-fb69-4934-95fc-a1143ac18695}</t>
  </si>
  <si>
    <t>SO 124</t>
  </si>
  <si>
    <t>{b4ff685f-1780-4e48-ad97-fe4f143f66d2}</t>
  </si>
  <si>
    <t>SO 125</t>
  </si>
  <si>
    <t>{363be681-feb7-4716-be1b-58751eef77fc}</t>
  </si>
  <si>
    <t>SO 126</t>
  </si>
  <si>
    <t>{f2cbbe51-e307-45f1-935c-86f8db9d3633}</t>
  </si>
  <si>
    <t>SO 127</t>
  </si>
  <si>
    <t>{45d231ae-e293-4886-8d7d-9d2c5edaf8e3}</t>
  </si>
  <si>
    <t>SO 401</t>
  </si>
  <si>
    <t>Veřejné osvětlení</t>
  </si>
  <si>
    <t>{b7ec96a6-0a54-44f7-8c9e-f75e96ee00e0}</t>
  </si>
  <si>
    <t>SO 802</t>
  </si>
  <si>
    <t>{8652e204-91f5-4a57-9c22-ebdc52426f0f}</t>
  </si>
  <si>
    <t>VON</t>
  </si>
  <si>
    <t>{a96b9850-b8dd-4ca4-9e31-0db9bd0797a0}</t>
  </si>
  <si>
    <t>KRYCÍ LIST SOUPISU PRACÍ</t>
  </si>
  <si>
    <t>Objekt:</t>
  </si>
  <si>
    <t>SO 015 - Vozovka - autobusové nástupiště</t>
  </si>
  <si>
    <t>00090450</t>
  </si>
  <si>
    <t>63320819</t>
  </si>
  <si>
    <t>TERRA-POZEMKOVÉ ÚPRAVY s.r.o. Šumperk</t>
  </si>
  <si>
    <t>CZ63320819</t>
  </si>
  <si>
    <t xml:space="preserve"> Milan Holotík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</si>
  <si>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</si>
  <si>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</si>
  <si>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</si>
  <si>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</si>
  <si>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</si>
  <si>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</si>
  <si>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</si>
  <si>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</si>
  <si>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</si>
  <si>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</si>
  <si>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</si>
  <si>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</si>
  <si>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</si>
  <si>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</si>
  <si>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</si>
  <si>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</si>
  <si>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</si>
  <si>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</si>
  <si>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</si>
  <si>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</si>
  <si>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</si>
  <si>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</si>
  <si>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</si>
  <si>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</si>
  <si>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</si>
  <si>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</si>
  <si>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</si>
  <si>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</si>
  <si>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</si>
  <si>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</si>
  <si>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m2</t>
  </si>
  <si>
    <t>4</t>
  </si>
  <si>
    <t>-622288887</t>
  </si>
  <si>
    <t>VV</t>
  </si>
  <si>
    <t>390,00 " v tl. 0,11 m - penetrační makadam</t>
  </si>
  <si>
    <t>113107223</t>
  </si>
  <si>
    <t>Odstranění podkladu z kameniva drceného tl přes 200 do 300 mm strojně pl přes 200 m2</t>
  </si>
  <si>
    <t>538566880</t>
  </si>
  <si>
    <t>390*1,1 " v tl.0,30 m</t>
  </si>
  <si>
    <t>3</t>
  </si>
  <si>
    <t>113154234</t>
  </si>
  <si>
    <t xml:space="preserve">Frézování živičného podkladu nebo krytu  s naložením na dopravní prostředek plochy přes 500 do 1 000 m2 bez překážek v trase pruhu šířky přes 1 m do 2 m, tloušťky vrstvy 100 mm</t>
  </si>
  <si>
    <t>53416791</t>
  </si>
  <si>
    <t>390,00 " v tl. 0,1 m</t>
  </si>
  <si>
    <t>113202111</t>
  </si>
  <si>
    <t>Vytrhání obrub krajníků obrubníků stojatých</t>
  </si>
  <si>
    <t>m</t>
  </si>
  <si>
    <t>79139389</t>
  </si>
  <si>
    <t>50 " viz VV</t>
  </si>
  <si>
    <t>5</t>
  </si>
  <si>
    <t>132251101</t>
  </si>
  <si>
    <t>Hloubení nezapažených rýh šířky do 800 mm strojně s urovnáním dna do předepsaného profilu a spádu v hornině třídy těžitelnosti I skupiny 3 do 20 m3</t>
  </si>
  <si>
    <t>m3</t>
  </si>
  <si>
    <t>527437809</t>
  </si>
  <si>
    <t>40*0,16 "trativod</t>
  </si>
  <si>
    <t>6</t>
  </si>
  <si>
    <t>160000002BR</t>
  </si>
  <si>
    <t>Zajištění kompletní likvidace přebytků zeminy vč.poplatku za uložení, v souladu se zk. O odpadech č 185/2001 Sb. v platném znění.</t>
  </si>
  <si>
    <t>642032065</t>
  </si>
  <si>
    <t>"var. řeš. likvidace výkopů - odvoz a uložení</t>
  </si>
  <si>
    <t xml:space="preserve">přebytečná zemina - </t>
  </si>
  <si>
    <t xml:space="preserve">6,40 "  skupina 2,3 </t>
  </si>
  <si>
    <t>Součet</t>
  </si>
  <si>
    <t>"položka obsahuje vodorovné přemístění (dopravu) vč. poplatku za uložení ,</t>
  </si>
  <si>
    <t>7</t>
  </si>
  <si>
    <t>160000003BR</t>
  </si>
  <si>
    <t>Zajištění kompletní likvidace vybouraných konstrukčních vrstev z kameniva, vč.poplatku za uložení, v souladu se zk. O odpadech č 185/2001 Sb. v platném znění.</t>
  </si>
  <si>
    <t>-277531854</t>
  </si>
  <si>
    <t>"var. řeš. likvidace - odvoz a uložení</t>
  </si>
  <si>
    <t xml:space="preserve">429,00*0,30  " konstrukční vrstvy komunikace v tl. 0,30 m </t>
  </si>
  <si>
    <t>9</t>
  </si>
  <si>
    <t>Ostatní konstrukce a práce, bourání</t>
  </si>
  <si>
    <t>8</t>
  </si>
  <si>
    <t>919735112</t>
  </si>
  <si>
    <t>Řezání stávajícího živičného krytu hl přes 50 do 100 mm</t>
  </si>
  <si>
    <t>-871280414</t>
  </si>
  <si>
    <t>2*7 " tl. 60 mm</t>
  </si>
  <si>
    <t>997</t>
  </si>
  <si>
    <t>Přesun sutě</t>
  </si>
  <si>
    <t>997221551</t>
  </si>
  <si>
    <t>Vodorovná doprava suti ze sypkých materiálů do 1 km</t>
  </si>
  <si>
    <t>t</t>
  </si>
  <si>
    <t>1792579973</t>
  </si>
  <si>
    <t>89,70 " frézovaný živičný kryt na plochu investora</t>
  </si>
  <si>
    <t xml:space="preserve">113,10 " pentrační makadam na meziskládku k opětnému použití na stavbě </t>
  </si>
  <si>
    <t>10</t>
  </si>
  <si>
    <t>997221559</t>
  </si>
  <si>
    <t>Příplatek ZKD 1 km u vodorovné dopravy suti ze sypkých materiálů</t>
  </si>
  <si>
    <t>-1758957422</t>
  </si>
  <si>
    <t>89,70*15 " frézovaný živičný kryt na plochu investora</t>
  </si>
  <si>
    <t xml:space="preserve">113,10*4 " pentrační makadam na meziskládku k opětnému použití na stavbě </t>
  </si>
  <si>
    <t>11</t>
  </si>
  <si>
    <t>997221571</t>
  </si>
  <si>
    <t>Vodorovná doprava vybouraných hmot do 1 km</t>
  </si>
  <si>
    <t>-1311483191</t>
  </si>
  <si>
    <t>10,250 " obrubníky</t>
  </si>
  <si>
    <t>12</t>
  </si>
  <si>
    <t>997221579</t>
  </si>
  <si>
    <t>Příplatek ZKD 1 km u vodorovné dopravy vybouraných hmot</t>
  </si>
  <si>
    <t>921500614</t>
  </si>
  <si>
    <t>10,250*59" za dalších 59 km na řízenou skládku</t>
  </si>
  <si>
    <t>13</t>
  </si>
  <si>
    <t>997221615</t>
  </si>
  <si>
    <t>Poplatek za uložení na skládce (skládkovné) stavebního odpadu betonového kód odpadu 17 01 01</t>
  </si>
  <si>
    <t>-1364615455</t>
  </si>
  <si>
    <t>998</t>
  </si>
  <si>
    <t>Přesun hmot</t>
  </si>
  <si>
    <t>14</t>
  </si>
  <si>
    <t>998225111</t>
  </si>
  <si>
    <t>Přesun hmot pro pozemní komunikace s krytem z kamene, monolitickým betonovým nebo živičným</t>
  </si>
  <si>
    <t>-668105882</t>
  </si>
  <si>
    <t>SO 016.2 - Rozpočet</t>
  </si>
  <si>
    <t xml:space="preserve">HSV - Práce a dodávky HSV   </t>
  </si>
  <si>
    <t xml:space="preserve">    9 - Ostatní konstrukce a práce, bourání   </t>
  </si>
  <si>
    <t xml:space="preserve">    997 - Přesun sutě   </t>
  </si>
  <si>
    <t xml:space="preserve">Práce a dodávky HSV   </t>
  </si>
  <si>
    <t xml:space="preserve">Ostatní konstrukce a práce, bourání   </t>
  </si>
  <si>
    <t>966006132</t>
  </si>
  <si>
    <t>Odstranění značek dopravních nebo orientačních se sloupky s betonovými patkami</t>
  </si>
  <si>
    <t>kus</t>
  </si>
  <si>
    <t xml:space="preserve">3 " (B1+E13 + sloupek) 3x   </t>
  </si>
  <si>
    <t xml:space="preserve">1 " P4+E2b + sloupek   </t>
  </si>
  <si>
    <t xml:space="preserve">Součet   </t>
  </si>
  <si>
    <t xml:space="preserve">Přesun sutě   </t>
  </si>
  <si>
    <t xml:space="preserve">0,328 " DZ včetně sloupků na místo určné investorem   </t>
  </si>
  <si>
    <t xml:space="preserve">0,328*4 " DZ včetně sloupků na místo určné investorem - za další 4 km   </t>
  </si>
  <si>
    <t>SO 021 - Rozpočet</t>
  </si>
  <si>
    <t xml:space="preserve">    1 - Zemní práce   </t>
  </si>
  <si>
    <t xml:space="preserve">    998 - Přesun hmot   </t>
  </si>
  <si>
    <t xml:space="preserve">Zemní práce   </t>
  </si>
  <si>
    <t>113106132</t>
  </si>
  <si>
    <t>Rozebrání dlažeb z betonových nebo kamenných dlaždic komunikací pro pěší strojně pl do 50 m2</t>
  </si>
  <si>
    <t xml:space="preserve">20 " viz VV   </t>
  </si>
  <si>
    <t>113107325</t>
  </si>
  <si>
    <t>Odstranění podkladu z kameniva drceného tl přes 400 do 500 mm strojně pl do 50 m2</t>
  </si>
  <si>
    <t xml:space="preserve">8*1,1 " v tl.0,45 m   </t>
  </si>
  <si>
    <t>113154114</t>
  </si>
  <si>
    <t>Frézování živičného krytu tl 100 mm pruh š 0,5 m pl do 500 m2 bez překážek v trase</t>
  </si>
  <si>
    <t xml:space="preserve">8,00   </t>
  </si>
  <si>
    <t xml:space="preserve">12 " viz VV   </t>
  </si>
  <si>
    <t>121151113</t>
  </si>
  <si>
    <t>Sejmutí ornice plochy do 500 m2 tl vrstvy do 200 mm strojně</t>
  </si>
  <si>
    <t xml:space="preserve">110   </t>
  </si>
  <si>
    <t>122252203</t>
  </si>
  <si>
    <t>Odkopávky a prokopávky nezapažené pro silnice a dálnice v hornině třídy těžitelnosti I objem do 100 m3 strojně</t>
  </si>
  <si>
    <t xml:space="preserve">skupina 2 -30 % z objemu, skupina 3 - 40 % objemu   </t>
  </si>
  <si>
    <t xml:space="preserve">(110*0,25*1,10)*0,7   </t>
  </si>
  <si>
    <t xml:space="preserve">(20*0,2)*0,70   </t>
  </si>
  <si>
    <t>122452203</t>
  </si>
  <si>
    <t>Odkopávky a prokopávky nezapažené pro silnice a dálnice v hornině třídy těžitelnosti II objem do 100 m3 strojně</t>
  </si>
  <si>
    <t xml:space="preserve">skupina 4 - 30 % z celk.objemu   </t>
  </si>
  <si>
    <t xml:space="preserve">(110*0,25*1,10)*0,3   </t>
  </si>
  <si>
    <t xml:space="preserve">(20*0,2)*0,30   </t>
  </si>
  <si>
    <t>16</t>
  </si>
  <si>
    <t>18</t>
  </si>
  <si>
    <t>162351104</t>
  </si>
  <si>
    <t>Vodorovné přemístění přes 500 do 1000 m výkopku/sypaniny z horniny třídy těžitelnosti I skupiny 1 až 3</t>
  </si>
  <si>
    <t>20</t>
  </si>
  <si>
    <t xml:space="preserve">110*0,1 " ornice na meziskládku k dalšímu použití   </t>
  </si>
  <si>
    <t>22</t>
  </si>
  <si>
    <t xml:space="preserve">1,84 " frézovaný živičný kryt   </t>
  </si>
  <si>
    <t>24</t>
  </si>
  <si>
    <t xml:space="preserve">1,84 *3" frézovaný živičný kryt- na meziskládku k opětovnému využití   </t>
  </si>
  <si>
    <t>26</t>
  </si>
  <si>
    <t xml:space="preserve">2,46 " obrubníky   </t>
  </si>
  <si>
    <t xml:space="preserve">5,10 " dlažba   </t>
  </si>
  <si>
    <t>28</t>
  </si>
  <si>
    <t xml:space="preserve">7,56 *59" za dalších 59 km na řízenou skládku   </t>
  </si>
  <si>
    <t>30</t>
  </si>
  <si>
    <t xml:space="preserve">Přesun hmot   </t>
  </si>
  <si>
    <t>32</t>
  </si>
  <si>
    <t>SO 023 - Rozpočet</t>
  </si>
  <si>
    <t xml:space="preserve">7 " viz VV   </t>
  </si>
  <si>
    <t xml:space="preserve">(7,0*0,2)*0,7 " tl. 0,20 m   </t>
  </si>
  <si>
    <t xml:space="preserve">(7,0*0,2)*0,30 " tl. 0,20 m   </t>
  </si>
  <si>
    <t xml:space="preserve">"var. řeš. likvidace výkopů - odvoz a uložení   </t>
  </si>
  <si>
    <t xml:space="preserve">přebytečná zemina -   </t>
  </si>
  <si>
    <t xml:space="preserve">0,98"  skupina 2,3 - z toho 1/3 množství nebezpečný odpad   </t>
  </si>
  <si>
    <t xml:space="preserve">0,42 " skupiny 4, - z toho 1/3 množství nebezpečný odpad   </t>
  </si>
  <si>
    <t xml:space="preserve">"položka obsahuje vodorovné přemístění (dopravu) vč. poplatku za uložení ,   </t>
  </si>
  <si>
    <t xml:space="preserve">1,785 " dlažba   </t>
  </si>
  <si>
    <t xml:space="preserve">1,785 *59" za dalších 59 km na řízenou skládku   </t>
  </si>
  <si>
    <t>SO 024 - Rozpočet</t>
  </si>
  <si>
    <t xml:space="preserve">    8 - Trubní vedení   </t>
  </si>
  <si>
    <t>113107163</t>
  </si>
  <si>
    <t>Odstranění podkladu z kameniva drceného tl přes 200 do 300 mm strojně pl přes 50 do 200 m2</t>
  </si>
  <si>
    <t xml:space="preserve">155*1,1 " v tl.0,25 m   </t>
  </si>
  <si>
    <t xml:space="preserve">155,00 " viz VV   </t>
  </si>
  <si>
    <t xml:space="preserve">20+40 " viz VV   </t>
  </si>
  <si>
    <t xml:space="preserve">(60*0,25*1,10)*0,7 " tl. 0,25 m   </t>
  </si>
  <si>
    <t xml:space="preserve">(60*0,25*1,10)*0,3 " tl. 0,25 m   </t>
  </si>
  <si>
    <t xml:space="preserve">60*0,10 " ornice na meziskládku k dalšímu použití   </t>
  </si>
  <si>
    <t xml:space="preserve">Trubní vedení   </t>
  </si>
  <si>
    <t>890211851</t>
  </si>
  <si>
    <t>Bourání šachet z prostého betonu strojně obestavěného prostoru do 1,5 m3</t>
  </si>
  <si>
    <t xml:space="preserve">1,00*1,00*0,90 " stávající UV   </t>
  </si>
  <si>
    <t>9190001BR</t>
  </si>
  <si>
    <t xml:space="preserve">Přesun sloupového rozvaděče směrově  o 1,0 m</t>
  </si>
  <si>
    <t>soub</t>
  </si>
  <si>
    <t>9190002BR</t>
  </si>
  <si>
    <t>Zrušení tel.budky</t>
  </si>
  <si>
    <t xml:space="preserve">23+25 " viz VV   </t>
  </si>
  <si>
    <t>961044111</t>
  </si>
  <si>
    <t>Bourání základů z betonu prostého</t>
  </si>
  <si>
    <t xml:space="preserve">1,20 " základy tel. budky   </t>
  </si>
  <si>
    <t xml:space="preserve">35,650 " frézovaný živičný kryt na meziskládku k dalšímu využití   </t>
  </si>
  <si>
    <t xml:space="preserve">35,650*3 " frézovaný živičný kryt - za další 3 km   </t>
  </si>
  <si>
    <t xml:space="preserve">1,584 " UV - uliční vpust   </t>
  </si>
  <si>
    <t xml:space="preserve">2,40  " základ tel. budky   </t>
  </si>
  <si>
    <t>17</t>
  </si>
  <si>
    <t>34</t>
  </si>
  <si>
    <t xml:space="preserve">3,984 *59" za dalších 59 km na řízenou skládku   </t>
  </si>
  <si>
    <t>36</t>
  </si>
  <si>
    <t>19</t>
  </si>
  <si>
    <t>38</t>
  </si>
  <si>
    <t>SO 025 - Rozpočet</t>
  </si>
  <si>
    <t>112101101</t>
  </si>
  <si>
    <t>Odstranění stromů listnatých průměru kmene přes 100 do 300 mm</t>
  </si>
  <si>
    <t xml:space="preserve">1 " švestka   </t>
  </si>
  <si>
    <t>112101121</t>
  </si>
  <si>
    <t>Odstranění stromů jehličnatých průměru kmene přes 100 do 300 mm</t>
  </si>
  <si>
    <t xml:space="preserve">7 "  tuje   </t>
  </si>
  <si>
    <t>112155215</t>
  </si>
  <si>
    <t>Štěpkování solitérních stromků a větví průměru kmene do 300 mm s naložením</t>
  </si>
  <si>
    <t xml:space="preserve">1+7 "   </t>
  </si>
  <si>
    <t>112251101</t>
  </si>
  <si>
    <t>Odstranění pařezů D přes 100 do 300 mm</t>
  </si>
  <si>
    <t xml:space="preserve">1+7 " švestka + tuje   </t>
  </si>
  <si>
    <t xml:space="preserve">60 " viz VV   </t>
  </si>
  <si>
    <t xml:space="preserve">12+15 " viz VV - chodníkový   </t>
  </si>
  <si>
    <t xml:space="preserve">35 " viz VV -silniční   </t>
  </si>
  <si>
    <t xml:space="preserve">(20,0*0,26)*0,7  " tl. 0,26   </t>
  </si>
  <si>
    <t xml:space="preserve">(7*0,25*1,10)*0,7 " tl. 0,25 m   </t>
  </si>
  <si>
    <t xml:space="preserve">(20,0*0,26)*0,3  " tl. 0,26   </t>
  </si>
  <si>
    <t xml:space="preserve">(7*0,25*1,10)*0,3 " tl. 0,25 m   </t>
  </si>
  <si>
    <t>162201421</t>
  </si>
  <si>
    <t>Vodorovné přemístění pařezů do 1 km D přes 100 do 300 mm</t>
  </si>
  <si>
    <t xml:space="preserve">1+7   </t>
  </si>
  <si>
    <t>162301971</t>
  </si>
  <si>
    <t>Příplatek k vodorovnému přemístění pařezů D přes 100 do 300 mm ZKD 1 km</t>
  </si>
  <si>
    <t xml:space="preserve">8*5 " za dalších 5 km na plochu investora   </t>
  </si>
  <si>
    <t xml:space="preserve">7,0*0,10 " ornice na meziskládku k dalšímu použití   </t>
  </si>
  <si>
    <t>9190003BR</t>
  </si>
  <si>
    <t>Přesun infotabule 2 m2 o 1 m</t>
  </si>
  <si>
    <t xml:space="preserve">15,300 "  dlažby   </t>
  </si>
  <si>
    <t xml:space="preserve">12,710 " obrubníky   </t>
  </si>
  <si>
    <t xml:space="preserve">28,010 *59" za dalších 59 km na řízenou skládku   </t>
  </si>
  <si>
    <t>SO 026 - Rozpočet</t>
  </si>
  <si>
    <t>113107162</t>
  </si>
  <si>
    <t>Odstranění podkladu z kameniva drceného tl přes 100 do 200 mm strojně pl přes 50 do 200 m2</t>
  </si>
  <si>
    <t xml:space="preserve">165*1,1 " v tl.0,15 m   </t>
  </si>
  <si>
    <t xml:space="preserve">165,00 " viz VV - tl. 100 mm   </t>
  </si>
  <si>
    <t xml:space="preserve">165,00 " viz VV - tl.80 mm  ( do celkové tl. 180 mm)   </t>
  </si>
  <si>
    <t xml:space="preserve">13+14+20 " viz VV   </t>
  </si>
  <si>
    <t xml:space="preserve">5 " viz VV   </t>
  </si>
  <si>
    <t xml:space="preserve">75,90 " frézovaný živičný kryt- na meziskládku k dalšímu použití   </t>
  </si>
  <si>
    <t xml:space="preserve">75,90*3 " frézovaný živičný kryt, za další 3 km   </t>
  </si>
  <si>
    <t xml:space="preserve">9,635 " obrubníky   </t>
  </si>
  <si>
    <t xml:space="preserve">9,635 *59" za dalších 59 km na řízenou skládku   </t>
  </si>
  <si>
    <t>SO 027 - Rozpočet</t>
  </si>
  <si>
    <t xml:space="preserve">10 " viz VV   </t>
  </si>
  <si>
    <t xml:space="preserve">(10*0,25*1,10)*0,7 " tl. 0,25 m   </t>
  </si>
  <si>
    <t xml:space="preserve">(10*0,25*1,10)*0,3 " tl. 0,25 m   </t>
  </si>
  <si>
    <t xml:space="preserve">10*0,10 " ornice na meziskládku k dalšímu použití   </t>
  </si>
  <si>
    <t>SO 115 - Vozovka - autobusové nástupiště</t>
  </si>
  <si>
    <t xml:space="preserve">    2 - Zakládání</t>
  </si>
  <si>
    <t xml:space="preserve">    4 - Vodorovné konstrukce</t>
  </si>
  <si>
    <t xml:space="preserve">    5 - Komunikace pozemní</t>
  </si>
  <si>
    <t>181152302</t>
  </si>
  <si>
    <t>Úprava pláně pro silnice a dálnice v zářezech se zhutněním</t>
  </si>
  <si>
    <t>1440651733</t>
  </si>
  <si>
    <t xml:space="preserve">343,20 *1,20 </t>
  </si>
  <si>
    <t>Zakládání</t>
  </si>
  <si>
    <t>211971121</t>
  </si>
  <si>
    <t xml:space="preserve">Zřízení opláštění výplně z geotextilie odvodňovacích žeber nebo trativodů  v rýze nebo zářezu se stěnami svislými nebo šikmými o sklonu přes 1:2 při rozvinuté šířce opláštění do 2,5 m</t>
  </si>
  <si>
    <t>74895183</t>
  </si>
  <si>
    <t>80*1,2 " - trativod pod dlažbou</t>
  </si>
  <si>
    <t>M</t>
  </si>
  <si>
    <t>69311081</t>
  </si>
  <si>
    <t>geotextilie netkaná separační, ochranná, filtrační, drenážní PES 300g/m2</t>
  </si>
  <si>
    <t>1595114255</t>
  </si>
  <si>
    <t>96*1,1845 "Přepočtené koeficientem množství</t>
  </si>
  <si>
    <t>212752101</t>
  </si>
  <si>
    <t>Trativody z drenážních trubek pro liniové stavby a komunikace se zřízením štěrkového lože pod trubky a s jejich obsypem v otevřeném výkopu trubka korugovaná sendvičová PE-HD SN 4 celoperforovaná 360° DN 100</t>
  </si>
  <si>
    <t>-663608404</t>
  </si>
  <si>
    <t>40 " trativod pláň</t>
  </si>
  <si>
    <t>40*2 " trativod pod dlažbou</t>
  </si>
  <si>
    <t>Vodorovné konstrukce</t>
  </si>
  <si>
    <t>451319777</t>
  </si>
  <si>
    <t>Příplatek ZKD 10 mm tl u podkladu nebo lože pod dlažbu z betonu</t>
  </si>
  <si>
    <t>-1990555560</t>
  </si>
  <si>
    <t xml:space="preserve">260,00 " dlažba do bet.- za dalších 5 cm </t>
  </si>
  <si>
    <t>Komunikace pozemní</t>
  </si>
  <si>
    <t>564851111</t>
  </si>
  <si>
    <t>Podklad ze štěrkodrtě ŠD tl 150 mm</t>
  </si>
  <si>
    <t>1160347687</t>
  </si>
  <si>
    <t>286,00*1,20 " ŠD 0/63 mm - dlažba z žul. kostek</t>
  </si>
  <si>
    <t>567142111</t>
  </si>
  <si>
    <t>Podklad ze směsi stmelené cementem SC bez dilatačních spár, s rozprostřením a zhutněním SC C 8/10 (KSC I), po zhutnění tl. 210 mm</t>
  </si>
  <si>
    <t>-1151403698</t>
  </si>
  <si>
    <t>260,00*1,10 " podklad pod dlažbu z kostek</t>
  </si>
  <si>
    <t>591241111</t>
  </si>
  <si>
    <t>Kladení dlažby z kostek drobných z kamene na MC tl 50 mm</t>
  </si>
  <si>
    <t>539564841</t>
  </si>
  <si>
    <t>260,00 " dlažba do betonu</t>
  </si>
  <si>
    <t>58381007</t>
  </si>
  <si>
    <t>kostka dlažební žula drobná 8/10</t>
  </si>
  <si>
    <t>-292048279</t>
  </si>
  <si>
    <t>260*1,02 "Přepočtené koeficientem množství</t>
  </si>
  <si>
    <t>916131213</t>
  </si>
  <si>
    <t>Osazení silničního obrubníku betonového stojatého s boční opěrou do lože z betonu prostého</t>
  </si>
  <si>
    <t>-232051279</t>
  </si>
  <si>
    <t xml:space="preserve">19+13+26   " obrubník  přímy</t>
  </si>
  <si>
    <t>2+2 " nájezdový</t>
  </si>
  <si>
    <t>1+1+1+1 " přechodový</t>
  </si>
  <si>
    <t>59217031</t>
  </si>
  <si>
    <t>obrubník betonový silniční 1000x150x250mm</t>
  </si>
  <si>
    <t>128</t>
  </si>
  <si>
    <t>1387593419</t>
  </si>
  <si>
    <t>58*1,01</t>
  </si>
  <si>
    <t>59217029</t>
  </si>
  <si>
    <t>obrubník betonový silniční nájezdový 1000x150x150mm</t>
  </si>
  <si>
    <t>2003986772</t>
  </si>
  <si>
    <t>4*1,01</t>
  </si>
  <si>
    <t>59217030</t>
  </si>
  <si>
    <t>obrubník betonový silniční přechodový 1000x150x150-250mm</t>
  </si>
  <si>
    <t>-1674887560</t>
  </si>
  <si>
    <t>916231213</t>
  </si>
  <si>
    <t>Osazení chodníkového obrubníku betonového stojatého s boční opěrou do lože z betonu prostého</t>
  </si>
  <si>
    <t>-1151685191</t>
  </si>
  <si>
    <t>16+12</t>
  </si>
  <si>
    <t>59217017</t>
  </si>
  <si>
    <t>obrubník betonový chodníkový 1000x100x250mm</t>
  </si>
  <si>
    <t>1120876793</t>
  </si>
  <si>
    <t>28*1,01</t>
  </si>
  <si>
    <t>28,28*1,02 "Přepočtené koeficientem množství</t>
  </si>
  <si>
    <t>916431112</t>
  </si>
  <si>
    <t>Osazení bezbariérového betonového obrubníku do betonového lože tl 150 mm s boční opěrou</t>
  </si>
  <si>
    <t>-1726380150</t>
  </si>
  <si>
    <t>12+2+2</t>
  </si>
  <si>
    <t>59217040</t>
  </si>
  <si>
    <t>obrubník betonový bezbariérový náběhový</t>
  </si>
  <si>
    <t>2061357665</t>
  </si>
  <si>
    <t>(2+2)*1,01</t>
  </si>
  <si>
    <t>59217041</t>
  </si>
  <si>
    <t>obrubník betonový bezbariérový přímý</t>
  </si>
  <si>
    <t>347305963</t>
  </si>
  <si>
    <t>12*1,01</t>
  </si>
  <si>
    <t>998223011</t>
  </si>
  <si>
    <t>Přesun hmot pro pozemní komunikace s krytem dlážděným</t>
  </si>
  <si>
    <t>1129380853</t>
  </si>
  <si>
    <t>SO 116.2 - Rozpočet</t>
  </si>
  <si>
    <t>914111111</t>
  </si>
  <si>
    <t>Montáž svislé dopravní značky do velikosti 1 m2 objímkami na sloupek nebo konzolu</t>
  </si>
  <si>
    <t xml:space="preserve">obj. SO 115   </t>
  </si>
  <si>
    <t xml:space="preserve">1+1 " viz DZ  B1 + E13   </t>
  </si>
  <si>
    <t xml:space="preserve">1 " viz DZ P4   </t>
  </si>
  <si>
    <t xml:space="preserve">1 " viz DZ IJ4c   </t>
  </si>
  <si>
    <t xml:space="preserve">obj. SO 126   </t>
  </si>
  <si>
    <t xml:space="preserve">1 " viz DZ  P4   </t>
  </si>
  <si>
    <t xml:space="preserve">1+1 " viz DZ  B1 + E2b   </t>
  </si>
  <si>
    <t>40445645</t>
  </si>
  <si>
    <t>informativní značky jiné IJ4b 500mm</t>
  </si>
  <si>
    <t xml:space="preserve">1 " viz DZ IJ4b   </t>
  </si>
  <si>
    <t>40445620</t>
  </si>
  <si>
    <t>zákazové, příkazové dopravní značky B1-B34, C1-15 700mm</t>
  </si>
  <si>
    <t xml:space="preserve">1+1 " viz DZ B1 ( obj. SO 115, SO 126)   </t>
  </si>
  <si>
    <t>40445609</t>
  </si>
  <si>
    <t>značky upravující přednost P1, P4 900mm</t>
  </si>
  <si>
    <t xml:space="preserve">1+1 " viz DZ P4 ( obj. SO 115, SO 126)   </t>
  </si>
  <si>
    <t>40445649</t>
  </si>
  <si>
    <t>dodatkové tabulky E3-E5, E8, E14-E16 500x150mm</t>
  </si>
  <si>
    <t xml:space="preserve">1 " viz VV, DZ  E13   </t>
  </si>
  <si>
    <t>40445647</t>
  </si>
  <si>
    <t>dodatkové tabulky E1, E2a,b , E6, E9, E10 E12c, E17 500x500mm</t>
  </si>
  <si>
    <t xml:space="preserve">1 " DZ E2b   </t>
  </si>
  <si>
    <t>914511112</t>
  </si>
  <si>
    <t>Montáž sloupku dopravních značek délky do 3,5 m s betonovým základem a patkou</t>
  </si>
  <si>
    <t>40445235</t>
  </si>
  <si>
    <t>sloupek pro dopravní značku Al D 60mm v 3,5m</t>
  </si>
  <si>
    <t>40445240</t>
  </si>
  <si>
    <t>patka pro sloupek Al D 60mm</t>
  </si>
  <si>
    <t>40445256</t>
  </si>
  <si>
    <t>svorka upínací na sloupek dopravní značky D 60mm</t>
  </si>
  <si>
    <t>40445253</t>
  </si>
  <si>
    <t>víčko plastové na sloupek D 60mm</t>
  </si>
  <si>
    <t>SO 117.1 - Vozovka - dopravní značení - vodorovné</t>
  </si>
  <si>
    <t xml:space="preserve">Obec Lipník  </t>
  </si>
  <si>
    <t xml:space="preserve">  Milan Holotík</t>
  </si>
  <si>
    <t>915111111</t>
  </si>
  <si>
    <t>Vodorovné dopravní značení dělící čáry souvislé š 125 mm základní bílá barva</t>
  </si>
  <si>
    <t>-1243009605</t>
  </si>
  <si>
    <t>obj. 115</t>
  </si>
  <si>
    <t>915131111</t>
  </si>
  <si>
    <t>Vodorovné dopravní značení přechody pro chodce, šipky, symboly základní bílá barva</t>
  </si>
  <si>
    <t>-2118868987</t>
  </si>
  <si>
    <t>Obj.115</t>
  </si>
  <si>
    <t>1,6 "</t>
  </si>
  <si>
    <t>-514515704</t>
  </si>
  <si>
    <t>SO 117.2 - Rozpočet</t>
  </si>
  <si>
    <t>915111121</t>
  </si>
  <si>
    <t>Vodorovné dopravní značení dělící čáry přerušované š 125 mm základní bílá barva</t>
  </si>
  <si>
    <t xml:space="preserve">25 " V2b  3/1,5/0,125   </t>
  </si>
  <si>
    <t>915121111</t>
  </si>
  <si>
    <t>Vodorovné dopravní značení vodící čáry souvislé š 250 mm základní bílá barva</t>
  </si>
  <si>
    <t xml:space="preserve">5 " V5   </t>
  </si>
  <si>
    <t xml:space="preserve">Obj. SO 115   </t>
  </si>
  <si>
    <t xml:space="preserve">3 " viz VV,    V13 a   </t>
  </si>
  <si>
    <t xml:space="preserve">(2,5*10,0)*2 " 2 x nápis BUS   </t>
  </si>
  <si>
    <t>SO 121 - Rozpočet</t>
  </si>
  <si>
    <t xml:space="preserve">    5 - Komunikace pozemní   </t>
  </si>
  <si>
    <t xml:space="preserve">(388,3)*1,10 "  pod dlažbu tl. 60 mm   </t>
  </si>
  <si>
    <t xml:space="preserve">46,2 *1,10 " pod dlažbu tl. 80 mm   </t>
  </si>
  <si>
    <t xml:space="preserve">Komunikace pozemní   </t>
  </si>
  <si>
    <t>564831111</t>
  </si>
  <si>
    <t>Podklad ze štěrkodrtě ŠD tl 100 mm</t>
  </si>
  <si>
    <t xml:space="preserve">345+8-85 " ŠD 0/32 mm - dlažba  tl. 60 mm   </t>
  </si>
  <si>
    <t xml:space="preserve">(345+8-85)*1,10 " ŠD 0/63 mm - dlažba  tl. 60 mm   </t>
  </si>
  <si>
    <t>564861111</t>
  </si>
  <si>
    <t>Podklad ze štěrkodrtě ŠD tl 200 mm</t>
  </si>
  <si>
    <t xml:space="preserve">42,00*1,1 " ŠD 0/63 , pod dlažbu tl. 80 mm   </t>
  </si>
  <si>
    <t xml:space="preserve">42,00 " ŠD 0/32 , pod dlažbu tl. 80 mm   </t>
  </si>
  <si>
    <t>596212210</t>
  </si>
  <si>
    <t>Kladení zámkové dlažby pozemních komunikací tl 80 mm skupiny A pl do 50 m2</t>
  </si>
  <si>
    <t xml:space="preserve">6+6+23 " přírodní barva   </t>
  </si>
  <si>
    <t xml:space="preserve">2,5+2+2,5 " červená bezbarierová   </t>
  </si>
  <si>
    <t>59245020</t>
  </si>
  <si>
    <t>dlažba tvar obdélník betonová 200x100x80mm přírodní</t>
  </si>
  <si>
    <t xml:space="preserve">35*1,03   </t>
  </si>
  <si>
    <t>59245226</t>
  </si>
  <si>
    <t>dlažba tvar obdélník betonová pro nevidomé 200x100x80mm barevná</t>
  </si>
  <si>
    <t xml:space="preserve">7*1,03   </t>
  </si>
  <si>
    <t>596211113</t>
  </si>
  <si>
    <t>Kladení zámkové dlažby komunikací pro pěší tl 60 mm skupiny A pl přes 300 m2</t>
  </si>
  <si>
    <t xml:space="preserve">56+15+17+19+26+116+96-85 " přírodní   </t>
  </si>
  <si>
    <t xml:space="preserve">2+2+2+2 " barevná bezbarierová   </t>
  </si>
  <si>
    <t>59245006</t>
  </si>
  <si>
    <t>dlažba tvar obdélník betonová pro nevidomé 200x100x60mm barevná</t>
  </si>
  <si>
    <t xml:space="preserve">8*1,03   </t>
  </si>
  <si>
    <t>59245018</t>
  </si>
  <si>
    <t>dlažba tvar obdélník betonová 200x100x60mm přírodní</t>
  </si>
  <si>
    <t xml:space="preserve">(345-85)*1,01   </t>
  </si>
  <si>
    <t xml:space="preserve">3 " nájezdový   </t>
  </si>
  <si>
    <t xml:space="preserve">3*1,01   </t>
  </si>
  <si>
    <t xml:space="preserve">70+28+44+10+35+8+9-44   </t>
  </si>
  <si>
    <t xml:space="preserve">(204-44)*1,01   </t>
  </si>
  <si>
    <t>SO 122 - Rozpočet</t>
  </si>
  <si>
    <t xml:space="preserve">(137,50-40)*1,10 "  pod dlažbu tl. 60 mm   </t>
  </si>
  <si>
    <t xml:space="preserve">(26,40-10) *1,10 " pod dlažbu tl. 80 mm   </t>
  </si>
  <si>
    <t xml:space="preserve">(121+4-40) " ŠD 0/32 mm - dlažba  tl. 60 mm   </t>
  </si>
  <si>
    <t xml:space="preserve">(-40+125,00)*1,10 " ŠD 0/63 mm - dlažba  tl. 60 mm   </t>
  </si>
  <si>
    <t xml:space="preserve">(24,00-10)*1,1 " ŠD 0/63 , pod dlažbu tl. 80 mm   </t>
  </si>
  <si>
    <t xml:space="preserve">24,00-10 " ŠD 0/32 , pod dlažbu tl. 80 mm   </t>
  </si>
  <si>
    <t xml:space="preserve">22-10 " přírodní barva   </t>
  </si>
  <si>
    <t xml:space="preserve">2 " červená bezbarierová   </t>
  </si>
  <si>
    <t xml:space="preserve">22*1,03   </t>
  </si>
  <si>
    <t xml:space="preserve">2*1,03   </t>
  </si>
  <si>
    <t>596211112</t>
  </si>
  <si>
    <t>Kladení zámkové dlažby komunikací pro pěší tl 60 mm skupiny A pl přes 100 do 300 m2</t>
  </si>
  <si>
    <t xml:space="preserve">55+66-40 " přírodní   </t>
  </si>
  <si>
    <t xml:space="preserve">2+2 " barevná bezbarierová   </t>
  </si>
  <si>
    <t xml:space="preserve">4*1,03   </t>
  </si>
  <si>
    <t xml:space="preserve">(121-40)*1,02   </t>
  </si>
  <si>
    <t>41+42+20-55</t>
  </si>
  <si>
    <t xml:space="preserve">(103-55)*1,01   </t>
  </si>
  <si>
    <t>SO 123 - Rozpočet</t>
  </si>
  <si>
    <t xml:space="preserve">PSV - Práce a dodávky PSV   </t>
  </si>
  <si>
    <t xml:space="preserve">    711 - Izolace proti vodě, vlhkosti a plynům   </t>
  </si>
  <si>
    <t xml:space="preserve">97,13*1,10 "  pod dlažbu tl. 60 mm   </t>
  </si>
  <si>
    <t xml:space="preserve">43,45 *1,10 " pod dlažbu tl. 80 mm   </t>
  </si>
  <si>
    <t xml:space="preserve">84+4,3-22-23 " ŠD 0/32 mm - dlažba  tl. 60 mm   </t>
  </si>
  <si>
    <t xml:space="preserve">(88,30-22-23)*1,10 " ŠD 0/63 mm - dlažba  tl. 60 mm   </t>
  </si>
  <si>
    <t xml:space="preserve">39,50*1,1 " ŠD 0/63 , pod dlažbu tl. 80 mm   </t>
  </si>
  <si>
    <t xml:space="preserve">39,50 " ŠD 0/32 , pod dlažbu tl. 80 mm   </t>
  </si>
  <si>
    <t xml:space="preserve">8+12+3 " přírodní barva   </t>
  </si>
  <si>
    <t xml:space="preserve">6,50 " červená bezbarierová   </t>
  </si>
  <si>
    <t xml:space="preserve">23*1,03   </t>
  </si>
  <si>
    <t xml:space="preserve">6,5*1,03   </t>
  </si>
  <si>
    <t>596211111</t>
  </si>
  <si>
    <t>Kladení zámkové dlažby komunikací pro pěší tl 60 mm skupiny A pl přes 50 do 100 m2</t>
  </si>
  <si>
    <t xml:space="preserve">23+22+15+24-22-23 " přírodní   </t>
  </si>
  <si>
    <t xml:space="preserve">1,5+1,8+1 " barevná bezbarierová   </t>
  </si>
  <si>
    <t xml:space="preserve">4,3*1,03   </t>
  </si>
  <si>
    <t xml:space="preserve">(84-22-23)*1,03   </t>
  </si>
  <si>
    <t xml:space="preserve">2 " nájezdový   </t>
  </si>
  <si>
    <t xml:space="preserve">1 " přechodový   </t>
  </si>
  <si>
    <t xml:space="preserve">2*1,01   </t>
  </si>
  <si>
    <t xml:space="preserve">1*1,01   </t>
  </si>
  <si>
    <t xml:space="preserve">35+10+34+19+8+12 -34  </t>
  </si>
  <si>
    <t xml:space="preserve">(118-34)*1,01   </t>
  </si>
  <si>
    <t>PSV</t>
  </si>
  <si>
    <t xml:space="preserve">Práce a dodávky PSV   </t>
  </si>
  <si>
    <t>711</t>
  </si>
  <si>
    <t xml:space="preserve">Izolace proti vodě, vlhkosti a plynům   </t>
  </si>
  <si>
    <t>711161273</t>
  </si>
  <si>
    <t>Provedení izolace proti zemní vlhkosti svislé z nopové fólie</t>
  </si>
  <si>
    <t>28323005</t>
  </si>
  <si>
    <t>fólie profilovaná (nopová) drenážní HDPE s výškou nopů 8mm</t>
  </si>
  <si>
    <t xml:space="preserve">5 * 1,221   </t>
  </si>
  <si>
    <t>711199098</t>
  </si>
  <si>
    <t>Příplatek k izolacím proti zemní vlhkosti za plochu do 10 m2 nopovou fólií</t>
  </si>
  <si>
    <t>711491176</t>
  </si>
  <si>
    <t>Připevnění doplňků izolace proti vodě ukončovací lištou</t>
  </si>
  <si>
    <t>40</t>
  </si>
  <si>
    <t>28323009</t>
  </si>
  <si>
    <t>lišta ukončovací pro drenážní fólie profilované tl 8mm</t>
  </si>
  <si>
    <t>42</t>
  </si>
  <si>
    <t xml:space="preserve">5 * 1,02   </t>
  </si>
  <si>
    <t>998711101</t>
  </si>
  <si>
    <t>Přesun hmot tonážní pro izolace proti vodě, vlhkosti a plynům v objektech v do 6 m</t>
  </si>
  <si>
    <t>44</t>
  </si>
  <si>
    <t>SO 124 - Rozpočet</t>
  </si>
  <si>
    <t xml:space="preserve">112,86*1,10 "  pod dlažbu tl. 60 mm   </t>
  </si>
  <si>
    <t xml:space="preserve">11,10 *1,10 " pod dlažbu tl. 80 mm   </t>
  </si>
  <si>
    <t xml:space="preserve">4,60+98 " ŠD 0/32 mm - dlažba  tl. 60 mm   </t>
  </si>
  <si>
    <t xml:space="preserve">102,60*1,10 " ŠD 0/63 mm - dlažba  tl. 60 mm   </t>
  </si>
  <si>
    <t xml:space="preserve">10,00*1,1 " ŠD 0/63 , pod dlažbu tl. 80 mm   </t>
  </si>
  <si>
    <t xml:space="preserve">10,00 " ŠD 0/32 , pod dlažbu tl. 80 mm   </t>
  </si>
  <si>
    <t xml:space="preserve">7 " přírodní barva   </t>
  </si>
  <si>
    <t xml:space="preserve">3 " červená bezbarierová   </t>
  </si>
  <si>
    <t xml:space="preserve">3,0*1,03   </t>
  </si>
  <si>
    <t xml:space="preserve">27+71 " přírodní   </t>
  </si>
  <si>
    <t xml:space="preserve">2+2+0,6 " barevná bezbarierová   </t>
  </si>
  <si>
    <t xml:space="preserve">4,6*1,03   </t>
  </si>
  <si>
    <t xml:space="preserve">98*1,03   </t>
  </si>
  <si>
    <t xml:space="preserve">77+38   </t>
  </si>
  <si>
    <t xml:space="preserve">115*1,01   </t>
  </si>
  <si>
    <t>SO 125 - Rozpočet</t>
  </si>
  <si>
    <t xml:space="preserve">134,20*1,10 "  pod dlažbu tl. 60 mm   </t>
  </si>
  <si>
    <t xml:space="preserve">122 " ŠD 0/32 mm - dlažba  tl. 60 mm   </t>
  </si>
  <si>
    <t xml:space="preserve">122,00*1,10 " ŠD 0/63 mm - dlažba  tl. 60 mm   </t>
  </si>
  <si>
    <t xml:space="preserve">60+46 " přírodní   </t>
  </si>
  <si>
    <t xml:space="preserve">7+1+1+1,5+1,5 " barevná bezbarierová   </t>
  </si>
  <si>
    <t xml:space="preserve">4 " červená hladká   </t>
  </si>
  <si>
    <t>59245008</t>
  </si>
  <si>
    <t>dlažba tvar obdélník betonová 200x100x60mm barevná</t>
  </si>
  <si>
    <t xml:space="preserve">4,0*1,03   </t>
  </si>
  <si>
    <t xml:space="preserve">12*1,03   </t>
  </si>
  <si>
    <t xml:space="preserve">106*1,03   </t>
  </si>
  <si>
    <t xml:space="preserve">26+24+32   </t>
  </si>
  <si>
    <t xml:space="preserve">82*1,01   </t>
  </si>
  <si>
    <t>SO 126 - Rozpočet</t>
  </si>
  <si>
    <t xml:space="preserve">144,00*1,20 " živičný kryt vozovky   </t>
  </si>
  <si>
    <t xml:space="preserve">120*1,20 " ŠD 0/32 mm   </t>
  </si>
  <si>
    <t>565145121</t>
  </si>
  <si>
    <t>Asfaltový beton vrstva podkladní ACP 16 (obalované kamenivo OKS) tl 60 mm š přes 3 m</t>
  </si>
  <si>
    <t xml:space="preserve">120 " viz VV   </t>
  </si>
  <si>
    <t>573191111</t>
  </si>
  <si>
    <t>Postřik infiltrační kationaktivní emulzí v množství 1 kg/m2</t>
  </si>
  <si>
    <t>573231106</t>
  </si>
  <si>
    <t>Postřik živičný spojovací ze silniční emulze v množství 0,30 kg/m2</t>
  </si>
  <si>
    <t>577133121</t>
  </si>
  <si>
    <t>Asfaltový beton vrstva obrusná ACO 8 Ch (ABJ) tl 40 mm š přes 3 m z nemodifikovaného asfaltu</t>
  </si>
  <si>
    <t xml:space="preserve">(3,5+3,0)*0,10 " jednořádek   </t>
  </si>
  <si>
    <t xml:space="preserve">0,65 * 1,02   </t>
  </si>
  <si>
    <t xml:space="preserve">12+6+12+7   " obrubník  přímy   </t>
  </si>
  <si>
    <t xml:space="preserve">2+9 " nájezdový   </t>
  </si>
  <si>
    <t xml:space="preserve">1+1+1+1 " přechodový   </t>
  </si>
  <si>
    <t xml:space="preserve">37*1,01   </t>
  </si>
  <si>
    <t xml:space="preserve">11*1,01   </t>
  </si>
  <si>
    <t xml:space="preserve">4*1,01   </t>
  </si>
  <si>
    <t>SO 127 - Rozpočet</t>
  </si>
  <si>
    <t xml:space="preserve">11,275*1,10 "  pod dlažbu tl. 60 mm   </t>
  </si>
  <si>
    <t xml:space="preserve">18,43 *1,10 " pod dlažbu tl. 80 mm   </t>
  </si>
  <si>
    <t xml:space="preserve">7,50+2,75 " ŠD 0/32 mm - dlažba  tl. 60 mm   </t>
  </si>
  <si>
    <t xml:space="preserve">(7,50+2,75)*1,10 " ŠD 0/63 mm - dlažba  tl. 60 mm   </t>
  </si>
  <si>
    <t xml:space="preserve">16,75*1,1 " ŠD 0/63 , pod dlažbu tl. 80 mm   </t>
  </si>
  <si>
    <t xml:space="preserve">16,75 " ŠD 0/32 , pod dlažbu tl. 80 mm   </t>
  </si>
  <si>
    <t xml:space="preserve">15,00 " přírodní barva   </t>
  </si>
  <si>
    <t xml:space="preserve">1,75 " červená bezbarierová   </t>
  </si>
  <si>
    <t xml:space="preserve">15*1,03   </t>
  </si>
  <si>
    <t xml:space="preserve">1,75*1,03   </t>
  </si>
  <si>
    <t xml:space="preserve">2,0+5,50 " přírodní   </t>
  </si>
  <si>
    <t xml:space="preserve">1,0+1,75 " barevná bezbarierová   </t>
  </si>
  <si>
    <t xml:space="preserve">(1+1,75)*1,03   </t>
  </si>
  <si>
    <t xml:space="preserve">7,50*1,03   </t>
  </si>
  <si>
    <t xml:space="preserve">20,0+1,0+2,0   </t>
  </si>
  <si>
    <t xml:space="preserve">23*1,01   </t>
  </si>
  <si>
    <t>SO 401 - Veřejné osvětlení</t>
  </si>
  <si>
    <t xml:space="preserve"> Obec Lipník u Hrotovic</t>
  </si>
  <si>
    <t xml:space="preserve"> Obec Lipník</t>
  </si>
  <si>
    <t>29380995</t>
  </si>
  <si>
    <t>PVLK PROJECT s.r.o.</t>
  </si>
  <si>
    <t>CZ29380995</t>
  </si>
  <si>
    <t>PSV - Práce a dodávky PSV</t>
  </si>
  <si>
    <t xml:space="preserve">    741-CYK-VB10 - Kabel CYKY-J 3x2,5 (3C) - volně</t>
  </si>
  <si>
    <t xml:space="preserve">    741-TRP-BB33 - Trubka svodová D63, tř. 4, na betonový sloup</t>
  </si>
  <si>
    <t xml:space="preserve">    741-CYK-VC30 - Kabel CYKY-J 4x10 (4B) - volně</t>
  </si>
  <si>
    <t xml:space="preserve">    741-CYK-UK10 - Ukončení kabelu CYKY-J 4x10 smršťovací záklopkou</t>
  </si>
  <si>
    <t xml:space="preserve">    741-UKC-A002 - Ukončení vodiče Cu, Al do 2,5mm2</t>
  </si>
  <si>
    <t xml:space="preserve">    741-SHR-SR01 - SR1 - Svorka spojovací pro spoje nad zemí a v zemi, pásek i kulatina</t>
  </si>
  <si>
    <t xml:space="preserve">    741-UZZ-FE30 - Pásek FeZn 30/4 v zemi - V průmyslové zástavbě</t>
  </si>
  <si>
    <t xml:space="preserve">    741-UZZ-FE10 - Drát FeZn D10 v zemi - V průmyslové zástavbě</t>
  </si>
  <si>
    <t xml:space="preserve">    741-UZZ-FE50 - Svodový vodič - lano FeZn 50mm2 na betonový sloup</t>
  </si>
  <si>
    <t xml:space="preserve">    749-PRL-AA01 - Demontážní práce</t>
  </si>
  <si>
    <t xml:space="preserve">    749-PSM-AA01 - Montážní práce podružného a spojovacího materiálu</t>
  </si>
  <si>
    <t>M - Práce a dodávky M</t>
  </si>
  <si>
    <t xml:space="preserve">    21-M-SKR-FQ06 - Skříň pojistková SP182 na sloup</t>
  </si>
  <si>
    <t xml:space="preserve">    21-M-STO-CL77 - Svítidlo pro osvětlení komunikace na stávající ocelový stožár s výložníkem (výměna)</t>
  </si>
  <si>
    <t xml:space="preserve">    21-M-STO-BT10 - Svítidlo pro osvětlení komunikace na beton. stožár, s výložníkem 1000 mm, LED 47 W, výška sv. 8m</t>
  </si>
  <si>
    <t xml:space="preserve">    21-M-STO-CL10 - Svítidlo pro osvětlení komunikace na ocel. stožár, s výložníky 1500 mm, LED 47 W, výška svítidlka 8m</t>
  </si>
  <si>
    <t xml:space="preserve">    21-M-STO-AV10 - Stožárové svítidlo pro osvětlení místa přecházení, v= 6m, LED 35W</t>
  </si>
  <si>
    <t xml:space="preserve">    21-M-UKC-BI93 - Ukončení vodiče Cu 1,5-4 mm2 na AlFe lanu do 16-95 mm2 proudovou šroubovou svorkou</t>
  </si>
  <si>
    <t xml:space="preserve">    21-M-UKC-BI96 - Ukončení vodiče Cu 4-16 mm2 na AlFe lanu do 25-150 mm2 proudovou šroubovou svorkou</t>
  </si>
  <si>
    <t xml:space="preserve">    43-M-STO-AA07 - Osazení sloupu jeřábem do výšky 6m</t>
  </si>
  <si>
    <t xml:space="preserve">    46-M - Zemní práce při extr.mont.pracích</t>
  </si>
  <si>
    <t xml:space="preserve">    46-M-VYK-OS07 - Jáma pro osvělovací stožár, rozměr kotevního bloku 700x700x1700 mm</t>
  </si>
  <si>
    <t xml:space="preserve">    46-M-ODZ-DV05 - Odvoz zeminy do vzdálenosti 3 km</t>
  </si>
  <si>
    <t xml:space="preserve">    46-M-TRZ-AA10 - Trubka plastová, ohebná, pancéřová D75 ve výkopu</t>
  </si>
  <si>
    <t xml:space="preserve">    46-M-VYK-AA31 - Výkop š. 35cm, hl. 80cm, zemina tř.4, písk. lože tl. 30cm, fólie š. 33cm, zásyp štěrk/štěrkodrť</t>
  </si>
  <si>
    <t xml:space="preserve">    46-M-VYK-AB26 - Výkop š. 50cm, hl. 120cm, zemina tř.4, písk. lože tl. 30cm, fólie š. 33cm, zásyp štěrk/šťerkodrť</t>
  </si>
  <si>
    <t>HZS - Hodinové zúčtovací sazby</t>
  </si>
  <si>
    <t xml:space="preserve">    HZS-KOS-AA01 - Koordinace profesí, příprava stavby</t>
  </si>
  <si>
    <t xml:space="preserve">    HZS-REV-AA01 - Vyhotovení výchozí revize</t>
  </si>
  <si>
    <t xml:space="preserve">    HZS-SKU-AA01 - Vyhotovení dokumentace skutečného stavu</t>
  </si>
  <si>
    <t>Práce a dodávky PSV</t>
  </si>
  <si>
    <t>741-CYK-VB10</t>
  </si>
  <si>
    <t>Kabel CYKY-J 3x2,5 (3C) - volně</t>
  </si>
  <si>
    <t>741122211</t>
  </si>
  <si>
    <t>Montáž kabel Cu plný kulatý žíla 3x1,5 až 6 mm2 uložený volně (např. CYKY)</t>
  </si>
  <si>
    <t>-1519205835</t>
  </si>
  <si>
    <t>ELT10.048.482</t>
  </si>
  <si>
    <t>Kabel CYKY-J 3x2,5 (3C)</t>
  </si>
  <si>
    <t>-47454190</t>
  </si>
  <si>
    <t>741-TRP-BB33</t>
  </si>
  <si>
    <t>Trubka svodová D63, tř. 4, na betonový sloup</t>
  </si>
  <si>
    <t>741110003</t>
  </si>
  <si>
    <t>Montáž trubka plastová tuhá D přes 35 mm uložená pevně</t>
  </si>
  <si>
    <t>-745403595</t>
  </si>
  <si>
    <t>CWSCWSTR063-03-06-04</t>
  </si>
  <si>
    <t>Trubka PVC tuhá, svodová, s hrdlem, Ø63 mm, tloušťka stěny 3 mm, délka 6000 mm, třída 4</t>
  </si>
  <si>
    <t>KS</t>
  </si>
  <si>
    <t>-1085084792</t>
  </si>
  <si>
    <t>UNPBANDIMEX-B136</t>
  </si>
  <si>
    <t>Páska nerezová V2A, upínací "BANDIMEX", rozměr 19 x 0,4 mm, pro lehké upínání, F= 4,3 kN</t>
  </si>
  <si>
    <t>902133312</t>
  </si>
  <si>
    <t>UNPBANDIMEX-S156</t>
  </si>
  <si>
    <t>Spona nerezová V2A, pro upínací pásky "BANDIMEX", pro pásky s rozměrem 19 x 0,4 mm, pro lehké upínání, F= 4,3 kN</t>
  </si>
  <si>
    <t>-518203042</t>
  </si>
  <si>
    <t>741-CYK-VC30</t>
  </si>
  <si>
    <t>Kabel CYKY-J 4x10 (4B) - volně</t>
  </si>
  <si>
    <t>741122222</t>
  </si>
  <si>
    <t>Montáž kabel Cu plný kulatý žíla 4x10 mm2 uložený volně (např. CYKY)</t>
  </si>
  <si>
    <t>-2063644759</t>
  </si>
  <si>
    <t>741128021</t>
  </si>
  <si>
    <t>Příplatek k montáži kabelů za zatažení vodiče a kabelu do 0,75 kg</t>
  </si>
  <si>
    <t>-998988615</t>
  </si>
  <si>
    <t>ELT10.048.218</t>
  </si>
  <si>
    <t>Kabel CYKY-J 4x10 (4B)</t>
  </si>
  <si>
    <t>-390858440</t>
  </si>
  <si>
    <t>741-CYK-UK10</t>
  </si>
  <si>
    <t>Ukončení kabelu CYKY-J 4x10 smršťovací záklopkou</t>
  </si>
  <si>
    <t>741132132</t>
  </si>
  <si>
    <t>Ukončení kabelů 4x10 mm2 smršťovací záklopkou nebo páskem bez letování</t>
  </si>
  <si>
    <t>-2053051967</t>
  </si>
  <si>
    <t>ELT10.050.615</t>
  </si>
  <si>
    <t>Teplem smrštitelná koncovka rozdělovací pro 4 - žilový kabel s průměry žil 4-25mm</t>
  </si>
  <si>
    <t>378532617</t>
  </si>
  <si>
    <t>741-UKC-A002</t>
  </si>
  <si>
    <t>Ukončení vodiče Cu, Al do 2,5mm2</t>
  </si>
  <si>
    <t>741130001</t>
  </si>
  <si>
    <t>Ukončení vodič izolovaný do 2,5 mm2 v rozváděči nebo na přístroji</t>
  </si>
  <si>
    <t>-814319892</t>
  </si>
  <si>
    <t>741-SHR-SR01</t>
  </si>
  <si>
    <t>SR1 - Svorka spojovací pro spoje nad zemí a v zemi, pásek i kulatina</t>
  </si>
  <si>
    <t>741420022</t>
  </si>
  <si>
    <t>Montáž svorka hromosvodná se 3 a více šrouby</t>
  </si>
  <si>
    <t>1922849720</t>
  </si>
  <si>
    <t>ELT10.341.505</t>
  </si>
  <si>
    <t>SR - Svorka křížová 60x60 mm s destičkou, FeZn, Rd 8-10/Fl 30</t>
  </si>
  <si>
    <t>1202988624</t>
  </si>
  <si>
    <t>741-UZZ-FE30</t>
  </si>
  <si>
    <t>Pásek FeZn 30/4 v zemi - V průmyslové zástavbě</t>
  </si>
  <si>
    <t>741410022</t>
  </si>
  <si>
    <t>Montáž vodič uzemňovací pásek průřezu do 120 mm2 v průmyslové výstavbě v zemi</t>
  </si>
  <si>
    <t>-275757686</t>
  </si>
  <si>
    <t>ELT10.074.580</t>
  </si>
  <si>
    <t>Pásek ocelový FeZn 30/4</t>
  </si>
  <si>
    <t>KG</t>
  </si>
  <si>
    <t>1622812921</t>
  </si>
  <si>
    <t>BIPOL BILAK ZN01</t>
  </si>
  <si>
    <t>Zinková barva k nátěrům ocelových předmětů a konstrukcí vystavených agresivnímu prostředí</t>
  </si>
  <si>
    <t>2030679618</t>
  </si>
  <si>
    <t>741-UZZ-FE10</t>
  </si>
  <si>
    <t>Drát FeZn D10 v zemi - V průmyslové zástavbě</t>
  </si>
  <si>
    <t>741410042</t>
  </si>
  <si>
    <t>Montáž vodič uzemňovací drát nebo lano D do 10 mm v průmysl výstavbě</t>
  </si>
  <si>
    <t>-78733216</t>
  </si>
  <si>
    <t>ELT10.577.458</t>
  </si>
  <si>
    <t>Drát ocelový FeZn průměr 10mm, (0,62kg/1m)</t>
  </si>
  <si>
    <t>-964662283</t>
  </si>
  <si>
    <t>741-UZZ-FE50</t>
  </si>
  <si>
    <t>Svodový vodič - lano FeZn 50mm2 na betonový sloup</t>
  </si>
  <si>
    <t>741410003</t>
  </si>
  <si>
    <t>Montáž vodič uzemňovací drát nebo lano D do 10 mm na povrchu</t>
  </si>
  <si>
    <t>268408613</t>
  </si>
  <si>
    <t>ELT10.051.280</t>
  </si>
  <si>
    <t>Lano FeZn, pramence 7x3 (50mm2), průměr 10mm, (0,4kg/1m)</t>
  </si>
  <si>
    <t>-1618193658</t>
  </si>
  <si>
    <t>-295417004</t>
  </si>
  <si>
    <t>23</t>
  </si>
  <si>
    <t>1793079397</t>
  </si>
  <si>
    <t>KMT1000250490</t>
  </si>
  <si>
    <t>Svorka univerzální pro spojení dvou vodičů (Al i Cu) pro průměr vodiče, nebo lana 6,3 - 15,7 mm</t>
  </si>
  <si>
    <t>1942982839</t>
  </si>
  <si>
    <t>749-PRL-AA01</t>
  </si>
  <si>
    <t>Demontážní práce</t>
  </si>
  <si>
    <t>25</t>
  </si>
  <si>
    <t>HZS2231</t>
  </si>
  <si>
    <t>Hodinová zúčtovací sazba elektrikář</t>
  </si>
  <si>
    <t>hod</t>
  </si>
  <si>
    <t>512</t>
  </si>
  <si>
    <t>1495551296</t>
  </si>
  <si>
    <t>210202013</t>
  </si>
  <si>
    <t>Montáž svítidlo výbojkové průmyslové nebo venkovní na výložník</t>
  </si>
  <si>
    <t>64</t>
  </si>
  <si>
    <t>1843178941</t>
  </si>
  <si>
    <t>27</t>
  </si>
  <si>
    <t>210204103</t>
  </si>
  <si>
    <t>Montáž výložníků osvětlení jednoramenných sloupových hmotnosti do 35 kg</t>
  </si>
  <si>
    <t>1894023994</t>
  </si>
  <si>
    <t>749-PSM-AA01</t>
  </si>
  <si>
    <t>Montážní práce podružného a spojovacího materiálu</t>
  </si>
  <si>
    <t>470735472</t>
  </si>
  <si>
    <t>29</t>
  </si>
  <si>
    <t>PSM7190601-01-NN</t>
  </si>
  <si>
    <t>Podružný a spojovací materiál, včetně ostatního příslušenství</t>
  </si>
  <si>
    <t>SET</t>
  </si>
  <si>
    <t>2014815644</t>
  </si>
  <si>
    <t>Práce a dodávky M</t>
  </si>
  <si>
    <t>21-M-SKR-FQ06</t>
  </si>
  <si>
    <t>Skříň pojistková SP182 na sloup</t>
  </si>
  <si>
    <t>210191510</t>
  </si>
  <si>
    <t>Montáž skříní pojistkových plastových SPP 0/2</t>
  </si>
  <si>
    <t>-541747587</t>
  </si>
  <si>
    <t>31</t>
  </si>
  <si>
    <t>210220321</t>
  </si>
  <si>
    <t>Montáž svorek hromosvodných na potrubí typ Bernard se zhotovením pásku</t>
  </si>
  <si>
    <t>493913958</t>
  </si>
  <si>
    <t>KMTE17110000796</t>
  </si>
  <si>
    <t>Skříň pojistková na sloup SP182/NSP1P, 1x pojistkový odpínač 14x51, IP44, IK10, 690V/50Hz, In=50A, ŠxVxH 324x283x122 mm, energetický závěr dle ČSN 359754, max průřez vodičů 25mm2</t>
  </si>
  <si>
    <t>1035024306</t>
  </si>
  <si>
    <t>33</t>
  </si>
  <si>
    <t>-1235408759</t>
  </si>
  <si>
    <t>1009846081</t>
  </si>
  <si>
    <t>35</t>
  </si>
  <si>
    <t>PVLPODO400</t>
  </si>
  <si>
    <t>Pojistka vállcová velikosti 14 do 63A</t>
  </si>
  <si>
    <t>-1379154932</t>
  </si>
  <si>
    <t>21-M-STO-CL77</t>
  </si>
  <si>
    <t>Svítidlo pro osvětlení komunikace na stávající ocelový stožár s výložníkem (výměna)</t>
  </si>
  <si>
    <t>402141046</t>
  </si>
  <si>
    <t>37</t>
  </si>
  <si>
    <t>210100001</t>
  </si>
  <si>
    <t>Ukončení vodičů v rozváděči nebo na přístroji včetně zapojení průřezu žíly do 2,5 mm2</t>
  </si>
  <si>
    <t>1038056091</t>
  </si>
  <si>
    <t>VMLSTRIX M 6k5 740</t>
  </si>
  <si>
    <t>Svítidlo venkovní na výložník D60, se zdrojem LED, těleso hliníkový profil, skleněný difusor, IP 65, Ra &gt; 70, teplota chromatičnosti 4 000 K, světelný tok zdroje 6 500 lm, příkon 47W, DxŠxV = 616x305x150 mm</t>
  </si>
  <si>
    <t>94055403</t>
  </si>
  <si>
    <t>21-M-STO-BT10</t>
  </si>
  <si>
    <t>Svítidlo pro osvětlení komunikace na beton. stožár, s výložníkem 1000 mm, LED 47 W, výška sv. 8m</t>
  </si>
  <si>
    <t>39</t>
  </si>
  <si>
    <t>-814273766</t>
  </si>
  <si>
    <t>-500610244</t>
  </si>
  <si>
    <t>41</t>
  </si>
  <si>
    <t>-689341454</t>
  </si>
  <si>
    <t>178613865</t>
  </si>
  <si>
    <t>43</t>
  </si>
  <si>
    <t>AMK0311000060</t>
  </si>
  <si>
    <t>Výložník obloukový, jednoramenný, třmenový, na betonový stožár, žárově zinkovaný dle ČSN EN ISO 1461, v= 1500mm, vyložení L= 1000 mm, úhel sklonu 4°, hmotnost 15 kg</t>
  </si>
  <si>
    <t>-650152035</t>
  </si>
  <si>
    <t>21-M-STO-CL10</t>
  </si>
  <si>
    <t>Svítidlo pro osvětlení komunikace na ocel. stožár, s výložníky 1500 mm, LED 47 W, výška svítidlka 8m</t>
  </si>
  <si>
    <t>210040011</t>
  </si>
  <si>
    <t>Montáž sloupů nn ocelových trubkových jednoduchých do 12 m</t>
  </si>
  <si>
    <t>1146134269</t>
  </si>
  <si>
    <t>45</t>
  </si>
  <si>
    <t>-2068589367</t>
  </si>
  <si>
    <t>46</t>
  </si>
  <si>
    <t>210100014</t>
  </si>
  <si>
    <t>Ukončení vodičů v rozváděči nebo na přístroji včetně zapojení průřezu žíly do 10 mm2</t>
  </si>
  <si>
    <t>-5921663</t>
  </si>
  <si>
    <t>47</t>
  </si>
  <si>
    <t>210120101</t>
  </si>
  <si>
    <t>Montáž pojistkových patron do 60 A se styčným kroužkem</t>
  </si>
  <si>
    <t>-1033068827</t>
  </si>
  <si>
    <t>48</t>
  </si>
  <si>
    <t>682827184</t>
  </si>
  <si>
    <t>49</t>
  </si>
  <si>
    <t>203405212</t>
  </si>
  <si>
    <t>50</t>
  </si>
  <si>
    <t>204936814</t>
  </si>
  <si>
    <t>51</t>
  </si>
  <si>
    <t>AMK1408013389</t>
  </si>
  <si>
    <t>Stožár dvoustupňový 6,2 m, žárově zinkovaný dle ČSN EN ISO 1461, dvířka 400x90 mm, dřík na vrcholu stožáru Ø89mm, 84kg, pro vetknutou montáž, pro výložníky s vyložením do délky 2500 mm</t>
  </si>
  <si>
    <t>-793160</t>
  </si>
  <si>
    <t>52</t>
  </si>
  <si>
    <t>AMK0111500076</t>
  </si>
  <si>
    <t xml:space="preserve">Výložník obloukový, jednoramenný, na stožár  Ø76 mm, žárově zinkovaný dle ČSN EN ISO 1461, v= 1800mm, vyložení L= 1500 mm, úhel sklonu 15°, hmotnost 19 kg</t>
  </si>
  <si>
    <t>243626322</t>
  </si>
  <si>
    <t>53</t>
  </si>
  <si>
    <t>AMK4300000114</t>
  </si>
  <si>
    <t>Manžeta plastová, ochranná, pro zesílení dříku stožáru v místě vetknutí, L= 300mm, pro průměr sloupu 114mm</t>
  </si>
  <si>
    <t>-982385813</t>
  </si>
  <si>
    <t>54</t>
  </si>
  <si>
    <t>ELT10.874.885</t>
  </si>
  <si>
    <t>Stožárová svorkovnice 1xE14, 6 x RSA 35 A 1 x RSA PE 35</t>
  </si>
  <si>
    <t>-685589643</t>
  </si>
  <si>
    <t>55</t>
  </si>
  <si>
    <t>ELT10.081.829</t>
  </si>
  <si>
    <t>Pojistka tavná NEOZED DO1/E14 6 A, gL/gG</t>
  </si>
  <si>
    <t>1534199875</t>
  </si>
  <si>
    <t>56</t>
  </si>
  <si>
    <t>1079085420</t>
  </si>
  <si>
    <t>57</t>
  </si>
  <si>
    <t>ELT10.049.056</t>
  </si>
  <si>
    <t>Vodič H07V-K 10 Z/ZL (CYA 10 zlž)</t>
  </si>
  <si>
    <t>1010224407</t>
  </si>
  <si>
    <t>58</t>
  </si>
  <si>
    <t>210204201</t>
  </si>
  <si>
    <t>Montáž elektrovýzbroje stožárů osvětlení 1 okruh</t>
  </si>
  <si>
    <t>1688648161</t>
  </si>
  <si>
    <t>59</t>
  </si>
  <si>
    <t>210220452</t>
  </si>
  <si>
    <t>Montáž vedení hromosvodné - ochranného pospojování pevně</t>
  </si>
  <si>
    <t>-1030149203</t>
  </si>
  <si>
    <t>60</t>
  </si>
  <si>
    <t>210812011</t>
  </si>
  <si>
    <t>Montáž kabel Cu plný kulatý do 1 kV 3x1,5 až 6 mm2 uložený volně nebo v liště (např. CYKY)</t>
  </si>
  <si>
    <t>620017062</t>
  </si>
  <si>
    <t>21-M-STO-AV10</t>
  </si>
  <si>
    <t>Stožárové svítidlo pro osvětlení místa přecházení, v= 6m, LED 35W</t>
  </si>
  <si>
    <t>61</t>
  </si>
  <si>
    <t>210040098</t>
  </si>
  <si>
    <t>Montáž nosiče svítidel</t>
  </si>
  <si>
    <t>1953194450</t>
  </si>
  <si>
    <t>62</t>
  </si>
  <si>
    <t>-560860114</t>
  </si>
  <si>
    <t>63</t>
  </si>
  <si>
    <t>1890343463</t>
  </si>
  <si>
    <t>-454385458</t>
  </si>
  <si>
    <t>65</t>
  </si>
  <si>
    <t>979183125</t>
  </si>
  <si>
    <t>66</t>
  </si>
  <si>
    <t>-1720018605</t>
  </si>
  <si>
    <t>67</t>
  </si>
  <si>
    <t>-685014906</t>
  </si>
  <si>
    <t>68</t>
  </si>
  <si>
    <t>593296324</t>
  </si>
  <si>
    <t>69</t>
  </si>
  <si>
    <t>1583596738</t>
  </si>
  <si>
    <t>70</t>
  </si>
  <si>
    <t>1359171189</t>
  </si>
  <si>
    <t>71</t>
  </si>
  <si>
    <t>VMLSTRIX PP 4k9 750</t>
  </si>
  <si>
    <t>Svítidlo venkovní k přechodům pro chodce, na výložník D60, se zdrojem LED, těleso hliníkový profil, skleněný difusor, IP 65, Ra &gt; 70, teplota chrom. 5000 K, světelný tok zdroje 4 930 lm, příkon 35W, DxŠxV = 616x305x150 mm</t>
  </si>
  <si>
    <t>-1827864344</t>
  </si>
  <si>
    <t>72</t>
  </si>
  <si>
    <t>AMK2206013376</t>
  </si>
  <si>
    <t xml:space="preserve">Stožár třístupňový 6 m pro přisvícení přechodů, žárově zinkovaný dle ČSN EN ISO 1461, dvířka 400x90 mm, dřík na vrcholu stožáru Ø 76 mm, 60  kg, pro vetknutou montáž, vč. výložníku 1500 mm</t>
  </si>
  <si>
    <t>697463757</t>
  </si>
  <si>
    <t>73</t>
  </si>
  <si>
    <t>338254722</t>
  </si>
  <si>
    <t>74</t>
  </si>
  <si>
    <t>359716164</t>
  </si>
  <si>
    <t>75</t>
  </si>
  <si>
    <t>-1250307005</t>
  </si>
  <si>
    <t>76</t>
  </si>
  <si>
    <t>1792891619</t>
  </si>
  <si>
    <t>21-M-UKC-BI93</t>
  </si>
  <si>
    <t>Ukončení vodiče Cu 1,5-4 mm2 na AlFe lanu do 16-95 mm2 proudovou šroubovou svorkou</t>
  </si>
  <si>
    <t>77</t>
  </si>
  <si>
    <t>210040551</t>
  </si>
  <si>
    <t>Montáž šablon nn pro vedení svorkou šroubovou do 50 mm2</t>
  </si>
  <si>
    <t>-1128286728</t>
  </si>
  <si>
    <t>78</t>
  </si>
  <si>
    <t>KXEHEL-3920</t>
  </si>
  <si>
    <t>Svorka proudová, šroubová, odbočná, pro spojení dvou paralelních vodičů, průběžný vodič AlFe 16/2,5-50/8, odbočný vodič Cu 1,5-4 mm2</t>
  </si>
  <si>
    <t>-1178410119</t>
  </si>
  <si>
    <t>21-M-UKC-BI96</t>
  </si>
  <si>
    <t>Ukončení vodiče Cu 4-16 mm2 na AlFe lanu do 25-150 mm2 proudovou šroubovou svorkou</t>
  </si>
  <si>
    <t>79</t>
  </si>
  <si>
    <t>534104149</t>
  </si>
  <si>
    <t>80</t>
  </si>
  <si>
    <t>KXEHEL-3911</t>
  </si>
  <si>
    <t>Svorka proudová, šroubová, odbočná, pro spojení dvou paralelních vodičů, průběžný vodič AlFe 25/4-120/20, odbočný vodič Cu 10-95</t>
  </si>
  <si>
    <t>-824262606</t>
  </si>
  <si>
    <t>43-M-STO-AA07</t>
  </si>
  <si>
    <t>Osazení sloupu jeřábem do výšky 6m</t>
  </si>
  <si>
    <t>81</t>
  </si>
  <si>
    <t>1638238445</t>
  </si>
  <si>
    <t>46-M</t>
  </si>
  <si>
    <t>Zemní práce při extr.mont.pracích</t>
  </si>
  <si>
    <t>46-M-VYK-OS07</t>
  </si>
  <si>
    <t>Jáma pro osvělovací stožár, rozměr kotevního bloku 700x700x1700 mm</t>
  </si>
  <si>
    <t>82</t>
  </si>
  <si>
    <t>460611114</t>
  </si>
  <si>
    <t>Vrty nepažené pro stožáry průměru do 55 cm, hloubky do 2 m v hornině tř vrtatelnosti IV</t>
  </si>
  <si>
    <t>749496805</t>
  </si>
  <si>
    <t>83</t>
  </si>
  <si>
    <t>460391124</t>
  </si>
  <si>
    <t>Zásyp jam při elektromontážích ručně se zhutněním z hornin třídy II skupiny 4</t>
  </si>
  <si>
    <t>-2024491598</t>
  </si>
  <si>
    <t>84</t>
  </si>
  <si>
    <t>460641112</t>
  </si>
  <si>
    <t>Základové konstrukce při elektromontážích z monolitického betonu tř. C 12/15</t>
  </si>
  <si>
    <t>51902249</t>
  </si>
  <si>
    <t>85</t>
  </si>
  <si>
    <t>PKLSTR-FRA-4-8</t>
  </si>
  <si>
    <t>Kamenivo drcené, hrubé, frakce 4-8, třída B, sypná hmotnost cca1557 kg na 1m3</t>
  </si>
  <si>
    <t>197872391</t>
  </si>
  <si>
    <t>86</t>
  </si>
  <si>
    <t>PKLSTR-FRA-0-63</t>
  </si>
  <si>
    <t>Štěrkodrť, frakce 0-63, třída A, sypná hmotnost cca 1800 kg na 1m3</t>
  </si>
  <si>
    <t>532275228</t>
  </si>
  <si>
    <t>87</t>
  </si>
  <si>
    <t>63232810</t>
  </si>
  <si>
    <t>dlaždice z taveného čediče interiérové jemný rastr 200x200x22mm</t>
  </si>
  <si>
    <t>-282605939</t>
  </si>
  <si>
    <t>46-M-ODZ-DV05</t>
  </si>
  <si>
    <t>Odvoz zeminy do vzdálenosti 3 km</t>
  </si>
  <si>
    <t>88</t>
  </si>
  <si>
    <t>460341113</t>
  </si>
  <si>
    <t>Vodorovné přemístění horniny jakékoliv třídy dopravními prostředky při elektromontážích do 1000 m</t>
  </si>
  <si>
    <t>-42862193</t>
  </si>
  <si>
    <t>89</t>
  </si>
  <si>
    <t>460341121</t>
  </si>
  <si>
    <t>Příplatek k vodorovnému přemístění horniny dopravními prostředky při elektromontážích za každých dalších 1000 m</t>
  </si>
  <si>
    <t>-414730849</t>
  </si>
  <si>
    <t>90</t>
  </si>
  <si>
    <t>ASS170504</t>
  </si>
  <si>
    <t>Zemina a kamení třídy 3 až 4 - uložení na řízenou skládku (hmotnost cca 1,7 t/ 1m3)</t>
  </si>
  <si>
    <t>-1248360987</t>
  </si>
  <si>
    <t>46-M-TRZ-AA10</t>
  </si>
  <si>
    <t>Trubka plastová, ohebná, pancéřová D75 ve výkopu</t>
  </si>
  <si>
    <t>91</t>
  </si>
  <si>
    <t>460791113</t>
  </si>
  <si>
    <t>Montáž trubek ochranných plastových tuhých D do 90 mm uložených do rýhy</t>
  </si>
  <si>
    <t>-881802866</t>
  </si>
  <si>
    <t>92</t>
  </si>
  <si>
    <t>ELT10.079.365</t>
  </si>
  <si>
    <t>Trubka ohebná pancéřová plastová, Ø75 mm, rudá</t>
  </si>
  <si>
    <t>-1311867638</t>
  </si>
  <si>
    <t>46-M-VYK-AA31</t>
  </si>
  <si>
    <t>Výkop š. 35cm, hl. 80cm, zemina tř.4, písk. lože tl. 30cm, fólie š. 33cm, zásyp štěrk/štěrkodrť</t>
  </si>
  <si>
    <t>93</t>
  </si>
  <si>
    <t>460161173</t>
  </si>
  <si>
    <t>Hloubení kabelových rýh ručně š 35 cm hl 80 cm v hornině tř II skupiny 4</t>
  </si>
  <si>
    <t>-605173655</t>
  </si>
  <si>
    <t>94</t>
  </si>
  <si>
    <t>460431183</t>
  </si>
  <si>
    <t>Zásyp kabelových rýh ručně se zhutněním š 35 cm hl 80 cm z horniny tř II skupiny 4</t>
  </si>
  <si>
    <t>501143075</t>
  </si>
  <si>
    <t>95</t>
  </si>
  <si>
    <t>460662113</t>
  </si>
  <si>
    <t>Kabelové lože z písku pro kabely vn a vvn bez zakrytí š do 65 cm</t>
  </si>
  <si>
    <t>24381615</t>
  </si>
  <si>
    <t>96</t>
  </si>
  <si>
    <t>460671113</t>
  </si>
  <si>
    <t>Výstražná fólie pro krytí kabelů šířky 34 cm</t>
  </si>
  <si>
    <t>-617099795</t>
  </si>
  <si>
    <t>97</t>
  </si>
  <si>
    <t>PKLPIS-FRA-0-4</t>
  </si>
  <si>
    <t>Písek kopaný, frakce 0-4, sypná hmotnost cca1650 kg na 1m3</t>
  </si>
  <si>
    <t>-342171385</t>
  </si>
  <si>
    <t>98</t>
  </si>
  <si>
    <t>1815874794</t>
  </si>
  <si>
    <t>99</t>
  </si>
  <si>
    <t>PKLSTR-FRA-63-125</t>
  </si>
  <si>
    <t>Kamenivo drcené, hrubé, frakce 63-125, třída B, sypná hmotnost cca 2000 kg na 1m3</t>
  </si>
  <si>
    <t>-1677223096</t>
  </si>
  <si>
    <t>100</t>
  </si>
  <si>
    <t>-215462050</t>
  </si>
  <si>
    <t>101</t>
  </si>
  <si>
    <t>ELT10.042.732</t>
  </si>
  <si>
    <t>Fólie výstražná, nad kabely, rudá, blesk, šíře 33cm</t>
  </si>
  <si>
    <t>-270854607</t>
  </si>
  <si>
    <t>46-M-VYK-AB26</t>
  </si>
  <si>
    <t>Výkop š. 50cm, hl. 120cm, zemina tř.4, písk. lože tl. 30cm, fólie š. 33cm, zásyp štěrk/šťerkodrť</t>
  </si>
  <si>
    <t>102</t>
  </si>
  <si>
    <t>460161213</t>
  </si>
  <si>
    <t>Hloubení kabelových rýh ručně š 50 cm hl 20 cm v hornině tř II skupiny 4</t>
  </si>
  <si>
    <t>-1059089957</t>
  </si>
  <si>
    <t>103</t>
  </si>
  <si>
    <t>460431213</t>
  </si>
  <si>
    <t>Zásyp kabelových rýh ručně se zhutněním š 50 cm hl 10 cm z horniny tř II skupiny 4</t>
  </si>
  <si>
    <t>1045511482</t>
  </si>
  <si>
    <t>104</t>
  </si>
  <si>
    <t>1468017160</t>
  </si>
  <si>
    <t>105</t>
  </si>
  <si>
    <t>690623702</t>
  </si>
  <si>
    <t>106</t>
  </si>
  <si>
    <t>460581111</t>
  </si>
  <si>
    <t>Položení drnu včetně zalití vodou na rovině</t>
  </si>
  <si>
    <t>1525287710</t>
  </si>
  <si>
    <t>107</t>
  </si>
  <si>
    <t>-1269795731</t>
  </si>
  <si>
    <t>108</t>
  </si>
  <si>
    <t>2013597833</t>
  </si>
  <si>
    <t>109</t>
  </si>
  <si>
    <t>-1732471400</t>
  </si>
  <si>
    <t>110</t>
  </si>
  <si>
    <t>-917566014</t>
  </si>
  <si>
    <t>111</t>
  </si>
  <si>
    <t>1339072689</t>
  </si>
  <si>
    <t>HZS</t>
  </si>
  <si>
    <t>Hodinové zúčtovací sazby</t>
  </si>
  <si>
    <t>HZS-KOS-AA01</t>
  </si>
  <si>
    <t>Koordinace profesí, příprava stavby</t>
  </si>
  <si>
    <t>112</t>
  </si>
  <si>
    <t>HZS3232</t>
  </si>
  <si>
    <t>Hodinová zúčtovací sazba montér měřících zařízení odborný</t>
  </si>
  <si>
    <t>-1155679622</t>
  </si>
  <si>
    <t>HZS-REV-AA01</t>
  </si>
  <si>
    <t>Vyhotovení výchozí revize</t>
  </si>
  <si>
    <t>113</t>
  </si>
  <si>
    <t>HZS4211</t>
  </si>
  <si>
    <t>Hodinová zúčtovací sazba revizní technik</t>
  </si>
  <si>
    <t>-1845530230</t>
  </si>
  <si>
    <t>HZS-SKU-AA01</t>
  </si>
  <si>
    <t>Vyhotovení dokumentace skutečného stavu</t>
  </si>
  <si>
    <t>114</t>
  </si>
  <si>
    <t>HZS2232</t>
  </si>
  <si>
    <t>Hodinová zúčtovací sazba topenář odborný</t>
  </si>
  <si>
    <t>852230444</t>
  </si>
  <si>
    <t>SO 802 - Rozpočet</t>
  </si>
  <si>
    <t xml:space="preserve">      18 - Zemní práce - povrchové úpravy terénu   </t>
  </si>
  <si>
    <t xml:space="preserve">950*0,10 " ornice z meziskládky pro ohumusování   </t>
  </si>
  <si>
    <t>167151101</t>
  </si>
  <si>
    <t>Nakládání výkopku z hornin třídy těžitelnosti I skupiny 1 až 3 do 100 m3</t>
  </si>
  <si>
    <t xml:space="preserve">95 " ornice na meziskládce pro ohumusování   </t>
  </si>
  <si>
    <t>181152301</t>
  </si>
  <si>
    <t>Úprava pláně pro silnice a dálnice v zářezech bez zhutnění</t>
  </si>
  <si>
    <t xml:space="preserve">950 " plochy pro ohumusování   </t>
  </si>
  <si>
    <t>181351113</t>
  </si>
  <si>
    <t>Rozprostření ornice tl vrstvy do 200 mm pl přes 500 m2 v rovině nebo ve svahu do 1:5 strojně</t>
  </si>
  <si>
    <t xml:space="preserve">950 " v tl. 0,10 m   </t>
  </si>
  <si>
    <t xml:space="preserve">Zemní práce - povrchové úpravy terénu   </t>
  </si>
  <si>
    <t>181411121</t>
  </si>
  <si>
    <t>Založení lučního trávníku výsevem pl do 1000 m2 v rovině a ve svahu do 1:5</t>
  </si>
  <si>
    <t>00572470</t>
  </si>
  <si>
    <t>osivo směs travní univerzál</t>
  </si>
  <si>
    <t>kg</t>
  </si>
  <si>
    <t xml:space="preserve">950 * 0,02   </t>
  </si>
  <si>
    <t>998231311</t>
  </si>
  <si>
    <t>Přesun hmot pro sadovnické a krajinářské úpravy vodorovně do 5000 m</t>
  </si>
  <si>
    <t>VON - Rozpočet</t>
  </si>
  <si>
    <t xml:space="preserve">VRN - Vedlejší rozpočtové náklady   </t>
  </si>
  <si>
    <t xml:space="preserve">    VRN1 - Průzkumné, geodetické a projektové práce   </t>
  </si>
  <si>
    <t>VRN</t>
  </si>
  <si>
    <t xml:space="preserve">Vedlejší rozpočtové náklady   </t>
  </si>
  <si>
    <t>VRN1</t>
  </si>
  <si>
    <t xml:space="preserve">Průzkumné, geodetické a projektové práce   </t>
  </si>
  <si>
    <t>011514001BR</t>
  </si>
  <si>
    <t>Inženýrské sítě</t>
  </si>
  <si>
    <t>012203000</t>
  </si>
  <si>
    <t>Geodetické práce při provádění stavby</t>
  </si>
  <si>
    <t xml:space="preserve">1   </t>
  </si>
  <si>
    <t xml:space="preserve">-vytyčení objektů stavby a pevných, vytyčovacích bodů,stavby autorizovaným geodetem, vč. fixace a obnovení zhotovitelem, 2x tištěné + 2 x CD   </t>
  </si>
  <si>
    <t xml:space="preserve">Náklady položky budou rozděleny  podílem nákladů mezi objednatele (KSUSV/Lipník) - rozdělení bude provedeno v jednotlivých rozpočtech</t>
  </si>
  <si>
    <t>012303000</t>
  </si>
  <si>
    <t>Geodetické práce po výstavbě</t>
  </si>
  <si>
    <t xml:space="preserve">-Vypracování oddělovací GP vč.ověření na příslušném K.U.   </t>
  </si>
  <si>
    <t xml:space="preserve">-Vypracování oddělovací GP pro VB, vč.tabulek výměr a ověření na příslušném K.U. - vč. tabulky výměr pro věcná břemena   </t>
  </si>
  <si>
    <t xml:space="preserve">- 5 x tištěné a 5 x CD   </t>
  </si>
  <si>
    <t xml:space="preserve">Položka zahrnuje-   </t>
  </si>
  <si>
    <t xml:space="preserve">- přípravu podkladů, podání žádosti na K.U.   </t>
  </si>
  <si>
    <t xml:space="preserve">- polní práce spojené s vyhotovení GP   </t>
  </si>
  <si>
    <t xml:space="preserve">- výpočetní a grafické kancelářské práce   </t>
  </si>
  <si>
    <t xml:space="preserve">- úřední ověření výsledného elaborátu   </t>
  </si>
  <si>
    <t xml:space="preserve">- schválení návrhu vkladu do KN příslušným K.U.   </t>
  </si>
  <si>
    <t>012303101</t>
  </si>
  <si>
    <t>Náklady na vyhotovení geometrických plánů</t>
  </si>
  <si>
    <t>1717918855</t>
  </si>
  <si>
    <t xml:space="preserve">Jedná se zejména o náklady na vypracování geometrických plánů ve formě a dle požadavků KÚ pro vklad do KN.  </t>
  </si>
  <si>
    <t xml:space="preserve">Geometrické plány budou zpracovány: </t>
  </si>
  <si>
    <t xml:space="preserve">- pro nově vybudované objekty a přístavby, </t>
  </si>
  <si>
    <t xml:space="preserve">- pro nově vzniklé služebnosti (věcná břemena), </t>
  </si>
  <si>
    <t>- pro zcelení nebo rozdělení pozemků,</t>
  </si>
  <si>
    <t>apod.</t>
  </si>
  <si>
    <t>Geometrické plány budou předány objednateli písemně v 6-ti vyhotoveních a jednou elektronicky.</t>
  </si>
  <si>
    <t>013254000</t>
  </si>
  <si>
    <t>Dokumentace skutečného provedení stavby</t>
  </si>
  <si>
    <t xml:space="preserve">Zpracování a předání dokumentace skutečného provedení stavby (3 tištěné paré +1 v elektr.podobě-dgn,dwg,doc,pdf)   </t>
  </si>
  <si>
    <t xml:space="preserve">Zaměření skutečného provedení stavby  (3 tištěné paré +1 v elektr.podobě),fotodokumentace   </t>
  </si>
  <si>
    <t xml:space="preserve">Případná dílenská dokumentace   </t>
  </si>
  <si>
    <t>01325400RFP</t>
  </si>
  <si>
    <t>Pasportizace stavby včetně fotodokumentace</t>
  </si>
  <si>
    <t xml:space="preserve">1 </t>
  </si>
  <si>
    <t>před zahájením stavebích prací - pro všechny etapy stavebních prací :</t>
  </si>
  <si>
    <t>po ukončení stavebích prací - pro všechny etapy stavebních prací :</t>
  </si>
  <si>
    <t>01325401RFP</t>
  </si>
  <si>
    <t>Pasportizace objízdných tras včetně fotodokumentace</t>
  </si>
  <si>
    <t>-165932825</t>
  </si>
  <si>
    <t>13294000</t>
  </si>
  <si>
    <t>Ostatní dokumentace</t>
  </si>
  <si>
    <t>-587839873</t>
  </si>
  <si>
    <t xml:space="preserve">Zajištění  zvláštního užívání komunikace vč. projektové dokumentace, zajištění rozhodnutí, poplatku, dodání a instalace dopravního značení</t>
  </si>
  <si>
    <t>PD pro stanovení trvalého dopravního značení + projednání a zajištění stanovení trvalého DZ</t>
  </si>
  <si>
    <t>01400</t>
  </si>
  <si>
    <t>Zajištění skládek a meziskládek materiálů a vybouraných hmot, vč.odvozu a poplatku</t>
  </si>
  <si>
    <t xml:space="preserve">1"Náklady položky budou rozděleny  podílem nákladů mezi objednatele (KSUSV/Lipník) - rozdělení bude provedeno v jednotlivých rozpočtech</t>
  </si>
  <si>
    <t>021103000</t>
  </si>
  <si>
    <t>Zabezpečení přírodních hodnot na místě</t>
  </si>
  <si>
    <t xml:space="preserve">1 " ochrana stromů proti poškození po dobu výstavby v počtu 3 ks   </t>
  </si>
  <si>
    <t>02910</t>
  </si>
  <si>
    <t>Vytýčení inž.sítí, vč.provedení průzkumných sond a zpětného protokolárního předání jednotlivým vlstníkům nebo správcům IS</t>
  </si>
  <si>
    <t>030001000</t>
  </si>
  <si>
    <t>Zařízení staveniště - zřízení, provoz, demontáž</t>
  </si>
  <si>
    <t xml:space="preserve">Součástí je i projednání a povolení dle ZOV   </t>
  </si>
  <si>
    <t xml:space="preserve">Zřízení :   </t>
  </si>
  <si>
    <t xml:space="preserve">-náklady spojené s případným vypracováním PD ZS   </t>
  </si>
  <si>
    <t xml:space="preserve">-zřízení přípojek energii k objektům ZS   </t>
  </si>
  <si>
    <t xml:space="preserve">-vybudování měřících odběrných míst ZS   </t>
  </si>
  <si>
    <t xml:space="preserve">-příprava území pro ZS   </t>
  </si>
  <si>
    <t xml:space="preserve">-vlastní vybudování objektů ZS   </t>
  </si>
  <si>
    <t xml:space="preserve">-oplocení zařízení ZS po dobu výstavby   </t>
  </si>
  <si>
    <t xml:space="preserve">položka zahrnuje objednatelem povolené náklady na pořízení (event.pronájem), provozování, udržování a likvidaci zhotovitelova zařízení   </t>
  </si>
  <si>
    <t xml:space="preserve">   </t>
  </si>
  <si>
    <t xml:space="preserve">Provoz :   </t>
  </si>
  <si>
    <t xml:space="preserve">-náklady na vybavení ZS   </t>
  </si>
  <si>
    <t xml:space="preserve">-náklady na energie spotřebované dodavatelem v rámci provozu ZS   </t>
  </si>
  <si>
    <t xml:space="preserve">-náklady na úklid prostor ZS   </t>
  </si>
  <si>
    <t xml:space="preserve">-náklady na nutnou údržbu a opravy na objektech ZS a přípojkách energií   </t>
  </si>
  <si>
    <t xml:space="preserve">Demontáž :   </t>
  </si>
  <si>
    <t xml:space="preserve">-odstranění ZS vč.přípojek energií a jejich odvoz   </t>
  </si>
  <si>
    <t xml:space="preserve">-náklady na úpravu povrchů po odstranění ZS   </t>
  </si>
  <si>
    <t xml:space="preserve">-úklid ploch po ZS   </t>
  </si>
  <si>
    <t xml:space="preserve">Náklady na zbudování, údržbu a zrušení prostředků a konstrukcí na zajištění kolektivní bezpečnosti osob.   </t>
  </si>
  <si>
    <t xml:space="preserve">- osazeníí výstaražných a informačních tabulí/tabulek   </t>
  </si>
  <si>
    <t xml:space="preserve">- zabezpečení okrajů konstrukcí proti pádu osob   </t>
  </si>
  <si>
    <t xml:space="preserve">- zabepečení  komunikací pro pohyb osob po staveništi   </t>
  </si>
  <si>
    <t xml:space="preserve">- zabezpečení přechodů přes výkopy   </t>
  </si>
  <si>
    <t xml:space="preserve">- a další prvky kolektivní ochrany osob.   </t>
  </si>
  <si>
    <t>030001001</t>
  </si>
  <si>
    <t>Náklady na dopravní značení na staveništi a/nebo v okolí staveniště</t>
  </si>
  <si>
    <t>-1536583404</t>
  </si>
  <si>
    <t>Náklady na zřízení, údržbu a zrušení dočasného dopravního značení,</t>
  </si>
  <si>
    <t xml:space="preserve"> potřebného k zajištění přístupu nebo provozu na staveništi a/nebo v okolí staveniště.</t>
  </si>
  <si>
    <t>034403002</t>
  </si>
  <si>
    <t>Náklady na dopravní značení objízdných tras</t>
  </si>
  <si>
    <t>2065031472</t>
  </si>
  <si>
    <t>04250300</t>
  </si>
  <si>
    <t>Zajištění bezpečnosti a ochrany zdraví při práci</t>
  </si>
  <si>
    <t>043154000</t>
  </si>
  <si>
    <t>Zkoušky hutnicí</t>
  </si>
  <si>
    <t xml:space="preserve">Zkoušky zhutnění podloží, revize,zkoušky únosnosti zemní pláně   </t>
  </si>
  <si>
    <t xml:space="preserve">vč. vypracování KZP (kontrolní a zkušební plán) dle TKP   </t>
  </si>
  <si>
    <t>042503000</t>
  </si>
  <si>
    <t>Plán BOZP na staveništi</t>
  </si>
  <si>
    <t>043194RFP</t>
  </si>
  <si>
    <t>Laboratorní analýza PAU ve vzorcích znovuzískaných asfaltových směsí dle č. 541/2020 Sb.</t>
  </si>
  <si>
    <t>04320001</t>
  </si>
  <si>
    <t>Rozbory zeminy dle vyhlášky 294/2005 Sb. přílohy č.10 (tab. 10.1, tab. 10.2 a tab. 10.3)</t>
  </si>
  <si>
    <t>072002000</t>
  </si>
  <si>
    <t>Silniční provoz</t>
  </si>
  <si>
    <t xml:space="preserve">1 " Náklad na zajištění dopravní obsluhy přiléhajících nemovitostí, obchodů a služeb včetně provozu pěších.   </t>
  </si>
  <si>
    <t>075603000</t>
  </si>
  <si>
    <t>Jiná ochranná pásma</t>
  </si>
  <si>
    <t xml:space="preserve">Práce v ochranném pásmu inženýrských sítí dle podmínek správců sítí   </t>
  </si>
  <si>
    <t>091504000</t>
  </si>
  <si>
    <t>Náklady související s publikační činností</t>
  </si>
  <si>
    <t>"Propagace stavebních činností na majetku Kraje Vysočina prostřednictvím informačního panelu o rozměrech 2,5 m x 1,75 m - 1 ks</t>
  </si>
  <si>
    <t>20094RFP</t>
  </si>
  <si>
    <t>Zpracování havarijního plánu</t>
  </si>
  <si>
    <t>01401</t>
  </si>
  <si>
    <t>Ostatní náklady spojené s požadavky objednatele,které jsou uvedeny v jednotlivých článcích smlouvy o dílo, které nejsou zahrnuty v soupisech prací</t>
  </si>
  <si>
    <t xml:space="preserve">1 "   </t>
  </si>
  <si>
    <t xml:space="preserve">- případná opravu povrchu hřiště (tráva)poškozena vlivem stavby,přesun střídačky a pod.   </t>
  </si>
  <si>
    <t>03310</t>
  </si>
  <si>
    <t>Čištění vozidel při výjezdu ze staveniště</t>
  </si>
  <si>
    <t>091704000</t>
  </si>
  <si>
    <t>Náklady na údržbu</t>
  </si>
  <si>
    <t xml:space="preserve">Náklady vzniklé v průběhu stavebních prací vyplývající z povahy díla, a  požadavků v SOD a VOP   </t>
  </si>
  <si>
    <t xml:space="preserve">Jedná se zejména o náklady na zajištění:   </t>
  </si>
  <si>
    <t xml:space="preserve">- čištění veřejných komunikací znečištěných v souvislosti s realizací stavby   </t>
  </si>
  <si>
    <t xml:space="preserve">- zimní údržby komunikací přístupných veřejnosti v obvodu staveniště   </t>
  </si>
  <si>
    <t xml:space="preserve">- ochrany díla,   </t>
  </si>
  <si>
    <t xml:space="preserve">- čištění vozidel při výjezdu ze staveniště   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</si>
</sst>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styles" Target="styles.xml" /><Relationship Id="rId25" Type="http://schemas.openxmlformats.org/officeDocument/2006/relationships/theme" Target="theme/theme1.xml" /><Relationship Id="rId26" Type="http://schemas.openxmlformats.org/officeDocument/2006/relationships/calcChain" Target="calcChain.xml" /><Relationship Id="rId2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IMPORT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2021022oL - _II-401, III-36063, III-36066 Lipník, úprava křižovatky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Obec Lipník u Hrotovic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8. 6. 2022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25.6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Obec Lipník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TERRA-POZEMKOVÉ ÚPRAVY, s.r.o.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Milan Holotík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ROUND(SUM(AG95:AG116),2)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ROUND(SUM(AS95:AS116),2)</f>
        <v>0</v>
      </c>
      <c r="AT94" s="114">
        <f>ROUND(SUM(AV94:AW94),2)</f>
        <v>0</v>
      </c>
      <c r="AU94" s="115">
        <f>ROUND(SUM(AU95:AU116),5)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ROUND(SUM(AZ95:AZ116),2)</f>
        <v>0</v>
      </c>
      <c r="BA94" s="114">
        <f>ROUND(SUM(BA95:BA116),2)</f>
        <v>0</v>
      </c>
      <c r="BB94" s="114">
        <f>ROUND(SUM(BB95:BB116),2)</f>
        <v>0</v>
      </c>
      <c r="BC94" s="114">
        <f>ROUND(SUM(BC95:BC116),2)</f>
        <v>0</v>
      </c>
      <c r="BD94" s="116">
        <f>ROUND(SUM(BD95:BD116),2)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14</v>
      </c>
      <c r="BW94" s="117" t="s">
        <v>5</v>
      </c>
      <c r="BX94" s="117" t="s">
        <v>78</v>
      </c>
      <c r="CL94" s="117" t="s">
        <v>1</v>
      </c>
    </row>
    <row r="95" s="7" customFormat="1" ht="16.5" customHeight="1">
      <c r="A95" s="119" t="s">
        <v>79</v>
      </c>
      <c r="B95" s="120"/>
      <c r="C95" s="121"/>
      <c r="D95" s="122" t="s">
        <v>80</v>
      </c>
      <c r="E95" s="122"/>
      <c r="F95" s="122"/>
      <c r="G95" s="122"/>
      <c r="H95" s="122"/>
      <c r="I95" s="123"/>
      <c r="J95" s="122" t="s">
        <v>81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015 - Vozovka - autobu...'!J30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82</v>
      </c>
      <c r="AR95" s="126"/>
      <c r="AS95" s="127">
        <v>0</v>
      </c>
      <c r="AT95" s="128">
        <f>ROUND(SUM(AV95:AW95),2)</f>
        <v>0</v>
      </c>
      <c r="AU95" s="129">
        <f>'SO 015 - Vozovka - autobu...'!P121</f>
        <v>0</v>
      </c>
      <c r="AV95" s="128">
        <f>'SO 015 - Vozovka - autobu...'!J33</f>
        <v>0</v>
      </c>
      <c r="AW95" s="128">
        <f>'SO 015 - Vozovka - autobu...'!J34</f>
        <v>0</v>
      </c>
      <c r="AX95" s="128">
        <f>'SO 015 - Vozovka - autobu...'!J35</f>
        <v>0</v>
      </c>
      <c r="AY95" s="128">
        <f>'SO 015 - Vozovka - autobu...'!J36</f>
        <v>0</v>
      </c>
      <c r="AZ95" s="128">
        <f>'SO 015 - Vozovka - autobu...'!F33</f>
        <v>0</v>
      </c>
      <c r="BA95" s="128">
        <f>'SO 015 - Vozovka - autobu...'!F34</f>
        <v>0</v>
      </c>
      <c r="BB95" s="128">
        <f>'SO 015 - Vozovka - autobu...'!F35</f>
        <v>0</v>
      </c>
      <c r="BC95" s="128">
        <f>'SO 015 - Vozovka - autobu...'!F36</f>
        <v>0</v>
      </c>
      <c r="BD95" s="130">
        <f>'SO 015 - Vozovka - autobu...'!F37</f>
        <v>0</v>
      </c>
      <c r="BE95" s="7"/>
      <c r="BT95" s="131" t="s">
        <v>83</v>
      </c>
      <c r="BV95" s="131" t="s">
        <v>14</v>
      </c>
      <c r="BW95" s="131" t="s">
        <v>84</v>
      </c>
      <c r="BX95" s="131" t="s">
        <v>5</v>
      </c>
      <c r="CL95" s="131" t="s">
        <v>1</v>
      </c>
      <c r="CM95" s="131" t="s">
        <v>85</v>
      </c>
    </row>
    <row r="96" s="7" customFormat="1" ht="24.75" customHeight="1">
      <c r="A96" s="119" t="s">
        <v>79</v>
      </c>
      <c r="B96" s="120"/>
      <c r="C96" s="121"/>
      <c r="D96" s="122" t="s">
        <v>86</v>
      </c>
      <c r="E96" s="122"/>
      <c r="F96" s="122"/>
      <c r="G96" s="122"/>
      <c r="H96" s="122"/>
      <c r="I96" s="123"/>
      <c r="J96" s="122" t="s">
        <v>87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016.2 - Rozpočet'!J30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82</v>
      </c>
      <c r="AR96" s="126"/>
      <c r="AS96" s="127">
        <v>0</v>
      </c>
      <c r="AT96" s="128">
        <f>ROUND(SUM(AV96:AW96),2)</f>
        <v>0</v>
      </c>
      <c r="AU96" s="129">
        <f>'SO 016.2 - Rozpočet'!P119</f>
        <v>0</v>
      </c>
      <c r="AV96" s="128">
        <f>'SO 016.2 - Rozpočet'!J33</f>
        <v>0</v>
      </c>
      <c r="AW96" s="128">
        <f>'SO 016.2 - Rozpočet'!J34</f>
        <v>0</v>
      </c>
      <c r="AX96" s="128">
        <f>'SO 016.2 - Rozpočet'!J35</f>
        <v>0</v>
      </c>
      <c r="AY96" s="128">
        <f>'SO 016.2 - Rozpočet'!J36</f>
        <v>0</v>
      </c>
      <c r="AZ96" s="128">
        <f>'SO 016.2 - Rozpočet'!F33</f>
        <v>0</v>
      </c>
      <c r="BA96" s="128">
        <f>'SO 016.2 - Rozpočet'!F34</f>
        <v>0</v>
      </c>
      <c r="BB96" s="128">
        <f>'SO 016.2 - Rozpočet'!F35</f>
        <v>0</v>
      </c>
      <c r="BC96" s="128">
        <f>'SO 016.2 - Rozpočet'!F36</f>
        <v>0</v>
      </c>
      <c r="BD96" s="130">
        <f>'SO 016.2 - Rozpočet'!F37</f>
        <v>0</v>
      </c>
      <c r="BE96" s="7"/>
      <c r="BT96" s="131" t="s">
        <v>83</v>
      </c>
      <c r="BV96" s="131" t="s">
        <v>14</v>
      </c>
      <c r="BW96" s="131" t="s">
        <v>88</v>
      </c>
      <c r="BX96" s="131" t="s">
        <v>5</v>
      </c>
      <c r="CL96" s="131" t="s">
        <v>1</v>
      </c>
      <c r="CM96" s="131" t="s">
        <v>85</v>
      </c>
    </row>
    <row r="97" s="7" customFormat="1" ht="16.5" customHeight="1">
      <c r="A97" s="119" t="s">
        <v>79</v>
      </c>
      <c r="B97" s="120"/>
      <c r="C97" s="121"/>
      <c r="D97" s="122" t="s">
        <v>89</v>
      </c>
      <c r="E97" s="122"/>
      <c r="F97" s="122"/>
      <c r="G97" s="122"/>
      <c r="H97" s="122"/>
      <c r="I97" s="123"/>
      <c r="J97" s="122" t="s">
        <v>87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 021 - Rozpočet'!J30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82</v>
      </c>
      <c r="AR97" s="126"/>
      <c r="AS97" s="127">
        <v>0</v>
      </c>
      <c r="AT97" s="128">
        <f>ROUND(SUM(AV97:AW97),2)</f>
        <v>0</v>
      </c>
      <c r="AU97" s="129">
        <f>'SO 021 - Rozpočet'!P120</f>
        <v>0</v>
      </c>
      <c r="AV97" s="128">
        <f>'SO 021 - Rozpočet'!J33</f>
        <v>0</v>
      </c>
      <c r="AW97" s="128">
        <f>'SO 021 - Rozpočet'!J34</f>
        <v>0</v>
      </c>
      <c r="AX97" s="128">
        <f>'SO 021 - Rozpočet'!J35</f>
        <v>0</v>
      </c>
      <c r="AY97" s="128">
        <f>'SO 021 - Rozpočet'!J36</f>
        <v>0</v>
      </c>
      <c r="AZ97" s="128">
        <f>'SO 021 - Rozpočet'!F33</f>
        <v>0</v>
      </c>
      <c r="BA97" s="128">
        <f>'SO 021 - Rozpočet'!F34</f>
        <v>0</v>
      </c>
      <c r="BB97" s="128">
        <f>'SO 021 - Rozpočet'!F35</f>
        <v>0</v>
      </c>
      <c r="BC97" s="128">
        <f>'SO 021 - Rozpočet'!F36</f>
        <v>0</v>
      </c>
      <c r="BD97" s="130">
        <f>'SO 021 - Rozpočet'!F37</f>
        <v>0</v>
      </c>
      <c r="BE97" s="7"/>
      <c r="BT97" s="131" t="s">
        <v>83</v>
      </c>
      <c r="BV97" s="131" t="s">
        <v>14</v>
      </c>
      <c r="BW97" s="131" t="s">
        <v>90</v>
      </c>
      <c r="BX97" s="131" t="s">
        <v>5</v>
      </c>
      <c r="CL97" s="131" t="s">
        <v>1</v>
      </c>
      <c r="CM97" s="131" t="s">
        <v>85</v>
      </c>
    </row>
    <row r="98" s="7" customFormat="1" ht="16.5" customHeight="1">
      <c r="A98" s="119" t="s">
        <v>79</v>
      </c>
      <c r="B98" s="120"/>
      <c r="C98" s="121"/>
      <c r="D98" s="122" t="s">
        <v>91</v>
      </c>
      <c r="E98" s="122"/>
      <c r="F98" s="122"/>
      <c r="G98" s="122"/>
      <c r="H98" s="122"/>
      <c r="I98" s="123"/>
      <c r="J98" s="122" t="s">
        <v>87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'SO 023 - Rozpočet'!J30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82</v>
      </c>
      <c r="AR98" s="126"/>
      <c r="AS98" s="127">
        <v>0</v>
      </c>
      <c r="AT98" s="128">
        <f>ROUND(SUM(AV98:AW98),2)</f>
        <v>0</v>
      </c>
      <c r="AU98" s="129">
        <f>'SO 023 - Rozpočet'!P119</f>
        <v>0</v>
      </c>
      <c r="AV98" s="128">
        <f>'SO 023 - Rozpočet'!J33</f>
        <v>0</v>
      </c>
      <c r="AW98" s="128">
        <f>'SO 023 - Rozpočet'!J34</f>
        <v>0</v>
      </c>
      <c r="AX98" s="128">
        <f>'SO 023 - Rozpočet'!J35</f>
        <v>0</v>
      </c>
      <c r="AY98" s="128">
        <f>'SO 023 - Rozpočet'!J36</f>
        <v>0</v>
      </c>
      <c r="AZ98" s="128">
        <f>'SO 023 - Rozpočet'!F33</f>
        <v>0</v>
      </c>
      <c r="BA98" s="128">
        <f>'SO 023 - Rozpočet'!F34</f>
        <v>0</v>
      </c>
      <c r="BB98" s="128">
        <f>'SO 023 - Rozpočet'!F35</f>
        <v>0</v>
      </c>
      <c r="BC98" s="128">
        <f>'SO 023 - Rozpočet'!F36</f>
        <v>0</v>
      </c>
      <c r="BD98" s="130">
        <f>'SO 023 - Rozpočet'!F37</f>
        <v>0</v>
      </c>
      <c r="BE98" s="7"/>
      <c r="BT98" s="131" t="s">
        <v>83</v>
      </c>
      <c r="BV98" s="131" t="s">
        <v>14</v>
      </c>
      <c r="BW98" s="131" t="s">
        <v>92</v>
      </c>
      <c r="BX98" s="131" t="s">
        <v>5</v>
      </c>
      <c r="CL98" s="131" t="s">
        <v>1</v>
      </c>
      <c r="CM98" s="131" t="s">
        <v>85</v>
      </c>
    </row>
    <row r="99" s="7" customFormat="1" ht="16.5" customHeight="1">
      <c r="A99" s="119" t="s">
        <v>79</v>
      </c>
      <c r="B99" s="120"/>
      <c r="C99" s="121"/>
      <c r="D99" s="122" t="s">
        <v>93</v>
      </c>
      <c r="E99" s="122"/>
      <c r="F99" s="122"/>
      <c r="G99" s="122"/>
      <c r="H99" s="122"/>
      <c r="I99" s="123"/>
      <c r="J99" s="122" t="s">
        <v>87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'SO 024 - Rozpočet'!J30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82</v>
      </c>
      <c r="AR99" s="126"/>
      <c r="AS99" s="127">
        <v>0</v>
      </c>
      <c r="AT99" s="128">
        <f>ROUND(SUM(AV99:AW99),2)</f>
        <v>0</v>
      </c>
      <c r="AU99" s="129">
        <f>'SO 024 - Rozpočet'!P122</f>
        <v>0</v>
      </c>
      <c r="AV99" s="128">
        <f>'SO 024 - Rozpočet'!J33</f>
        <v>0</v>
      </c>
      <c r="AW99" s="128">
        <f>'SO 024 - Rozpočet'!J34</f>
        <v>0</v>
      </c>
      <c r="AX99" s="128">
        <f>'SO 024 - Rozpočet'!J35</f>
        <v>0</v>
      </c>
      <c r="AY99" s="128">
        <f>'SO 024 - Rozpočet'!J36</f>
        <v>0</v>
      </c>
      <c r="AZ99" s="128">
        <f>'SO 024 - Rozpočet'!F33</f>
        <v>0</v>
      </c>
      <c r="BA99" s="128">
        <f>'SO 024 - Rozpočet'!F34</f>
        <v>0</v>
      </c>
      <c r="BB99" s="128">
        <f>'SO 024 - Rozpočet'!F35</f>
        <v>0</v>
      </c>
      <c r="BC99" s="128">
        <f>'SO 024 - Rozpočet'!F36</f>
        <v>0</v>
      </c>
      <c r="BD99" s="130">
        <f>'SO 024 - Rozpočet'!F37</f>
        <v>0</v>
      </c>
      <c r="BE99" s="7"/>
      <c r="BT99" s="131" t="s">
        <v>83</v>
      </c>
      <c r="BV99" s="131" t="s">
        <v>14</v>
      </c>
      <c r="BW99" s="131" t="s">
        <v>94</v>
      </c>
      <c r="BX99" s="131" t="s">
        <v>5</v>
      </c>
      <c r="CL99" s="131" t="s">
        <v>1</v>
      </c>
      <c r="CM99" s="131" t="s">
        <v>85</v>
      </c>
    </row>
    <row r="100" s="7" customFormat="1" ht="16.5" customHeight="1">
      <c r="A100" s="119" t="s">
        <v>79</v>
      </c>
      <c r="B100" s="120"/>
      <c r="C100" s="121"/>
      <c r="D100" s="122" t="s">
        <v>95</v>
      </c>
      <c r="E100" s="122"/>
      <c r="F100" s="122"/>
      <c r="G100" s="122"/>
      <c r="H100" s="122"/>
      <c r="I100" s="123"/>
      <c r="J100" s="122" t="s">
        <v>87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'SO 025 - Rozpočet'!J30</f>
        <v>0</v>
      </c>
      <c r="AH100" s="123"/>
      <c r="AI100" s="123"/>
      <c r="AJ100" s="123"/>
      <c r="AK100" s="123"/>
      <c r="AL100" s="123"/>
      <c r="AM100" s="123"/>
      <c r="AN100" s="124">
        <f>SUM(AG100,AT100)</f>
        <v>0</v>
      </c>
      <c r="AO100" s="123"/>
      <c r="AP100" s="123"/>
      <c r="AQ100" s="125" t="s">
        <v>82</v>
      </c>
      <c r="AR100" s="126"/>
      <c r="AS100" s="127">
        <v>0</v>
      </c>
      <c r="AT100" s="128">
        <f>ROUND(SUM(AV100:AW100),2)</f>
        <v>0</v>
      </c>
      <c r="AU100" s="129">
        <f>'SO 025 - Rozpočet'!P120</f>
        <v>0</v>
      </c>
      <c r="AV100" s="128">
        <f>'SO 025 - Rozpočet'!J33</f>
        <v>0</v>
      </c>
      <c r="AW100" s="128">
        <f>'SO 025 - Rozpočet'!J34</f>
        <v>0</v>
      </c>
      <c r="AX100" s="128">
        <f>'SO 025 - Rozpočet'!J35</f>
        <v>0</v>
      </c>
      <c r="AY100" s="128">
        <f>'SO 025 - Rozpočet'!J36</f>
        <v>0</v>
      </c>
      <c r="AZ100" s="128">
        <f>'SO 025 - Rozpočet'!F33</f>
        <v>0</v>
      </c>
      <c r="BA100" s="128">
        <f>'SO 025 - Rozpočet'!F34</f>
        <v>0</v>
      </c>
      <c r="BB100" s="128">
        <f>'SO 025 - Rozpočet'!F35</f>
        <v>0</v>
      </c>
      <c r="BC100" s="128">
        <f>'SO 025 - Rozpočet'!F36</f>
        <v>0</v>
      </c>
      <c r="BD100" s="130">
        <f>'SO 025 - Rozpočet'!F37</f>
        <v>0</v>
      </c>
      <c r="BE100" s="7"/>
      <c r="BT100" s="131" t="s">
        <v>83</v>
      </c>
      <c r="BV100" s="131" t="s">
        <v>14</v>
      </c>
      <c r="BW100" s="131" t="s">
        <v>96</v>
      </c>
      <c r="BX100" s="131" t="s">
        <v>5</v>
      </c>
      <c r="CL100" s="131" t="s">
        <v>1</v>
      </c>
      <c r="CM100" s="131" t="s">
        <v>85</v>
      </c>
    </row>
    <row r="101" s="7" customFormat="1" ht="16.5" customHeight="1">
      <c r="A101" s="119" t="s">
        <v>79</v>
      </c>
      <c r="B101" s="120"/>
      <c r="C101" s="121"/>
      <c r="D101" s="122" t="s">
        <v>97</v>
      </c>
      <c r="E101" s="122"/>
      <c r="F101" s="122"/>
      <c r="G101" s="122"/>
      <c r="H101" s="122"/>
      <c r="I101" s="123"/>
      <c r="J101" s="122" t="s">
        <v>87</v>
      </c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  <c r="AA101" s="122"/>
      <c r="AB101" s="122"/>
      <c r="AC101" s="122"/>
      <c r="AD101" s="122"/>
      <c r="AE101" s="122"/>
      <c r="AF101" s="122"/>
      <c r="AG101" s="124">
        <f>'SO 026 - Rozpočet'!J30</f>
        <v>0</v>
      </c>
      <c r="AH101" s="123"/>
      <c r="AI101" s="123"/>
      <c r="AJ101" s="123"/>
      <c r="AK101" s="123"/>
      <c r="AL101" s="123"/>
      <c r="AM101" s="123"/>
      <c r="AN101" s="124">
        <f>SUM(AG101,AT101)</f>
        <v>0</v>
      </c>
      <c r="AO101" s="123"/>
      <c r="AP101" s="123"/>
      <c r="AQ101" s="125" t="s">
        <v>82</v>
      </c>
      <c r="AR101" s="126"/>
      <c r="AS101" s="127">
        <v>0</v>
      </c>
      <c r="AT101" s="128">
        <f>ROUND(SUM(AV101:AW101),2)</f>
        <v>0</v>
      </c>
      <c r="AU101" s="129">
        <f>'SO 026 - Rozpočet'!P121</f>
        <v>0</v>
      </c>
      <c r="AV101" s="128">
        <f>'SO 026 - Rozpočet'!J33</f>
        <v>0</v>
      </c>
      <c r="AW101" s="128">
        <f>'SO 026 - Rozpočet'!J34</f>
        <v>0</v>
      </c>
      <c r="AX101" s="128">
        <f>'SO 026 - Rozpočet'!J35</f>
        <v>0</v>
      </c>
      <c r="AY101" s="128">
        <f>'SO 026 - Rozpočet'!J36</f>
        <v>0</v>
      </c>
      <c r="AZ101" s="128">
        <f>'SO 026 - Rozpočet'!F33</f>
        <v>0</v>
      </c>
      <c r="BA101" s="128">
        <f>'SO 026 - Rozpočet'!F34</f>
        <v>0</v>
      </c>
      <c r="BB101" s="128">
        <f>'SO 026 - Rozpočet'!F35</f>
        <v>0</v>
      </c>
      <c r="BC101" s="128">
        <f>'SO 026 - Rozpočet'!F36</f>
        <v>0</v>
      </c>
      <c r="BD101" s="130">
        <f>'SO 026 - Rozpočet'!F37</f>
        <v>0</v>
      </c>
      <c r="BE101" s="7"/>
      <c r="BT101" s="131" t="s">
        <v>83</v>
      </c>
      <c r="BV101" s="131" t="s">
        <v>14</v>
      </c>
      <c r="BW101" s="131" t="s">
        <v>98</v>
      </c>
      <c r="BX101" s="131" t="s">
        <v>5</v>
      </c>
      <c r="CL101" s="131" t="s">
        <v>1</v>
      </c>
      <c r="CM101" s="131" t="s">
        <v>85</v>
      </c>
    </row>
    <row r="102" s="7" customFormat="1" ht="16.5" customHeight="1">
      <c r="A102" s="119" t="s">
        <v>79</v>
      </c>
      <c r="B102" s="120"/>
      <c r="C102" s="121"/>
      <c r="D102" s="122" t="s">
        <v>99</v>
      </c>
      <c r="E102" s="122"/>
      <c r="F102" s="122"/>
      <c r="G102" s="122"/>
      <c r="H102" s="122"/>
      <c r="I102" s="123"/>
      <c r="J102" s="122" t="s">
        <v>87</v>
      </c>
      <c r="K102" s="122"/>
      <c r="L102" s="122"/>
      <c r="M102" s="122"/>
      <c r="N102" s="122"/>
      <c r="O102" s="122"/>
      <c r="P102" s="122"/>
      <c r="Q102" s="122"/>
      <c r="R102" s="122"/>
      <c r="S102" s="122"/>
      <c r="T102" s="122"/>
      <c r="U102" s="122"/>
      <c r="V102" s="122"/>
      <c r="W102" s="122"/>
      <c r="X102" s="122"/>
      <c r="Y102" s="122"/>
      <c r="Z102" s="122"/>
      <c r="AA102" s="122"/>
      <c r="AB102" s="122"/>
      <c r="AC102" s="122"/>
      <c r="AD102" s="122"/>
      <c r="AE102" s="122"/>
      <c r="AF102" s="122"/>
      <c r="AG102" s="124">
        <f>'SO 027 - Rozpočet'!J30</f>
        <v>0</v>
      </c>
      <c r="AH102" s="123"/>
      <c r="AI102" s="123"/>
      <c r="AJ102" s="123"/>
      <c r="AK102" s="123"/>
      <c r="AL102" s="123"/>
      <c r="AM102" s="123"/>
      <c r="AN102" s="124">
        <f>SUM(AG102,AT102)</f>
        <v>0</v>
      </c>
      <c r="AO102" s="123"/>
      <c r="AP102" s="123"/>
      <c r="AQ102" s="125" t="s">
        <v>82</v>
      </c>
      <c r="AR102" s="126"/>
      <c r="AS102" s="127">
        <v>0</v>
      </c>
      <c r="AT102" s="128">
        <f>ROUND(SUM(AV102:AW102),2)</f>
        <v>0</v>
      </c>
      <c r="AU102" s="129">
        <f>'SO 027 - Rozpočet'!P118</f>
        <v>0</v>
      </c>
      <c r="AV102" s="128">
        <f>'SO 027 - Rozpočet'!J33</f>
        <v>0</v>
      </c>
      <c r="AW102" s="128">
        <f>'SO 027 - Rozpočet'!J34</f>
        <v>0</v>
      </c>
      <c r="AX102" s="128">
        <f>'SO 027 - Rozpočet'!J35</f>
        <v>0</v>
      </c>
      <c r="AY102" s="128">
        <f>'SO 027 - Rozpočet'!J36</f>
        <v>0</v>
      </c>
      <c r="AZ102" s="128">
        <f>'SO 027 - Rozpočet'!F33</f>
        <v>0</v>
      </c>
      <c r="BA102" s="128">
        <f>'SO 027 - Rozpočet'!F34</f>
        <v>0</v>
      </c>
      <c r="BB102" s="128">
        <f>'SO 027 - Rozpočet'!F35</f>
        <v>0</v>
      </c>
      <c r="BC102" s="128">
        <f>'SO 027 - Rozpočet'!F36</f>
        <v>0</v>
      </c>
      <c r="BD102" s="130">
        <f>'SO 027 - Rozpočet'!F37</f>
        <v>0</v>
      </c>
      <c r="BE102" s="7"/>
      <c r="BT102" s="131" t="s">
        <v>83</v>
      </c>
      <c r="BV102" s="131" t="s">
        <v>14</v>
      </c>
      <c r="BW102" s="131" t="s">
        <v>100</v>
      </c>
      <c r="BX102" s="131" t="s">
        <v>5</v>
      </c>
      <c r="CL102" s="131" t="s">
        <v>1</v>
      </c>
      <c r="CM102" s="131" t="s">
        <v>85</v>
      </c>
    </row>
    <row r="103" s="7" customFormat="1" ht="16.5" customHeight="1">
      <c r="A103" s="119" t="s">
        <v>79</v>
      </c>
      <c r="B103" s="120"/>
      <c r="C103" s="121"/>
      <c r="D103" s="122" t="s">
        <v>101</v>
      </c>
      <c r="E103" s="122"/>
      <c r="F103" s="122"/>
      <c r="G103" s="122"/>
      <c r="H103" s="122"/>
      <c r="I103" s="123"/>
      <c r="J103" s="122" t="s">
        <v>81</v>
      </c>
      <c r="K103" s="122"/>
      <c r="L103" s="122"/>
      <c r="M103" s="122"/>
      <c r="N103" s="122"/>
      <c r="O103" s="122"/>
      <c r="P103" s="122"/>
      <c r="Q103" s="122"/>
      <c r="R103" s="122"/>
      <c r="S103" s="122"/>
      <c r="T103" s="122"/>
      <c r="U103" s="122"/>
      <c r="V103" s="122"/>
      <c r="W103" s="122"/>
      <c r="X103" s="122"/>
      <c r="Y103" s="122"/>
      <c r="Z103" s="122"/>
      <c r="AA103" s="122"/>
      <c r="AB103" s="122"/>
      <c r="AC103" s="122"/>
      <c r="AD103" s="122"/>
      <c r="AE103" s="122"/>
      <c r="AF103" s="122"/>
      <c r="AG103" s="124">
        <f>'SO 115 - Vozovka - autobu...'!J30</f>
        <v>0</v>
      </c>
      <c r="AH103" s="123"/>
      <c r="AI103" s="123"/>
      <c r="AJ103" s="123"/>
      <c r="AK103" s="123"/>
      <c r="AL103" s="123"/>
      <c r="AM103" s="123"/>
      <c r="AN103" s="124">
        <f>SUM(AG103,AT103)</f>
        <v>0</v>
      </c>
      <c r="AO103" s="123"/>
      <c r="AP103" s="123"/>
      <c r="AQ103" s="125" t="s">
        <v>82</v>
      </c>
      <c r="AR103" s="126"/>
      <c r="AS103" s="127">
        <v>0</v>
      </c>
      <c r="AT103" s="128">
        <f>ROUND(SUM(AV103:AW103),2)</f>
        <v>0</v>
      </c>
      <c r="AU103" s="129">
        <f>'SO 115 - Vozovka - autobu...'!P123</f>
        <v>0</v>
      </c>
      <c r="AV103" s="128">
        <f>'SO 115 - Vozovka - autobu...'!J33</f>
        <v>0</v>
      </c>
      <c r="AW103" s="128">
        <f>'SO 115 - Vozovka - autobu...'!J34</f>
        <v>0</v>
      </c>
      <c r="AX103" s="128">
        <f>'SO 115 - Vozovka - autobu...'!J35</f>
        <v>0</v>
      </c>
      <c r="AY103" s="128">
        <f>'SO 115 - Vozovka - autobu...'!J36</f>
        <v>0</v>
      </c>
      <c r="AZ103" s="128">
        <f>'SO 115 - Vozovka - autobu...'!F33</f>
        <v>0</v>
      </c>
      <c r="BA103" s="128">
        <f>'SO 115 - Vozovka - autobu...'!F34</f>
        <v>0</v>
      </c>
      <c r="BB103" s="128">
        <f>'SO 115 - Vozovka - autobu...'!F35</f>
        <v>0</v>
      </c>
      <c r="BC103" s="128">
        <f>'SO 115 - Vozovka - autobu...'!F36</f>
        <v>0</v>
      </c>
      <c r="BD103" s="130">
        <f>'SO 115 - Vozovka - autobu...'!F37</f>
        <v>0</v>
      </c>
      <c r="BE103" s="7"/>
      <c r="BT103" s="131" t="s">
        <v>83</v>
      </c>
      <c r="BV103" s="131" t="s">
        <v>14</v>
      </c>
      <c r="BW103" s="131" t="s">
        <v>102</v>
      </c>
      <c r="BX103" s="131" t="s">
        <v>5</v>
      </c>
      <c r="CL103" s="131" t="s">
        <v>1</v>
      </c>
      <c r="CM103" s="131" t="s">
        <v>85</v>
      </c>
    </row>
    <row r="104" s="7" customFormat="1" ht="24.75" customHeight="1">
      <c r="A104" s="119" t="s">
        <v>79</v>
      </c>
      <c r="B104" s="120"/>
      <c r="C104" s="121"/>
      <c r="D104" s="122" t="s">
        <v>103</v>
      </c>
      <c r="E104" s="122"/>
      <c r="F104" s="122"/>
      <c r="G104" s="122"/>
      <c r="H104" s="122"/>
      <c r="I104" s="123"/>
      <c r="J104" s="122" t="s">
        <v>87</v>
      </c>
      <c r="K104" s="122"/>
      <c r="L104" s="122"/>
      <c r="M104" s="122"/>
      <c r="N104" s="122"/>
      <c r="O104" s="122"/>
      <c r="P104" s="122"/>
      <c r="Q104" s="122"/>
      <c r="R104" s="122"/>
      <c r="S104" s="122"/>
      <c r="T104" s="122"/>
      <c r="U104" s="122"/>
      <c r="V104" s="122"/>
      <c r="W104" s="122"/>
      <c r="X104" s="122"/>
      <c r="Y104" s="122"/>
      <c r="Z104" s="122"/>
      <c r="AA104" s="122"/>
      <c r="AB104" s="122"/>
      <c r="AC104" s="122"/>
      <c r="AD104" s="122"/>
      <c r="AE104" s="122"/>
      <c r="AF104" s="122"/>
      <c r="AG104" s="124">
        <f>'SO 116.2 - Rozpočet'!J30</f>
        <v>0</v>
      </c>
      <c r="AH104" s="123"/>
      <c r="AI104" s="123"/>
      <c r="AJ104" s="123"/>
      <c r="AK104" s="123"/>
      <c r="AL104" s="123"/>
      <c r="AM104" s="123"/>
      <c r="AN104" s="124">
        <f>SUM(AG104,AT104)</f>
        <v>0</v>
      </c>
      <c r="AO104" s="123"/>
      <c r="AP104" s="123"/>
      <c r="AQ104" s="125" t="s">
        <v>82</v>
      </c>
      <c r="AR104" s="126"/>
      <c r="AS104" s="127">
        <v>0</v>
      </c>
      <c r="AT104" s="128">
        <f>ROUND(SUM(AV104:AW104),2)</f>
        <v>0</v>
      </c>
      <c r="AU104" s="129">
        <f>'SO 116.2 - Rozpočet'!P119</f>
        <v>0</v>
      </c>
      <c r="AV104" s="128">
        <f>'SO 116.2 - Rozpočet'!J33</f>
        <v>0</v>
      </c>
      <c r="AW104" s="128">
        <f>'SO 116.2 - Rozpočet'!J34</f>
        <v>0</v>
      </c>
      <c r="AX104" s="128">
        <f>'SO 116.2 - Rozpočet'!J35</f>
        <v>0</v>
      </c>
      <c r="AY104" s="128">
        <f>'SO 116.2 - Rozpočet'!J36</f>
        <v>0</v>
      </c>
      <c r="AZ104" s="128">
        <f>'SO 116.2 - Rozpočet'!F33</f>
        <v>0</v>
      </c>
      <c r="BA104" s="128">
        <f>'SO 116.2 - Rozpočet'!F34</f>
        <v>0</v>
      </c>
      <c r="BB104" s="128">
        <f>'SO 116.2 - Rozpočet'!F35</f>
        <v>0</v>
      </c>
      <c r="BC104" s="128">
        <f>'SO 116.2 - Rozpočet'!F36</f>
        <v>0</v>
      </c>
      <c r="BD104" s="130">
        <f>'SO 116.2 - Rozpočet'!F37</f>
        <v>0</v>
      </c>
      <c r="BE104" s="7"/>
      <c r="BT104" s="131" t="s">
        <v>83</v>
      </c>
      <c r="BV104" s="131" t="s">
        <v>14</v>
      </c>
      <c r="BW104" s="131" t="s">
        <v>104</v>
      </c>
      <c r="BX104" s="131" t="s">
        <v>5</v>
      </c>
      <c r="CL104" s="131" t="s">
        <v>1</v>
      </c>
      <c r="CM104" s="131" t="s">
        <v>85</v>
      </c>
    </row>
    <row r="105" s="7" customFormat="1" ht="24.75" customHeight="1">
      <c r="A105" s="119" t="s">
        <v>79</v>
      </c>
      <c r="B105" s="120"/>
      <c r="C105" s="121"/>
      <c r="D105" s="122" t="s">
        <v>105</v>
      </c>
      <c r="E105" s="122"/>
      <c r="F105" s="122"/>
      <c r="G105" s="122"/>
      <c r="H105" s="122"/>
      <c r="I105" s="123"/>
      <c r="J105" s="122" t="s">
        <v>106</v>
      </c>
      <c r="K105" s="122"/>
      <c r="L105" s="122"/>
      <c r="M105" s="122"/>
      <c r="N105" s="122"/>
      <c r="O105" s="122"/>
      <c r="P105" s="122"/>
      <c r="Q105" s="122"/>
      <c r="R105" s="122"/>
      <c r="S105" s="122"/>
      <c r="T105" s="122"/>
      <c r="U105" s="122"/>
      <c r="V105" s="122"/>
      <c r="W105" s="122"/>
      <c r="X105" s="122"/>
      <c r="Y105" s="122"/>
      <c r="Z105" s="122"/>
      <c r="AA105" s="122"/>
      <c r="AB105" s="122"/>
      <c r="AC105" s="122"/>
      <c r="AD105" s="122"/>
      <c r="AE105" s="122"/>
      <c r="AF105" s="122"/>
      <c r="AG105" s="124">
        <f>'SO 117.1 - Vozovka - dopr...'!J30</f>
        <v>0</v>
      </c>
      <c r="AH105" s="123"/>
      <c r="AI105" s="123"/>
      <c r="AJ105" s="123"/>
      <c r="AK105" s="123"/>
      <c r="AL105" s="123"/>
      <c r="AM105" s="123"/>
      <c r="AN105" s="124">
        <f>SUM(AG105,AT105)</f>
        <v>0</v>
      </c>
      <c r="AO105" s="123"/>
      <c r="AP105" s="123"/>
      <c r="AQ105" s="125" t="s">
        <v>82</v>
      </c>
      <c r="AR105" s="126"/>
      <c r="AS105" s="127">
        <v>0</v>
      </c>
      <c r="AT105" s="128">
        <f>ROUND(SUM(AV105:AW105),2)</f>
        <v>0</v>
      </c>
      <c r="AU105" s="129">
        <f>'SO 117.1 - Vozovka - dopr...'!P119</f>
        <v>0</v>
      </c>
      <c r="AV105" s="128">
        <f>'SO 117.1 - Vozovka - dopr...'!J33</f>
        <v>0</v>
      </c>
      <c r="AW105" s="128">
        <f>'SO 117.1 - Vozovka - dopr...'!J34</f>
        <v>0</v>
      </c>
      <c r="AX105" s="128">
        <f>'SO 117.1 - Vozovka - dopr...'!J35</f>
        <v>0</v>
      </c>
      <c r="AY105" s="128">
        <f>'SO 117.1 - Vozovka - dopr...'!J36</f>
        <v>0</v>
      </c>
      <c r="AZ105" s="128">
        <f>'SO 117.1 - Vozovka - dopr...'!F33</f>
        <v>0</v>
      </c>
      <c r="BA105" s="128">
        <f>'SO 117.1 - Vozovka - dopr...'!F34</f>
        <v>0</v>
      </c>
      <c r="BB105" s="128">
        <f>'SO 117.1 - Vozovka - dopr...'!F35</f>
        <v>0</v>
      </c>
      <c r="BC105" s="128">
        <f>'SO 117.1 - Vozovka - dopr...'!F36</f>
        <v>0</v>
      </c>
      <c r="BD105" s="130">
        <f>'SO 117.1 - Vozovka - dopr...'!F37</f>
        <v>0</v>
      </c>
      <c r="BE105" s="7"/>
      <c r="BT105" s="131" t="s">
        <v>83</v>
      </c>
      <c r="BV105" s="131" t="s">
        <v>14</v>
      </c>
      <c r="BW105" s="131" t="s">
        <v>107</v>
      </c>
      <c r="BX105" s="131" t="s">
        <v>5</v>
      </c>
      <c r="CL105" s="131" t="s">
        <v>1</v>
      </c>
      <c r="CM105" s="131" t="s">
        <v>85</v>
      </c>
    </row>
    <row r="106" s="7" customFormat="1" ht="24.75" customHeight="1">
      <c r="A106" s="119" t="s">
        <v>79</v>
      </c>
      <c r="B106" s="120"/>
      <c r="C106" s="121"/>
      <c r="D106" s="122" t="s">
        <v>108</v>
      </c>
      <c r="E106" s="122"/>
      <c r="F106" s="122"/>
      <c r="G106" s="122"/>
      <c r="H106" s="122"/>
      <c r="I106" s="123"/>
      <c r="J106" s="122" t="s">
        <v>87</v>
      </c>
      <c r="K106" s="122"/>
      <c r="L106" s="122"/>
      <c r="M106" s="122"/>
      <c r="N106" s="122"/>
      <c r="O106" s="122"/>
      <c r="P106" s="122"/>
      <c r="Q106" s="122"/>
      <c r="R106" s="122"/>
      <c r="S106" s="122"/>
      <c r="T106" s="122"/>
      <c r="U106" s="122"/>
      <c r="V106" s="122"/>
      <c r="W106" s="122"/>
      <c r="X106" s="122"/>
      <c r="Y106" s="122"/>
      <c r="Z106" s="122"/>
      <c r="AA106" s="122"/>
      <c r="AB106" s="122"/>
      <c r="AC106" s="122"/>
      <c r="AD106" s="122"/>
      <c r="AE106" s="122"/>
      <c r="AF106" s="122"/>
      <c r="AG106" s="124">
        <f>'SO 117.2 - Rozpočet'!J30</f>
        <v>0</v>
      </c>
      <c r="AH106" s="123"/>
      <c r="AI106" s="123"/>
      <c r="AJ106" s="123"/>
      <c r="AK106" s="123"/>
      <c r="AL106" s="123"/>
      <c r="AM106" s="123"/>
      <c r="AN106" s="124">
        <f>SUM(AG106,AT106)</f>
        <v>0</v>
      </c>
      <c r="AO106" s="123"/>
      <c r="AP106" s="123"/>
      <c r="AQ106" s="125" t="s">
        <v>82</v>
      </c>
      <c r="AR106" s="126"/>
      <c r="AS106" s="127">
        <v>0</v>
      </c>
      <c r="AT106" s="128">
        <f>ROUND(SUM(AV106:AW106),2)</f>
        <v>0</v>
      </c>
      <c r="AU106" s="129">
        <f>'SO 117.2 - Rozpočet'!P119</f>
        <v>0</v>
      </c>
      <c r="AV106" s="128">
        <f>'SO 117.2 - Rozpočet'!J33</f>
        <v>0</v>
      </c>
      <c r="AW106" s="128">
        <f>'SO 117.2 - Rozpočet'!J34</f>
        <v>0</v>
      </c>
      <c r="AX106" s="128">
        <f>'SO 117.2 - Rozpočet'!J35</f>
        <v>0</v>
      </c>
      <c r="AY106" s="128">
        <f>'SO 117.2 - Rozpočet'!J36</f>
        <v>0</v>
      </c>
      <c r="AZ106" s="128">
        <f>'SO 117.2 - Rozpočet'!F33</f>
        <v>0</v>
      </c>
      <c r="BA106" s="128">
        <f>'SO 117.2 - Rozpočet'!F34</f>
        <v>0</v>
      </c>
      <c r="BB106" s="128">
        <f>'SO 117.2 - Rozpočet'!F35</f>
        <v>0</v>
      </c>
      <c r="BC106" s="128">
        <f>'SO 117.2 - Rozpočet'!F36</f>
        <v>0</v>
      </c>
      <c r="BD106" s="130">
        <f>'SO 117.2 - Rozpočet'!F37</f>
        <v>0</v>
      </c>
      <c r="BE106" s="7"/>
      <c r="BT106" s="131" t="s">
        <v>83</v>
      </c>
      <c r="BV106" s="131" t="s">
        <v>14</v>
      </c>
      <c r="BW106" s="131" t="s">
        <v>109</v>
      </c>
      <c r="BX106" s="131" t="s">
        <v>5</v>
      </c>
      <c r="CL106" s="131" t="s">
        <v>1</v>
      </c>
      <c r="CM106" s="131" t="s">
        <v>85</v>
      </c>
    </row>
    <row r="107" s="7" customFormat="1" ht="16.5" customHeight="1">
      <c r="A107" s="119" t="s">
        <v>79</v>
      </c>
      <c r="B107" s="120"/>
      <c r="C107" s="121"/>
      <c r="D107" s="122" t="s">
        <v>110</v>
      </c>
      <c r="E107" s="122"/>
      <c r="F107" s="122"/>
      <c r="G107" s="122"/>
      <c r="H107" s="122"/>
      <c r="I107" s="123"/>
      <c r="J107" s="122" t="s">
        <v>87</v>
      </c>
      <c r="K107" s="122"/>
      <c r="L107" s="122"/>
      <c r="M107" s="122"/>
      <c r="N107" s="122"/>
      <c r="O107" s="122"/>
      <c r="P107" s="122"/>
      <c r="Q107" s="122"/>
      <c r="R107" s="122"/>
      <c r="S107" s="122"/>
      <c r="T107" s="122"/>
      <c r="U107" s="122"/>
      <c r="V107" s="122"/>
      <c r="W107" s="122"/>
      <c r="X107" s="122"/>
      <c r="Y107" s="122"/>
      <c r="Z107" s="122"/>
      <c r="AA107" s="122"/>
      <c r="AB107" s="122"/>
      <c r="AC107" s="122"/>
      <c r="AD107" s="122"/>
      <c r="AE107" s="122"/>
      <c r="AF107" s="122"/>
      <c r="AG107" s="124">
        <f>'SO 121 - Rozpočet'!J30</f>
        <v>0</v>
      </c>
      <c r="AH107" s="123"/>
      <c r="AI107" s="123"/>
      <c r="AJ107" s="123"/>
      <c r="AK107" s="123"/>
      <c r="AL107" s="123"/>
      <c r="AM107" s="123"/>
      <c r="AN107" s="124">
        <f>SUM(AG107,AT107)</f>
        <v>0</v>
      </c>
      <c r="AO107" s="123"/>
      <c r="AP107" s="123"/>
      <c r="AQ107" s="125" t="s">
        <v>82</v>
      </c>
      <c r="AR107" s="126"/>
      <c r="AS107" s="127">
        <v>0</v>
      </c>
      <c r="AT107" s="128">
        <f>ROUND(SUM(AV107:AW107),2)</f>
        <v>0</v>
      </c>
      <c r="AU107" s="129">
        <f>'SO 121 - Rozpočet'!P121</f>
        <v>0</v>
      </c>
      <c r="AV107" s="128">
        <f>'SO 121 - Rozpočet'!J33</f>
        <v>0</v>
      </c>
      <c r="AW107" s="128">
        <f>'SO 121 - Rozpočet'!J34</f>
        <v>0</v>
      </c>
      <c r="AX107" s="128">
        <f>'SO 121 - Rozpočet'!J35</f>
        <v>0</v>
      </c>
      <c r="AY107" s="128">
        <f>'SO 121 - Rozpočet'!J36</f>
        <v>0</v>
      </c>
      <c r="AZ107" s="128">
        <f>'SO 121 - Rozpočet'!F33</f>
        <v>0</v>
      </c>
      <c r="BA107" s="128">
        <f>'SO 121 - Rozpočet'!F34</f>
        <v>0</v>
      </c>
      <c r="BB107" s="128">
        <f>'SO 121 - Rozpočet'!F35</f>
        <v>0</v>
      </c>
      <c r="BC107" s="128">
        <f>'SO 121 - Rozpočet'!F36</f>
        <v>0</v>
      </c>
      <c r="BD107" s="130">
        <f>'SO 121 - Rozpočet'!F37</f>
        <v>0</v>
      </c>
      <c r="BE107" s="7"/>
      <c r="BT107" s="131" t="s">
        <v>83</v>
      </c>
      <c r="BV107" s="131" t="s">
        <v>14</v>
      </c>
      <c r="BW107" s="131" t="s">
        <v>111</v>
      </c>
      <c r="BX107" s="131" t="s">
        <v>5</v>
      </c>
      <c r="CL107" s="131" t="s">
        <v>1</v>
      </c>
      <c r="CM107" s="131" t="s">
        <v>85</v>
      </c>
    </row>
    <row r="108" s="7" customFormat="1" ht="16.5" customHeight="1">
      <c r="A108" s="119" t="s">
        <v>79</v>
      </c>
      <c r="B108" s="120"/>
      <c r="C108" s="121"/>
      <c r="D108" s="122" t="s">
        <v>112</v>
      </c>
      <c r="E108" s="122"/>
      <c r="F108" s="122"/>
      <c r="G108" s="122"/>
      <c r="H108" s="122"/>
      <c r="I108" s="123"/>
      <c r="J108" s="122" t="s">
        <v>87</v>
      </c>
      <c r="K108" s="122"/>
      <c r="L108" s="122"/>
      <c r="M108" s="122"/>
      <c r="N108" s="122"/>
      <c r="O108" s="122"/>
      <c r="P108" s="122"/>
      <c r="Q108" s="122"/>
      <c r="R108" s="122"/>
      <c r="S108" s="122"/>
      <c r="T108" s="122"/>
      <c r="U108" s="122"/>
      <c r="V108" s="122"/>
      <c r="W108" s="122"/>
      <c r="X108" s="122"/>
      <c r="Y108" s="122"/>
      <c r="Z108" s="122"/>
      <c r="AA108" s="122"/>
      <c r="AB108" s="122"/>
      <c r="AC108" s="122"/>
      <c r="AD108" s="122"/>
      <c r="AE108" s="122"/>
      <c r="AF108" s="122"/>
      <c r="AG108" s="124">
        <f>'SO 122 - Rozpočet'!J30</f>
        <v>0</v>
      </c>
      <c r="AH108" s="123"/>
      <c r="AI108" s="123"/>
      <c r="AJ108" s="123"/>
      <c r="AK108" s="123"/>
      <c r="AL108" s="123"/>
      <c r="AM108" s="123"/>
      <c r="AN108" s="124">
        <f>SUM(AG108,AT108)</f>
        <v>0</v>
      </c>
      <c r="AO108" s="123"/>
      <c r="AP108" s="123"/>
      <c r="AQ108" s="125" t="s">
        <v>82</v>
      </c>
      <c r="AR108" s="126"/>
      <c r="AS108" s="127">
        <v>0</v>
      </c>
      <c r="AT108" s="128">
        <f>ROUND(SUM(AV108:AW108),2)</f>
        <v>0</v>
      </c>
      <c r="AU108" s="129">
        <f>'SO 122 - Rozpočet'!P121</f>
        <v>0</v>
      </c>
      <c r="AV108" s="128">
        <f>'SO 122 - Rozpočet'!J33</f>
        <v>0</v>
      </c>
      <c r="AW108" s="128">
        <f>'SO 122 - Rozpočet'!J34</f>
        <v>0</v>
      </c>
      <c r="AX108" s="128">
        <f>'SO 122 - Rozpočet'!J35</f>
        <v>0</v>
      </c>
      <c r="AY108" s="128">
        <f>'SO 122 - Rozpočet'!J36</f>
        <v>0</v>
      </c>
      <c r="AZ108" s="128">
        <f>'SO 122 - Rozpočet'!F33</f>
        <v>0</v>
      </c>
      <c r="BA108" s="128">
        <f>'SO 122 - Rozpočet'!F34</f>
        <v>0</v>
      </c>
      <c r="BB108" s="128">
        <f>'SO 122 - Rozpočet'!F35</f>
        <v>0</v>
      </c>
      <c r="BC108" s="128">
        <f>'SO 122 - Rozpočet'!F36</f>
        <v>0</v>
      </c>
      <c r="BD108" s="130">
        <f>'SO 122 - Rozpočet'!F37</f>
        <v>0</v>
      </c>
      <c r="BE108" s="7"/>
      <c r="BT108" s="131" t="s">
        <v>83</v>
      </c>
      <c r="BV108" s="131" t="s">
        <v>14</v>
      </c>
      <c r="BW108" s="131" t="s">
        <v>113</v>
      </c>
      <c r="BX108" s="131" t="s">
        <v>5</v>
      </c>
      <c r="CL108" s="131" t="s">
        <v>1</v>
      </c>
      <c r="CM108" s="131" t="s">
        <v>85</v>
      </c>
    </row>
    <row r="109" s="7" customFormat="1" ht="16.5" customHeight="1">
      <c r="A109" s="119" t="s">
        <v>79</v>
      </c>
      <c r="B109" s="120"/>
      <c r="C109" s="121"/>
      <c r="D109" s="122" t="s">
        <v>114</v>
      </c>
      <c r="E109" s="122"/>
      <c r="F109" s="122"/>
      <c r="G109" s="122"/>
      <c r="H109" s="122"/>
      <c r="I109" s="123"/>
      <c r="J109" s="122" t="s">
        <v>87</v>
      </c>
      <c r="K109" s="122"/>
      <c r="L109" s="122"/>
      <c r="M109" s="122"/>
      <c r="N109" s="122"/>
      <c r="O109" s="122"/>
      <c r="P109" s="122"/>
      <c r="Q109" s="122"/>
      <c r="R109" s="122"/>
      <c r="S109" s="122"/>
      <c r="T109" s="122"/>
      <c r="U109" s="122"/>
      <c r="V109" s="122"/>
      <c r="W109" s="122"/>
      <c r="X109" s="122"/>
      <c r="Y109" s="122"/>
      <c r="Z109" s="122"/>
      <c r="AA109" s="122"/>
      <c r="AB109" s="122"/>
      <c r="AC109" s="122"/>
      <c r="AD109" s="122"/>
      <c r="AE109" s="122"/>
      <c r="AF109" s="122"/>
      <c r="AG109" s="124">
        <f>'SO 123 - Rozpočet'!J30</f>
        <v>0</v>
      </c>
      <c r="AH109" s="123"/>
      <c r="AI109" s="123"/>
      <c r="AJ109" s="123"/>
      <c r="AK109" s="123"/>
      <c r="AL109" s="123"/>
      <c r="AM109" s="123"/>
      <c r="AN109" s="124">
        <f>SUM(AG109,AT109)</f>
        <v>0</v>
      </c>
      <c r="AO109" s="123"/>
      <c r="AP109" s="123"/>
      <c r="AQ109" s="125" t="s">
        <v>82</v>
      </c>
      <c r="AR109" s="126"/>
      <c r="AS109" s="127">
        <v>0</v>
      </c>
      <c r="AT109" s="128">
        <f>ROUND(SUM(AV109:AW109),2)</f>
        <v>0</v>
      </c>
      <c r="AU109" s="129">
        <f>'SO 123 - Rozpočet'!P123</f>
        <v>0</v>
      </c>
      <c r="AV109" s="128">
        <f>'SO 123 - Rozpočet'!J33</f>
        <v>0</v>
      </c>
      <c r="AW109" s="128">
        <f>'SO 123 - Rozpočet'!J34</f>
        <v>0</v>
      </c>
      <c r="AX109" s="128">
        <f>'SO 123 - Rozpočet'!J35</f>
        <v>0</v>
      </c>
      <c r="AY109" s="128">
        <f>'SO 123 - Rozpočet'!J36</f>
        <v>0</v>
      </c>
      <c r="AZ109" s="128">
        <f>'SO 123 - Rozpočet'!F33</f>
        <v>0</v>
      </c>
      <c r="BA109" s="128">
        <f>'SO 123 - Rozpočet'!F34</f>
        <v>0</v>
      </c>
      <c r="BB109" s="128">
        <f>'SO 123 - Rozpočet'!F35</f>
        <v>0</v>
      </c>
      <c r="BC109" s="128">
        <f>'SO 123 - Rozpočet'!F36</f>
        <v>0</v>
      </c>
      <c r="BD109" s="130">
        <f>'SO 123 - Rozpočet'!F37</f>
        <v>0</v>
      </c>
      <c r="BE109" s="7"/>
      <c r="BT109" s="131" t="s">
        <v>83</v>
      </c>
      <c r="BV109" s="131" t="s">
        <v>14</v>
      </c>
      <c r="BW109" s="131" t="s">
        <v>115</v>
      </c>
      <c r="BX109" s="131" t="s">
        <v>5</v>
      </c>
      <c r="CL109" s="131" t="s">
        <v>1</v>
      </c>
      <c r="CM109" s="131" t="s">
        <v>85</v>
      </c>
    </row>
    <row r="110" s="7" customFormat="1" ht="16.5" customHeight="1">
      <c r="A110" s="119" t="s">
        <v>79</v>
      </c>
      <c r="B110" s="120"/>
      <c r="C110" s="121"/>
      <c r="D110" s="122" t="s">
        <v>116</v>
      </c>
      <c r="E110" s="122"/>
      <c r="F110" s="122"/>
      <c r="G110" s="122"/>
      <c r="H110" s="122"/>
      <c r="I110" s="123"/>
      <c r="J110" s="122" t="s">
        <v>87</v>
      </c>
      <c r="K110" s="122"/>
      <c r="L110" s="122"/>
      <c r="M110" s="122"/>
      <c r="N110" s="122"/>
      <c r="O110" s="122"/>
      <c r="P110" s="122"/>
      <c r="Q110" s="122"/>
      <c r="R110" s="122"/>
      <c r="S110" s="122"/>
      <c r="T110" s="122"/>
      <c r="U110" s="122"/>
      <c r="V110" s="122"/>
      <c r="W110" s="122"/>
      <c r="X110" s="122"/>
      <c r="Y110" s="122"/>
      <c r="Z110" s="122"/>
      <c r="AA110" s="122"/>
      <c r="AB110" s="122"/>
      <c r="AC110" s="122"/>
      <c r="AD110" s="122"/>
      <c r="AE110" s="122"/>
      <c r="AF110" s="122"/>
      <c r="AG110" s="124">
        <f>'SO 124 - Rozpočet'!J30</f>
        <v>0</v>
      </c>
      <c r="AH110" s="123"/>
      <c r="AI110" s="123"/>
      <c r="AJ110" s="123"/>
      <c r="AK110" s="123"/>
      <c r="AL110" s="123"/>
      <c r="AM110" s="123"/>
      <c r="AN110" s="124">
        <f>SUM(AG110,AT110)</f>
        <v>0</v>
      </c>
      <c r="AO110" s="123"/>
      <c r="AP110" s="123"/>
      <c r="AQ110" s="125" t="s">
        <v>82</v>
      </c>
      <c r="AR110" s="126"/>
      <c r="AS110" s="127">
        <v>0</v>
      </c>
      <c r="AT110" s="128">
        <f>ROUND(SUM(AV110:AW110),2)</f>
        <v>0</v>
      </c>
      <c r="AU110" s="129">
        <f>'SO 124 - Rozpočet'!P121</f>
        <v>0</v>
      </c>
      <c r="AV110" s="128">
        <f>'SO 124 - Rozpočet'!J33</f>
        <v>0</v>
      </c>
      <c r="AW110" s="128">
        <f>'SO 124 - Rozpočet'!J34</f>
        <v>0</v>
      </c>
      <c r="AX110" s="128">
        <f>'SO 124 - Rozpočet'!J35</f>
        <v>0</v>
      </c>
      <c r="AY110" s="128">
        <f>'SO 124 - Rozpočet'!J36</f>
        <v>0</v>
      </c>
      <c r="AZ110" s="128">
        <f>'SO 124 - Rozpočet'!F33</f>
        <v>0</v>
      </c>
      <c r="BA110" s="128">
        <f>'SO 124 - Rozpočet'!F34</f>
        <v>0</v>
      </c>
      <c r="BB110" s="128">
        <f>'SO 124 - Rozpočet'!F35</f>
        <v>0</v>
      </c>
      <c r="BC110" s="128">
        <f>'SO 124 - Rozpočet'!F36</f>
        <v>0</v>
      </c>
      <c r="BD110" s="130">
        <f>'SO 124 - Rozpočet'!F37</f>
        <v>0</v>
      </c>
      <c r="BE110" s="7"/>
      <c r="BT110" s="131" t="s">
        <v>83</v>
      </c>
      <c r="BV110" s="131" t="s">
        <v>14</v>
      </c>
      <c r="BW110" s="131" t="s">
        <v>117</v>
      </c>
      <c r="BX110" s="131" t="s">
        <v>5</v>
      </c>
      <c r="CL110" s="131" t="s">
        <v>1</v>
      </c>
      <c r="CM110" s="131" t="s">
        <v>85</v>
      </c>
    </row>
    <row r="111" s="7" customFormat="1" ht="16.5" customHeight="1">
      <c r="A111" s="119" t="s">
        <v>79</v>
      </c>
      <c r="B111" s="120"/>
      <c r="C111" s="121"/>
      <c r="D111" s="122" t="s">
        <v>118</v>
      </c>
      <c r="E111" s="122"/>
      <c r="F111" s="122"/>
      <c r="G111" s="122"/>
      <c r="H111" s="122"/>
      <c r="I111" s="123"/>
      <c r="J111" s="122" t="s">
        <v>87</v>
      </c>
      <c r="K111" s="122"/>
      <c r="L111" s="122"/>
      <c r="M111" s="122"/>
      <c r="N111" s="122"/>
      <c r="O111" s="122"/>
      <c r="P111" s="122"/>
      <c r="Q111" s="122"/>
      <c r="R111" s="122"/>
      <c r="S111" s="122"/>
      <c r="T111" s="122"/>
      <c r="U111" s="122"/>
      <c r="V111" s="122"/>
      <c r="W111" s="122"/>
      <c r="X111" s="122"/>
      <c r="Y111" s="122"/>
      <c r="Z111" s="122"/>
      <c r="AA111" s="122"/>
      <c r="AB111" s="122"/>
      <c r="AC111" s="122"/>
      <c r="AD111" s="122"/>
      <c r="AE111" s="122"/>
      <c r="AF111" s="122"/>
      <c r="AG111" s="124">
        <f>'SO 125 - Rozpočet'!J30</f>
        <v>0</v>
      </c>
      <c r="AH111" s="123"/>
      <c r="AI111" s="123"/>
      <c r="AJ111" s="123"/>
      <c r="AK111" s="123"/>
      <c r="AL111" s="123"/>
      <c r="AM111" s="123"/>
      <c r="AN111" s="124">
        <f>SUM(AG111,AT111)</f>
        <v>0</v>
      </c>
      <c r="AO111" s="123"/>
      <c r="AP111" s="123"/>
      <c r="AQ111" s="125" t="s">
        <v>82</v>
      </c>
      <c r="AR111" s="126"/>
      <c r="AS111" s="127">
        <v>0</v>
      </c>
      <c r="AT111" s="128">
        <f>ROUND(SUM(AV111:AW111),2)</f>
        <v>0</v>
      </c>
      <c r="AU111" s="129">
        <f>'SO 125 - Rozpočet'!P121</f>
        <v>0</v>
      </c>
      <c r="AV111" s="128">
        <f>'SO 125 - Rozpočet'!J33</f>
        <v>0</v>
      </c>
      <c r="AW111" s="128">
        <f>'SO 125 - Rozpočet'!J34</f>
        <v>0</v>
      </c>
      <c r="AX111" s="128">
        <f>'SO 125 - Rozpočet'!J35</f>
        <v>0</v>
      </c>
      <c r="AY111" s="128">
        <f>'SO 125 - Rozpočet'!J36</f>
        <v>0</v>
      </c>
      <c r="AZ111" s="128">
        <f>'SO 125 - Rozpočet'!F33</f>
        <v>0</v>
      </c>
      <c r="BA111" s="128">
        <f>'SO 125 - Rozpočet'!F34</f>
        <v>0</v>
      </c>
      <c r="BB111" s="128">
        <f>'SO 125 - Rozpočet'!F35</f>
        <v>0</v>
      </c>
      <c r="BC111" s="128">
        <f>'SO 125 - Rozpočet'!F36</f>
        <v>0</v>
      </c>
      <c r="BD111" s="130">
        <f>'SO 125 - Rozpočet'!F37</f>
        <v>0</v>
      </c>
      <c r="BE111" s="7"/>
      <c r="BT111" s="131" t="s">
        <v>83</v>
      </c>
      <c r="BV111" s="131" t="s">
        <v>14</v>
      </c>
      <c r="BW111" s="131" t="s">
        <v>119</v>
      </c>
      <c r="BX111" s="131" t="s">
        <v>5</v>
      </c>
      <c r="CL111" s="131" t="s">
        <v>1</v>
      </c>
      <c r="CM111" s="131" t="s">
        <v>85</v>
      </c>
    </row>
    <row r="112" s="7" customFormat="1" ht="16.5" customHeight="1">
      <c r="A112" s="119" t="s">
        <v>79</v>
      </c>
      <c r="B112" s="120"/>
      <c r="C112" s="121"/>
      <c r="D112" s="122" t="s">
        <v>120</v>
      </c>
      <c r="E112" s="122"/>
      <c r="F112" s="122"/>
      <c r="G112" s="122"/>
      <c r="H112" s="122"/>
      <c r="I112" s="123"/>
      <c r="J112" s="122" t="s">
        <v>87</v>
      </c>
      <c r="K112" s="122"/>
      <c r="L112" s="122"/>
      <c r="M112" s="122"/>
      <c r="N112" s="122"/>
      <c r="O112" s="122"/>
      <c r="P112" s="122"/>
      <c r="Q112" s="122"/>
      <c r="R112" s="122"/>
      <c r="S112" s="122"/>
      <c r="T112" s="122"/>
      <c r="U112" s="122"/>
      <c r="V112" s="122"/>
      <c r="W112" s="122"/>
      <c r="X112" s="122"/>
      <c r="Y112" s="122"/>
      <c r="Z112" s="122"/>
      <c r="AA112" s="122"/>
      <c r="AB112" s="122"/>
      <c r="AC112" s="122"/>
      <c r="AD112" s="122"/>
      <c r="AE112" s="122"/>
      <c r="AF112" s="122"/>
      <c r="AG112" s="124">
        <f>'SO 126 - Rozpočet'!J30</f>
        <v>0</v>
      </c>
      <c r="AH112" s="123"/>
      <c r="AI112" s="123"/>
      <c r="AJ112" s="123"/>
      <c r="AK112" s="123"/>
      <c r="AL112" s="123"/>
      <c r="AM112" s="123"/>
      <c r="AN112" s="124">
        <f>SUM(AG112,AT112)</f>
        <v>0</v>
      </c>
      <c r="AO112" s="123"/>
      <c r="AP112" s="123"/>
      <c r="AQ112" s="125" t="s">
        <v>82</v>
      </c>
      <c r="AR112" s="126"/>
      <c r="AS112" s="127">
        <v>0</v>
      </c>
      <c r="AT112" s="128">
        <f>ROUND(SUM(AV112:AW112),2)</f>
        <v>0</v>
      </c>
      <c r="AU112" s="129">
        <f>'SO 126 - Rozpočet'!P121</f>
        <v>0</v>
      </c>
      <c r="AV112" s="128">
        <f>'SO 126 - Rozpočet'!J33</f>
        <v>0</v>
      </c>
      <c r="AW112" s="128">
        <f>'SO 126 - Rozpočet'!J34</f>
        <v>0</v>
      </c>
      <c r="AX112" s="128">
        <f>'SO 126 - Rozpočet'!J35</f>
        <v>0</v>
      </c>
      <c r="AY112" s="128">
        <f>'SO 126 - Rozpočet'!J36</f>
        <v>0</v>
      </c>
      <c r="AZ112" s="128">
        <f>'SO 126 - Rozpočet'!F33</f>
        <v>0</v>
      </c>
      <c r="BA112" s="128">
        <f>'SO 126 - Rozpočet'!F34</f>
        <v>0</v>
      </c>
      <c r="BB112" s="128">
        <f>'SO 126 - Rozpočet'!F35</f>
        <v>0</v>
      </c>
      <c r="BC112" s="128">
        <f>'SO 126 - Rozpočet'!F36</f>
        <v>0</v>
      </c>
      <c r="BD112" s="130">
        <f>'SO 126 - Rozpočet'!F37</f>
        <v>0</v>
      </c>
      <c r="BE112" s="7"/>
      <c r="BT112" s="131" t="s">
        <v>83</v>
      </c>
      <c r="BV112" s="131" t="s">
        <v>14</v>
      </c>
      <c r="BW112" s="131" t="s">
        <v>121</v>
      </c>
      <c r="BX112" s="131" t="s">
        <v>5</v>
      </c>
      <c r="CL112" s="131" t="s">
        <v>1</v>
      </c>
      <c r="CM112" s="131" t="s">
        <v>85</v>
      </c>
    </row>
    <row r="113" s="7" customFormat="1" ht="16.5" customHeight="1">
      <c r="A113" s="119" t="s">
        <v>79</v>
      </c>
      <c r="B113" s="120"/>
      <c r="C113" s="121"/>
      <c r="D113" s="122" t="s">
        <v>122</v>
      </c>
      <c r="E113" s="122"/>
      <c r="F113" s="122"/>
      <c r="G113" s="122"/>
      <c r="H113" s="122"/>
      <c r="I113" s="123"/>
      <c r="J113" s="122" t="s">
        <v>87</v>
      </c>
      <c r="K113" s="122"/>
      <c r="L113" s="122"/>
      <c r="M113" s="122"/>
      <c r="N113" s="122"/>
      <c r="O113" s="122"/>
      <c r="P113" s="122"/>
      <c r="Q113" s="122"/>
      <c r="R113" s="122"/>
      <c r="S113" s="122"/>
      <c r="T113" s="122"/>
      <c r="U113" s="122"/>
      <c r="V113" s="122"/>
      <c r="W113" s="122"/>
      <c r="X113" s="122"/>
      <c r="Y113" s="122"/>
      <c r="Z113" s="122"/>
      <c r="AA113" s="122"/>
      <c r="AB113" s="122"/>
      <c r="AC113" s="122"/>
      <c r="AD113" s="122"/>
      <c r="AE113" s="122"/>
      <c r="AF113" s="122"/>
      <c r="AG113" s="124">
        <f>'SO 127 - Rozpočet'!J30</f>
        <v>0</v>
      </c>
      <c r="AH113" s="123"/>
      <c r="AI113" s="123"/>
      <c r="AJ113" s="123"/>
      <c r="AK113" s="123"/>
      <c r="AL113" s="123"/>
      <c r="AM113" s="123"/>
      <c r="AN113" s="124">
        <f>SUM(AG113,AT113)</f>
        <v>0</v>
      </c>
      <c r="AO113" s="123"/>
      <c r="AP113" s="123"/>
      <c r="AQ113" s="125" t="s">
        <v>82</v>
      </c>
      <c r="AR113" s="126"/>
      <c r="AS113" s="127">
        <v>0</v>
      </c>
      <c r="AT113" s="128">
        <f>ROUND(SUM(AV113:AW113),2)</f>
        <v>0</v>
      </c>
      <c r="AU113" s="129">
        <f>'SO 127 - Rozpočet'!P121</f>
        <v>0</v>
      </c>
      <c r="AV113" s="128">
        <f>'SO 127 - Rozpočet'!J33</f>
        <v>0</v>
      </c>
      <c r="AW113" s="128">
        <f>'SO 127 - Rozpočet'!J34</f>
        <v>0</v>
      </c>
      <c r="AX113" s="128">
        <f>'SO 127 - Rozpočet'!J35</f>
        <v>0</v>
      </c>
      <c r="AY113" s="128">
        <f>'SO 127 - Rozpočet'!J36</f>
        <v>0</v>
      </c>
      <c r="AZ113" s="128">
        <f>'SO 127 - Rozpočet'!F33</f>
        <v>0</v>
      </c>
      <c r="BA113" s="128">
        <f>'SO 127 - Rozpočet'!F34</f>
        <v>0</v>
      </c>
      <c r="BB113" s="128">
        <f>'SO 127 - Rozpočet'!F35</f>
        <v>0</v>
      </c>
      <c r="BC113" s="128">
        <f>'SO 127 - Rozpočet'!F36</f>
        <v>0</v>
      </c>
      <c r="BD113" s="130">
        <f>'SO 127 - Rozpočet'!F37</f>
        <v>0</v>
      </c>
      <c r="BE113" s="7"/>
      <c r="BT113" s="131" t="s">
        <v>83</v>
      </c>
      <c r="BV113" s="131" t="s">
        <v>14</v>
      </c>
      <c r="BW113" s="131" t="s">
        <v>123</v>
      </c>
      <c r="BX113" s="131" t="s">
        <v>5</v>
      </c>
      <c r="CL113" s="131" t="s">
        <v>1</v>
      </c>
      <c r="CM113" s="131" t="s">
        <v>85</v>
      </c>
    </row>
    <row r="114" s="7" customFormat="1" ht="16.5" customHeight="1">
      <c r="A114" s="119" t="s">
        <v>79</v>
      </c>
      <c r="B114" s="120"/>
      <c r="C114" s="121"/>
      <c r="D114" s="122" t="s">
        <v>124</v>
      </c>
      <c r="E114" s="122"/>
      <c r="F114" s="122"/>
      <c r="G114" s="122"/>
      <c r="H114" s="122"/>
      <c r="I114" s="123"/>
      <c r="J114" s="122" t="s">
        <v>125</v>
      </c>
      <c r="K114" s="122"/>
      <c r="L114" s="122"/>
      <c r="M114" s="122"/>
      <c r="N114" s="122"/>
      <c r="O114" s="122"/>
      <c r="P114" s="122"/>
      <c r="Q114" s="122"/>
      <c r="R114" s="122"/>
      <c r="S114" s="122"/>
      <c r="T114" s="122"/>
      <c r="U114" s="122"/>
      <c r="V114" s="122"/>
      <c r="W114" s="122"/>
      <c r="X114" s="122"/>
      <c r="Y114" s="122"/>
      <c r="Z114" s="122"/>
      <c r="AA114" s="122"/>
      <c r="AB114" s="122"/>
      <c r="AC114" s="122"/>
      <c r="AD114" s="122"/>
      <c r="AE114" s="122"/>
      <c r="AF114" s="122"/>
      <c r="AG114" s="124">
        <f>'SO 401 - Veřejné osvětlení'!J30</f>
        <v>0</v>
      </c>
      <c r="AH114" s="123"/>
      <c r="AI114" s="123"/>
      <c r="AJ114" s="123"/>
      <c r="AK114" s="123"/>
      <c r="AL114" s="123"/>
      <c r="AM114" s="123"/>
      <c r="AN114" s="124">
        <f>SUM(AG114,AT114)</f>
        <v>0</v>
      </c>
      <c r="AO114" s="123"/>
      <c r="AP114" s="123"/>
      <c r="AQ114" s="125" t="s">
        <v>82</v>
      </c>
      <c r="AR114" s="126"/>
      <c r="AS114" s="127">
        <v>0</v>
      </c>
      <c r="AT114" s="128">
        <f>ROUND(SUM(AV114:AW114),2)</f>
        <v>0</v>
      </c>
      <c r="AU114" s="129">
        <f>'SO 401 - Veřejné osvětlení'!P147</f>
        <v>0</v>
      </c>
      <c r="AV114" s="128">
        <f>'SO 401 - Veřejné osvětlení'!J33</f>
        <v>0</v>
      </c>
      <c r="AW114" s="128">
        <f>'SO 401 - Veřejné osvětlení'!J34</f>
        <v>0</v>
      </c>
      <c r="AX114" s="128">
        <f>'SO 401 - Veřejné osvětlení'!J35</f>
        <v>0</v>
      </c>
      <c r="AY114" s="128">
        <f>'SO 401 - Veřejné osvětlení'!J36</f>
        <v>0</v>
      </c>
      <c r="AZ114" s="128">
        <f>'SO 401 - Veřejné osvětlení'!F33</f>
        <v>0</v>
      </c>
      <c r="BA114" s="128">
        <f>'SO 401 - Veřejné osvětlení'!F34</f>
        <v>0</v>
      </c>
      <c r="BB114" s="128">
        <f>'SO 401 - Veřejné osvětlení'!F35</f>
        <v>0</v>
      </c>
      <c r="BC114" s="128">
        <f>'SO 401 - Veřejné osvětlení'!F36</f>
        <v>0</v>
      </c>
      <c r="BD114" s="130">
        <f>'SO 401 - Veřejné osvětlení'!F37</f>
        <v>0</v>
      </c>
      <c r="BE114" s="7"/>
      <c r="BT114" s="131" t="s">
        <v>83</v>
      </c>
      <c r="BV114" s="131" t="s">
        <v>14</v>
      </c>
      <c r="BW114" s="131" t="s">
        <v>126</v>
      </c>
      <c r="BX114" s="131" t="s">
        <v>5</v>
      </c>
      <c r="CL114" s="131" t="s">
        <v>1</v>
      </c>
      <c r="CM114" s="131" t="s">
        <v>85</v>
      </c>
    </row>
    <row r="115" s="7" customFormat="1" ht="16.5" customHeight="1">
      <c r="A115" s="119" t="s">
        <v>79</v>
      </c>
      <c r="B115" s="120"/>
      <c r="C115" s="121"/>
      <c r="D115" s="122" t="s">
        <v>127</v>
      </c>
      <c r="E115" s="122"/>
      <c r="F115" s="122"/>
      <c r="G115" s="122"/>
      <c r="H115" s="122"/>
      <c r="I115" s="123"/>
      <c r="J115" s="122" t="s">
        <v>87</v>
      </c>
      <c r="K115" s="122"/>
      <c r="L115" s="122"/>
      <c r="M115" s="122"/>
      <c r="N115" s="122"/>
      <c r="O115" s="122"/>
      <c r="P115" s="122"/>
      <c r="Q115" s="122"/>
      <c r="R115" s="122"/>
      <c r="S115" s="122"/>
      <c r="T115" s="122"/>
      <c r="U115" s="122"/>
      <c r="V115" s="122"/>
      <c r="W115" s="122"/>
      <c r="X115" s="122"/>
      <c r="Y115" s="122"/>
      <c r="Z115" s="122"/>
      <c r="AA115" s="122"/>
      <c r="AB115" s="122"/>
      <c r="AC115" s="122"/>
      <c r="AD115" s="122"/>
      <c r="AE115" s="122"/>
      <c r="AF115" s="122"/>
      <c r="AG115" s="124">
        <f>'SO 802 - Rozpočet'!J30</f>
        <v>0</v>
      </c>
      <c r="AH115" s="123"/>
      <c r="AI115" s="123"/>
      <c r="AJ115" s="123"/>
      <c r="AK115" s="123"/>
      <c r="AL115" s="123"/>
      <c r="AM115" s="123"/>
      <c r="AN115" s="124">
        <f>SUM(AG115,AT115)</f>
        <v>0</v>
      </c>
      <c r="AO115" s="123"/>
      <c r="AP115" s="123"/>
      <c r="AQ115" s="125" t="s">
        <v>82</v>
      </c>
      <c r="AR115" s="126"/>
      <c r="AS115" s="127">
        <v>0</v>
      </c>
      <c r="AT115" s="128">
        <f>ROUND(SUM(AV115:AW115),2)</f>
        <v>0</v>
      </c>
      <c r="AU115" s="129">
        <f>'SO 802 - Rozpočet'!P120</f>
        <v>0</v>
      </c>
      <c r="AV115" s="128">
        <f>'SO 802 - Rozpočet'!J33</f>
        <v>0</v>
      </c>
      <c r="AW115" s="128">
        <f>'SO 802 - Rozpočet'!J34</f>
        <v>0</v>
      </c>
      <c r="AX115" s="128">
        <f>'SO 802 - Rozpočet'!J35</f>
        <v>0</v>
      </c>
      <c r="AY115" s="128">
        <f>'SO 802 - Rozpočet'!J36</f>
        <v>0</v>
      </c>
      <c r="AZ115" s="128">
        <f>'SO 802 - Rozpočet'!F33</f>
        <v>0</v>
      </c>
      <c r="BA115" s="128">
        <f>'SO 802 - Rozpočet'!F34</f>
        <v>0</v>
      </c>
      <c r="BB115" s="128">
        <f>'SO 802 - Rozpočet'!F35</f>
        <v>0</v>
      </c>
      <c r="BC115" s="128">
        <f>'SO 802 - Rozpočet'!F36</f>
        <v>0</v>
      </c>
      <c r="BD115" s="130">
        <f>'SO 802 - Rozpočet'!F37</f>
        <v>0</v>
      </c>
      <c r="BE115" s="7"/>
      <c r="BT115" s="131" t="s">
        <v>83</v>
      </c>
      <c r="BV115" s="131" t="s">
        <v>14</v>
      </c>
      <c r="BW115" s="131" t="s">
        <v>128</v>
      </c>
      <c r="BX115" s="131" t="s">
        <v>5</v>
      </c>
      <c r="CL115" s="131" t="s">
        <v>1</v>
      </c>
      <c r="CM115" s="131" t="s">
        <v>85</v>
      </c>
    </row>
    <row r="116" s="7" customFormat="1" ht="16.5" customHeight="1">
      <c r="A116" s="119" t="s">
        <v>79</v>
      </c>
      <c r="B116" s="120"/>
      <c r="C116" s="121"/>
      <c r="D116" s="122" t="s">
        <v>129</v>
      </c>
      <c r="E116" s="122"/>
      <c r="F116" s="122"/>
      <c r="G116" s="122"/>
      <c r="H116" s="122"/>
      <c r="I116" s="123"/>
      <c r="J116" s="122" t="s">
        <v>87</v>
      </c>
      <c r="K116" s="122"/>
      <c r="L116" s="122"/>
      <c r="M116" s="122"/>
      <c r="N116" s="122"/>
      <c r="O116" s="122"/>
      <c r="P116" s="122"/>
      <c r="Q116" s="122"/>
      <c r="R116" s="122"/>
      <c r="S116" s="122"/>
      <c r="T116" s="122"/>
      <c r="U116" s="122"/>
      <c r="V116" s="122"/>
      <c r="W116" s="122"/>
      <c r="X116" s="122"/>
      <c r="Y116" s="122"/>
      <c r="Z116" s="122"/>
      <c r="AA116" s="122"/>
      <c r="AB116" s="122"/>
      <c r="AC116" s="122"/>
      <c r="AD116" s="122"/>
      <c r="AE116" s="122"/>
      <c r="AF116" s="122"/>
      <c r="AG116" s="124">
        <f>'VON - Rozpočet'!J30</f>
        <v>0</v>
      </c>
      <c r="AH116" s="123"/>
      <c r="AI116" s="123"/>
      <c r="AJ116" s="123"/>
      <c r="AK116" s="123"/>
      <c r="AL116" s="123"/>
      <c r="AM116" s="123"/>
      <c r="AN116" s="124">
        <f>SUM(AG116,AT116)</f>
        <v>0</v>
      </c>
      <c r="AO116" s="123"/>
      <c r="AP116" s="123"/>
      <c r="AQ116" s="125" t="s">
        <v>82</v>
      </c>
      <c r="AR116" s="126"/>
      <c r="AS116" s="132">
        <v>0</v>
      </c>
      <c r="AT116" s="133">
        <f>ROUND(SUM(AV116:AW116),2)</f>
        <v>0</v>
      </c>
      <c r="AU116" s="134">
        <f>'VON - Rozpočet'!P118</f>
        <v>0</v>
      </c>
      <c r="AV116" s="133">
        <f>'VON - Rozpočet'!J33</f>
        <v>0</v>
      </c>
      <c r="AW116" s="133">
        <f>'VON - Rozpočet'!J34</f>
        <v>0</v>
      </c>
      <c r="AX116" s="133">
        <f>'VON - Rozpočet'!J35</f>
        <v>0</v>
      </c>
      <c r="AY116" s="133">
        <f>'VON - Rozpočet'!J36</f>
        <v>0</v>
      </c>
      <c r="AZ116" s="133">
        <f>'VON - Rozpočet'!F33</f>
        <v>0</v>
      </c>
      <c r="BA116" s="133">
        <f>'VON - Rozpočet'!F34</f>
        <v>0</v>
      </c>
      <c r="BB116" s="133">
        <f>'VON - Rozpočet'!F35</f>
        <v>0</v>
      </c>
      <c r="BC116" s="133">
        <f>'VON - Rozpočet'!F36</f>
        <v>0</v>
      </c>
      <c r="BD116" s="135">
        <f>'VON - Rozpočet'!F37</f>
        <v>0</v>
      </c>
      <c r="BE116" s="7"/>
      <c r="BT116" s="131" t="s">
        <v>83</v>
      </c>
      <c r="BV116" s="131" t="s">
        <v>14</v>
      </c>
      <c r="BW116" s="131" t="s">
        <v>130</v>
      </c>
      <c r="BX116" s="131" t="s">
        <v>5</v>
      </c>
      <c r="CL116" s="131" t="s">
        <v>1</v>
      </c>
      <c r="CM116" s="131" t="s">
        <v>85</v>
      </c>
    </row>
    <row r="117" s="2" customFormat="1" ht="30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  <c r="AJ117" s="40"/>
      <c r="AK117" s="40"/>
      <c r="AL117" s="40"/>
      <c r="AM117" s="40"/>
      <c r="AN117" s="40"/>
      <c r="AO117" s="40"/>
      <c r="AP117" s="40"/>
      <c r="AQ117" s="40"/>
      <c r="AR117" s="44"/>
      <c r="AS117" s="38"/>
      <c r="AT117" s="38"/>
      <c r="AU117" s="38"/>
      <c r="AV117" s="38"/>
      <c r="AW117" s="38"/>
      <c r="AX117" s="38"/>
      <c r="AY117" s="38"/>
      <c r="AZ117" s="38"/>
      <c r="BA117" s="38"/>
      <c r="BB117" s="38"/>
      <c r="BC117" s="38"/>
      <c r="BD117" s="38"/>
      <c r="BE117" s="38"/>
    </row>
    <row r="118" s="2" customFormat="1" ht="6.96" customHeight="1">
      <c r="A118" s="38"/>
      <c r="B118" s="66"/>
      <c r="C118" s="67"/>
      <c r="D118" s="67"/>
      <c r="E118" s="67"/>
      <c r="F118" s="67"/>
      <c r="G118" s="67"/>
      <c r="H118" s="67"/>
      <c r="I118" s="67"/>
      <c r="J118" s="67"/>
      <c r="K118" s="67"/>
      <c r="L118" s="67"/>
      <c r="M118" s="67"/>
      <c r="N118" s="67"/>
      <c r="O118" s="67"/>
      <c r="P118" s="67"/>
      <c r="Q118" s="67"/>
      <c r="R118" s="67"/>
      <c r="S118" s="67"/>
      <c r="T118" s="67"/>
      <c r="U118" s="67"/>
      <c r="V118" s="67"/>
      <c r="W118" s="67"/>
      <c r="X118" s="67"/>
      <c r="Y118" s="67"/>
      <c r="Z118" s="67"/>
      <c r="AA118" s="67"/>
      <c r="AB118" s="67"/>
      <c r="AC118" s="67"/>
      <c r="AD118" s="67"/>
      <c r="AE118" s="67"/>
      <c r="AF118" s="67"/>
      <c r="AG118" s="67"/>
      <c r="AH118" s="67"/>
      <c r="AI118" s="67"/>
      <c r="AJ118" s="67"/>
      <c r="AK118" s="67"/>
      <c r="AL118" s="67"/>
      <c r="AM118" s="67"/>
      <c r="AN118" s="67"/>
      <c r="AO118" s="67"/>
      <c r="AP118" s="67"/>
      <c r="AQ118" s="67"/>
      <c r="AR118" s="44"/>
      <c r="AS118" s="38"/>
      <c r="AT118" s="38"/>
      <c r="AU118" s="38"/>
      <c r="AV118" s="38"/>
      <c r="AW118" s="38"/>
      <c r="AX118" s="38"/>
      <c r="AY118" s="38"/>
      <c r="AZ118" s="38"/>
      <c r="BA118" s="38"/>
      <c r="BB118" s="38"/>
      <c r="BC118" s="38"/>
      <c r="BD118" s="38"/>
      <c r="BE118" s="38"/>
    </row>
  </sheetData>
  <sheetProtection sheet="1" formatColumns="0" formatRows="0" objects="1" scenarios="1" spinCount="100000" saltValue="O5bJLU2VPcBI/covxeP+85/wIi6//+fuq2saym4GPSlmCggNrH2W0H4RK5WIGise4EcdNrtvzDARoVFamoNEZg==" hashValue="l2ffKallTq3OcplLz5FSFcNULWcHCgeVISt+uRmpMVd8Hm2k2gYiQaZRQcrOF4LUuC4C+zfwJpJ60x/jA058eg==" algorithmName="SHA-512" password="C7A2"/>
  <mergeCells count="126">
    <mergeCell ref="C92:G92"/>
    <mergeCell ref="D97:H97"/>
    <mergeCell ref="D109:H109"/>
    <mergeCell ref="D102:H102"/>
    <mergeCell ref="D104:H104"/>
    <mergeCell ref="D101:H101"/>
    <mergeCell ref="D110:H110"/>
    <mergeCell ref="D100:H100"/>
    <mergeCell ref="D111:H111"/>
    <mergeCell ref="D107:H107"/>
    <mergeCell ref="D99:H99"/>
    <mergeCell ref="D98:H98"/>
    <mergeCell ref="D116:H116"/>
    <mergeCell ref="D112:H112"/>
    <mergeCell ref="D105:H105"/>
    <mergeCell ref="D96:H96"/>
    <mergeCell ref="D95:H95"/>
    <mergeCell ref="D113:H113"/>
    <mergeCell ref="D108:H108"/>
    <mergeCell ref="D114:H114"/>
    <mergeCell ref="D115:H115"/>
    <mergeCell ref="D106:H106"/>
    <mergeCell ref="D103:H103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1:AM101"/>
    <mergeCell ref="AN101:AP101"/>
    <mergeCell ref="AG102:AM102"/>
    <mergeCell ref="AN102:AP102"/>
    <mergeCell ref="AN103:AP103"/>
    <mergeCell ref="AG103:AM103"/>
    <mergeCell ref="AG104:AM104"/>
    <mergeCell ref="AN104:AP104"/>
    <mergeCell ref="AN105:AP105"/>
    <mergeCell ref="AG105:AM105"/>
    <mergeCell ref="AN106:AP106"/>
    <mergeCell ref="AG106:AM106"/>
    <mergeCell ref="AG107:AM107"/>
    <mergeCell ref="AN107:AP107"/>
    <mergeCell ref="AN108:AP108"/>
    <mergeCell ref="AG108:AM108"/>
    <mergeCell ref="AN109:AP109"/>
    <mergeCell ref="AG109:AM109"/>
    <mergeCell ref="AG110:AM110"/>
    <mergeCell ref="AN110:AP110"/>
    <mergeCell ref="AG111:AM111"/>
    <mergeCell ref="AN111:AP111"/>
    <mergeCell ref="AG112:AM112"/>
    <mergeCell ref="AN112:AP112"/>
    <mergeCell ref="AG113:AM113"/>
    <mergeCell ref="AN113:AP113"/>
    <mergeCell ref="AN114:AP114"/>
    <mergeCell ref="AG114:AM114"/>
    <mergeCell ref="AG115:AM115"/>
    <mergeCell ref="AN115:AP115"/>
    <mergeCell ref="AN116:AP116"/>
    <mergeCell ref="AG116:AM116"/>
    <mergeCell ref="I92:AF92"/>
    <mergeCell ref="J109:AF109"/>
    <mergeCell ref="J104:AF104"/>
    <mergeCell ref="J111:AF111"/>
    <mergeCell ref="J112:AF112"/>
    <mergeCell ref="J113:AF113"/>
    <mergeCell ref="J114:AF114"/>
    <mergeCell ref="J115:AF115"/>
    <mergeCell ref="J110:AF110"/>
    <mergeCell ref="J108:AF108"/>
    <mergeCell ref="J116:AF116"/>
    <mergeCell ref="J106:AF106"/>
    <mergeCell ref="J95:AF95"/>
    <mergeCell ref="J96:AF96"/>
    <mergeCell ref="J107:AF107"/>
    <mergeCell ref="J98:AF98"/>
    <mergeCell ref="J99:AF99"/>
    <mergeCell ref="J97:AF97"/>
    <mergeCell ref="J101:AF101"/>
    <mergeCell ref="J102:AF102"/>
    <mergeCell ref="J103:AF103"/>
    <mergeCell ref="J105:AF105"/>
    <mergeCell ref="J100:AF100"/>
    <mergeCell ref="L85:AO85"/>
    <mergeCell ref="AM90:AP90"/>
    <mergeCell ref="AM89:AP89"/>
    <mergeCell ref="AM87:AN87"/>
    <mergeCell ref="AS89:AT91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N98:AP98"/>
    <mergeCell ref="AG98:AM98"/>
    <mergeCell ref="AG99:AM99"/>
    <mergeCell ref="AN99:AP99"/>
    <mergeCell ref="AN100:AP100"/>
    <mergeCell ref="AG100:AM100"/>
    <mergeCell ref="AG94:AM94"/>
    <mergeCell ref="AN94:AP94"/>
  </mergeCells>
  <hyperlinks>
    <hyperlink ref="A95" location="'SO 015 - Vozovka - autobu...'!C2" display="/"/>
    <hyperlink ref="A96" location="'SO 016.2 - Rozpočet'!C2" display="/"/>
    <hyperlink ref="A97" location="'SO 021 - Rozpočet'!C2" display="/"/>
    <hyperlink ref="A98" location="'SO 023 - Rozpočet'!C2" display="/"/>
    <hyperlink ref="A99" location="'SO 024 - Rozpočet'!C2" display="/"/>
    <hyperlink ref="A100" location="'SO 025 - Rozpočet'!C2" display="/"/>
    <hyperlink ref="A101" location="'SO 026 - Rozpočet'!C2" display="/"/>
    <hyperlink ref="A102" location="'SO 027 - Rozpočet'!C2" display="/"/>
    <hyperlink ref="A103" location="'SO 115 - Vozovka - autobu...'!C2" display="/"/>
    <hyperlink ref="A104" location="'SO 116.2 - Rozpočet'!C2" display="/"/>
    <hyperlink ref="A105" location="'SO 117.1 - Vozovka - dopr...'!C2" display="/"/>
    <hyperlink ref="A106" location="'SO 117.2 - Rozpočet'!C2" display="/"/>
    <hyperlink ref="A107" location="'SO 121 - Rozpočet'!C2" display="/"/>
    <hyperlink ref="A108" location="'SO 122 - Rozpočet'!C2" display="/"/>
    <hyperlink ref="A109" location="'SO 123 - Rozpočet'!C2" display="/"/>
    <hyperlink ref="A110" location="'SO 124 - Rozpočet'!C2" display="/"/>
    <hyperlink ref="A111" location="'SO 125 - Rozpočet'!C2" display="/"/>
    <hyperlink ref="A112" location="'SO 126 - Rozpočet'!C2" display="/"/>
    <hyperlink ref="A113" location="'SO 127 - Rozpočet'!C2" display="/"/>
    <hyperlink ref="A114" location="'SO 401 - Veřejné osvětlení'!C2" display="/"/>
    <hyperlink ref="A115" location="'SO 802 - Rozpočet'!C2" display="/"/>
    <hyperlink ref="A116" location="'VON - Rozpočet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131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2021022oL - _II-401, III-36063, III-36066 Lipník, úprava křižovatky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132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403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8. 6. 2022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134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135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136</v>
      </c>
      <c r="F21" s="38"/>
      <c r="G21" s="38"/>
      <c r="H21" s="38"/>
      <c r="I21" s="140" t="s">
        <v>27</v>
      </c>
      <c r="J21" s="143" t="s">
        <v>137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138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ROUND((SUM(BE123:BE173)),  2)</f>
        <v>0</v>
      </c>
      <c r="G33" s="38"/>
      <c r="H33" s="38"/>
      <c r="I33" s="155">
        <v>0.20999999999999999</v>
      </c>
      <c r="J33" s="154">
        <f>ROUND(((SUM(BE123:BE173))*I33),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ROUND((SUM(BF123:BF173)),  2)</f>
        <v>0</v>
      </c>
      <c r="G34" s="38"/>
      <c r="H34" s="38"/>
      <c r="I34" s="155">
        <v>0.14999999999999999</v>
      </c>
      <c r="J34" s="154">
        <f>ROUND(((SUM(BF123:BF173))*I34),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ROUND((SUM(BG123:BG173)),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ROUND((SUM(BH123:BH173)),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ROUND((SUM(BI123:BI173)),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2021022oL - _II-401, III-36063, III-36066 Lipník, úprava křižovatky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115 - Vozovka - autobusové nástupiště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Obec Lipník u Hrotovic</v>
      </c>
      <c r="G89" s="40"/>
      <c r="H89" s="40"/>
      <c r="I89" s="32" t="s">
        <v>22</v>
      </c>
      <c r="J89" s="79" t="str">
        <f>IF(J12="","",J12)</f>
        <v>8. 6. 2022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54.45" customHeight="1">
      <c r="A91" s="38"/>
      <c r="B91" s="39"/>
      <c r="C91" s="32" t="s">
        <v>24</v>
      </c>
      <c r="D91" s="40"/>
      <c r="E91" s="40"/>
      <c r="F91" s="27" t="str">
        <f>E15</f>
        <v>Obec Lipník</v>
      </c>
      <c r="G91" s="40"/>
      <c r="H91" s="40"/>
      <c r="I91" s="32" t="s">
        <v>30</v>
      </c>
      <c r="J91" s="36" t="str">
        <f>E21</f>
        <v>TERRA-POZEMKOVÉ ÚPRAVY s.r.o. Šumperk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Milan Holotík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140</v>
      </c>
      <c r="D94" s="176"/>
      <c r="E94" s="176"/>
      <c r="F94" s="176"/>
      <c r="G94" s="176"/>
      <c r="H94" s="176"/>
      <c r="I94" s="176"/>
      <c r="J94" s="177" t="s">
        <v>141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142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143</v>
      </c>
    </row>
    <row r="97" s="9" customFormat="1" ht="24.96" customHeight="1">
      <c r="A97" s="9"/>
      <c r="B97" s="179"/>
      <c r="C97" s="180"/>
      <c r="D97" s="181" t="s">
        <v>144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145</v>
      </c>
      <c r="E98" s="188"/>
      <c r="F98" s="188"/>
      <c r="G98" s="188"/>
      <c r="H98" s="188"/>
      <c r="I98" s="188"/>
      <c r="J98" s="189">
        <f>J125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404</v>
      </c>
      <c r="E99" s="188"/>
      <c r="F99" s="188"/>
      <c r="G99" s="188"/>
      <c r="H99" s="188"/>
      <c r="I99" s="188"/>
      <c r="J99" s="189">
        <f>J128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405</v>
      </c>
      <c r="E100" s="188"/>
      <c r="F100" s="188"/>
      <c r="G100" s="188"/>
      <c r="H100" s="188"/>
      <c r="I100" s="188"/>
      <c r="J100" s="189">
        <f>J137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406</v>
      </c>
      <c r="E101" s="188"/>
      <c r="F101" s="188"/>
      <c r="G101" s="188"/>
      <c r="H101" s="188"/>
      <c r="I101" s="188"/>
      <c r="J101" s="189">
        <f>J140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146</v>
      </c>
      <c r="E102" s="188"/>
      <c r="F102" s="188"/>
      <c r="G102" s="188"/>
      <c r="H102" s="188"/>
      <c r="I102" s="188"/>
      <c r="J102" s="189">
        <f>J149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148</v>
      </c>
      <c r="E103" s="188"/>
      <c r="F103" s="188"/>
      <c r="G103" s="188"/>
      <c r="H103" s="188"/>
      <c r="I103" s="188"/>
      <c r="J103" s="189">
        <f>J172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149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74" t="str">
        <f>E7</f>
        <v>2021022oL - _II-401, III-36063, III-36066 Lipník, úprava křižovatky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132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SO 115 - Vozovka - autobusové nástupiště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>Obec Lipník u Hrotovic</v>
      </c>
      <c r="G117" s="40"/>
      <c r="H117" s="40"/>
      <c r="I117" s="32" t="s">
        <v>22</v>
      </c>
      <c r="J117" s="79" t="str">
        <f>IF(J12="","",J12)</f>
        <v>8. 6. 2022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54.45" customHeight="1">
      <c r="A119" s="38"/>
      <c r="B119" s="39"/>
      <c r="C119" s="32" t="s">
        <v>24</v>
      </c>
      <c r="D119" s="40"/>
      <c r="E119" s="40"/>
      <c r="F119" s="27" t="str">
        <f>E15</f>
        <v>Obec Lipník</v>
      </c>
      <c r="G119" s="40"/>
      <c r="H119" s="40"/>
      <c r="I119" s="32" t="s">
        <v>30</v>
      </c>
      <c r="J119" s="36" t="str">
        <f>E21</f>
        <v>TERRA-POZEMKOVÉ ÚPRAVY s.r.o. Šumperk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40"/>
      <c r="E120" s="40"/>
      <c r="F120" s="27" t="str">
        <f>IF(E18="","",E18)</f>
        <v>Vyplň údaj</v>
      </c>
      <c r="G120" s="40"/>
      <c r="H120" s="40"/>
      <c r="I120" s="32" t="s">
        <v>33</v>
      </c>
      <c r="J120" s="36" t="str">
        <f>E24</f>
        <v xml:space="preserve"> Milan Holotík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150</v>
      </c>
      <c r="D122" s="194" t="s">
        <v>61</v>
      </c>
      <c r="E122" s="194" t="s">
        <v>57</v>
      </c>
      <c r="F122" s="194" t="s">
        <v>58</v>
      </c>
      <c r="G122" s="194" t="s">
        <v>151</v>
      </c>
      <c r="H122" s="194" t="s">
        <v>152</v>
      </c>
      <c r="I122" s="194" t="s">
        <v>153</v>
      </c>
      <c r="J122" s="194" t="s">
        <v>141</v>
      </c>
      <c r="K122" s="195" t="s">
        <v>154</v>
      </c>
      <c r="L122" s="196"/>
      <c r="M122" s="100" t="s">
        <v>1</v>
      </c>
      <c r="N122" s="101" t="s">
        <v>40</v>
      </c>
      <c r="O122" s="101" t="s">
        <v>155</v>
      </c>
      <c r="P122" s="101" t="s">
        <v>156</v>
      </c>
      <c r="Q122" s="101" t="s">
        <v>157</v>
      </c>
      <c r="R122" s="101" t="s">
        <v>158</v>
      </c>
      <c r="S122" s="101" t="s">
        <v>159</v>
      </c>
      <c r="T122" s="102" t="s">
        <v>160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161</v>
      </c>
      <c r="D123" s="40"/>
      <c r="E123" s="40"/>
      <c r="F123" s="40"/>
      <c r="G123" s="40"/>
      <c r="H123" s="40"/>
      <c r="I123" s="40"/>
      <c r="J123" s="197">
        <f>BK123</f>
        <v>0</v>
      </c>
      <c r="K123" s="40"/>
      <c r="L123" s="44"/>
      <c r="M123" s="103"/>
      <c r="N123" s="198"/>
      <c r="O123" s="104"/>
      <c r="P123" s="199">
        <f>P124</f>
        <v>0</v>
      </c>
      <c r="Q123" s="104"/>
      <c r="R123" s="199">
        <f>R124</f>
        <v>282.21782991999999</v>
      </c>
      <c r="S123" s="104"/>
      <c r="T123" s="200">
        <f>T124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75</v>
      </c>
      <c r="AU123" s="17" t="s">
        <v>143</v>
      </c>
      <c r="BK123" s="201">
        <f>BK124</f>
        <v>0</v>
      </c>
    </row>
    <row r="124" s="12" customFormat="1" ht="25.92" customHeight="1">
      <c r="A124" s="12"/>
      <c r="B124" s="202"/>
      <c r="C124" s="203"/>
      <c r="D124" s="204" t="s">
        <v>75</v>
      </c>
      <c r="E124" s="205" t="s">
        <v>162</v>
      </c>
      <c r="F124" s="205" t="s">
        <v>163</v>
      </c>
      <c r="G124" s="203"/>
      <c r="H124" s="203"/>
      <c r="I124" s="206"/>
      <c r="J124" s="207">
        <f>BK124</f>
        <v>0</v>
      </c>
      <c r="K124" s="203"/>
      <c r="L124" s="208"/>
      <c r="M124" s="209"/>
      <c r="N124" s="210"/>
      <c r="O124" s="210"/>
      <c r="P124" s="211">
        <f>P125+P128+P137+P140+P149+P172</f>
        <v>0</v>
      </c>
      <c r="Q124" s="210"/>
      <c r="R124" s="211">
        <f>R125+R128+R137+R140+R149+R172</f>
        <v>282.21782991999999</v>
      </c>
      <c r="S124" s="210"/>
      <c r="T124" s="212">
        <f>T125+T128+T137+T140+T149+T172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83</v>
      </c>
      <c r="AT124" s="214" t="s">
        <v>75</v>
      </c>
      <c r="AU124" s="214" t="s">
        <v>76</v>
      </c>
      <c r="AY124" s="213" t="s">
        <v>164</v>
      </c>
      <c r="BK124" s="215">
        <f>BK125+BK128+BK137+BK140+BK149+BK172</f>
        <v>0</v>
      </c>
    </row>
    <row r="125" s="12" customFormat="1" ht="22.8" customHeight="1">
      <c r="A125" s="12"/>
      <c r="B125" s="202"/>
      <c r="C125" s="203"/>
      <c r="D125" s="204" t="s">
        <v>75</v>
      </c>
      <c r="E125" s="216" t="s">
        <v>83</v>
      </c>
      <c r="F125" s="216" t="s">
        <v>165</v>
      </c>
      <c r="G125" s="203"/>
      <c r="H125" s="203"/>
      <c r="I125" s="206"/>
      <c r="J125" s="217">
        <f>BK125</f>
        <v>0</v>
      </c>
      <c r="K125" s="203"/>
      <c r="L125" s="208"/>
      <c r="M125" s="209"/>
      <c r="N125" s="210"/>
      <c r="O125" s="210"/>
      <c r="P125" s="211">
        <f>SUM(P126:P127)</f>
        <v>0</v>
      </c>
      <c r="Q125" s="210"/>
      <c r="R125" s="211">
        <f>SUM(R126:R127)</f>
        <v>0</v>
      </c>
      <c r="S125" s="210"/>
      <c r="T125" s="212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83</v>
      </c>
      <c r="AT125" s="214" t="s">
        <v>75</v>
      </c>
      <c r="AU125" s="214" t="s">
        <v>83</v>
      </c>
      <c r="AY125" s="213" t="s">
        <v>164</v>
      </c>
      <c r="BK125" s="215">
        <f>SUM(BK126:BK127)</f>
        <v>0</v>
      </c>
    </row>
    <row r="126" s="2" customFormat="1" ht="16.5" customHeight="1">
      <c r="A126" s="38"/>
      <c r="B126" s="39"/>
      <c r="C126" s="218" t="s">
        <v>83</v>
      </c>
      <c r="D126" s="218" t="s">
        <v>166</v>
      </c>
      <c r="E126" s="219" t="s">
        <v>407</v>
      </c>
      <c r="F126" s="220" t="s">
        <v>408</v>
      </c>
      <c r="G126" s="221" t="s">
        <v>169</v>
      </c>
      <c r="H126" s="222">
        <v>411.83999999999998</v>
      </c>
      <c r="I126" s="223"/>
      <c r="J126" s="224">
        <f>ROUND(I126*H126,2)</f>
        <v>0</v>
      </c>
      <c r="K126" s="220" t="s">
        <v>1</v>
      </c>
      <c r="L126" s="44"/>
      <c r="M126" s="225" t="s">
        <v>1</v>
      </c>
      <c r="N126" s="226" t="s">
        <v>41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170</v>
      </c>
      <c r="AT126" s="229" t="s">
        <v>166</v>
      </c>
      <c r="AU126" s="229" t="s">
        <v>85</v>
      </c>
      <c r="AY126" s="17" t="s">
        <v>164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83</v>
      </c>
      <c r="BK126" s="230">
        <f>ROUND(I126*H126,2)</f>
        <v>0</v>
      </c>
      <c r="BL126" s="17" t="s">
        <v>170</v>
      </c>
      <c r="BM126" s="229" t="s">
        <v>409</v>
      </c>
    </row>
    <row r="127" s="13" customFormat="1">
      <c r="A127" s="13"/>
      <c r="B127" s="231"/>
      <c r="C127" s="232"/>
      <c r="D127" s="233" t="s">
        <v>172</v>
      </c>
      <c r="E127" s="234" t="s">
        <v>1</v>
      </c>
      <c r="F127" s="235" t="s">
        <v>410</v>
      </c>
      <c r="G127" s="232"/>
      <c r="H127" s="236">
        <v>411.83999999999998</v>
      </c>
      <c r="I127" s="237"/>
      <c r="J127" s="232"/>
      <c r="K127" s="232"/>
      <c r="L127" s="238"/>
      <c r="M127" s="239"/>
      <c r="N127" s="240"/>
      <c r="O127" s="240"/>
      <c r="P127" s="240"/>
      <c r="Q127" s="240"/>
      <c r="R127" s="240"/>
      <c r="S127" s="240"/>
      <c r="T127" s="24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172</v>
      </c>
      <c r="AU127" s="242" t="s">
        <v>85</v>
      </c>
      <c r="AV127" s="13" t="s">
        <v>85</v>
      </c>
      <c r="AW127" s="13" t="s">
        <v>32</v>
      </c>
      <c r="AX127" s="13" t="s">
        <v>83</v>
      </c>
      <c r="AY127" s="242" t="s">
        <v>164</v>
      </c>
    </row>
    <row r="128" s="12" customFormat="1" ht="22.8" customHeight="1">
      <c r="A128" s="12"/>
      <c r="B128" s="202"/>
      <c r="C128" s="203"/>
      <c r="D128" s="204" t="s">
        <v>75</v>
      </c>
      <c r="E128" s="216" t="s">
        <v>85</v>
      </c>
      <c r="F128" s="216" t="s">
        <v>411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SUM(P129:P136)</f>
        <v>0</v>
      </c>
      <c r="Q128" s="210"/>
      <c r="R128" s="211">
        <f>SUM(R129:R136)</f>
        <v>24.626673600000004</v>
      </c>
      <c r="S128" s="210"/>
      <c r="T128" s="212">
        <f>SUM(T129:T136)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83</v>
      </c>
      <c r="AT128" s="214" t="s">
        <v>75</v>
      </c>
      <c r="AU128" s="214" t="s">
        <v>83</v>
      </c>
      <c r="AY128" s="213" t="s">
        <v>164</v>
      </c>
      <c r="BK128" s="215">
        <f>SUM(BK129:BK136)</f>
        <v>0</v>
      </c>
    </row>
    <row r="129" s="2" customFormat="1" ht="24.15" customHeight="1">
      <c r="A129" s="38"/>
      <c r="B129" s="39"/>
      <c r="C129" s="218" t="s">
        <v>85</v>
      </c>
      <c r="D129" s="218" t="s">
        <v>166</v>
      </c>
      <c r="E129" s="219" t="s">
        <v>412</v>
      </c>
      <c r="F129" s="220" t="s">
        <v>413</v>
      </c>
      <c r="G129" s="221" t="s">
        <v>169</v>
      </c>
      <c r="H129" s="222">
        <v>96</v>
      </c>
      <c r="I129" s="223"/>
      <c r="J129" s="224">
        <f>ROUND(I129*H129,2)</f>
        <v>0</v>
      </c>
      <c r="K129" s="220" t="s">
        <v>1</v>
      </c>
      <c r="L129" s="44"/>
      <c r="M129" s="225" t="s">
        <v>1</v>
      </c>
      <c r="N129" s="226" t="s">
        <v>41</v>
      </c>
      <c r="O129" s="91"/>
      <c r="P129" s="227">
        <f>O129*H129</f>
        <v>0</v>
      </c>
      <c r="Q129" s="227">
        <v>0.00031</v>
      </c>
      <c r="R129" s="227">
        <f>Q129*H129</f>
        <v>0.029760000000000002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170</v>
      </c>
      <c r="AT129" s="229" t="s">
        <v>166</v>
      </c>
      <c r="AU129" s="229" t="s">
        <v>85</v>
      </c>
      <c r="AY129" s="17" t="s">
        <v>164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83</v>
      </c>
      <c r="BK129" s="230">
        <f>ROUND(I129*H129,2)</f>
        <v>0</v>
      </c>
      <c r="BL129" s="17" t="s">
        <v>170</v>
      </c>
      <c r="BM129" s="229" t="s">
        <v>414</v>
      </c>
    </row>
    <row r="130" s="13" customFormat="1">
      <c r="A130" s="13"/>
      <c r="B130" s="231"/>
      <c r="C130" s="232"/>
      <c r="D130" s="233" t="s">
        <v>172</v>
      </c>
      <c r="E130" s="234" t="s">
        <v>1</v>
      </c>
      <c r="F130" s="235" t="s">
        <v>415</v>
      </c>
      <c r="G130" s="232"/>
      <c r="H130" s="236">
        <v>96</v>
      </c>
      <c r="I130" s="237"/>
      <c r="J130" s="232"/>
      <c r="K130" s="232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172</v>
      </c>
      <c r="AU130" s="242" t="s">
        <v>85</v>
      </c>
      <c r="AV130" s="13" t="s">
        <v>85</v>
      </c>
      <c r="AW130" s="13" t="s">
        <v>32</v>
      </c>
      <c r="AX130" s="13" t="s">
        <v>83</v>
      </c>
      <c r="AY130" s="242" t="s">
        <v>164</v>
      </c>
    </row>
    <row r="131" s="2" customFormat="1" ht="16.5" customHeight="1">
      <c r="A131" s="38"/>
      <c r="B131" s="39"/>
      <c r="C131" s="272" t="s">
        <v>178</v>
      </c>
      <c r="D131" s="272" t="s">
        <v>416</v>
      </c>
      <c r="E131" s="273" t="s">
        <v>417</v>
      </c>
      <c r="F131" s="274" t="s">
        <v>418</v>
      </c>
      <c r="G131" s="275" t="s">
        <v>169</v>
      </c>
      <c r="H131" s="276">
        <v>113.712</v>
      </c>
      <c r="I131" s="277"/>
      <c r="J131" s="278">
        <f>ROUND(I131*H131,2)</f>
        <v>0</v>
      </c>
      <c r="K131" s="274" t="s">
        <v>1</v>
      </c>
      <c r="L131" s="279"/>
      <c r="M131" s="280" t="s">
        <v>1</v>
      </c>
      <c r="N131" s="281" t="s">
        <v>41</v>
      </c>
      <c r="O131" s="91"/>
      <c r="P131" s="227">
        <f>O131*H131</f>
        <v>0</v>
      </c>
      <c r="Q131" s="227">
        <v>0.00029999999999999997</v>
      </c>
      <c r="R131" s="227">
        <f>Q131*H131</f>
        <v>0.034113600000000001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211</v>
      </c>
      <c r="AT131" s="229" t="s">
        <v>416</v>
      </c>
      <c r="AU131" s="229" t="s">
        <v>85</v>
      </c>
      <c r="AY131" s="17" t="s">
        <v>164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83</v>
      </c>
      <c r="BK131" s="230">
        <f>ROUND(I131*H131,2)</f>
        <v>0</v>
      </c>
      <c r="BL131" s="17" t="s">
        <v>170</v>
      </c>
      <c r="BM131" s="229" t="s">
        <v>419</v>
      </c>
    </row>
    <row r="132" s="13" customFormat="1">
      <c r="A132" s="13"/>
      <c r="B132" s="231"/>
      <c r="C132" s="232"/>
      <c r="D132" s="233" t="s">
        <v>172</v>
      </c>
      <c r="E132" s="234" t="s">
        <v>1</v>
      </c>
      <c r="F132" s="235" t="s">
        <v>420</v>
      </c>
      <c r="G132" s="232"/>
      <c r="H132" s="236">
        <v>113.712</v>
      </c>
      <c r="I132" s="237"/>
      <c r="J132" s="232"/>
      <c r="K132" s="232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172</v>
      </c>
      <c r="AU132" s="242" t="s">
        <v>85</v>
      </c>
      <c r="AV132" s="13" t="s">
        <v>85</v>
      </c>
      <c r="AW132" s="13" t="s">
        <v>32</v>
      </c>
      <c r="AX132" s="13" t="s">
        <v>83</v>
      </c>
      <c r="AY132" s="242" t="s">
        <v>164</v>
      </c>
    </row>
    <row r="133" s="2" customFormat="1" ht="33" customHeight="1">
      <c r="A133" s="38"/>
      <c r="B133" s="39"/>
      <c r="C133" s="218" t="s">
        <v>170</v>
      </c>
      <c r="D133" s="218" t="s">
        <v>166</v>
      </c>
      <c r="E133" s="219" t="s">
        <v>421</v>
      </c>
      <c r="F133" s="220" t="s">
        <v>422</v>
      </c>
      <c r="G133" s="221" t="s">
        <v>185</v>
      </c>
      <c r="H133" s="222">
        <v>120</v>
      </c>
      <c r="I133" s="223"/>
      <c r="J133" s="224">
        <f>ROUND(I133*H133,2)</f>
        <v>0</v>
      </c>
      <c r="K133" s="220" t="s">
        <v>1</v>
      </c>
      <c r="L133" s="44"/>
      <c r="M133" s="225" t="s">
        <v>1</v>
      </c>
      <c r="N133" s="226" t="s">
        <v>41</v>
      </c>
      <c r="O133" s="91"/>
      <c r="P133" s="227">
        <f>O133*H133</f>
        <v>0</v>
      </c>
      <c r="Q133" s="227">
        <v>0.20469000000000001</v>
      </c>
      <c r="R133" s="227">
        <f>Q133*H133</f>
        <v>24.562800000000003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170</v>
      </c>
      <c r="AT133" s="229" t="s">
        <v>166</v>
      </c>
      <c r="AU133" s="229" t="s">
        <v>85</v>
      </c>
      <c r="AY133" s="17" t="s">
        <v>164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83</v>
      </c>
      <c r="BK133" s="230">
        <f>ROUND(I133*H133,2)</f>
        <v>0</v>
      </c>
      <c r="BL133" s="17" t="s">
        <v>170</v>
      </c>
      <c r="BM133" s="229" t="s">
        <v>423</v>
      </c>
    </row>
    <row r="134" s="13" customFormat="1">
      <c r="A134" s="13"/>
      <c r="B134" s="231"/>
      <c r="C134" s="232"/>
      <c r="D134" s="233" t="s">
        <v>172</v>
      </c>
      <c r="E134" s="234" t="s">
        <v>1</v>
      </c>
      <c r="F134" s="235" t="s">
        <v>424</v>
      </c>
      <c r="G134" s="232"/>
      <c r="H134" s="236">
        <v>40</v>
      </c>
      <c r="I134" s="237"/>
      <c r="J134" s="232"/>
      <c r="K134" s="232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172</v>
      </c>
      <c r="AU134" s="242" t="s">
        <v>85</v>
      </c>
      <c r="AV134" s="13" t="s">
        <v>85</v>
      </c>
      <c r="AW134" s="13" t="s">
        <v>32</v>
      </c>
      <c r="AX134" s="13" t="s">
        <v>76</v>
      </c>
      <c r="AY134" s="242" t="s">
        <v>164</v>
      </c>
    </row>
    <row r="135" s="13" customFormat="1">
      <c r="A135" s="13"/>
      <c r="B135" s="231"/>
      <c r="C135" s="232"/>
      <c r="D135" s="233" t="s">
        <v>172</v>
      </c>
      <c r="E135" s="234" t="s">
        <v>1</v>
      </c>
      <c r="F135" s="235" t="s">
        <v>425</v>
      </c>
      <c r="G135" s="232"/>
      <c r="H135" s="236">
        <v>80</v>
      </c>
      <c r="I135" s="237"/>
      <c r="J135" s="232"/>
      <c r="K135" s="232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172</v>
      </c>
      <c r="AU135" s="242" t="s">
        <v>85</v>
      </c>
      <c r="AV135" s="13" t="s">
        <v>85</v>
      </c>
      <c r="AW135" s="13" t="s">
        <v>32</v>
      </c>
      <c r="AX135" s="13" t="s">
        <v>76</v>
      </c>
      <c r="AY135" s="242" t="s">
        <v>164</v>
      </c>
    </row>
    <row r="136" s="15" customFormat="1">
      <c r="A136" s="15"/>
      <c r="B136" s="253"/>
      <c r="C136" s="254"/>
      <c r="D136" s="233" t="s">
        <v>172</v>
      </c>
      <c r="E136" s="255" t="s">
        <v>1</v>
      </c>
      <c r="F136" s="256" t="s">
        <v>201</v>
      </c>
      <c r="G136" s="254"/>
      <c r="H136" s="257">
        <v>120</v>
      </c>
      <c r="I136" s="258"/>
      <c r="J136" s="254"/>
      <c r="K136" s="254"/>
      <c r="L136" s="259"/>
      <c r="M136" s="260"/>
      <c r="N136" s="261"/>
      <c r="O136" s="261"/>
      <c r="P136" s="261"/>
      <c r="Q136" s="261"/>
      <c r="R136" s="261"/>
      <c r="S136" s="261"/>
      <c r="T136" s="262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3" t="s">
        <v>172</v>
      </c>
      <c r="AU136" s="263" t="s">
        <v>85</v>
      </c>
      <c r="AV136" s="15" t="s">
        <v>170</v>
      </c>
      <c r="AW136" s="15" t="s">
        <v>32</v>
      </c>
      <c r="AX136" s="15" t="s">
        <v>83</v>
      </c>
      <c r="AY136" s="263" t="s">
        <v>164</v>
      </c>
    </row>
    <row r="137" s="12" customFormat="1" ht="22.8" customHeight="1">
      <c r="A137" s="12"/>
      <c r="B137" s="202"/>
      <c r="C137" s="203"/>
      <c r="D137" s="204" t="s">
        <v>75</v>
      </c>
      <c r="E137" s="216" t="s">
        <v>170</v>
      </c>
      <c r="F137" s="216" t="s">
        <v>426</v>
      </c>
      <c r="G137" s="203"/>
      <c r="H137" s="203"/>
      <c r="I137" s="206"/>
      <c r="J137" s="217">
        <f>BK137</f>
        <v>0</v>
      </c>
      <c r="K137" s="203"/>
      <c r="L137" s="208"/>
      <c r="M137" s="209"/>
      <c r="N137" s="210"/>
      <c r="O137" s="210"/>
      <c r="P137" s="211">
        <f>SUM(P138:P139)</f>
        <v>0</v>
      </c>
      <c r="Q137" s="210"/>
      <c r="R137" s="211">
        <f>SUM(R138:R139)</f>
        <v>0</v>
      </c>
      <c r="S137" s="210"/>
      <c r="T137" s="212">
        <f>SUM(T138:T139)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3" t="s">
        <v>83</v>
      </c>
      <c r="AT137" s="214" t="s">
        <v>75</v>
      </c>
      <c r="AU137" s="214" t="s">
        <v>83</v>
      </c>
      <c r="AY137" s="213" t="s">
        <v>164</v>
      </c>
      <c r="BK137" s="215">
        <f>SUM(BK138:BK139)</f>
        <v>0</v>
      </c>
    </row>
    <row r="138" s="2" customFormat="1" ht="16.5" customHeight="1">
      <c r="A138" s="38"/>
      <c r="B138" s="39"/>
      <c r="C138" s="218" t="s">
        <v>188</v>
      </c>
      <c r="D138" s="218" t="s">
        <v>166</v>
      </c>
      <c r="E138" s="219" t="s">
        <v>427</v>
      </c>
      <c r="F138" s="220" t="s">
        <v>428</v>
      </c>
      <c r="G138" s="221" t="s">
        <v>169</v>
      </c>
      <c r="H138" s="222">
        <v>260</v>
      </c>
      <c r="I138" s="223"/>
      <c r="J138" s="224">
        <f>ROUND(I138*H138,2)</f>
        <v>0</v>
      </c>
      <c r="K138" s="220" t="s">
        <v>1</v>
      </c>
      <c r="L138" s="44"/>
      <c r="M138" s="225" t="s">
        <v>1</v>
      </c>
      <c r="N138" s="226" t="s">
        <v>41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170</v>
      </c>
      <c r="AT138" s="229" t="s">
        <v>166</v>
      </c>
      <c r="AU138" s="229" t="s">
        <v>85</v>
      </c>
      <c r="AY138" s="17" t="s">
        <v>164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83</v>
      </c>
      <c r="BK138" s="230">
        <f>ROUND(I138*H138,2)</f>
        <v>0</v>
      </c>
      <c r="BL138" s="17" t="s">
        <v>170</v>
      </c>
      <c r="BM138" s="229" t="s">
        <v>429</v>
      </c>
    </row>
    <row r="139" s="13" customFormat="1">
      <c r="A139" s="13"/>
      <c r="B139" s="231"/>
      <c r="C139" s="232"/>
      <c r="D139" s="233" t="s">
        <v>172</v>
      </c>
      <c r="E139" s="234" t="s">
        <v>1</v>
      </c>
      <c r="F139" s="235" t="s">
        <v>430</v>
      </c>
      <c r="G139" s="232"/>
      <c r="H139" s="236">
        <v>260</v>
      </c>
      <c r="I139" s="237"/>
      <c r="J139" s="232"/>
      <c r="K139" s="232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172</v>
      </c>
      <c r="AU139" s="242" t="s">
        <v>85</v>
      </c>
      <c r="AV139" s="13" t="s">
        <v>85</v>
      </c>
      <c r="AW139" s="13" t="s">
        <v>32</v>
      </c>
      <c r="AX139" s="13" t="s">
        <v>83</v>
      </c>
      <c r="AY139" s="242" t="s">
        <v>164</v>
      </c>
    </row>
    <row r="140" s="12" customFormat="1" ht="22.8" customHeight="1">
      <c r="A140" s="12"/>
      <c r="B140" s="202"/>
      <c r="C140" s="203"/>
      <c r="D140" s="204" t="s">
        <v>75</v>
      </c>
      <c r="E140" s="216" t="s">
        <v>188</v>
      </c>
      <c r="F140" s="216" t="s">
        <v>431</v>
      </c>
      <c r="G140" s="203"/>
      <c r="H140" s="203"/>
      <c r="I140" s="206"/>
      <c r="J140" s="217">
        <f>BK140</f>
        <v>0</v>
      </c>
      <c r="K140" s="203"/>
      <c r="L140" s="208"/>
      <c r="M140" s="209"/>
      <c r="N140" s="210"/>
      <c r="O140" s="210"/>
      <c r="P140" s="211">
        <f>SUM(P141:P148)</f>
        <v>0</v>
      </c>
      <c r="Q140" s="210"/>
      <c r="R140" s="211">
        <f>SUM(R141:R148)</f>
        <v>228.072</v>
      </c>
      <c r="S140" s="210"/>
      <c r="T140" s="212">
        <f>SUM(T141:T148)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3" t="s">
        <v>83</v>
      </c>
      <c r="AT140" s="214" t="s">
        <v>75</v>
      </c>
      <c r="AU140" s="214" t="s">
        <v>83</v>
      </c>
      <c r="AY140" s="213" t="s">
        <v>164</v>
      </c>
      <c r="BK140" s="215">
        <f>SUM(BK141:BK148)</f>
        <v>0</v>
      </c>
    </row>
    <row r="141" s="2" customFormat="1" ht="16.5" customHeight="1">
      <c r="A141" s="38"/>
      <c r="B141" s="39"/>
      <c r="C141" s="218" t="s">
        <v>194</v>
      </c>
      <c r="D141" s="218" t="s">
        <v>166</v>
      </c>
      <c r="E141" s="219" t="s">
        <v>432</v>
      </c>
      <c r="F141" s="220" t="s">
        <v>433</v>
      </c>
      <c r="G141" s="221" t="s">
        <v>169</v>
      </c>
      <c r="H141" s="222">
        <v>343.19999999999999</v>
      </c>
      <c r="I141" s="223"/>
      <c r="J141" s="224">
        <f>ROUND(I141*H141,2)</f>
        <v>0</v>
      </c>
      <c r="K141" s="220" t="s">
        <v>1</v>
      </c>
      <c r="L141" s="44"/>
      <c r="M141" s="225" t="s">
        <v>1</v>
      </c>
      <c r="N141" s="226" t="s">
        <v>41</v>
      </c>
      <c r="O141" s="91"/>
      <c r="P141" s="227">
        <f>O141*H141</f>
        <v>0</v>
      </c>
      <c r="Q141" s="227">
        <v>0.34499999999999997</v>
      </c>
      <c r="R141" s="227">
        <f>Q141*H141</f>
        <v>118.40399999999998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170</v>
      </c>
      <c r="AT141" s="229" t="s">
        <v>166</v>
      </c>
      <c r="AU141" s="229" t="s">
        <v>85</v>
      </c>
      <c r="AY141" s="17" t="s">
        <v>164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83</v>
      </c>
      <c r="BK141" s="230">
        <f>ROUND(I141*H141,2)</f>
        <v>0</v>
      </c>
      <c r="BL141" s="17" t="s">
        <v>170</v>
      </c>
      <c r="BM141" s="229" t="s">
        <v>434</v>
      </c>
    </row>
    <row r="142" s="13" customFormat="1">
      <c r="A142" s="13"/>
      <c r="B142" s="231"/>
      <c r="C142" s="232"/>
      <c r="D142" s="233" t="s">
        <v>172</v>
      </c>
      <c r="E142" s="234" t="s">
        <v>1</v>
      </c>
      <c r="F142" s="235" t="s">
        <v>435</v>
      </c>
      <c r="G142" s="232"/>
      <c r="H142" s="236">
        <v>343.19999999999999</v>
      </c>
      <c r="I142" s="237"/>
      <c r="J142" s="232"/>
      <c r="K142" s="232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172</v>
      </c>
      <c r="AU142" s="242" t="s">
        <v>85</v>
      </c>
      <c r="AV142" s="13" t="s">
        <v>85</v>
      </c>
      <c r="AW142" s="13" t="s">
        <v>32</v>
      </c>
      <c r="AX142" s="13" t="s">
        <v>83</v>
      </c>
      <c r="AY142" s="242" t="s">
        <v>164</v>
      </c>
    </row>
    <row r="143" s="2" customFormat="1" ht="24.15" customHeight="1">
      <c r="A143" s="38"/>
      <c r="B143" s="39"/>
      <c r="C143" s="218" t="s">
        <v>203</v>
      </c>
      <c r="D143" s="218" t="s">
        <v>166</v>
      </c>
      <c r="E143" s="219" t="s">
        <v>436</v>
      </c>
      <c r="F143" s="220" t="s">
        <v>437</v>
      </c>
      <c r="G143" s="221" t="s">
        <v>169</v>
      </c>
      <c r="H143" s="222">
        <v>286</v>
      </c>
      <c r="I143" s="223"/>
      <c r="J143" s="224">
        <f>ROUND(I143*H143,2)</f>
        <v>0</v>
      </c>
      <c r="K143" s="220" t="s">
        <v>1</v>
      </c>
      <c r="L143" s="44"/>
      <c r="M143" s="225" t="s">
        <v>1</v>
      </c>
      <c r="N143" s="226" t="s">
        <v>41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170</v>
      </c>
      <c r="AT143" s="229" t="s">
        <v>166</v>
      </c>
      <c r="AU143" s="229" t="s">
        <v>85</v>
      </c>
      <c r="AY143" s="17" t="s">
        <v>164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83</v>
      </c>
      <c r="BK143" s="230">
        <f>ROUND(I143*H143,2)</f>
        <v>0</v>
      </c>
      <c r="BL143" s="17" t="s">
        <v>170</v>
      </c>
      <c r="BM143" s="229" t="s">
        <v>438</v>
      </c>
    </row>
    <row r="144" s="13" customFormat="1">
      <c r="A144" s="13"/>
      <c r="B144" s="231"/>
      <c r="C144" s="232"/>
      <c r="D144" s="233" t="s">
        <v>172</v>
      </c>
      <c r="E144" s="234" t="s">
        <v>1</v>
      </c>
      <c r="F144" s="235" t="s">
        <v>439</v>
      </c>
      <c r="G144" s="232"/>
      <c r="H144" s="236">
        <v>286</v>
      </c>
      <c r="I144" s="237"/>
      <c r="J144" s="232"/>
      <c r="K144" s="232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172</v>
      </c>
      <c r="AU144" s="242" t="s">
        <v>85</v>
      </c>
      <c r="AV144" s="13" t="s">
        <v>85</v>
      </c>
      <c r="AW144" s="13" t="s">
        <v>32</v>
      </c>
      <c r="AX144" s="13" t="s">
        <v>83</v>
      </c>
      <c r="AY144" s="242" t="s">
        <v>164</v>
      </c>
    </row>
    <row r="145" s="2" customFormat="1" ht="16.5" customHeight="1">
      <c r="A145" s="38"/>
      <c r="B145" s="39"/>
      <c r="C145" s="218" t="s">
        <v>211</v>
      </c>
      <c r="D145" s="218" t="s">
        <v>166</v>
      </c>
      <c r="E145" s="219" t="s">
        <v>440</v>
      </c>
      <c r="F145" s="220" t="s">
        <v>441</v>
      </c>
      <c r="G145" s="221" t="s">
        <v>169</v>
      </c>
      <c r="H145" s="222">
        <v>260</v>
      </c>
      <c r="I145" s="223"/>
      <c r="J145" s="224">
        <f>ROUND(I145*H145,2)</f>
        <v>0</v>
      </c>
      <c r="K145" s="220" t="s">
        <v>1</v>
      </c>
      <c r="L145" s="44"/>
      <c r="M145" s="225" t="s">
        <v>1</v>
      </c>
      <c r="N145" s="226" t="s">
        <v>41</v>
      </c>
      <c r="O145" s="91"/>
      <c r="P145" s="227">
        <f>O145*H145</f>
        <v>0</v>
      </c>
      <c r="Q145" s="227">
        <v>0.19536000000000001</v>
      </c>
      <c r="R145" s="227">
        <f>Q145*H145</f>
        <v>50.793600000000005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170</v>
      </c>
      <c r="AT145" s="229" t="s">
        <v>166</v>
      </c>
      <c r="AU145" s="229" t="s">
        <v>85</v>
      </c>
      <c r="AY145" s="17" t="s">
        <v>164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83</v>
      </c>
      <c r="BK145" s="230">
        <f>ROUND(I145*H145,2)</f>
        <v>0</v>
      </c>
      <c r="BL145" s="17" t="s">
        <v>170</v>
      </c>
      <c r="BM145" s="229" t="s">
        <v>442</v>
      </c>
    </row>
    <row r="146" s="13" customFormat="1">
      <c r="A146" s="13"/>
      <c r="B146" s="231"/>
      <c r="C146" s="232"/>
      <c r="D146" s="233" t="s">
        <v>172</v>
      </c>
      <c r="E146" s="234" t="s">
        <v>1</v>
      </c>
      <c r="F146" s="235" t="s">
        <v>443</v>
      </c>
      <c r="G146" s="232"/>
      <c r="H146" s="236">
        <v>260</v>
      </c>
      <c r="I146" s="237"/>
      <c r="J146" s="232"/>
      <c r="K146" s="232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172</v>
      </c>
      <c r="AU146" s="242" t="s">
        <v>85</v>
      </c>
      <c r="AV146" s="13" t="s">
        <v>85</v>
      </c>
      <c r="AW146" s="13" t="s">
        <v>32</v>
      </c>
      <c r="AX146" s="13" t="s">
        <v>83</v>
      </c>
      <c r="AY146" s="242" t="s">
        <v>164</v>
      </c>
    </row>
    <row r="147" s="2" customFormat="1" ht="16.5" customHeight="1">
      <c r="A147" s="38"/>
      <c r="B147" s="39"/>
      <c r="C147" s="272" t="s">
        <v>209</v>
      </c>
      <c r="D147" s="272" t="s">
        <v>416</v>
      </c>
      <c r="E147" s="273" t="s">
        <v>444</v>
      </c>
      <c r="F147" s="274" t="s">
        <v>445</v>
      </c>
      <c r="G147" s="275" t="s">
        <v>169</v>
      </c>
      <c r="H147" s="276">
        <v>265.19999999999999</v>
      </c>
      <c r="I147" s="277"/>
      <c r="J147" s="278">
        <f>ROUND(I147*H147,2)</f>
        <v>0</v>
      </c>
      <c r="K147" s="274" t="s">
        <v>1</v>
      </c>
      <c r="L147" s="279"/>
      <c r="M147" s="280" t="s">
        <v>1</v>
      </c>
      <c r="N147" s="281" t="s">
        <v>41</v>
      </c>
      <c r="O147" s="91"/>
      <c r="P147" s="227">
        <f>O147*H147</f>
        <v>0</v>
      </c>
      <c r="Q147" s="227">
        <v>0.222</v>
      </c>
      <c r="R147" s="227">
        <f>Q147*H147</f>
        <v>58.874400000000001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211</v>
      </c>
      <c r="AT147" s="229" t="s">
        <v>416</v>
      </c>
      <c r="AU147" s="229" t="s">
        <v>85</v>
      </c>
      <c r="AY147" s="17" t="s">
        <v>164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83</v>
      </c>
      <c r="BK147" s="230">
        <f>ROUND(I147*H147,2)</f>
        <v>0</v>
      </c>
      <c r="BL147" s="17" t="s">
        <v>170</v>
      </c>
      <c r="BM147" s="229" t="s">
        <v>446</v>
      </c>
    </row>
    <row r="148" s="13" customFormat="1">
      <c r="A148" s="13"/>
      <c r="B148" s="231"/>
      <c r="C148" s="232"/>
      <c r="D148" s="233" t="s">
        <v>172</v>
      </c>
      <c r="E148" s="234" t="s">
        <v>1</v>
      </c>
      <c r="F148" s="235" t="s">
        <v>447</v>
      </c>
      <c r="G148" s="232"/>
      <c r="H148" s="236">
        <v>265.19999999999999</v>
      </c>
      <c r="I148" s="237"/>
      <c r="J148" s="232"/>
      <c r="K148" s="232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172</v>
      </c>
      <c r="AU148" s="242" t="s">
        <v>85</v>
      </c>
      <c r="AV148" s="13" t="s">
        <v>85</v>
      </c>
      <c r="AW148" s="13" t="s">
        <v>32</v>
      </c>
      <c r="AX148" s="13" t="s">
        <v>83</v>
      </c>
      <c r="AY148" s="242" t="s">
        <v>164</v>
      </c>
    </row>
    <row r="149" s="12" customFormat="1" ht="22.8" customHeight="1">
      <c r="A149" s="12"/>
      <c r="B149" s="202"/>
      <c r="C149" s="203"/>
      <c r="D149" s="204" t="s">
        <v>75</v>
      </c>
      <c r="E149" s="216" t="s">
        <v>209</v>
      </c>
      <c r="F149" s="216" t="s">
        <v>210</v>
      </c>
      <c r="G149" s="203"/>
      <c r="H149" s="203"/>
      <c r="I149" s="206"/>
      <c r="J149" s="217">
        <f>BK149</f>
        <v>0</v>
      </c>
      <c r="K149" s="203"/>
      <c r="L149" s="208"/>
      <c r="M149" s="209"/>
      <c r="N149" s="210"/>
      <c r="O149" s="210"/>
      <c r="P149" s="211">
        <f>SUM(P150:P171)</f>
        <v>0</v>
      </c>
      <c r="Q149" s="210"/>
      <c r="R149" s="211">
        <f>SUM(R150:R171)</f>
        <v>29.519156320000004</v>
      </c>
      <c r="S149" s="210"/>
      <c r="T149" s="212">
        <f>SUM(T150:T171)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3" t="s">
        <v>83</v>
      </c>
      <c r="AT149" s="214" t="s">
        <v>75</v>
      </c>
      <c r="AU149" s="214" t="s">
        <v>83</v>
      </c>
      <c r="AY149" s="213" t="s">
        <v>164</v>
      </c>
      <c r="BK149" s="215">
        <f>SUM(BK150:BK171)</f>
        <v>0</v>
      </c>
    </row>
    <row r="150" s="2" customFormat="1" ht="16.5" customHeight="1">
      <c r="A150" s="38"/>
      <c r="B150" s="39"/>
      <c r="C150" s="218" t="s">
        <v>224</v>
      </c>
      <c r="D150" s="218" t="s">
        <v>166</v>
      </c>
      <c r="E150" s="219" t="s">
        <v>448</v>
      </c>
      <c r="F150" s="220" t="s">
        <v>449</v>
      </c>
      <c r="G150" s="221" t="s">
        <v>185</v>
      </c>
      <c r="H150" s="222">
        <v>66</v>
      </c>
      <c r="I150" s="223"/>
      <c r="J150" s="224">
        <f>ROUND(I150*H150,2)</f>
        <v>0</v>
      </c>
      <c r="K150" s="220" t="s">
        <v>1</v>
      </c>
      <c r="L150" s="44"/>
      <c r="M150" s="225" t="s">
        <v>1</v>
      </c>
      <c r="N150" s="226" t="s">
        <v>41</v>
      </c>
      <c r="O150" s="91"/>
      <c r="P150" s="227">
        <f>O150*H150</f>
        <v>0</v>
      </c>
      <c r="Q150" s="227">
        <v>0.15540000000000001</v>
      </c>
      <c r="R150" s="227">
        <f>Q150*H150</f>
        <v>10.256400000000001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170</v>
      </c>
      <c r="AT150" s="229" t="s">
        <v>166</v>
      </c>
      <c r="AU150" s="229" t="s">
        <v>85</v>
      </c>
      <c r="AY150" s="17" t="s">
        <v>164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83</v>
      </c>
      <c r="BK150" s="230">
        <f>ROUND(I150*H150,2)</f>
        <v>0</v>
      </c>
      <c r="BL150" s="17" t="s">
        <v>170</v>
      </c>
      <c r="BM150" s="229" t="s">
        <v>450</v>
      </c>
    </row>
    <row r="151" s="13" customFormat="1">
      <c r="A151" s="13"/>
      <c r="B151" s="231"/>
      <c r="C151" s="232"/>
      <c r="D151" s="233" t="s">
        <v>172</v>
      </c>
      <c r="E151" s="234" t="s">
        <v>1</v>
      </c>
      <c r="F151" s="235" t="s">
        <v>451</v>
      </c>
      <c r="G151" s="232"/>
      <c r="H151" s="236">
        <v>58</v>
      </c>
      <c r="I151" s="237"/>
      <c r="J151" s="232"/>
      <c r="K151" s="232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172</v>
      </c>
      <c r="AU151" s="242" t="s">
        <v>85</v>
      </c>
      <c r="AV151" s="13" t="s">
        <v>85</v>
      </c>
      <c r="AW151" s="13" t="s">
        <v>32</v>
      </c>
      <c r="AX151" s="13" t="s">
        <v>76</v>
      </c>
      <c r="AY151" s="242" t="s">
        <v>164</v>
      </c>
    </row>
    <row r="152" s="13" customFormat="1">
      <c r="A152" s="13"/>
      <c r="B152" s="231"/>
      <c r="C152" s="232"/>
      <c r="D152" s="233" t="s">
        <v>172</v>
      </c>
      <c r="E152" s="234" t="s">
        <v>1</v>
      </c>
      <c r="F152" s="235" t="s">
        <v>452</v>
      </c>
      <c r="G152" s="232"/>
      <c r="H152" s="236">
        <v>4</v>
      </c>
      <c r="I152" s="237"/>
      <c r="J152" s="232"/>
      <c r="K152" s="232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172</v>
      </c>
      <c r="AU152" s="242" t="s">
        <v>85</v>
      </c>
      <c r="AV152" s="13" t="s">
        <v>85</v>
      </c>
      <c r="AW152" s="13" t="s">
        <v>32</v>
      </c>
      <c r="AX152" s="13" t="s">
        <v>76</v>
      </c>
      <c r="AY152" s="242" t="s">
        <v>164</v>
      </c>
    </row>
    <row r="153" s="13" customFormat="1">
      <c r="A153" s="13"/>
      <c r="B153" s="231"/>
      <c r="C153" s="232"/>
      <c r="D153" s="233" t="s">
        <v>172</v>
      </c>
      <c r="E153" s="234" t="s">
        <v>1</v>
      </c>
      <c r="F153" s="235" t="s">
        <v>453</v>
      </c>
      <c r="G153" s="232"/>
      <c r="H153" s="236">
        <v>4</v>
      </c>
      <c r="I153" s="237"/>
      <c r="J153" s="232"/>
      <c r="K153" s="232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172</v>
      </c>
      <c r="AU153" s="242" t="s">
        <v>85</v>
      </c>
      <c r="AV153" s="13" t="s">
        <v>85</v>
      </c>
      <c r="AW153" s="13" t="s">
        <v>32</v>
      </c>
      <c r="AX153" s="13" t="s">
        <v>76</v>
      </c>
      <c r="AY153" s="242" t="s">
        <v>164</v>
      </c>
    </row>
    <row r="154" s="15" customFormat="1">
      <c r="A154" s="15"/>
      <c r="B154" s="253"/>
      <c r="C154" s="254"/>
      <c r="D154" s="233" t="s">
        <v>172</v>
      </c>
      <c r="E154" s="255" t="s">
        <v>1</v>
      </c>
      <c r="F154" s="256" t="s">
        <v>201</v>
      </c>
      <c r="G154" s="254"/>
      <c r="H154" s="257">
        <v>66</v>
      </c>
      <c r="I154" s="258"/>
      <c r="J154" s="254"/>
      <c r="K154" s="254"/>
      <c r="L154" s="259"/>
      <c r="M154" s="260"/>
      <c r="N154" s="261"/>
      <c r="O154" s="261"/>
      <c r="P154" s="261"/>
      <c r="Q154" s="261"/>
      <c r="R154" s="261"/>
      <c r="S154" s="261"/>
      <c r="T154" s="262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3" t="s">
        <v>172</v>
      </c>
      <c r="AU154" s="263" t="s">
        <v>85</v>
      </c>
      <c r="AV154" s="15" t="s">
        <v>170</v>
      </c>
      <c r="AW154" s="15" t="s">
        <v>32</v>
      </c>
      <c r="AX154" s="15" t="s">
        <v>83</v>
      </c>
      <c r="AY154" s="263" t="s">
        <v>164</v>
      </c>
    </row>
    <row r="155" s="2" customFormat="1" ht="16.5" customHeight="1">
      <c r="A155" s="38"/>
      <c r="B155" s="39"/>
      <c r="C155" s="272" t="s">
        <v>230</v>
      </c>
      <c r="D155" s="272" t="s">
        <v>416</v>
      </c>
      <c r="E155" s="273" t="s">
        <v>454</v>
      </c>
      <c r="F155" s="274" t="s">
        <v>455</v>
      </c>
      <c r="G155" s="275" t="s">
        <v>185</v>
      </c>
      <c r="H155" s="276">
        <v>58.579999999999998</v>
      </c>
      <c r="I155" s="277"/>
      <c r="J155" s="278">
        <f>ROUND(I155*H155,2)</f>
        <v>0</v>
      </c>
      <c r="K155" s="274" t="s">
        <v>1</v>
      </c>
      <c r="L155" s="279"/>
      <c r="M155" s="280" t="s">
        <v>1</v>
      </c>
      <c r="N155" s="281" t="s">
        <v>41</v>
      </c>
      <c r="O155" s="91"/>
      <c r="P155" s="227">
        <f>O155*H155</f>
        <v>0</v>
      </c>
      <c r="Q155" s="227">
        <v>0.080000000000000002</v>
      </c>
      <c r="R155" s="227">
        <f>Q155*H155</f>
        <v>4.6863999999999999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456</v>
      </c>
      <c r="AT155" s="229" t="s">
        <v>416</v>
      </c>
      <c r="AU155" s="229" t="s">
        <v>85</v>
      </c>
      <c r="AY155" s="17" t="s">
        <v>164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83</v>
      </c>
      <c r="BK155" s="230">
        <f>ROUND(I155*H155,2)</f>
        <v>0</v>
      </c>
      <c r="BL155" s="17" t="s">
        <v>456</v>
      </c>
      <c r="BM155" s="229" t="s">
        <v>457</v>
      </c>
    </row>
    <row r="156" s="13" customFormat="1">
      <c r="A156" s="13"/>
      <c r="B156" s="231"/>
      <c r="C156" s="232"/>
      <c r="D156" s="233" t="s">
        <v>172</v>
      </c>
      <c r="E156" s="234" t="s">
        <v>1</v>
      </c>
      <c r="F156" s="235" t="s">
        <v>458</v>
      </c>
      <c r="G156" s="232"/>
      <c r="H156" s="236">
        <v>58.579999999999998</v>
      </c>
      <c r="I156" s="237"/>
      <c r="J156" s="232"/>
      <c r="K156" s="232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172</v>
      </c>
      <c r="AU156" s="242" t="s">
        <v>85</v>
      </c>
      <c r="AV156" s="13" t="s">
        <v>85</v>
      </c>
      <c r="AW156" s="13" t="s">
        <v>32</v>
      </c>
      <c r="AX156" s="13" t="s">
        <v>83</v>
      </c>
      <c r="AY156" s="242" t="s">
        <v>164</v>
      </c>
    </row>
    <row r="157" s="2" customFormat="1" ht="16.5" customHeight="1">
      <c r="A157" s="38"/>
      <c r="B157" s="39"/>
      <c r="C157" s="272" t="s">
        <v>235</v>
      </c>
      <c r="D157" s="272" t="s">
        <v>416</v>
      </c>
      <c r="E157" s="273" t="s">
        <v>459</v>
      </c>
      <c r="F157" s="274" t="s">
        <v>460</v>
      </c>
      <c r="G157" s="275" t="s">
        <v>185</v>
      </c>
      <c r="H157" s="276">
        <v>4.04</v>
      </c>
      <c r="I157" s="277"/>
      <c r="J157" s="278">
        <f>ROUND(I157*H157,2)</f>
        <v>0</v>
      </c>
      <c r="K157" s="274" t="s">
        <v>1</v>
      </c>
      <c r="L157" s="279"/>
      <c r="M157" s="280" t="s">
        <v>1</v>
      </c>
      <c r="N157" s="281" t="s">
        <v>41</v>
      </c>
      <c r="O157" s="91"/>
      <c r="P157" s="227">
        <f>O157*H157</f>
        <v>0</v>
      </c>
      <c r="Q157" s="227">
        <v>0.048300000000000003</v>
      </c>
      <c r="R157" s="227">
        <f>Q157*H157</f>
        <v>0.195132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456</v>
      </c>
      <c r="AT157" s="229" t="s">
        <v>416</v>
      </c>
      <c r="AU157" s="229" t="s">
        <v>85</v>
      </c>
      <c r="AY157" s="17" t="s">
        <v>164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83</v>
      </c>
      <c r="BK157" s="230">
        <f>ROUND(I157*H157,2)</f>
        <v>0</v>
      </c>
      <c r="BL157" s="17" t="s">
        <v>456</v>
      </c>
      <c r="BM157" s="229" t="s">
        <v>461</v>
      </c>
    </row>
    <row r="158" s="13" customFormat="1">
      <c r="A158" s="13"/>
      <c r="B158" s="231"/>
      <c r="C158" s="232"/>
      <c r="D158" s="233" t="s">
        <v>172</v>
      </c>
      <c r="E158" s="234" t="s">
        <v>1</v>
      </c>
      <c r="F158" s="235" t="s">
        <v>462</v>
      </c>
      <c r="G158" s="232"/>
      <c r="H158" s="236">
        <v>4.04</v>
      </c>
      <c r="I158" s="237"/>
      <c r="J158" s="232"/>
      <c r="K158" s="232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172</v>
      </c>
      <c r="AU158" s="242" t="s">
        <v>85</v>
      </c>
      <c r="AV158" s="13" t="s">
        <v>85</v>
      </c>
      <c r="AW158" s="13" t="s">
        <v>32</v>
      </c>
      <c r="AX158" s="13" t="s">
        <v>83</v>
      </c>
      <c r="AY158" s="242" t="s">
        <v>164</v>
      </c>
    </row>
    <row r="159" s="2" customFormat="1" ht="16.5" customHeight="1">
      <c r="A159" s="38"/>
      <c r="B159" s="39"/>
      <c r="C159" s="272" t="s">
        <v>240</v>
      </c>
      <c r="D159" s="272" t="s">
        <v>416</v>
      </c>
      <c r="E159" s="273" t="s">
        <v>463</v>
      </c>
      <c r="F159" s="274" t="s">
        <v>464</v>
      </c>
      <c r="G159" s="275" t="s">
        <v>185</v>
      </c>
      <c r="H159" s="276">
        <v>4.04</v>
      </c>
      <c r="I159" s="277"/>
      <c r="J159" s="278">
        <f>ROUND(I159*H159,2)</f>
        <v>0</v>
      </c>
      <c r="K159" s="274" t="s">
        <v>1</v>
      </c>
      <c r="L159" s="279"/>
      <c r="M159" s="280" t="s">
        <v>1</v>
      </c>
      <c r="N159" s="281" t="s">
        <v>41</v>
      </c>
      <c r="O159" s="91"/>
      <c r="P159" s="227">
        <f>O159*H159</f>
        <v>0</v>
      </c>
      <c r="Q159" s="227">
        <v>0.065670000000000006</v>
      </c>
      <c r="R159" s="227">
        <f>Q159*H159</f>
        <v>0.26530680000000001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456</v>
      </c>
      <c r="AT159" s="229" t="s">
        <v>416</v>
      </c>
      <c r="AU159" s="229" t="s">
        <v>85</v>
      </c>
      <c r="AY159" s="17" t="s">
        <v>164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83</v>
      </c>
      <c r="BK159" s="230">
        <f>ROUND(I159*H159,2)</f>
        <v>0</v>
      </c>
      <c r="BL159" s="17" t="s">
        <v>456</v>
      </c>
      <c r="BM159" s="229" t="s">
        <v>465</v>
      </c>
    </row>
    <row r="160" s="13" customFormat="1">
      <c r="A160" s="13"/>
      <c r="B160" s="231"/>
      <c r="C160" s="232"/>
      <c r="D160" s="233" t="s">
        <v>172</v>
      </c>
      <c r="E160" s="234" t="s">
        <v>1</v>
      </c>
      <c r="F160" s="235" t="s">
        <v>462</v>
      </c>
      <c r="G160" s="232"/>
      <c r="H160" s="236">
        <v>4.04</v>
      </c>
      <c r="I160" s="237"/>
      <c r="J160" s="232"/>
      <c r="K160" s="232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172</v>
      </c>
      <c r="AU160" s="242" t="s">
        <v>85</v>
      </c>
      <c r="AV160" s="13" t="s">
        <v>85</v>
      </c>
      <c r="AW160" s="13" t="s">
        <v>32</v>
      </c>
      <c r="AX160" s="13" t="s">
        <v>83</v>
      </c>
      <c r="AY160" s="242" t="s">
        <v>164</v>
      </c>
    </row>
    <row r="161" s="2" customFormat="1" ht="16.5" customHeight="1">
      <c r="A161" s="38"/>
      <c r="B161" s="39"/>
      <c r="C161" s="218" t="s">
        <v>246</v>
      </c>
      <c r="D161" s="218" t="s">
        <v>166</v>
      </c>
      <c r="E161" s="219" t="s">
        <v>466</v>
      </c>
      <c r="F161" s="220" t="s">
        <v>467</v>
      </c>
      <c r="G161" s="221" t="s">
        <v>185</v>
      </c>
      <c r="H161" s="222">
        <v>28</v>
      </c>
      <c r="I161" s="223"/>
      <c r="J161" s="224">
        <f>ROUND(I161*H161,2)</f>
        <v>0</v>
      </c>
      <c r="K161" s="220" t="s">
        <v>1</v>
      </c>
      <c r="L161" s="44"/>
      <c r="M161" s="225" t="s">
        <v>1</v>
      </c>
      <c r="N161" s="226" t="s">
        <v>41</v>
      </c>
      <c r="O161" s="91"/>
      <c r="P161" s="227">
        <f>O161*H161</f>
        <v>0</v>
      </c>
      <c r="Q161" s="227">
        <v>0.1295</v>
      </c>
      <c r="R161" s="227">
        <f>Q161*H161</f>
        <v>3.6260000000000003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170</v>
      </c>
      <c r="AT161" s="229" t="s">
        <v>166</v>
      </c>
      <c r="AU161" s="229" t="s">
        <v>85</v>
      </c>
      <c r="AY161" s="17" t="s">
        <v>164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83</v>
      </c>
      <c r="BK161" s="230">
        <f>ROUND(I161*H161,2)</f>
        <v>0</v>
      </c>
      <c r="BL161" s="17" t="s">
        <v>170</v>
      </c>
      <c r="BM161" s="229" t="s">
        <v>468</v>
      </c>
    </row>
    <row r="162" s="13" customFormat="1">
      <c r="A162" s="13"/>
      <c r="B162" s="231"/>
      <c r="C162" s="232"/>
      <c r="D162" s="233" t="s">
        <v>172</v>
      </c>
      <c r="E162" s="234" t="s">
        <v>1</v>
      </c>
      <c r="F162" s="235" t="s">
        <v>469</v>
      </c>
      <c r="G162" s="232"/>
      <c r="H162" s="236">
        <v>28</v>
      </c>
      <c r="I162" s="237"/>
      <c r="J162" s="232"/>
      <c r="K162" s="232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172</v>
      </c>
      <c r="AU162" s="242" t="s">
        <v>85</v>
      </c>
      <c r="AV162" s="13" t="s">
        <v>85</v>
      </c>
      <c r="AW162" s="13" t="s">
        <v>32</v>
      </c>
      <c r="AX162" s="13" t="s">
        <v>83</v>
      </c>
      <c r="AY162" s="242" t="s">
        <v>164</v>
      </c>
    </row>
    <row r="163" s="2" customFormat="1" ht="16.5" customHeight="1">
      <c r="A163" s="38"/>
      <c r="B163" s="39"/>
      <c r="C163" s="272" t="s">
        <v>8</v>
      </c>
      <c r="D163" s="272" t="s">
        <v>416</v>
      </c>
      <c r="E163" s="273" t="s">
        <v>470</v>
      </c>
      <c r="F163" s="274" t="s">
        <v>471</v>
      </c>
      <c r="G163" s="275" t="s">
        <v>185</v>
      </c>
      <c r="H163" s="276">
        <v>28.846</v>
      </c>
      <c r="I163" s="277"/>
      <c r="J163" s="278">
        <f>ROUND(I163*H163,2)</f>
        <v>0</v>
      </c>
      <c r="K163" s="274" t="s">
        <v>1</v>
      </c>
      <c r="L163" s="279"/>
      <c r="M163" s="280" t="s">
        <v>1</v>
      </c>
      <c r="N163" s="281" t="s">
        <v>41</v>
      </c>
      <c r="O163" s="91"/>
      <c r="P163" s="227">
        <f>O163*H163</f>
        <v>0</v>
      </c>
      <c r="Q163" s="227">
        <v>0.056120000000000003</v>
      </c>
      <c r="R163" s="227">
        <f>Q163*H163</f>
        <v>1.61883752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211</v>
      </c>
      <c r="AT163" s="229" t="s">
        <v>416</v>
      </c>
      <c r="AU163" s="229" t="s">
        <v>85</v>
      </c>
      <c r="AY163" s="17" t="s">
        <v>164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83</v>
      </c>
      <c r="BK163" s="230">
        <f>ROUND(I163*H163,2)</f>
        <v>0</v>
      </c>
      <c r="BL163" s="17" t="s">
        <v>170</v>
      </c>
      <c r="BM163" s="229" t="s">
        <v>472</v>
      </c>
    </row>
    <row r="164" s="13" customFormat="1">
      <c r="A164" s="13"/>
      <c r="B164" s="231"/>
      <c r="C164" s="232"/>
      <c r="D164" s="233" t="s">
        <v>172</v>
      </c>
      <c r="E164" s="234" t="s">
        <v>1</v>
      </c>
      <c r="F164" s="235" t="s">
        <v>473</v>
      </c>
      <c r="G164" s="232"/>
      <c r="H164" s="236">
        <v>28.280000000000001</v>
      </c>
      <c r="I164" s="237"/>
      <c r="J164" s="232"/>
      <c r="K164" s="232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172</v>
      </c>
      <c r="AU164" s="242" t="s">
        <v>85</v>
      </c>
      <c r="AV164" s="13" t="s">
        <v>85</v>
      </c>
      <c r="AW164" s="13" t="s">
        <v>32</v>
      </c>
      <c r="AX164" s="13" t="s">
        <v>76</v>
      </c>
      <c r="AY164" s="242" t="s">
        <v>164</v>
      </c>
    </row>
    <row r="165" s="13" customFormat="1">
      <c r="A165" s="13"/>
      <c r="B165" s="231"/>
      <c r="C165" s="232"/>
      <c r="D165" s="233" t="s">
        <v>172</v>
      </c>
      <c r="E165" s="234" t="s">
        <v>1</v>
      </c>
      <c r="F165" s="235" t="s">
        <v>474</v>
      </c>
      <c r="G165" s="232"/>
      <c r="H165" s="236">
        <v>28.846</v>
      </c>
      <c r="I165" s="237"/>
      <c r="J165" s="232"/>
      <c r="K165" s="232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172</v>
      </c>
      <c r="AU165" s="242" t="s">
        <v>85</v>
      </c>
      <c r="AV165" s="13" t="s">
        <v>85</v>
      </c>
      <c r="AW165" s="13" t="s">
        <v>32</v>
      </c>
      <c r="AX165" s="13" t="s">
        <v>83</v>
      </c>
      <c r="AY165" s="242" t="s">
        <v>164</v>
      </c>
    </row>
    <row r="166" s="2" customFormat="1" ht="16.5" customHeight="1">
      <c r="A166" s="38"/>
      <c r="B166" s="39"/>
      <c r="C166" s="218" t="s">
        <v>292</v>
      </c>
      <c r="D166" s="218" t="s">
        <v>166</v>
      </c>
      <c r="E166" s="219" t="s">
        <v>475</v>
      </c>
      <c r="F166" s="220" t="s">
        <v>476</v>
      </c>
      <c r="G166" s="221" t="s">
        <v>185</v>
      </c>
      <c r="H166" s="222">
        <v>16</v>
      </c>
      <c r="I166" s="223"/>
      <c r="J166" s="224">
        <f>ROUND(I166*H166,2)</f>
        <v>0</v>
      </c>
      <c r="K166" s="220" t="s">
        <v>1</v>
      </c>
      <c r="L166" s="44"/>
      <c r="M166" s="225" t="s">
        <v>1</v>
      </c>
      <c r="N166" s="226" t="s">
        <v>41</v>
      </c>
      <c r="O166" s="91"/>
      <c r="P166" s="227">
        <f>O166*H166</f>
        <v>0</v>
      </c>
      <c r="Q166" s="227">
        <v>0.34612999999999999</v>
      </c>
      <c r="R166" s="227">
        <f>Q166*H166</f>
        <v>5.5380799999999999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170</v>
      </c>
      <c r="AT166" s="229" t="s">
        <v>166</v>
      </c>
      <c r="AU166" s="229" t="s">
        <v>85</v>
      </c>
      <c r="AY166" s="17" t="s">
        <v>164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83</v>
      </c>
      <c r="BK166" s="230">
        <f>ROUND(I166*H166,2)</f>
        <v>0</v>
      </c>
      <c r="BL166" s="17" t="s">
        <v>170</v>
      </c>
      <c r="BM166" s="229" t="s">
        <v>477</v>
      </c>
    </row>
    <row r="167" s="13" customFormat="1">
      <c r="A167" s="13"/>
      <c r="B167" s="231"/>
      <c r="C167" s="232"/>
      <c r="D167" s="233" t="s">
        <v>172</v>
      </c>
      <c r="E167" s="234" t="s">
        <v>1</v>
      </c>
      <c r="F167" s="235" t="s">
        <v>478</v>
      </c>
      <c r="G167" s="232"/>
      <c r="H167" s="236">
        <v>16</v>
      </c>
      <c r="I167" s="237"/>
      <c r="J167" s="232"/>
      <c r="K167" s="232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172</v>
      </c>
      <c r="AU167" s="242" t="s">
        <v>85</v>
      </c>
      <c r="AV167" s="13" t="s">
        <v>85</v>
      </c>
      <c r="AW167" s="13" t="s">
        <v>32</v>
      </c>
      <c r="AX167" s="13" t="s">
        <v>83</v>
      </c>
      <c r="AY167" s="242" t="s">
        <v>164</v>
      </c>
    </row>
    <row r="168" s="2" customFormat="1" ht="16.5" customHeight="1">
      <c r="A168" s="38"/>
      <c r="B168" s="39"/>
      <c r="C168" s="272" t="s">
        <v>348</v>
      </c>
      <c r="D168" s="272" t="s">
        <v>416</v>
      </c>
      <c r="E168" s="273" t="s">
        <v>479</v>
      </c>
      <c r="F168" s="274" t="s">
        <v>480</v>
      </c>
      <c r="G168" s="275" t="s">
        <v>185</v>
      </c>
      <c r="H168" s="276">
        <v>4.04</v>
      </c>
      <c r="I168" s="277"/>
      <c r="J168" s="278">
        <f>ROUND(I168*H168,2)</f>
        <v>0</v>
      </c>
      <c r="K168" s="274" t="s">
        <v>1</v>
      </c>
      <c r="L168" s="279"/>
      <c r="M168" s="280" t="s">
        <v>1</v>
      </c>
      <c r="N168" s="281" t="s">
        <v>41</v>
      </c>
      <c r="O168" s="91"/>
      <c r="P168" s="227">
        <f>O168*H168</f>
        <v>0</v>
      </c>
      <c r="Q168" s="227">
        <v>0.14999999999999999</v>
      </c>
      <c r="R168" s="227">
        <f>Q168*H168</f>
        <v>0.60599999999999998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456</v>
      </c>
      <c r="AT168" s="229" t="s">
        <v>416</v>
      </c>
      <c r="AU168" s="229" t="s">
        <v>85</v>
      </c>
      <c r="AY168" s="17" t="s">
        <v>164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83</v>
      </c>
      <c r="BK168" s="230">
        <f>ROUND(I168*H168,2)</f>
        <v>0</v>
      </c>
      <c r="BL168" s="17" t="s">
        <v>456</v>
      </c>
      <c r="BM168" s="229" t="s">
        <v>481</v>
      </c>
    </row>
    <row r="169" s="13" customFormat="1">
      <c r="A169" s="13"/>
      <c r="B169" s="231"/>
      <c r="C169" s="232"/>
      <c r="D169" s="233" t="s">
        <v>172</v>
      </c>
      <c r="E169" s="234" t="s">
        <v>1</v>
      </c>
      <c r="F169" s="235" t="s">
        <v>482</v>
      </c>
      <c r="G169" s="232"/>
      <c r="H169" s="236">
        <v>4.04</v>
      </c>
      <c r="I169" s="237"/>
      <c r="J169" s="232"/>
      <c r="K169" s="232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172</v>
      </c>
      <c r="AU169" s="242" t="s">
        <v>85</v>
      </c>
      <c r="AV169" s="13" t="s">
        <v>85</v>
      </c>
      <c r="AW169" s="13" t="s">
        <v>32</v>
      </c>
      <c r="AX169" s="13" t="s">
        <v>83</v>
      </c>
      <c r="AY169" s="242" t="s">
        <v>164</v>
      </c>
    </row>
    <row r="170" s="2" customFormat="1" ht="16.5" customHeight="1">
      <c r="A170" s="38"/>
      <c r="B170" s="39"/>
      <c r="C170" s="272" t="s">
        <v>293</v>
      </c>
      <c r="D170" s="272" t="s">
        <v>416</v>
      </c>
      <c r="E170" s="273" t="s">
        <v>483</v>
      </c>
      <c r="F170" s="274" t="s">
        <v>484</v>
      </c>
      <c r="G170" s="275" t="s">
        <v>185</v>
      </c>
      <c r="H170" s="276">
        <v>12.119999999999999</v>
      </c>
      <c r="I170" s="277"/>
      <c r="J170" s="278">
        <f>ROUND(I170*H170,2)</f>
        <v>0</v>
      </c>
      <c r="K170" s="274" t="s">
        <v>1</v>
      </c>
      <c r="L170" s="279"/>
      <c r="M170" s="280" t="s">
        <v>1</v>
      </c>
      <c r="N170" s="281" t="s">
        <v>41</v>
      </c>
      <c r="O170" s="91"/>
      <c r="P170" s="227">
        <f>O170*H170</f>
        <v>0</v>
      </c>
      <c r="Q170" s="227">
        <v>0.22500000000000001</v>
      </c>
      <c r="R170" s="227">
        <f>Q170*H170</f>
        <v>2.7269999999999999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456</v>
      </c>
      <c r="AT170" s="229" t="s">
        <v>416</v>
      </c>
      <c r="AU170" s="229" t="s">
        <v>85</v>
      </c>
      <c r="AY170" s="17" t="s">
        <v>164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83</v>
      </c>
      <c r="BK170" s="230">
        <f>ROUND(I170*H170,2)</f>
        <v>0</v>
      </c>
      <c r="BL170" s="17" t="s">
        <v>456</v>
      </c>
      <c r="BM170" s="229" t="s">
        <v>485</v>
      </c>
    </row>
    <row r="171" s="13" customFormat="1">
      <c r="A171" s="13"/>
      <c r="B171" s="231"/>
      <c r="C171" s="232"/>
      <c r="D171" s="233" t="s">
        <v>172</v>
      </c>
      <c r="E171" s="234" t="s">
        <v>1</v>
      </c>
      <c r="F171" s="235" t="s">
        <v>486</v>
      </c>
      <c r="G171" s="232"/>
      <c r="H171" s="236">
        <v>12.119999999999999</v>
      </c>
      <c r="I171" s="237"/>
      <c r="J171" s="232"/>
      <c r="K171" s="232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172</v>
      </c>
      <c r="AU171" s="242" t="s">
        <v>85</v>
      </c>
      <c r="AV171" s="13" t="s">
        <v>85</v>
      </c>
      <c r="AW171" s="13" t="s">
        <v>32</v>
      </c>
      <c r="AX171" s="13" t="s">
        <v>83</v>
      </c>
      <c r="AY171" s="242" t="s">
        <v>164</v>
      </c>
    </row>
    <row r="172" s="12" customFormat="1" ht="22.8" customHeight="1">
      <c r="A172" s="12"/>
      <c r="B172" s="202"/>
      <c r="C172" s="203"/>
      <c r="D172" s="204" t="s">
        <v>75</v>
      </c>
      <c r="E172" s="216" t="s">
        <v>244</v>
      </c>
      <c r="F172" s="216" t="s">
        <v>245</v>
      </c>
      <c r="G172" s="203"/>
      <c r="H172" s="203"/>
      <c r="I172" s="206"/>
      <c r="J172" s="217">
        <f>BK172</f>
        <v>0</v>
      </c>
      <c r="K172" s="203"/>
      <c r="L172" s="208"/>
      <c r="M172" s="209"/>
      <c r="N172" s="210"/>
      <c r="O172" s="210"/>
      <c r="P172" s="211">
        <f>P173</f>
        <v>0</v>
      </c>
      <c r="Q172" s="210"/>
      <c r="R172" s="211">
        <f>R173</f>
        <v>0</v>
      </c>
      <c r="S172" s="210"/>
      <c r="T172" s="212">
        <f>T173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3" t="s">
        <v>83</v>
      </c>
      <c r="AT172" s="214" t="s">
        <v>75</v>
      </c>
      <c r="AU172" s="214" t="s">
        <v>83</v>
      </c>
      <c r="AY172" s="213" t="s">
        <v>164</v>
      </c>
      <c r="BK172" s="215">
        <f>BK173</f>
        <v>0</v>
      </c>
    </row>
    <row r="173" s="2" customFormat="1" ht="16.5" customHeight="1">
      <c r="A173" s="38"/>
      <c r="B173" s="39"/>
      <c r="C173" s="218" t="s">
        <v>352</v>
      </c>
      <c r="D173" s="218" t="s">
        <v>166</v>
      </c>
      <c r="E173" s="219" t="s">
        <v>487</v>
      </c>
      <c r="F173" s="220" t="s">
        <v>488</v>
      </c>
      <c r="G173" s="221" t="s">
        <v>220</v>
      </c>
      <c r="H173" s="222">
        <v>249.11099999999999</v>
      </c>
      <c r="I173" s="223"/>
      <c r="J173" s="224">
        <f>ROUND(I173*H173,2)</f>
        <v>0</v>
      </c>
      <c r="K173" s="220" t="s">
        <v>1</v>
      </c>
      <c r="L173" s="44"/>
      <c r="M173" s="264" t="s">
        <v>1</v>
      </c>
      <c r="N173" s="265" t="s">
        <v>41</v>
      </c>
      <c r="O173" s="266"/>
      <c r="P173" s="267">
        <f>O173*H173</f>
        <v>0</v>
      </c>
      <c r="Q173" s="267">
        <v>0</v>
      </c>
      <c r="R173" s="267">
        <f>Q173*H173</f>
        <v>0</v>
      </c>
      <c r="S173" s="267">
        <v>0</v>
      </c>
      <c r="T173" s="26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170</v>
      </c>
      <c r="AT173" s="229" t="s">
        <v>166</v>
      </c>
      <c r="AU173" s="229" t="s">
        <v>85</v>
      </c>
      <c r="AY173" s="17" t="s">
        <v>164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83</v>
      </c>
      <c r="BK173" s="230">
        <f>ROUND(I173*H173,2)</f>
        <v>0</v>
      </c>
      <c r="BL173" s="17" t="s">
        <v>170</v>
      </c>
      <c r="BM173" s="229" t="s">
        <v>489</v>
      </c>
    </row>
    <row r="174" s="2" customFormat="1" ht="6.96" customHeight="1">
      <c r="A174" s="38"/>
      <c r="B174" s="66"/>
      <c r="C174" s="67"/>
      <c r="D174" s="67"/>
      <c r="E174" s="67"/>
      <c r="F174" s="67"/>
      <c r="G174" s="67"/>
      <c r="H174" s="67"/>
      <c r="I174" s="67"/>
      <c r="J174" s="67"/>
      <c r="K174" s="67"/>
      <c r="L174" s="44"/>
      <c r="M174" s="38"/>
      <c r="O174" s="38"/>
      <c r="P174" s="38"/>
      <c r="Q174" s="38"/>
      <c r="R174" s="38"/>
      <c r="S174" s="38"/>
      <c r="T174" s="38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</row>
  </sheetData>
  <sheetProtection sheet="1" autoFilter="0" formatColumns="0" formatRows="0" objects="1" scenarios="1" spinCount="100000" saltValue="KVpEq9FauNQqahU1Va2A3dQU3gLsgbIIO5DrkNSgYff1nhpXPSWHm5vHZJK63kSssizq6fmbkaqvuxg+a5SEew==" hashValue="UtO9WE8Xs6dt/qoEzLV8baj5Q01F0LVwyE8zcaYmk4C25B5zYoZSJ0sfO/ac999w4yvvvsSq1QoHv3QXjHT0Nw==" algorithmName="SHA-512" password="C7A2"/>
  <autoFilter ref="C122:K173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131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2021022oL - _II-401, III-36063, III-36066 Lipník, úprava křižovatky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132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490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8. 6. 2022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138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ROUND((SUM(BE119:BE152)),  2)</f>
        <v>0</v>
      </c>
      <c r="G33" s="38"/>
      <c r="H33" s="38"/>
      <c r="I33" s="155">
        <v>0.20999999999999999</v>
      </c>
      <c r="J33" s="154">
        <f>ROUND(((SUM(BE119:BE152))*I33),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ROUND((SUM(BF119:BF152)),  2)</f>
        <v>0</v>
      </c>
      <c r="G34" s="38"/>
      <c r="H34" s="38"/>
      <c r="I34" s="155">
        <v>0.14999999999999999</v>
      </c>
      <c r="J34" s="154">
        <f>ROUND(((SUM(BF119:BF152))*I34),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ROUND((SUM(BG119:BG152)),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ROUND((SUM(BH119:BH152)),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ROUND((SUM(BI119:BI152)),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2021022oL - _II-401, III-36063, III-36066 Lipník, úprava křižovatky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116.2 - Rozpočet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Obec Lipník u Hrotovic</v>
      </c>
      <c r="G89" s="40"/>
      <c r="H89" s="40"/>
      <c r="I89" s="32" t="s">
        <v>22</v>
      </c>
      <c r="J89" s="79" t="str">
        <f>IF(J12="","",J12)</f>
        <v>8. 6. 2022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Obec Lipník</v>
      </c>
      <c r="G91" s="40"/>
      <c r="H91" s="40"/>
      <c r="I91" s="32" t="s">
        <v>30</v>
      </c>
      <c r="J91" s="36" t="str">
        <f>E21</f>
        <v>TERRA-POZEMKOVÉ ÚPRAVY,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Milan Holotík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140</v>
      </c>
      <c r="D94" s="176"/>
      <c r="E94" s="176"/>
      <c r="F94" s="176"/>
      <c r="G94" s="176"/>
      <c r="H94" s="176"/>
      <c r="I94" s="176"/>
      <c r="J94" s="177" t="s">
        <v>141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142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143</v>
      </c>
    </row>
    <row r="97" s="9" customFormat="1" ht="24.96" customHeight="1">
      <c r="A97" s="9"/>
      <c r="B97" s="179"/>
      <c r="C97" s="180"/>
      <c r="D97" s="181" t="s">
        <v>251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252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267</v>
      </c>
      <c r="E99" s="188"/>
      <c r="F99" s="188"/>
      <c r="G99" s="188"/>
      <c r="H99" s="188"/>
      <c r="I99" s="188"/>
      <c r="J99" s="189">
        <f>J151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149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74" t="str">
        <f>E7</f>
        <v>2021022oL - _II-401, III-36063, III-36066 Lipník, úprava křižovatky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132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SO 116.2 - Rozpočet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>Obec Lipník u Hrotovic</v>
      </c>
      <c r="G113" s="40"/>
      <c r="H113" s="40"/>
      <c r="I113" s="32" t="s">
        <v>22</v>
      </c>
      <c r="J113" s="79" t="str">
        <f>IF(J12="","",J12)</f>
        <v>8. 6. 2022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40.05" customHeight="1">
      <c r="A115" s="38"/>
      <c r="B115" s="39"/>
      <c r="C115" s="32" t="s">
        <v>24</v>
      </c>
      <c r="D115" s="40"/>
      <c r="E115" s="40"/>
      <c r="F115" s="27" t="str">
        <f>E15</f>
        <v>Obec Lipník</v>
      </c>
      <c r="G115" s="40"/>
      <c r="H115" s="40"/>
      <c r="I115" s="32" t="s">
        <v>30</v>
      </c>
      <c r="J115" s="36" t="str">
        <f>E21</f>
        <v>TERRA-POZEMKOVÉ ÚPRAVY, s.r.o.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28</v>
      </c>
      <c r="D116" s="40"/>
      <c r="E116" s="40"/>
      <c r="F116" s="27" t="str">
        <f>IF(E18="","",E18)</f>
        <v>Vyplň údaj</v>
      </c>
      <c r="G116" s="40"/>
      <c r="H116" s="40"/>
      <c r="I116" s="32" t="s">
        <v>33</v>
      </c>
      <c r="J116" s="36" t="str">
        <f>E24</f>
        <v xml:space="preserve"> Milan Holotík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150</v>
      </c>
      <c r="D118" s="194" t="s">
        <v>61</v>
      </c>
      <c r="E118" s="194" t="s">
        <v>57</v>
      </c>
      <c r="F118" s="194" t="s">
        <v>58</v>
      </c>
      <c r="G118" s="194" t="s">
        <v>151</v>
      </c>
      <c r="H118" s="194" t="s">
        <v>152</v>
      </c>
      <c r="I118" s="194" t="s">
        <v>153</v>
      </c>
      <c r="J118" s="194" t="s">
        <v>141</v>
      </c>
      <c r="K118" s="195" t="s">
        <v>154</v>
      </c>
      <c r="L118" s="196"/>
      <c r="M118" s="100" t="s">
        <v>1</v>
      </c>
      <c r="N118" s="101" t="s">
        <v>40</v>
      </c>
      <c r="O118" s="101" t="s">
        <v>155</v>
      </c>
      <c r="P118" s="101" t="s">
        <v>156</v>
      </c>
      <c r="Q118" s="101" t="s">
        <v>157</v>
      </c>
      <c r="R118" s="101" t="s">
        <v>158</v>
      </c>
      <c r="S118" s="101" t="s">
        <v>159</v>
      </c>
      <c r="T118" s="102" t="s">
        <v>160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161</v>
      </c>
      <c r="D119" s="40"/>
      <c r="E119" s="40"/>
      <c r="F119" s="40"/>
      <c r="G119" s="40"/>
      <c r="H119" s="40"/>
      <c r="I119" s="40"/>
      <c r="J119" s="197">
        <f>BK119</f>
        <v>0</v>
      </c>
      <c r="K119" s="40"/>
      <c r="L119" s="44"/>
      <c r="M119" s="103"/>
      <c r="N119" s="198"/>
      <c r="O119" s="104"/>
      <c r="P119" s="199">
        <f>P120</f>
        <v>0</v>
      </c>
      <c r="Q119" s="104"/>
      <c r="R119" s="199">
        <f>R120</f>
        <v>0</v>
      </c>
      <c r="S119" s="104"/>
      <c r="T119" s="200">
        <f>T120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75</v>
      </c>
      <c r="AU119" s="17" t="s">
        <v>143</v>
      </c>
      <c r="BK119" s="201">
        <f>BK120</f>
        <v>0</v>
      </c>
    </row>
    <row r="120" s="12" customFormat="1" ht="25.92" customHeight="1">
      <c r="A120" s="12"/>
      <c r="B120" s="202"/>
      <c r="C120" s="203"/>
      <c r="D120" s="204" t="s">
        <v>75</v>
      </c>
      <c r="E120" s="205" t="s">
        <v>162</v>
      </c>
      <c r="F120" s="205" t="s">
        <v>254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P121+P151</f>
        <v>0</v>
      </c>
      <c r="Q120" s="210"/>
      <c r="R120" s="211">
        <f>R121+R151</f>
        <v>0</v>
      </c>
      <c r="S120" s="210"/>
      <c r="T120" s="212">
        <f>T121+T151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83</v>
      </c>
      <c r="AT120" s="214" t="s">
        <v>75</v>
      </c>
      <c r="AU120" s="214" t="s">
        <v>76</v>
      </c>
      <c r="AY120" s="213" t="s">
        <v>164</v>
      </c>
      <c r="BK120" s="215">
        <f>BK121+BK151</f>
        <v>0</v>
      </c>
    </row>
    <row r="121" s="12" customFormat="1" ht="22.8" customHeight="1">
      <c r="A121" s="12"/>
      <c r="B121" s="202"/>
      <c r="C121" s="203"/>
      <c r="D121" s="204" t="s">
        <v>75</v>
      </c>
      <c r="E121" s="216" t="s">
        <v>209</v>
      </c>
      <c r="F121" s="216" t="s">
        <v>255</v>
      </c>
      <c r="G121" s="203"/>
      <c r="H121" s="203"/>
      <c r="I121" s="206"/>
      <c r="J121" s="217">
        <f>BK121</f>
        <v>0</v>
      </c>
      <c r="K121" s="203"/>
      <c r="L121" s="208"/>
      <c r="M121" s="209"/>
      <c r="N121" s="210"/>
      <c r="O121" s="210"/>
      <c r="P121" s="211">
        <f>SUM(P122:P150)</f>
        <v>0</v>
      </c>
      <c r="Q121" s="210"/>
      <c r="R121" s="211">
        <f>SUM(R122:R150)</f>
        <v>0</v>
      </c>
      <c r="S121" s="210"/>
      <c r="T121" s="212">
        <f>SUM(T122:T150)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83</v>
      </c>
      <c r="AT121" s="214" t="s">
        <v>75</v>
      </c>
      <c r="AU121" s="214" t="s">
        <v>83</v>
      </c>
      <c r="AY121" s="213" t="s">
        <v>164</v>
      </c>
      <c r="BK121" s="215">
        <f>SUM(BK122:BK150)</f>
        <v>0</v>
      </c>
    </row>
    <row r="122" s="2" customFormat="1" ht="16.5" customHeight="1">
      <c r="A122" s="38"/>
      <c r="B122" s="39"/>
      <c r="C122" s="218" t="s">
        <v>83</v>
      </c>
      <c r="D122" s="218" t="s">
        <v>166</v>
      </c>
      <c r="E122" s="219" t="s">
        <v>491</v>
      </c>
      <c r="F122" s="220" t="s">
        <v>492</v>
      </c>
      <c r="G122" s="221" t="s">
        <v>258</v>
      </c>
      <c r="H122" s="222">
        <v>7</v>
      </c>
      <c r="I122" s="223"/>
      <c r="J122" s="224">
        <f>ROUND(I122*H122,2)</f>
        <v>0</v>
      </c>
      <c r="K122" s="220" t="s">
        <v>1</v>
      </c>
      <c r="L122" s="44"/>
      <c r="M122" s="225" t="s">
        <v>1</v>
      </c>
      <c r="N122" s="226" t="s">
        <v>41</v>
      </c>
      <c r="O122" s="91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170</v>
      </c>
      <c r="AT122" s="229" t="s">
        <v>166</v>
      </c>
      <c r="AU122" s="229" t="s">
        <v>85</v>
      </c>
      <c r="AY122" s="17" t="s">
        <v>164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83</v>
      </c>
      <c r="BK122" s="230">
        <f>ROUND(I122*H122,2)</f>
        <v>0</v>
      </c>
      <c r="BL122" s="17" t="s">
        <v>170</v>
      </c>
      <c r="BM122" s="229" t="s">
        <v>85</v>
      </c>
    </row>
    <row r="123" s="14" customFormat="1">
      <c r="A123" s="14"/>
      <c r="B123" s="243"/>
      <c r="C123" s="244"/>
      <c r="D123" s="233" t="s">
        <v>172</v>
      </c>
      <c r="E123" s="245" t="s">
        <v>1</v>
      </c>
      <c r="F123" s="246" t="s">
        <v>493</v>
      </c>
      <c r="G123" s="244"/>
      <c r="H123" s="245" t="s">
        <v>1</v>
      </c>
      <c r="I123" s="247"/>
      <c r="J123" s="244"/>
      <c r="K123" s="244"/>
      <c r="L123" s="248"/>
      <c r="M123" s="249"/>
      <c r="N123" s="250"/>
      <c r="O123" s="250"/>
      <c r="P123" s="250"/>
      <c r="Q123" s="250"/>
      <c r="R123" s="250"/>
      <c r="S123" s="250"/>
      <c r="T123" s="251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2" t="s">
        <v>172</v>
      </c>
      <c r="AU123" s="252" t="s">
        <v>85</v>
      </c>
      <c r="AV123" s="14" t="s">
        <v>83</v>
      </c>
      <c r="AW123" s="14" t="s">
        <v>32</v>
      </c>
      <c r="AX123" s="14" t="s">
        <v>76</v>
      </c>
      <c r="AY123" s="252" t="s">
        <v>164</v>
      </c>
    </row>
    <row r="124" s="13" customFormat="1">
      <c r="A124" s="13"/>
      <c r="B124" s="231"/>
      <c r="C124" s="232"/>
      <c r="D124" s="233" t="s">
        <v>172</v>
      </c>
      <c r="E124" s="234" t="s">
        <v>1</v>
      </c>
      <c r="F124" s="235" t="s">
        <v>494</v>
      </c>
      <c r="G124" s="232"/>
      <c r="H124" s="236">
        <v>2</v>
      </c>
      <c r="I124" s="237"/>
      <c r="J124" s="232"/>
      <c r="K124" s="232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172</v>
      </c>
      <c r="AU124" s="242" t="s">
        <v>85</v>
      </c>
      <c r="AV124" s="13" t="s">
        <v>85</v>
      </c>
      <c r="AW124" s="13" t="s">
        <v>32</v>
      </c>
      <c r="AX124" s="13" t="s">
        <v>76</v>
      </c>
      <c r="AY124" s="242" t="s">
        <v>164</v>
      </c>
    </row>
    <row r="125" s="13" customFormat="1">
      <c r="A125" s="13"/>
      <c r="B125" s="231"/>
      <c r="C125" s="232"/>
      <c r="D125" s="233" t="s">
        <v>172</v>
      </c>
      <c r="E125" s="234" t="s">
        <v>1</v>
      </c>
      <c r="F125" s="235" t="s">
        <v>495</v>
      </c>
      <c r="G125" s="232"/>
      <c r="H125" s="236">
        <v>1</v>
      </c>
      <c r="I125" s="237"/>
      <c r="J125" s="232"/>
      <c r="K125" s="232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172</v>
      </c>
      <c r="AU125" s="242" t="s">
        <v>85</v>
      </c>
      <c r="AV125" s="13" t="s">
        <v>85</v>
      </c>
      <c r="AW125" s="13" t="s">
        <v>32</v>
      </c>
      <c r="AX125" s="13" t="s">
        <v>76</v>
      </c>
      <c r="AY125" s="242" t="s">
        <v>164</v>
      </c>
    </row>
    <row r="126" s="13" customFormat="1">
      <c r="A126" s="13"/>
      <c r="B126" s="231"/>
      <c r="C126" s="232"/>
      <c r="D126" s="233" t="s">
        <v>172</v>
      </c>
      <c r="E126" s="234" t="s">
        <v>1</v>
      </c>
      <c r="F126" s="235" t="s">
        <v>496</v>
      </c>
      <c r="G126" s="232"/>
      <c r="H126" s="236">
        <v>1</v>
      </c>
      <c r="I126" s="237"/>
      <c r="J126" s="232"/>
      <c r="K126" s="232"/>
      <c r="L126" s="238"/>
      <c r="M126" s="239"/>
      <c r="N126" s="240"/>
      <c r="O126" s="240"/>
      <c r="P126" s="240"/>
      <c r="Q126" s="240"/>
      <c r="R126" s="240"/>
      <c r="S126" s="240"/>
      <c r="T126" s="24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2" t="s">
        <v>172</v>
      </c>
      <c r="AU126" s="242" t="s">
        <v>85</v>
      </c>
      <c r="AV126" s="13" t="s">
        <v>85</v>
      </c>
      <c r="AW126" s="13" t="s">
        <v>32</v>
      </c>
      <c r="AX126" s="13" t="s">
        <v>76</v>
      </c>
      <c r="AY126" s="242" t="s">
        <v>164</v>
      </c>
    </row>
    <row r="127" s="14" customFormat="1">
      <c r="A127" s="14"/>
      <c r="B127" s="243"/>
      <c r="C127" s="244"/>
      <c r="D127" s="233" t="s">
        <v>172</v>
      </c>
      <c r="E127" s="245" t="s">
        <v>1</v>
      </c>
      <c r="F127" s="246" t="s">
        <v>497</v>
      </c>
      <c r="G127" s="244"/>
      <c r="H127" s="245" t="s">
        <v>1</v>
      </c>
      <c r="I127" s="247"/>
      <c r="J127" s="244"/>
      <c r="K127" s="244"/>
      <c r="L127" s="248"/>
      <c r="M127" s="249"/>
      <c r="N127" s="250"/>
      <c r="O127" s="250"/>
      <c r="P127" s="250"/>
      <c r="Q127" s="250"/>
      <c r="R127" s="250"/>
      <c r="S127" s="250"/>
      <c r="T127" s="251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2" t="s">
        <v>172</v>
      </c>
      <c r="AU127" s="252" t="s">
        <v>85</v>
      </c>
      <c r="AV127" s="14" t="s">
        <v>83</v>
      </c>
      <c r="AW127" s="14" t="s">
        <v>32</v>
      </c>
      <c r="AX127" s="14" t="s">
        <v>76</v>
      </c>
      <c r="AY127" s="252" t="s">
        <v>164</v>
      </c>
    </row>
    <row r="128" s="13" customFormat="1">
      <c r="A128" s="13"/>
      <c r="B128" s="231"/>
      <c r="C128" s="232"/>
      <c r="D128" s="233" t="s">
        <v>172</v>
      </c>
      <c r="E128" s="234" t="s">
        <v>1</v>
      </c>
      <c r="F128" s="235" t="s">
        <v>498</v>
      </c>
      <c r="G128" s="232"/>
      <c r="H128" s="236">
        <v>1</v>
      </c>
      <c r="I128" s="237"/>
      <c r="J128" s="232"/>
      <c r="K128" s="232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172</v>
      </c>
      <c r="AU128" s="242" t="s">
        <v>85</v>
      </c>
      <c r="AV128" s="13" t="s">
        <v>85</v>
      </c>
      <c r="AW128" s="13" t="s">
        <v>32</v>
      </c>
      <c r="AX128" s="13" t="s">
        <v>76</v>
      </c>
      <c r="AY128" s="242" t="s">
        <v>164</v>
      </c>
    </row>
    <row r="129" s="13" customFormat="1">
      <c r="A129" s="13"/>
      <c r="B129" s="231"/>
      <c r="C129" s="232"/>
      <c r="D129" s="233" t="s">
        <v>172</v>
      </c>
      <c r="E129" s="234" t="s">
        <v>1</v>
      </c>
      <c r="F129" s="235" t="s">
        <v>499</v>
      </c>
      <c r="G129" s="232"/>
      <c r="H129" s="236">
        <v>2</v>
      </c>
      <c r="I129" s="237"/>
      <c r="J129" s="232"/>
      <c r="K129" s="232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172</v>
      </c>
      <c r="AU129" s="242" t="s">
        <v>85</v>
      </c>
      <c r="AV129" s="13" t="s">
        <v>85</v>
      </c>
      <c r="AW129" s="13" t="s">
        <v>32</v>
      </c>
      <c r="AX129" s="13" t="s">
        <v>76</v>
      </c>
      <c r="AY129" s="242" t="s">
        <v>164</v>
      </c>
    </row>
    <row r="130" s="15" customFormat="1">
      <c r="A130" s="15"/>
      <c r="B130" s="253"/>
      <c r="C130" s="254"/>
      <c r="D130" s="233" t="s">
        <v>172</v>
      </c>
      <c r="E130" s="255" t="s">
        <v>1</v>
      </c>
      <c r="F130" s="256" t="s">
        <v>261</v>
      </c>
      <c r="G130" s="254"/>
      <c r="H130" s="257">
        <v>7</v>
      </c>
      <c r="I130" s="258"/>
      <c r="J130" s="254"/>
      <c r="K130" s="254"/>
      <c r="L130" s="259"/>
      <c r="M130" s="260"/>
      <c r="N130" s="261"/>
      <c r="O130" s="261"/>
      <c r="P130" s="261"/>
      <c r="Q130" s="261"/>
      <c r="R130" s="261"/>
      <c r="S130" s="261"/>
      <c r="T130" s="262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3" t="s">
        <v>172</v>
      </c>
      <c r="AU130" s="263" t="s">
        <v>85</v>
      </c>
      <c r="AV130" s="15" t="s">
        <v>170</v>
      </c>
      <c r="AW130" s="15" t="s">
        <v>32</v>
      </c>
      <c r="AX130" s="15" t="s">
        <v>83</v>
      </c>
      <c r="AY130" s="263" t="s">
        <v>164</v>
      </c>
    </row>
    <row r="131" s="2" customFormat="1" ht="16.5" customHeight="1">
      <c r="A131" s="38"/>
      <c r="B131" s="39"/>
      <c r="C131" s="272" t="s">
        <v>85</v>
      </c>
      <c r="D131" s="272" t="s">
        <v>416</v>
      </c>
      <c r="E131" s="273" t="s">
        <v>500</v>
      </c>
      <c r="F131" s="274" t="s">
        <v>501</v>
      </c>
      <c r="G131" s="275" t="s">
        <v>258</v>
      </c>
      <c r="H131" s="276">
        <v>1</v>
      </c>
      <c r="I131" s="277"/>
      <c r="J131" s="278">
        <f>ROUND(I131*H131,2)</f>
        <v>0</v>
      </c>
      <c r="K131" s="274" t="s">
        <v>1</v>
      </c>
      <c r="L131" s="279"/>
      <c r="M131" s="280" t="s">
        <v>1</v>
      </c>
      <c r="N131" s="281" t="s">
        <v>41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211</v>
      </c>
      <c r="AT131" s="229" t="s">
        <v>416</v>
      </c>
      <c r="AU131" s="229" t="s">
        <v>85</v>
      </c>
      <c r="AY131" s="17" t="s">
        <v>164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83</v>
      </c>
      <c r="BK131" s="230">
        <f>ROUND(I131*H131,2)</f>
        <v>0</v>
      </c>
      <c r="BL131" s="17" t="s">
        <v>170</v>
      </c>
      <c r="BM131" s="229" t="s">
        <v>170</v>
      </c>
    </row>
    <row r="132" s="13" customFormat="1">
      <c r="A132" s="13"/>
      <c r="B132" s="231"/>
      <c r="C132" s="232"/>
      <c r="D132" s="233" t="s">
        <v>172</v>
      </c>
      <c r="E132" s="234" t="s">
        <v>1</v>
      </c>
      <c r="F132" s="235" t="s">
        <v>502</v>
      </c>
      <c r="G132" s="232"/>
      <c r="H132" s="236">
        <v>1</v>
      </c>
      <c r="I132" s="237"/>
      <c r="J132" s="232"/>
      <c r="K132" s="232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172</v>
      </c>
      <c r="AU132" s="242" t="s">
        <v>85</v>
      </c>
      <c r="AV132" s="13" t="s">
        <v>85</v>
      </c>
      <c r="AW132" s="13" t="s">
        <v>32</v>
      </c>
      <c r="AX132" s="13" t="s">
        <v>76</v>
      </c>
      <c r="AY132" s="242" t="s">
        <v>164</v>
      </c>
    </row>
    <row r="133" s="15" customFormat="1">
      <c r="A133" s="15"/>
      <c r="B133" s="253"/>
      <c r="C133" s="254"/>
      <c r="D133" s="233" t="s">
        <v>172</v>
      </c>
      <c r="E133" s="255" t="s">
        <v>1</v>
      </c>
      <c r="F133" s="256" t="s">
        <v>201</v>
      </c>
      <c r="G133" s="254"/>
      <c r="H133" s="257">
        <v>1</v>
      </c>
      <c r="I133" s="258"/>
      <c r="J133" s="254"/>
      <c r="K133" s="254"/>
      <c r="L133" s="259"/>
      <c r="M133" s="260"/>
      <c r="N133" s="261"/>
      <c r="O133" s="261"/>
      <c r="P133" s="261"/>
      <c r="Q133" s="261"/>
      <c r="R133" s="261"/>
      <c r="S133" s="261"/>
      <c r="T133" s="262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3" t="s">
        <v>172</v>
      </c>
      <c r="AU133" s="263" t="s">
        <v>85</v>
      </c>
      <c r="AV133" s="15" t="s">
        <v>170</v>
      </c>
      <c r="AW133" s="15" t="s">
        <v>32</v>
      </c>
      <c r="AX133" s="15" t="s">
        <v>83</v>
      </c>
      <c r="AY133" s="263" t="s">
        <v>164</v>
      </c>
    </row>
    <row r="134" s="2" customFormat="1" ht="16.5" customHeight="1">
      <c r="A134" s="38"/>
      <c r="B134" s="39"/>
      <c r="C134" s="272" t="s">
        <v>178</v>
      </c>
      <c r="D134" s="272" t="s">
        <v>416</v>
      </c>
      <c r="E134" s="273" t="s">
        <v>503</v>
      </c>
      <c r="F134" s="274" t="s">
        <v>504</v>
      </c>
      <c r="G134" s="275" t="s">
        <v>258</v>
      </c>
      <c r="H134" s="276">
        <v>2</v>
      </c>
      <c r="I134" s="277"/>
      <c r="J134" s="278">
        <f>ROUND(I134*H134,2)</f>
        <v>0</v>
      </c>
      <c r="K134" s="274" t="s">
        <v>1</v>
      </c>
      <c r="L134" s="279"/>
      <c r="M134" s="280" t="s">
        <v>1</v>
      </c>
      <c r="N134" s="281" t="s">
        <v>41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211</v>
      </c>
      <c r="AT134" s="229" t="s">
        <v>416</v>
      </c>
      <c r="AU134" s="229" t="s">
        <v>85</v>
      </c>
      <c r="AY134" s="17" t="s">
        <v>164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83</v>
      </c>
      <c r="BK134" s="230">
        <f>ROUND(I134*H134,2)</f>
        <v>0</v>
      </c>
      <c r="BL134" s="17" t="s">
        <v>170</v>
      </c>
      <c r="BM134" s="229" t="s">
        <v>194</v>
      </c>
    </row>
    <row r="135" s="13" customFormat="1">
      <c r="A135" s="13"/>
      <c r="B135" s="231"/>
      <c r="C135" s="232"/>
      <c r="D135" s="233" t="s">
        <v>172</v>
      </c>
      <c r="E135" s="234" t="s">
        <v>1</v>
      </c>
      <c r="F135" s="235" t="s">
        <v>505</v>
      </c>
      <c r="G135" s="232"/>
      <c r="H135" s="236">
        <v>2</v>
      </c>
      <c r="I135" s="237"/>
      <c r="J135" s="232"/>
      <c r="K135" s="232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172</v>
      </c>
      <c r="AU135" s="242" t="s">
        <v>85</v>
      </c>
      <c r="AV135" s="13" t="s">
        <v>85</v>
      </c>
      <c r="AW135" s="13" t="s">
        <v>32</v>
      </c>
      <c r="AX135" s="13" t="s">
        <v>76</v>
      </c>
      <c r="AY135" s="242" t="s">
        <v>164</v>
      </c>
    </row>
    <row r="136" s="15" customFormat="1">
      <c r="A136" s="15"/>
      <c r="B136" s="253"/>
      <c r="C136" s="254"/>
      <c r="D136" s="233" t="s">
        <v>172</v>
      </c>
      <c r="E136" s="255" t="s">
        <v>1</v>
      </c>
      <c r="F136" s="256" t="s">
        <v>201</v>
      </c>
      <c r="G136" s="254"/>
      <c r="H136" s="257">
        <v>2</v>
      </c>
      <c r="I136" s="258"/>
      <c r="J136" s="254"/>
      <c r="K136" s="254"/>
      <c r="L136" s="259"/>
      <c r="M136" s="260"/>
      <c r="N136" s="261"/>
      <c r="O136" s="261"/>
      <c r="P136" s="261"/>
      <c r="Q136" s="261"/>
      <c r="R136" s="261"/>
      <c r="S136" s="261"/>
      <c r="T136" s="262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3" t="s">
        <v>172</v>
      </c>
      <c r="AU136" s="263" t="s">
        <v>85</v>
      </c>
      <c r="AV136" s="15" t="s">
        <v>170</v>
      </c>
      <c r="AW136" s="15" t="s">
        <v>32</v>
      </c>
      <c r="AX136" s="15" t="s">
        <v>83</v>
      </c>
      <c r="AY136" s="263" t="s">
        <v>164</v>
      </c>
    </row>
    <row r="137" s="2" customFormat="1" ht="16.5" customHeight="1">
      <c r="A137" s="38"/>
      <c r="B137" s="39"/>
      <c r="C137" s="272" t="s">
        <v>170</v>
      </c>
      <c r="D137" s="272" t="s">
        <v>416</v>
      </c>
      <c r="E137" s="273" t="s">
        <v>506</v>
      </c>
      <c r="F137" s="274" t="s">
        <v>507</v>
      </c>
      <c r="G137" s="275" t="s">
        <v>258</v>
      </c>
      <c r="H137" s="276">
        <v>2</v>
      </c>
      <c r="I137" s="277"/>
      <c r="J137" s="278">
        <f>ROUND(I137*H137,2)</f>
        <v>0</v>
      </c>
      <c r="K137" s="274" t="s">
        <v>1</v>
      </c>
      <c r="L137" s="279"/>
      <c r="M137" s="280" t="s">
        <v>1</v>
      </c>
      <c r="N137" s="281" t="s">
        <v>41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211</v>
      </c>
      <c r="AT137" s="229" t="s">
        <v>416</v>
      </c>
      <c r="AU137" s="229" t="s">
        <v>85</v>
      </c>
      <c r="AY137" s="17" t="s">
        <v>164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83</v>
      </c>
      <c r="BK137" s="230">
        <f>ROUND(I137*H137,2)</f>
        <v>0</v>
      </c>
      <c r="BL137" s="17" t="s">
        <v>170</v>
      </c>
      <c r="BM137" s="229" t="s">
        <v>211</v>
      </c>
    </row>
    <row r="138" s="13" customFormat="1">
      <c r="A138" s="13"/>
      <c r="B138" s="231"/>
      <c r="C138" s="232"/>
      <c r="D138" s="233" t="s">
        <v>172</v>
      </c>
      <c r="E138" s="234" t="s">
        <v>1</v>
      </c>
      <c r="F138" s="235" t="s">
        <v>508</v>
      </c>
      <c r="G138" s="232"/>
      <c r="H138" s="236">
        <v>2</v>
      </c>
      <c r="I138" s="237"/>
      <c r="J138" s="232"/>
      <c r="K138" s="232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172</v>
      </c>
      <c r="AU138" s="242" t="s">
        <v>85</v>
      </c>
      <c r="AV138" s="13" t="s">
        <v>85</v>
      </c>
      <c r="AW138" s="13" t="s">
        <v>32</v>
      </c>
      <c r="AX138" s="13" t="s">
        <v>76</v>
      </c>
      <c r="AY138" s="242" t="s">
        <v>164</v>
      </c>
    </row>
    <row r="139" s="15" customFormat="1">
      <c r="A139" s="15"/>
      <c r="B139" s="253"/>
      <c r="C139" s="254"/>
      <c r="D139" s="233" t="s">
        <v>172</v>
      </c>
      <c r="E139" s="255" t="s">
        <v>1</v>
      </c>
      <c r="F139" s="256" t="s">
        <v>201</v>
      </c>
      <c r="G139" s="254"/>
      <c r="H139" s="257">
        <v>2</v>
      </c>
      <c r="I139" s="258"/>
      <c r="J139" s="254"/>
      <c r="K139" s="254"/>
      <c r="L139" s="259"/>
      <c r="M139" s="260"/>
      <c r="N139" s="261"/>
      <c r="O139" s="261"/>
      <c r="P139" s="261"/>
      <c r="Q139" s="261"/>
      <c r="R139" s="261"/>
      <c r="S139" s="261"/>
      <c r="T139" s="262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3" t="s">
        <v>172</v>
      </c>
      <c r="AU139" s="263" t="s">
        <v>85</v>
      </c>
      <c r="AV139" s="15" t="s">
        <v>170</v>
      </c>
      <c r="AW139" s="15" t="s">
        <v>32</v>
      </c>
      <c r="AX139" s="15" t="s">
        <v>83</v>
      </c>
      <c r="AY139" s="263" t="s">
        <v>164</v>
      </c>
    </row>
    <row r="140" s="2" customFormat="1" ht="16.5" customHeight="1">
      <c r="A140" s="38"/>
      <c r="B140" s="39"/>
      <c r="C140" s="272" t="s">
        <v>188</v>
      </c>
      <c r="D140" s="272" t="s">
        <v>416</v>
      </c>
      <c r="E140" s="273" t="s">
        <v>509</v>
      </c>
      <c r="F140" s="274" t="s">
        <v>510</v>
      </c>
      <c r="G140" s="275" t="s">
        <v>258</v>
      </c>
      <c r="H140" s="276">
        <v>1</v>
      </c>
      <c r="I140" s="277"/>
      <c r="J140" s="278">
        <f>ROUND(I140*H140,2)</f>
        <v>0</v>
      </c>
      <c r="K140" s="274" t="s">
        <v>1</v>
      </c>
      <c r="L140" s="279"/>
      <c r="M140" s="280" t="s">
        <v>1</v>
      </c>
      <c r="N140" s="281" t="s">
        <v>41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211</v>
      </c>
      <c r="AT140" s="229" t="s">
        <v>416</v>
      </c>
      <c r="AU140" s="229" t="s">
        <v>85</v>
      </c>
      <c r="AY140" s="17" t="s">
        <v>164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83</v>
      </c>
      <c r="BK140" s="230">
        <f>ROUND(I140*H140,2)</f>
        <v>0</v>
      </c>
      <c r="BL140" s="17" t="s">
        <v>170</v>
      </c>
      <c r="BM140" s="229" t="s">
        <v>224</v>
      </c>
    </row>
    <row r="141" s="13" customFormat="1">
      <c r="A141" s="13"/>
      <c r="B141" s="231"/>
      <c r="C141" s="232"/>
      <c r="D141" s="233" t="s">
        <v>172</v>
      </c>
      <c r="E141" s="234" t="s">
        <v>1</v>
      </c>
      <c r="F141" s="235" t="s">
        <v>511</v>
      </c>
      <c r="G141" s="232"/>
      <c r="H141" s="236">
        <v>1</v>
      </c>
      <c r="I141" s="237"/>
      <c r="J141" s="232"/>
      <c r="K141" s="232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172</v>
      </c>
      <c r="AU141" s="242" t="s">
        <v>85</v>
      </c>
      <c r="AV141" s="13" t="s">
        <v>85</v>
      </c>
      <c r="AW141" s="13" t="s">
        <v>32</v>
      </c>
      <c r="AX141" s="13" t="s">
        <v>76</v>
      </c>
      <c r="AY141" s="242" t="s">
        <v>164</v>
      </c>
    </row>
    <row r="142" s="15" customFormat="1">
      <c r="A142" s="15"/>
      <c r="B142" s="253"/>
      <c r="C142" s="254"/>
      <c r="D142" s="233" t="s">
        <v>172</v>
      </c>
      <c r="E142" s="255" t="s">
        <v>1</v>
      </c>
      <c r="F142" s="256" t="s">
        <v>201</v>
      </c>
      <c r="G142" s="254"/>
      <c r="H142" s="257">
        <v>1</v>
      </c>
      <c r="I142" s="258"/>
      <c r="J142" s="254"/>
      <c r="K142" s="254"/>
      <c r="L142" s="259"/>
      <c r="M142" s="260"/>
      <c r="N142" s="261"/>
      <c r="O142" s="261"/>
      <c r="P142" s="261"/>
      <c r="Q142" s="261"/>
      <c r="R142" s="261"/>
      <c r="S142" s="261"/>
      <c r="T142" s="262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3" t="s">
        <v>172</v>
      </c>
      <c r="AU142" s="263" t="s">
        <v>85</v>
      </c>
      <c r="AV142" s="15" t="s">
        <v>170</v>
      </c>
      <c r="AW142" s="15" t="s">
        <v>32</v>
      </c>
      <c r="AX142" s="15" t="s">
        <v>83</v>
      </c>
      <c r="AY142" s="263" t="s">
        <v>164</v>
      </c>
    </row>
    <row r="143" s="2" customFormat="1" ht="16.5" customHeight="1">
      <c r="A143" s="38"/>
      <c r="B143" s="39"/>
      <c r="C143" s="272" t="s">
        <v>194</v>
      </c>
      <c r="D143" s="272" t="s">
        <v>416</v>
      </c>
      <c r="E143" s="273" t="s">
        <v>512</v>
      </c>
      <c r="F143" s="274" t="s">
        <v>513</v>
      </c>
      <c r="G143" s="275" t="s">
        <v>258</v>
      </c>
      <c r="H143" s="276">
        <v>1</v>
      </c>
      <c r="I143" s="277"/>
      <c r="J143" s="278">
        <f>ROUND(I143*H143,2)</f>
        <v>0</v>
      </c>
      <c r="K143" s="274" t="s">
        <v>1</v>
      </c>
      <c r="L143" s="279"/>
      <c r="M143" s="280" t="s">
        <v>1</v>
      </c>
      <c r="N143" s="281" t="s">
        <v>41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211</v>
      </c>
      <c r="AT143" s="229" t="s">
        <v>416</v>
      </c>
      <c r="AU143" s="229" t="s">
        <v>85</v>
      </c>
      <c r="AY143" s="17" t="s">
        <v>164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83</v>
      </c>
      <c r="BK143" s="230">
        <f>ROUND(I143*H143,2)</f>
        <v>0</v>
      </c>
      <c r="BL143" s="17" t="s">
        <v>170</v>
      </c>
      <c r="BM143" s="229" t="s">
        <v>235</v>
      </c>
    </row>
    <row r="144" s="13" customFormat="1">
      <c r="A144" s="13"/>
      <c r="B144" s="231"/>
      <c r="C144" s="232"/>
      <c r="D144" s="233" t="s">
        <v>172</v>
      </c>
      <c r="E144" s="234" t="s">
        <v>1</v>
      </c>
      <c r="F144" s="235" t="s">
        <v>514</v>
      </c>
      <c r="G144" s="232"/>
      <c r="H144" s="236">
        <v>1</v>
      </c>
      <c r="I144" s="237"/>
      <c r="J144" s="232"/>
      <c r="K144" s="232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172</v>
      </c>
      <c r="AU144" s="242" t="s">
        <v>85</v>
      </c>
      <c r="AV144" s="13" t="s">
        <v>85</v>
      </c>
      <c r="AW144" s="13" t="s">
        <v>32</v>
      </c>
      <c r="AX144" s="13" t="s">
        <v>76</v>
      </c>
      <c r="AY144" s="242" t="s">
        <v>164</v>
      </c>
    </row>
    <row r="145" s="15" customFormat="1">
      <c r="A145" s="15"/>
      <c r="B145" s="253"/>
      <c r="C145" s="254"/>
      <c r="D145" s="233" t="s">
        <v>172</v>
      </c>
      <c r="E145" s="255" t="s">
        <v>1</v>
      </c>
      <c r="F145" s="256" t="s">
        <v>201</v>
      </c>
      <c r="G145" s="254"/>
      <c r="H145" s="257">
        <v>1</v>
      </c>
      <c r="I145" s="258"/>
      <c r="J145" s="254"/>
      <c r="K145" s="254"/>
      <c r="L145" s="259"/>
      <c r="M145" s="260"/>
      <c r="N145" s="261"/>
      <c r="O145" s="261"/>
      <c r="P145" s="261"/>
      <c r="Q145" s="261"/>
      <c r="R145" s="261"/>
      <c r="S145" s="261"/>
      <c r="T145" s="262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3" t="s">
        <v>172</v>
      </c>
      <c r="AU145" s="263" t="s">
        <v>85</v>
      </c>
      <c r="AV145" s="15" t="s">
        <v>170</v>
      </c>
      <c r="AW145" s="15" t="s">
        <v>32</v>
      </c>
      <c r="AX145" s="15" t="s">
        <v>83</v>
      </c>
      <c r="AY145" s="263" t="s">
        <v>164</v>
      </c>
    </row>
    <row r="146" s="2" customFormat="1" ht="16.5" customHeight="1">
      <c r="A146" s="38"/>
      <c r="B146" s="39"/>
      <c r="C146" s="218" t="s">
        <v>203</v>
      </c>
      <c r="D146" s="218" t="s">
        <v>166</v>
      </c>
      <c r="E146" s="219" t="s">
        <v>515</v>
      </c>
      <c r="F146" s="220" t="s">
        <v>516</v>
      </c>
      <c r="G146" s="221" t="s">
        <v>258</v>
      </c>
      <c r="H146" s="222">
        <v>5</v>
      </c>
      <c r="I146" s="223"/>
      <c r="J146" s="224">
        <f>ROUND(I146*H146,2)</f>
        <v>0</v>
      </c>
      <c r="K146" s="220" t="s">
        <v>1</v>
      </c>
      <c r="L146" s="44"/>
      <c r="M146" s="225" t="s">
        <v>1</v>
      </c>
      <c r="N146" s="226" t="s">
        <v>41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170</v>
      </c>
      <c r="AT146" s="229" t="s">
        <v>166</v>
      </c>
      <c r="AU146" s="229" t="s">
        <v>85</v>
      </c>
      <c r="AY146" s="17" t="s">
        <v>164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83</v>
      </c>
      <c r="BK146" s="230">
        <f>ROUND(I146*H146,2)</f>
        <v>0</v>
      </c>
      <c r="BL146" s="17" t="s">
        <v>170</v>
      </c>
      <c r="BM146" s="229" t="s">
        <v>246</v>
      </c>
    </row>
    <row r="147" s="2" customFormat="1" ht="16.5" customHeight="1">
      <c r="A147" s="38"/>
      <c r="B147" s="39"/>
      <c r="C147" s="272" t="s">
        <v>211</v>
      </c>
      <c r="D147" s="272" t="s">
        <v>416</v>
      </c>
      <c r="E147" s="273" t="s">
        <v>517</v>
      </c>
      <c r="F147" s="274" t="s">
        <v>518</v>
      </c>
      <c r="G147" s="275" t="s">
        <v>258</v>
      </c>
      <c r="H147" s="276">
        <v>5</v>
      </c>
      <c r="I147" s="277"/>
      <c r="J147" s="278">
        <f>ROUND(I147*H147,2)</f>
        <v>0</v>
      </c>
      <c r="K147" s="274" t="s">
        <v>1</v>
      </c>
      <c r="L147" s="279"/>
      <c r="M147" s="280" t="s">
        <v>1</v>
      </c>
      <c r="N147" s="281" t="s">
        <v>41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211</v>
      </c>
      <c r="AT147" s="229" t="s">
        <v>416</v>
      </c>
      <c r="AU147" s="229" t="s">
        <v>85</v>
      </c>
      <c r="AY147" s="17" t="s">
        <v>164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83</v>
      </c>
      <c r="BK147" s="230">
        <f>ROUND(I147*H147,2)</f>
        <v>0</v>
      </c>
      <c r="BL147" s="17" t="s">
        <v>170</v>
      </c>
      <c r="BM147" s="229" t="s">
        <v>292</v>
      </c>
    </row>
    <row r="148" s="2" customFormat="1" ht="16.5" customHeight="1">
      <c r="A148" s="38"/>
      <c r="B148" s="39"/>
      <c r="C148" s="272" t="s">
        <v>209</v>
      </c>
      <c r="D148" s="272" t="s">
        <v>416</v>
      </c>
      <c r="E148" s="273" t="s">
        <v>519</v>
      </c>
      <c r="F148" s="274" t="s">
        <v>520</v>
      </c>
      <c r="G148" s="275" t="s">
        <v>258</v>
      </c>
      <c r="H148" s="276">
        <v>5</v>
      </c>
      <c r="I148" s="277"/>
      <c r="J148" s="278">
        <f>ROUND(I148*H148,2)</f>
        <v>0</v>
      </c>
      <c r="K148" s="274" t="s">
        <v>1</v>
      </c>
      <c r="L148" s="279"/>
      <c r="M148" s="280" t="s">
        <v>1</v>
      </c>
      <c r="N148" s="281" t="s">
        <v>41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211</v>
      </c>
      <c r="AT148" s="229" t="s">
        <v>416</v>
      </c>
      <c r="AU148" s="229" t="s">
        <v>85</v>
      </c>
      <c r="AY148" s="17" t="s">
        <v>164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83</v>
      </c>
      <c r="BK148" s="230">
        <f>ROUND(I148*H148,2)</f>
        <v>0</v>
      </c>
      <c r="BL148" s="17" t="s">
        <v>170</v>
      </c>
      <c r="BM148" s="229" t="s">
        <v>293</v>
      </c>
    </row>
    <row r="149" s="2" customFormat="1" ht="16.5" customHeight="1">
      <c r="A149" s="38"/>
      <c r="B149" s="39"/>
      <c r="C149" s="272" t="s">
        <v>224</v>
      </c>
      <c r="D149" s="272" t="s">
        <v>416</v>
      </c>
      <c r="E149" s="273" t="s">
        <v>521</v>
      </c>
      <c r="F149" s="274" t="s">
        <v>522</v>
      </c>
      <c r="G149" s="275" t="s">
        <v>258</v>
      </c>
      <c r="H149" s="276">
        <v>7</v>
      </c>
      <c r="I149" s="277"/>
      <c r="J149" s="278">
        <f>ROUND(I149*H149,2)</f>
        <v>0</v>
      </c>
      <c r="K149" s="274" t="s">
        <v>1</v>
      </c>
      <c r="L149" s="279"/>
      <c r="M149" s="280" t="s">
        <v>1</v>
      </c>
      <c r="N149" s="281" t="s">
        <v>41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211</v>
      </c>
      <c r="AT149" s="229" t="s">
        <v>416</v>
      </c>
      <c r="AU149" s="229" t="s">
        <v>85</v>
      </c>
      <c r="AY149" s="17" t="s">
        <v>164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83</v>
      </c>
      <c r="BK149" s="230">
        <f>ROUND(I149*H149,2)</f>
        <v>0</v>
      </c>
      <c r="BL149" s="17" t="s">
        <v>170</v>
      </c>
      <c r="BM149" s="229" t="s">
        <v>296</v>
      </c>
    </row>
    <row r="150" s="2" customFormat="1" ht="16.5" customHeight="1">
      <c r="A150" s="38"/>
      <c r="B150" s="39"/>
      <c r="C150" s="272" t="s">
        <v>230</v>
      </c>
      <c r="D150" s="272" t="s">
        <v>416</v>
      </c>
      <c r="E150" s="273" t="s">
        <v>523</v>
      </c>
      <c r="F150" s="274" t="s">
        <v>524</v>
      </c>
      <c r="G150" s="275" t="s">
        <v>258</v>
      </c>
      <c r="H150" s="276">
        <v>5</v>
      </c>
      <c r="I150" s="277"/>
      <c r="J150" s="278">
        <f>ROUND(I150*H150,2)</f>
        <v>0</v>
      </c>
      <c r="K150" s="274" t="s">
        <v>1</v>
      </c>
      <c r="L150" s="279"/>
      <c r="M150" s="280" t="s">
        <v>1</v>
      </c>
      <c r="N150" s="281" t="s">
        <v>41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211</v>
      </c>
      <c r="AT150" s="229" t="s">
        <v>416</v>
      </c>
      <c r="AU150" s="229" t="s">
        <v>85</v>
      </c>
      <c r="AY150" s="17" t="s">
        <v>164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83</v>
      </c>
      <c r="BK150" s="230">
        <f>ROUND(I150*H150,2)</f>
        <v>0</v>
      </c>
      <c r="BL150" s="17" t="s">
        <v>170</v>
      </c>
      <c r="BM150" s="229" t="s">
        <v>298</v>
      </c>
    </row>
    <row r="151" s="12" customFormat="1" ht="22.8" customHeight="1">
      <c r="A151" s="12"/>
      <c r="B151" s="202"/>
      <c r="C151" s="203"/>
      <c r="D151" s="204" t="s">
        <v>75</v>
      </c>
      <c r="E151" s="216" t="s">
        <v>244</v>
      </c>
      <c r="F151" s="216" t="s">
        <v>308</v>
      </c>
      <c r="G151" s="203"/>
      <c r="H151" s="203"/>
      <c r="I151" s="206"/>
      <c r="J151" s="217">
        <f>BK151</f>
        <v>0</v>
      </c>
      <c r="K151" s="203"/>
      <c r="L151" s="208"/>
      <c r="M151" s="209"/>
      <c r="N151" s="210"/>
      <c r="O151" s="210"/>
      <c r="P151" s="211">
        <f>P152</f>
        <v>0</v>
      </c>
      <c r="Q151" s="210"/>
      <c r="R151" s="211">
        <f>R152</f>
        <v>0</v>
      </c>
      <c r="S151" s="210"/>
      <c r="T151" s="212">
        <f>T152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3" t="s">
        <v>83</v>
      </c>
      <c r="AT151" s="214" t="s">
        <v>75</v>
      </c>
      <c r="AU151" s="214" t="s">
        <v>83</v>
      </c>
      <c r="AY151" s="213" t="s">
        <v>164</v>
      </c>
      <c r="BK151" s="215">
        <f>BK152</f>
        <v>0</v>
      </c>
    </row>
    <row r="152" s="2" customFormat="1" ht="21.75" customHeight="1">
      <c r="A152" s="38"/>
      <c r="B152" s="39"/>
      <c r="C152" s="218" t="s">
        <v>235</v>
      </c>
      <c r="D152" s="218" t="s">
        <v>166</v>
      </c>
      <c r="E152" s="219" t="s">
        <v>247</v>
      </c>
      <c r="F152" s="220" t="s">
        <v>248</v>
      </c>
      <c r="G152" s="221" t="s">
        <v>220</v>
      </c>
      <c r="H152" s="222">
        <v>0.57899999999999996</v>
      </c>
      <c r="I152" s="223"/>
      <c r="J152" s="224">
        <f>ROUND(I152*H152,2)</f>
        <v>0</v>
      </c>
      <c r="K152" s="220" t="s">
        <v>1</v>
      </c>
      <c r="L152" s="44"/>
      <c r="M152" s="264" t="s">
        <v>1</v>
      </c>
      <c r="N152" s="265" t="s">
        <v>41</v>
      </c>
      <c r="O152" s="266"/>
      <c r="P152" s="267">
        <f>O152*H152</f>
        <v>0</v>
      </c>
      <c r="Q152" s="267">
        <v>0</v>
      </c>
      <c r="R152" s="267">
        <f>Q152*H152</f>
        <v>0</v>
      </c>
      <c r="S152" s="267">
        <v>0</v>
      </c>
      <c r="T152" s="26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170</v>
      </c>
      <c r="AT152" s="229" t="s">
        <v>166</v>
      </c>
      <c r="AU152" s="229" t="s">
        <v>85</v>
      </c>
      <c r="AY152" s="17" t="s">
        <v>164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83</v>
      </c>
      <c r="BK152" s="230">
        <f>ROUND(I152*H152,2)</f>
        <v>0</v>
      </c>
      <c r="BL152" s="17" t="s">
        <v>170</v>
      </c>
      <c r="BM152" s="229" t="s">
        <v>300</v>
      </c>
    </row>
    <row r="153" s="2" customFormat="1" ht="6.96" customHeight="1">
      <c r="A153" s="38"/>
      <c r="B153" s="66"/>
      <c r="C153" s="67"/>
      <c r="D153" s="67"/>
      <c r="E153" s="67"/>
      <c r="F153" s="67"/>
      <c r="G153" s="67"/>
      <c r="H153" s="67"/>
      <c r="I153" s="67"/>
      <c r="J153" s="67"/>
      <c r="K153" s="67"/>
      <c r="L153" s="44"/>
      <c r="M153" s="38"/>
      <c r="O153" s="38"/>
      <c r="P153" s="38"/>
      <c r="Q153" s="38"/>
      <c r="R153" s="38"/>
      <c r="S153" s="38"/>
      <c r="T153" s="38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</row>
  </sheetData>
  <sheetProtection sheet="1" autoFilter="0" formatColumns="0" formatRows="0" objects="1" scenarios="1" spinCount="100000" saltValue="emQMUmyz0Oxn4D4LKoTwnPHaPwiKp7bCQ/yk5mscB/ZBAbQWgl4lutISMwEabZoBa0jyrftPEZ8wN2SIeWF5SA==" hashValue="OjYrLUps9SlTxNVth/CggcV7ZTE1c72UsBlUoDj3Gb6v+2gXSvLqIz6cN3hjHQ66rlJtdFgdaE7bF855+RaNfQ==" algorithmName="SHA-512" password="C7A2"/>
  <autoFilter ref="C118:K152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131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2021022oL - _II-401, III-36063, III-36066 Lipník, úprava křižovatky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132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525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8. 6. 2022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134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526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135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136</v>
      </c>
      <c r="F21" s="38"/>
      <c r="G21" s="38"/>
      <c r="H21" s="38"/>
      <c r="I21" s="140" t="s">
        <v>27</v>
      </c>
      <c r="J21" s="143" t="s">
        <v>137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527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ROUND((SUM(BE119:BE131)),  2)</f>
        <v>0</v>
      </c>
      <c r="G33" s="38"/>
      <c r="H33" s="38"/>
      <c r="I33" s="155">
        <v>0.20999999999999999</v>
      </c>
      <c r="J33" s="154">
        <f>ROUND(((SUM(BE119:BE131))*I33),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ROUND((SUM(BF119:BF131)),  2)</f>
        <v>0</v>
      </c>
      <c r="G34" s="38"/>
      <c r="H34" s="38"/>
      <c r="I34" s="155">
        <v>0.14999999999999999</v>
      </c>
      <c r="J34" s="154">
        <f>ROUND(((SUM(BF119:BF131))*I34),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ROUND((SUM(BG119:BG131)),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ROUND((SUM(BH119:BH131)),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ROUND((SUM(BI119:BI131)),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2021022oL - _II-401, III-36063, III-36066 Lipník, úprava křižovatky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117.1 - Vozovka - dopravní značení - vodorovné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Obec Lipník u Hrotovic</v>
      </c>
      <c r="G89" s="40"/>
      <c r="H89" s="40"/>
      <c r="I89" s="32" t="s">
        <v>22</v>
      </c>
      <c r="J89" s="79" t="str">
        <f>IF(J12="","",J12)</f>
        <v>8. 6. 2022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54.45" customHeight="1">
      <c r="A91" s="38"/>
      <c r="B91" s="39"/>
      <c r="C91" s="32" t="s">
        <v>24</v>
      </c>
      <c r="D91" s="40"/>
      <c r="E91" s="40"/>
      <c r="F91" s="27" t="str">
        <f>E15</f>
        <v xml:space="preserve">Obec Lipník  </v>
      </c>
      <c r="G91" s="40"/>
      <c r="H91" s="40"/>
      <c r="I91" s="32" t="s">
        <v>30</v>
      </c>
      <c r="J91" s="36" t="str">
        <f>E21</f>
        <v>TERRA-POZEMKOVÉ ÚPRAVY s.r.o. Šumperk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 Milan Holotík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140</v>
      </c>
      <c r="D94" s="176"/>
      <c r="E94" s="176"/>
      <c r="F94" s="176"/>
      <c r="G94" s="176"/>
      <c r="H94" s="176"/>
      <c r="I94" s="176"/>
      <c r="J94" s="177" t="s">
        <v>141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142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143</v>
      </c>
    </row>
    <row r="97" s="9" customFormat="1" ht="24.96" customHeight="1">
      <c r="A97" s="9"/>
      <c r="B97" s="179"/>
      <c r="C97" s="180"/>
      <c r="D97" s="181" t="s">
        <v>144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146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148</v>
      </c>
      <c r="E99" s="188"/>
      <c r="F99" s="188"/>
      <c r="G99" s="188"/>
      <c r="H99" s="188"/>
      <c r="I99" s="188"/>
      <c r="J99" s="189">
        <f>J130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149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74" t="str">
        <f>E7</f>
        <v>2021022oL - _II-401, III-36063, III-36066 Lipník, úprava křižovatky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132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SO 117.1 - Vozovka - dopravní značení - vodorovné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>Obec Lipník u Hrotovic</v>
      </c>
      <c r="G113" s="40"/>
      <c r="H113" s="40"/>
      <c r="I113" s="32" t="s">
        <v>22</v>
      </c>
      <c r="J113" s="79" t="str">
        <f>IF(J12="","",J12)</f>
        <v>8. 6. 2022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54.45" customHeight="1">
      <c r="A115" s="38"/>
      <c r="B115" s="39"/>
      <c r="C115" s="32" t="s">
        <v>24</v>
      </c>
      <c r="D115" s="40"/>
      <c r="E115" s="40"/>
      <c r="F115" s="27" t="str">
        <f>E15</f>
        <v xml:space="preserve">Obec Lipník  </v>
      </c>
      <c r="G115" s="40"/>
      <c r="H115" s="40"/>
      <c r="I115" s="32" t="s">
        <v>30</v>
      </c>
      <c r="J115" s="36" t="str">
        <f>E21</f>
        <v>TERRA-POZEMKOVÉ ÚPRAVY s.r.o. Šumperk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28</v>
      </c>
      <c r="D116" s="40"/>
      <c r="E116" s="40"/>
      <c r="F116" s="27" t="str">
        <f>IF(E18="","",E18)</f>
        <v>Vyplň údaj</v>
      </c>
      <c r="G116" s="40"/>
      <c r="H116" s="40"/>
      <c r="I116" s="32" t="s">
        <v>33</v>
      </c>
      <c r="J116" s="36" t="str">
        <f>E24</f>
        <v xml:space="preserve">  Milan Holotík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150</v>
      </c>
      <c r="D118" s="194" t="s">
        <v>61</v>
      </c>
      <c r="E118" s="194" t="s">
        <v>57</v>
      </c>
      <c r="F118" s="194" t="s">
        <v>58</v>
      </c>
      <c r="G118" s="194" t="s">
        <v>151</v>
      </c>
      <c r="H118" s="194" t="s">
        <v>152</v>
      </c>
      <c r="I118" s="194" t="s">
        <v>153</v>
      </c>
      <c r="J118" s="194" t="s">
        <v>141</v>
      </c>
      <c r="K118" s="195" t="s">
        <v>154</v>
      </c>
      <c r="L118" s="196"/>
      <c r="M118" s="100" t="s">
        <v>1</v>
      </c>
      <c r="N118" s="101" t="s">
        <v>40</v>
      </c>
      <c r="O118" s="101" t="s">
        <v>155</v>
      </c>
      <c r="P118" s="101" t="s">
        <v>156</v>
      </c>
      <c r="Q118" s="101" t="s">
        <v>157</v>
      </c>
      <c r="R118" s="101" t="s">
        <v>158</v>
      </c>
      <c r="S118" s="101" t="s">
        <v>159</v>
      </c>
      <c r="T118" s="102" t="s">
        <v>160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161</v>
      </c>
      <c r="D119" s="40"/>
      <c r="E119" s="40"/>
      <c r="F119" s="40"/>
      <c r="G119" s="40"/>
      <c r="H119" s="40"/>
      <c r="I119" s="40"/>
      <c r="J119" s="197">
        <f>BK119</f>
        <v>0</v>
      </c>
      <c r="K119" s="40"/>
      <c r="L119" s="44"/>
      <c r="M119" s="103"/>
      <c r="N119" s="198"/>
      <c r="O119" s="104"/>
      <c r="P119" s="199">
        <f>P120</f>
        <v>0</v>
      </c>
      <c r="Q119" s="104"/>
      <c r="R119" s="199">
        <f>R120</f>
        <v>0.0038400000000000001</v>
      </c>
      <c r="S119" s="104"/>
      <c r="T119" s="200">
        <f>T120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75</v>
      </c>
      <c r="AU119" s="17" t="s">
        <v>143</v>
      </c>
      <c r="BK119" s="201">
        <f>BK120</f>
        <v>0</v>
      </c>
    </row>
    <row r="120" s="12" customFormat="1" ht="25.92" customHeight="1">
      <c r="A120" s="12"/>
      <c r="B120" s="202"/>
      <c r="C120" s="203"/>
      <c r="D120" s="204" t="s">
        <v>75</v>
      </c>
      <c r="E120" s="205" t="s">
        <v>162</v>
      </c>
      <c r="F120" s="205" t="s">
        <v>163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P121+P130</f>
        <v>0</v>
      </c>
      <c r="Q120" s="210"/>
      <c r="R120" s="211">
        <f>R121+R130</f>
        <v>0.0038400000000000001</v>
      </c>
      <c r="S120" s="210"/>
      <c r="T120" s="212">
        <f>T121+T130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83</v>
      </c>
      <c r="AT120" s="214" t="s">
        <v>75</v>
      </c>
      <c r="AU120" s="214" t="s">
        <v>76</v>
      </c>
      <c r="AY120" s="213" t="s">
        <v>164</v>
      </c>
      <c r="BK120" s="215">
        <f>BK121+BK130</f>
        <v>0</v>
      </c>
    </row>
    <row r="121" s="12" customFormat="1" ht="22.8" customHeight="1">
      <c r="A121" s="12"/>
      <c r="B121" s="202"/>
      <c r="C121" s="203"/>
      <c r="D121" s="204" t="s">
        <v>75</v>
      </c>
      <c r="E121" s="216" t="s">
        <v>209</v>
      </c>
      <c r="F121" s="216" t="s">
        <v>210</v>
      </c>
      <c r="G121" s="203"/>
      <c r="H121" s="203"/>
      <c r="I121" s="206"/>
      <c r="J121" s="217">
        <f>BK121</f>
        <v>0</v>
      </c>
      <c r="K121" s="203"/>
      <c r="L121" s="208"/>
      <c r="M121" s="209"/>
      <c r="N121" s="210"/>
      <c r="O121" s="210"/>
      <c r="P121" s="211">
        <f>SUM(P122:P129)</f>
        <v>0</v>
      </c>
      <c r="Q121" s="210"/>
      <c r="R121" s="211">
        <f>SUM(R122:R129)</f>
        <v>0.0038400000000000001</v>
      </c>
      <c r="S121" s="210"/>
      <c r="T121" s="212">
        <f>SUM(T122:T129)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83</v>
      </c>
      <c r="AT121" s="214" t="s">
        <v>75</v>
      </c>
      <c r="AU121" s="214" t="s">
        <v>83</v>
      </c>
      <c r="AY121" s="213" t="s">
        <v>164</v>
      </c>
      <c r="BK121" s="215">
        <f>SUM(BK122:BK129)</f>
        <v>0</v>
      </c>
    </row>
    <row r="122" s="2" customFormat="1" ht="16.5" customHeight="1">
      <c r="A122" s="38"/>
      <c r="B122" s="39"/>
      <c r="C122" s="218" t="s">
        <v>83</v>
      </c>
      <c r="D122" s="218" t="s">
        <v>166</v>
      </c>
      <c r="E122" s="219" t="s">
        <v>528</v>
      </c>
      <c r="F122" s="220" t="s">
        <v>529</v>
      </c>
      <c r="G122" s="221" t="s">
        <v>185</v>
      </c>
      <c r="H122" s="222">
        <v>36</v>
      </c>
      <c r="I122" s="223"/>
      <c r="J122" s="224">
        <f>ROUND(I122*H122,2)</f>
        <v>0</v>
      </c>
      <c r="K122" s="220" t="s">
        <v>1</v>
      </c>
      <c r="L122" s="44"/>
      <c r="M122" s="225" t="s">
        <v>1</v>
      </c>
      <c r="N122" s="226" t="s">
        <v>41</v>
      </c>
      <c r="O122" s="91"/>
      <c r="P122" s="227">
        <f>O122*H122</f>
        <v>0</v>
      </c>
      <c r="Q122" s="227">
        <v>8.0000000000000007E-05</v>
      </c>
      <c r="R122" s="227">
        <f>Q122*H122</f>
        <v>0.0028800000000000002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170</v>
      </c>
      <c r="AT122" s="229" t="s">
        <v>166</v>
      </c>
      <c r="AU122" s="229" t="s">
        <v>85</v>
      </c>
      <c r="AY122" s="17" t="s">
        <v>164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83</v>
      </c>
      <c r="BK122" s="230">
        <f>ROUND(I122*H122,2)</f>
        <v>0</v>
      </c>
      <c r="BL122" s="17" t="s">
        <v>170</v>
      </c>
      <c r="BM122" s="229" t="s">
        <v>530</v>
      </c>
    </row>
    <row r="123" s="13" customFormat="1">
      <c r="A123" s="13"/>
      <c r="B123" s="231"/>
      <c r="C123" s="232"/>
      <c r="D123" s="233" t="s">
        <v>172</v>
      </c>
      <c r="E123" s="234" t="s">
        <v>1</v>
      </c>
      <c r="F123" s="235" t="s">
        <v>351</v>
      </c>
      <c r="G123" s="232"/>
      <c r="H123" s="236">
        <v>36</v>
      </c>
      <c r="I123" s="237"/>
      <c r="J123" s="232"/>
      <c r="K123" s="232"/>
      <c r="L123" s="238"/>
      <c r="M123" s="239"/>
      <c r="N123" s="240"/>
      <c r="O123" s="240"/>
      <c r="P123" s="240"/>
      <c r="Q123" s="240"/>
      <c r="R123" s="240"/>
      <c r="S123" s="240"/>
      <c r="T123" s="24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2" t="s">
        <v>172</v>
      </c>
      <c r="AU123" s="242" t="s">
        <v>85</v>
      </c>
      <c r="AV123" s="13" t="s">
        <v>85</v>
      </c>
      <c r="AW123" s="13" t="s">
        <v>32</v>
      </c>
      <c r="AX123" s="13" t="s">
        <v>76</v>
      </c>
      <c r="AY123" s="242" t="s">
        <v>164</v>
      </c>
    </row>
    <row r="124" s="14" customFormat="1">
      <c r="A124" s="14"/>
      <c r="B124" s="243"/>
      <c r="C124" s="244"/>
      <c r="D124" s="233" t="s">
        <v>172</v>
      </c>
      <c r="E124" s="245" t="s">
        <v>1</v>
      </c>
      <c r="F124" s="246" t="s">
        <v>531</v>
      </c>
      <c r="G124" s="244"/>
      <c r="H124" s="245" t="s">
        <v>1</v>
      </c>
      <c r="I124" s="247"/>
      <c r="J124" s="244"/>
      <c r="K124" s="244"/>
      <c r="L124" s="248"/>
      <c r="M124" s="249"/>
      <c r="N124" s="250"/>
      <c r="O124" s="250"/>
      <c r="P124" s="250"/>
      <c r="Q124" s="250"/>
      <c r="R124" s="250"/>
      <c r="S124" s="250"/>
      <c r="T124" s="25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2" t="s">
        <v>172</v>
      </c>
      <c r="AU124" s="252" t="s">
        <v>85</v>
      </c>
      <c r="AV124" s="14" t="s">
        <v>83</v>
      </c>
      <c r="AW124" s="14" t="s">
        <v>32</v>
      </c>
      <c r="AX124" s="14" t="s">
        <v>76</v>
      </c>
      <c r="AY124" s="252" t="s">
        <v>164</v>
      </c>
    </row>
    <row r="125" s="15" customFormat="1">
      <c r="A125" s="15"/>
      <c r="B125" s="253"/>
      <c r="C125" s="254"/>
      <c r="D125" s="233" t="s">
        <v>172</v>
      </c>
      <c r="E125" s="255" t="s">
        <v>1</v>
      </c>
      <c r="F125" s="256" t="s">
        <v>201</v>
      </c>
      <c r="G125" s="254"/>
      <c r="H125" s="257">
        <v>36</v>
      </c>
      <c r="I125" s="258"/>
      <c r="J125" s="254"/>
      <c r="K125" s="254"/>
      <c r="L125" s="259"/>
      <c r="M125" s="260"/>
      <c r="N125" s="261"/>
      <c r="O125" s="261"/>
      <c r="P125" s="261"/>
      <c r="Q125" s="261"/>
      <c r="R125" s="261"/>
      <c r="S125" s="261"/>
      <c r="T125" s="262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3" t="s">
        <v>172</v>
      </c>
      <c r="AU125" s="263" t="s">
        <v>85</v>
      </c>
      <c r="AV125" s="15" t="s">
        <v>170</v>
      </c>
      <c r="AW125" s="15" t="s">
        <v>32</v>
      </c>
      <c r="AX125" s="15" t="s">
        <v>83</v>
      </c>
      <c r="AY125" s="263" t="s">
        <v>164</v>
      </c>
    </row>
    <row r="126" s="2" customFormat="1" ht="16.5" customHeight="1">
      <c r="A126" s="38"/>
      <c r="B126" s="39"/>
      <c r="C126" s="218" t="s">
        <v>85</v>
      </c>
      <c r="D126" s="218" t="s">
        <v>166</v>
      </c>
      <c r="E126" s="219" t="s">
        <v>532</v>
      </c>
      <c r="F126" s="220" t="s">
        <v>533</v>
      </c>
      <c r="G126" s="221" t="s">
        <v>169</v>
      </c>
      <c r="H126" s="222">
        <v>1.6000000000000001</v>
      </c>
      <c r="I126" s="223"/>
      <c r="J126" s="224">
        <f>ROUND(I126*H126,2)</f>
        <v>0</v>
      </c>
      <c r="K126" s="220" t="s">
        <v>1</v>
      </c>
      <c r="L126" s="44"/>
      <c r="M126" s="225" t="s">
        <v>1</v>
      </c>
      <c r="N126" s="226" t="s">
        <v>41</v>
      </c>
      <c r="O126" s="91"/>
      <c r="P126" s="227">
        <f>O126*H126</f>
        <v>0</v>
      </c>
      <c r="Q126" s="227">
        <v>0.00059999999999999995</v>
      </c>
      <c r="R126" s="227">
        <f>Q126*H126</f>
        <v>0.00095999999999999992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170</v>
      </c>
      <c r="AT126" s="229" t="s">
        <v>166</v>
      </c>
      <c r="AU126" s="229" t="s">
        <v>85</v>
      </c>
      <c r="AY126" s="17" t="s">
        <v>164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83</v>
      </c>
      <c r="BK126" s="230">
        <f>ROUND(I126*H126,2)</f>
        <v>0</v>
      </c>
      <c r="BL126" s="17" t="s">
        <v>170</v>
      </c>
      <c r="BM126" s="229" t="s">
        <v>534</v>
      </c>
    </row>
    <row r="127" s="14" customFormat="1">
      <c r="A127" s="14"/>
      <c r="B127" s="243"/>
      <c r="C127" s="244"/>
      <c r="D127" s="233" t="s">
        <v>172</v>
      </c>
      <c r="E127" s="245" t="s">
        <v>1</v>
      </c>
      <c r="F127" s="246" t="s">
        <v>535</v>
      </c>
      <c r="G127" s="244"/>
      <c r="H127" s="245" t="s">
        <v>1</v>
      </c>
      <c r="I127" s="247"/>
      <c r="J127" s="244"/>
      <c r="K127" s="244"/>
      <c r="L127" s="248"/>
      <c r="M127" s="249"/>
      <c r="N127" s="250"/>
      <c r="O127" s="250"/>
      <c r="P127" s="250"/>
      <c r="Q127" s="250"/>
      <c r="R127" s="250"/>
      <c r="S127" s="250"/>
      <c r="T127" s="251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2" t="s">
        <v>172</v>
      </c>
      <c r="AU127" s="252" t="s">
        <v>85</v>
      </c>
      <c r="AV127" s="14" t="s">
        <v>83</v>
      </c>
      <c r="AW127" s="14" t="s">
        <v>32</v>
      </c>
      <c r="AX127" s="14" t="s">
        <v>76</v>
      </c>
      <c r="AY127" s="252" t="s">
        <v>164</v>
      </c>
    </row>
    <row r="128" s="13" customFormat="1">
      <c r="A128" s="13"/>
      <c r="B128" s="231"/>
      <c r="C128" s="232"/>
      <c r="D128" s="233" t="s">
        <v>172</v>
      </c>
      <c r="E128" s="234" t="s">
        <v>1</v>
      </c>
      <c r="F128" s="235" t="s">
        <v>536</v>
      </c>
      <c r="G128" s="232"/>
      <c r="H128" s="236">
        <v>1.6000000000000001</v>
      </c>
      <c r="I128" s="237"/>
      <c r="J128" s="232"/>
      <c r="K128" s="232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172</v>
      </c>
      <c r="AU128" s="242" t="s">
        <v>85</v>
      </c>
      <c r="AV128" s="13" t="s">
        <v>85</v>
      </c>
      <c r="AW128" s="13" t="s">
        <v>32</v>
      </c>
      <c r="AX128" s="13" t="s">
        <v>76</v>
      </c>
      <c r="AY128" s="242" t="s">
        <v>164</v>
      </c>
    </row>
    <row r="129" s="15" customFormat="1">
      <c r="A129" s="15"/>
      <c r="B129" s="253"/>
      <c r="C129" s="254"/>
      <c r="D129" s="233" t="s">
        <v>172</v>
      </c>
      <c r="E129" s="255" t="s">
        <v>1</v>
      </c>
      <c r="F129" s="256" t="s">
        <v>201</v>
      </c>
      <c r="G129" s="254"/>
      <c r="H129" s="257">
        <v>1.6000000000000001</v>
      </c>
      <c r="I129" s="258"/>
      <c r="J129" s="254"/>
      <c r="K129" s="254"/>
      <c r="L129" s="259"/>
      <c r="M129" s="260"/>
      <c r="N129" s="261"/>
      <c r="O129" s="261"/>
      <c r="P129" s="261"/>
      <c r="Q129" s="261"/>
      <c r="R129" s="261"/>
      <c r="S129" s="261"/>
      <c r="T129" s="262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3" t="s">
        <v>172</v>
      </c>
      <c r="AU129" s="263" t="s">
        <v>85</v>
      </c>
      <c r="AV129" s="15" t="s">
        <v>170</v>
      </c>
      <c r="AW129" s="15" t="s">
        <v>32</v>
      </c>
      <c r="AX129" s="15" t="s">
        <v>83</v>
      </c>
      <c r="AY129" s="263" t="s">
        <v>164</v>
      </c>
    </row>
    <row r="130" s="12" customFormat="1" ht="22.8" customHeight="1">
      <c r="A130" s="12"/>
      <c r="B130" s="202"/>
      <c r="C130" s="203"/>
      <c r="D130" s="204" t="s">
        <v>75</v>
      </c>
      <c r="E130" s="216" t="s">
        <v>244</v>
      </c>
      <c r="F130" s="216" t="s">
        <v>245</v>
      </c>
      <c r="G130" s="203"/>
      <c r="H130" s="203"/>
      <c r="I130" s="206"/>
      <c r="J130" s="217">
        <f>BK130</f>
        <v>0</v>
      </c>
      <c r="K130" s="203"/>
      <c r="L130" s="208"/>
      <c r="M130" s="209"/>
      <c r="N130" s="210"/>
      <c r="O130" s="210"/>
      <c r="P130" s="211">
        <f>P131</f>
        <v>0</v>
      </c>
      <c r="Q130" s="210"/>
      <c r="R130" s="211">
        <f>R131</f>
        <v>0</v>
      </c>
      <c r="S130" s="210"/>
      <c r="T130" s="212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83</v>
      </c>
      <c r="AT130" s="214" t="s">
        <v>75</v>
      </c>
      <c r="AU130" s="214" t="s">
        <v>83</v>
      </c>
      <c r="AY130" s="213" t="s">
        <v>164</v>
      </c>
      <c r="BK130" s="215">
        <f>BK131</f>
        <v>0</v>
      </c>
    </row>
    <row r="131" s="2" customFormat="1" ht="21.75" customHeight="1">
      <c r="A131" s="38"/>
      <c r="B131" s="39"/>
      <c r="C131" s="218" t="s">
        <v>178</v>
      </c>
      <c r="D131" s="218" t="s">
        <v>166</v>
      </c>
      <c r="E131" s="219" t="s">
        <v>247</v>
      </c>
      <c r="F131" s="220" t="s">
        <v>248</v>
      </c>
      <c r="G131" s="221" t="s">
        <v>220</v>
      </c>
      <c r="H131" s="222">
        <v>0.051999999999999998</v>
      </c>
      <c r="I131" s="223"/>
      <c r="J131" s="224">
        <f>ROUND(I131*H131,2)</f>
        <v>0</v>
      </c>
      <c r="K131" s="220" t="s">
        <v>1</v>
      </c>
      <c r="L131" s="44"/>
      <c r="M131" s="264" t="s">
        <v>1</v>
      </c>
      <c r="N131" s="265" t="s">
        <v>41</v>
      </c>
      <c r="O131" s="266"/>
      <c r="P131" s="267">
        <f>O131*H131</f>
        <v>0</v>
      </c>
      <c r="Q131" s="267">
        <v>0</v>
      </c>
      <c r="R131" s="267">
        <f>Q131*H131</f>
        <v>0</v>
      </c>
      <c r="S131" s="267">
        <v>0</v>
      </c>
      <c r="T131" s="26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170</v>
      </c>
      <c r="AT131" s="229" t="s">
        <v>166</v>
      </c>
      <c r="AU131" s="229" t="s">
        <v>85</v>
      </c>
      <c r="AY131" s="17" t="s">
        <v>164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83</v>
      </c>
      <c r="BK131" s="230">
        <f>ROUND(I131*H131,2)</f>
        <v>0</v>
      </c>
      <c r="BL131" s="17" t="s">
        <v>170</v>
      </c>
      <c r="BM131" s="229" t="s">
        <v>537</v>
      </c>
    </row>
    <row r="132" s="2" customFormat="1" ht="6.96" customHeight="1">
      <c r="A132" s="38"/>
      <c r="B132" s="66"/>
      <c r="C132" s="67"/>
      <c r="D132" s="67"/>
      <c r="E132" s="67"/>
      <c r="F132" s="67"/>
      <c r="G132" s="67"/>
      <c r="H132" s="67"/>
      <c r="I132" s="67"/>
      <c r="J132" s="67"/>
      <c r="K132" s="67"/>
      <c r="L132" s="44"/>
      <c r="M132" s="38"/>
      <c r="O132" s="38"/>
      <c r="P132" s="38"/>
      <c r="Q132" s="38"/>
      <c r="R132" s="38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</sheetData>
  <sheetProtection sheet="1" autoFilter="0" formatColumns="0" formatRows="0" objects="1" scenarios="1" spinCount="100000" saltValue="r0hvkJY2bl6S+j9N3fFrEkWDrXHR9+QEia/COVcoyb9CA/Oxci9S+yB2/RgmxWkVZHMUkHTnJzz7UROLFGuMtQ==" hashValue="LkL+xkrfhgu1qmb6qNMukz2gL/ZXthVICVvtVwf2k7pIwNQF3WJeH6XC1Np1xz8sTgtQCv/pl0BZ2av4GK2hOQ==" algorithmName="SHA-512" password="C7A2"/>
  <autoFilter ref="C118:K131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131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2021022oL - _II-401, III-36063, III-36066 Lipník, úprava křižovatky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132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538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8. 6. 2022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138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ROUND((SUM(BE119:BE139)),  2)</f>
        <v>0</v>
      </c>
      <c r="G33" s="38"/>
      <c r="H33" s="38"/>
      <c r="I33" s="155">
        <v>0.20999999999999999</v>
      </c>
      <c r="J33" s="154">
        <f>ROUND(((SUM(BE119:BE139))*I33),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ROUND((SUM(BF119:BF139)),  2)</f>
        <v>0</v>
      </c>
      <c r="G34" s="38"/>
      <c r="H34" s="38"/>
      <c r="I34" s="155">
        <v>0.14999999999999999</v>
      </c>
      <c r="J34" s="154">
        <f>ROUND(((SUM(BF119:BF139))*I34),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ROUND((SUM(BG119:BG139)),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ROUND((SUM(BH119:BH139)),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ROUND((SUM(BI119:BI139)),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2021022oL - _II-401, III-36063, III-36066 Lipník, úprava křižovatky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117.2 - Rozpočet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Obec Lipník u Hrotovic</v>
      </c>
      <c r="G89" s="40"/>
      <c r="H89" s="40"/>
      <c r="I89" s="32" t="s">
        <v>22</v>
      </c>
      <c r="J89" s="79" t="str">
        <f>IF(J12="","",J12)</f>
        <v>8. 6. 2022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Obec Lipník</v>
      </c>
      <c r="G91" s="40"/>
      <c r="H91" s="40"/>
      <c r="I91" s="32" t="s">
        <v>30</v>
      </c>
      <c r="J91" s="36" t="str">
        <f>E21</f>
        <v>TERRA-POZEMKOVÉ ÚPRAVY,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Milan Holotík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140</v>
      </c>
      <c r="D94" s="176"/>
      <c r="E94" s="176"/>
      <c r="F94" s="176"/>
      <c r="G94" s="176"/>
      <c r="H94" s="176"/>
      <c r="I94" s="176"/>
      <c r="J94" s="177" t="s">
        <v>141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142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143</v>
      </c>
    </row>
    <row r="97" s="9" customFormat="1" ht="24.96" customHeight="1">
      <c r="A97" s="9"/>
      <c r="B97" s="179"/>
      <c r="C97" s="180"/>
      <c r="D97" s="181" t="s">
        <v>251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252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267</v>
      </c>
      <c r="E99" s="188"/>
      <c r="F99" s="188"/>
      <c r="G99" s="188"/>
      <c r="H99" s="188"/>
      <c r="I99" s="188"/>
      <c r="J99" s="189">
        <f>J138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149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74" t="str">
        <f>E7</f>
        <v>2021022oL - _II-401, III-36063, III-36066 Lipník, úprava křižovatky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132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SO 117.2 - Rozpočet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>Obec Lipník u Hrotovic</v>
      </c>
      <c r="G113" s="40"/>
      <c r="H113" s="40"/>
      <c r="I113" s="32" t="s">
        <v>22</v>
      </c>
      <c r="J113" s="79" t="str">
        <f>IF(J12="","",J12)</f>
        <v>8. 6. 2022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40.05" customHeight="1">
      <c r="A115" s="38"/>
      <c r="B115" s="39"/>
      <c r="C115" s="32" t="s">
        <v>24</v>
      </c>
      <c r="D115" s="40"/>
      <c r="E115" s="40"/>
      <c r="F115" s="27" t="str">
        <f>E15</f>
        <v>Obec Lipník</v>
      </c>
      <c r="G115" s="40"/>
      <c r="H115" s="40"/>
      <c r="I115" s="32" t="s">
        <v>30</v>
      </c>
      <c r="J115" s="36" t="str">
        <f>E21</f>
        <v>TERRA-POZEMKOVÉ ÚPRAVY, s.r.o.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28</v>
      </c>
      <c r="D116" s="40"/>
      <c r="E116" s="40"/>
      <c r="F116" s="27" t="str">
        <f>IF(E18="","",E18)</f>
        <v>Vyplň údaj</v>
      </c>
      <c r="G116" s="40"/>
      <c r="H116" s="40"/>
      <c r="I116" s="32" t="s">
        <v>33</v>
      </c>
      <c r="J116" s="36" t="str">
        <f>E24</f>
        <v xml:space="preserve"> Milan Holotík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150</v>
      </c>
      <c r="D118" s="194" t="s">
        <v>61</v>
      </c>
      <c r="E118" s="194" t="s">
        <v>57</v>
      </c>
      <c r="F118" s="194" t="s">
        <v>58</v>
      </c>
      <c r="G118" s="194" t="s">
        <v>151</v>
      </c>
      <c r="H118" s="194" t="s">
        <v>152</v>
      </c>
      <c r="I118" s="194" t="s">
        <v>153</v>
      </c>
      <c r="J118" s="194" t="s">
        <v>141</v>
      </c>
      <c r="K118" s="195" t="s">
        <v>154</v>
      </c>
      <c r="L118" s="196"/>
      <c r="M118" s="100" t="s">
        <v>1</v>
      </c>
      <c r="N118" s="101" t="s">
        <v>40</v>
      </c>
      <c r="O118" s="101" t="s">
        <v>155</v>
      </c>
      <c r="P118" s="101" t="s">
        <v>156</v>
      </c>
      <c r="Q118" s="101" t="s">
        <v>157</v>
      </c>
      <c r="R118" s="101" t="s">
        <v>158</v>
      </c>
      <c r="S118" s="101" t="s">
        <v>159</v>
      </c>
      <c r="T118" s="102" t="s">
        <v>160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161</v>
      </c>
      <c r="D119" s="40"/>
      <c r="E119" s="40"/>
      <c r="F119" s="40"/>
      <c r="G119" s="40"/>
      <c r="H119" s="40"/>
      <c r="I119" s="40"/>
      <c r="J119" s="197">
        <f>BK119</f>
        <v>0</v>
      </c>
      <c r="K119" s="40"/>
      <c r="L119" s="44"/>
      <c r="M119" s="103"/>
      <c r="N119" s="198"/>
      <c r="O119" s="104"/>
      <c r="P119" s="199">
        <f>P120</f>
        <v>0</v>
      </c>
      <c r="Q119" s="104"/>
      <c r="R119" s="199">
        <f>R120</f>
        <v>0</v>
      </c>
      <c r="S119" s="104"/>
      <c r="T119" s="200">
        <f>T120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75</v>
      </c>
      <c r="AU119" s="17" t="s">
        <v>143</v>
      </c>
      <c r="BK119" s="201">
        <f>BK120</f>
        <v>0</v>
      </c>
    </row>
    <row r="120" s="12" customFormat="1" ht="25.92" customHeight="1">
      <c r="A120" s="12"/>
      <c r="B120" s="202"/>
      <c r="C120" s="203"/>
      <c r="D120" s="204" t="s">
        <v>75</v>
      </c>
      <c r="E120" s="205" t="s">
        <v>162</v>
      </c>
      <c r="F120" s="205" t="s">
        <v>254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P121+P138</f>
        <v>0</v>
      </c>
      <c r="Q120" s="210"/>
      <c r="R120" s="211">
        <f>R121+R138</f>
        <v>0</v>
      </c>
      <c r="S120" s="210"/>
      <c r="T120" s="212">
        <f>T121+T138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83</v>
      </c>
      <c r="AT120" s="214" t="s">
        <v>75</v>
      </c>
      <c r="AU120" s="214" t="s">
        <v>76</v>
      </c>
      <c r="AY120" s="213" t="s">
        <v>164</v>
      </c>
      <c r="BK120" s="215">
        <f>BK121+BK138</f>
        <v>0</v>
      </c>
    </row>
    <row r="121" s="12" customFormat="1" ht="22.8" customHeight="1">
      <c r="A121" s="12"/>
      <c r="B121" s="202"/>
      <c r="C121" s="203"/>
      <c r="D121" s="204" t="s">
        <v>75</v>
      </c>
      <c r="E121" s="216" t="s">
        <v>209</v>
      </c>
      <c r="F121" s="216" t="s">
        <v>255</v>
      </c>
      <c r="G121" s="203"/>
      <c r="H121" s="203"/>
      <c r="I121" s="206"/>
      <c r="J121" s="217">
        <f>BK121</f>
        <v>0</v>
      </c>
      <c r="K121" s="203"/>
      <c r="L121" s="208"/>
      <c r="M121" s="209"/>
      <c r="N121" s="210"/>
      <c r="O121" s="210"/>
      <c r="P121" s="211">
        <f>SUM(P122:P137)</f>
        <v>0</v>
      </c>
      <c r="Q121" s="210"/>
      <c r="R121" s="211">
        <f>SUM(R122:R137)</f>
        <v>0</v>
      </c>
      <c r="S121" s="210"/>
      <c r="T121" s="212">
        <f>SUM(T122:T137)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83</v>
      </c>
      <c r="AT121" s="214" t="s">
        <v>75</v>
      </c>
      <c r="AU121" s="214" t="s">
        <v>83</v>
      </c>
      <c r="AY121" s="213" t="s">
        <v>164</v>
      </c>
      <c r="BK121" s="215">
        <f>SUM(BK122:BK137)</f>
        <v>0</v>
      </c>
    </row>
    <row r="122" s="2" customFormat="1" ht="16.5" customHeight="1">
      <c r="A122" s="38"/>
      <c r="B122" s="39"/>
      <c r="C122" s="218" t="s">
        <v>83</v>
      </c>
      <c r="D122" s="218" t="s">
        <v>166</v>
      </c>
      <c r="E122" s="219" t="s">
        <v>539</v>
      </c>
      <c r="F122" s="220" t="s">
        <v>540</v>
      </c>
      <c r="G122" s="221" t="s">
        <v>185</v>
      </c>
      <c r="H122" s="222">
        <v>25</v>
      </c>
      <c r="I122" s="223"/>
      <c r="J122" s="224">
        <f>ROUND(I122*H122,2)</f>
        <v>0</v>
      </c>
      <c r="K122" s="220" t="s">
        <v>1</v>
      </c>
      <c r="L122" s="44"/>
      <c r="M122" s="225" t="s">
        <v>1</v>
      </c>
      <c r="N122" s="226" t="s">
        <v>41</v>
      </c>
      <c r="O122" s="91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170</v>
      </c>
      <c r="AT122" s="229" t="s">
        <v>166</v>
      </c>
      <c r="AU122" s="229" t="s">
        <v>85</v>
      </c>
      <c r="AY122" s="17" t="s">
        <v>164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83</v>
      </c>
      <c r="BK122" s="230">
        <f>ROUND(I122*H122,2)</f>
        <v>0</v>
      </c>
      <c r="BL122" s="17" t="s">
        <v>170</v>
      </c>
      <c r="BM122" s="229" t="s">
        <v>85</v>
      </c>
    </row>
    <row r="123" s="14" customFormat="1">
      <c r="A123" s="14"/>
      <c r="B123" s="243"/>
      <c r="C123" s="244"/>
      <c r="D123" s="233" t="s">
        <v>172</v>
      </c>
      <c r="E123" s="245" t="s">
        <v>1</v>
      </c>
      <c r="F123" s="246" t="s">
        <v>493</v>
      </c>
      <c r="G123" s="244"/>
      <c r="H123" s="245" t="s">
        <v>1</v>
      </c>
      <c r="I123" s="247"/>
      <c r="J123" s="244"/>
      <c r="K123" s="244"/>
      <c r="L123" s="248"/>
      <c r="M123" s="249"/>
      <c r="N123" s="250"/>
      <c r="O123" s="250"/>
      <c r="P123" s="250"/>
      <c r="Q123" s="250"/>
      <c r="R123" s="250"/>
      <c r="S123" s="250"/>
      <c r="T123" s="251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2" t="s">
        <v>172</v>
      </c>
      <c r="AU123" s="252" t="s">
        <v>85</v>
      </c>
      <c r="AV123" s="14" t="s">
        <v>83</v>
      </c>
      <c r="AW123" s="14" t="s">
        <v>32</v>
      </c>
      <c r="AX123" s="14" t="s">
        <v>76</v>
      </c>
      <c r="AY123" s="252" t="s">
        <v>164</v>
      </c>
    </row>
    <row r="124" s="13" customFormat="1">
      <c r="A124" s="13"/>
      <c r="B124" s="231"/>
      <c r="C124" s="232"/>
      <c r="D124" s="233" t="s">
        <v>172</v>
      </c>
      <c r="E124" s="234" t="s">
        <v>1</v>
      </c>
      <c r="F124" s="235" t="s">
        <v>541</v>
      </c>
      <c r="G124" s="232"/>
      <c r="H124" s="236">
        <v>25</v>
      </c>
      <c r="I124" s="237"/>
      <c r="J124" s="232"/>
      <c r="K124" s="232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172</v>
      </c>
      <c r="AU124" s="242" t="s">
        <v>85</v>
      </c>
      <c r="AV124" s="13" t="s">
        <v>85</v>
      </c>
      <c r="AW124" s="13" t="s">
        <v>32</v>
      </c>
      <c r="AX124" s="13" t="s">
        <v>76</v>
      </c>
      <c r="AY124" s="242" t="s">
        <v>164</v>
      </c>
    </row>
    <row r="125" s="15" customFormat="1">
      <c r="A125" s="15"/>
      <c r="B125" s="253"/>
      <c r="C125" s="254"/>
      <c r="D125" s="233" t="s">
        <v>172</v>
      </c>
      <c r="E125" s="255" t="s">
        <v>1</v>
      </c>
      <c r="F125" s="256" t="s">
        <v>201</v>
      </c>
      <c r="G125" s="254"/>
      <c r="H125" s="257">
        <v>25</v>
      </c>
      <c r="I125" s="258"/>
      <c r="J125" s="254"/>
      <c r="K125" s="254"/>
      <c r="L125" s="259"/>
      <c r="M125" s="260"/>
      <c r="N125" s="261"/>
      <c r="O125" s="261"/>
      <c r="P125" s="261"/>
      <c r="Q125" s="261"/>
      <c r="R125" s="261"/>
      <c r="S125" s="261"/>
      <c r="T125" s="262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3" t="s">
        <v>172</v>
      </c>
      <c r="AU125" s="263" t="s">
        <v>85</v>
      </c>
      <c r="AV125" s="15" t="s">
        <v>170</v>
      </c>
      <c r="AW125" s="15" t="s">
        <v>32</v>
      </c>
      <c r="AX125" s="15" t="s">
        <v>83</v>
      </c>
      <c r="AY125" s="263" t="s">
        <v>164</v>
      </c>
    </row>
    <row r="126" s="2" customFormat="1" ht="16.5" customHeight="1">
      <c r="A126" s="38"/>
      <c r="B126" s="39"/>
      <c r="C126" s="218" t="s">
        <v>85</v>
      </c>
      <c r="D126" s="218" t="s">
        <v>166</v>
      </c>
      <c r="E126" s="219" t="s">
        <v>542</v>
      </c>
      <c r="F126" s="220" t="s">
        <v>543</v>
      </c>
      <c r="G126" s="221" t="s">
        <v>185</v>
      </c>
      <c r="H126" s="222">
        <v>5</v>
      </c>
      <c r="I126" s="223"/>
      <c r="J126" s="224">
        <f>ROUND(I126*H126,2)</f>
        <v>0</v>
      </c>
      <c r="K126" s="220" t="s">
        <v>1</v>
      </c>
      <c r="L126" s="44"/>
      <c r="M126" s="225" t="s">
        <v>1</v>
      </c>
      <c r="N126" s="226" t="s">
        <v>41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170</v>
      </c>
      <c r="AT126" s="229" t="s">
        <v>166</v>
      </c>
      <c r="AU126" s="229" t="s">
        <v>85</v>
      </c>
      <c r="AY126" s="17" t="s">
        <v>164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83</v>
      </c>
      <c r="BK126" s="230">
        <f>ROUND(I126*H126,2)</f>
        <v>0</v>
      </c>
      <c r="BL126" s="17" t="s">
        <v>170</v>
      </c>
      <c r="BM126" s="229" t="s">
        <v>170</v>
      </c>
    </row>
    <row r="127" s="14" customFormat="1">
      <c r="A127" s="14"/>
      <c r="B127" s="243"/>
      <c r="C127" s="244"/>
      <c r="D127" s="233" t="s">
        <v>172</v>
      </c>
      <c r="E127" s="245" t="s">
        <v>1</v>
      </c>
      <c r="F127" s="246" t="s">
        <v>493</v>
      </c>
      <c r="G127" s="244"/>
      <c r="H127" s="245" t="s">
        <v>1</v>
      </c>
      <c r="I127" s="247"/>
      <c r="J127" s="244"/>
      <c r="K127" s="244"/>
      <c r="L127" s="248"/>
      <c r="M127" s="249"/>
      <c r="N127" s="250"/>
      <c r="O127" s="250"/>
      <c r="P127" s="250"/>
      <c r="Q127" s="250"/>
      <c r="R127" s="250"/>
      <c r="S127" s="250"/>
      <c r="T127" s="251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2" t="s">
        <v>172</v>
      </c>
      <c r="AU127" s="252" t="s">
        <v>85</v>
      </c>
      <c r="AV127" s="14" t="s">
        <v>83</v>
      </c>
      <c r="AW127" s="14" t="s">
        <v>32</v>
      </c>
      <c r="AX127" s="14" t="s">
        <v>76</v>
      </c>
      <c r="AY127" s="252" t="s">
        <v>164</v>
      </c>
    </row>
    <row r="128" s="13" customFormat="1">
      <c r="A128" s="13"/>
      <c r="B128" s="231"/>
      <c r="C128" s="232"/>
      <c r="D128" s="233" t="s">
        <v>172</v>
      </c>
      <c r="E128" s="234" t="s">
        <v>1</v>
      </c>
      <c r="F128" s="235" t="s">
        <v>544</v>
      </c>
      <c r="G128" s="232"/>
      <c r="H128" s="236">
        <v>5</v>
      </c>
      <c r="I128" s="237"/>
      <c r="J128" s="232"/>
      <c r="K128" s="232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172</v>
      </c>
      <c r="AU128" s="242" t="s">
        <v>85</v>
      </c>
      <c r="AV128" s="13" t="s">
        <v>85</v>
      </c>
      <c r="AW128" s="13" t="s">
        <v>32</v>
      </c>
      <c r="AX128" s="13" t="s">
        <v>76</v>
      </c>
      <c r="AY128" s="242" t="s">
        <v>164</v>
      </c>
    </row>
    <row r="129" s="15" customFormat="1">
      <c r="A129" s="15"/>
      <c r="B129" s="253"/>
      <c r="C129" s="254"/>
      <c r="D129" s="233" t="s">
        <v>172</v>
      </c>
      <c r="E129" s="255" t="s">
        <v>1</v>
      </c>
      <c r="F129" s="256" t="s">
        <v>201</v>
      </c>
      <c r="G129" s="254"/>
      <c r="H129" s="257">
        <v>5</v>
      </c>
      <c r="I129" s="258"/>
      <c r="J129" s="254"/>
      <c r="K129" s="254"/>
      <c r="L129" s="259"/>
      <c r="M129" s="260"/>
      <c r="N129" s="261"/>
      <c r="O129" s="261"/>
      <c r="P129" s="261"/>
      <c r="Q129" s="261"/>
      <c r="R129" s="261"/>
      <c r="S129" s="261"/>
      <c r="T129" s="262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3" t="s">
        <v>172</v>
      </c>
      <c r="AU129" s="263" t="s">
        <v>85</v>
      </c>
      <c r="AV129" s="15" t="s">
        <v>170</v>
      </c>
      <c r="AW129" s="15" t="s">
        <v>32</v>
      </c>
      <c r="AX129" s="15" t="s">
        <v>83</v>
      </c>
      <c r="AY129" s="263" t="s">
        <v>164</v>
      </c>
    </row>
    <row r="130" s="2" customFormat="1" ht="16.5" customHeight="1">
      <c r="A130" s="38"/>
      <c r="B130" s="39"/>
      <c r="C130" s="218" t="s">
        <v>178</v>
      </c>
      <c r="D130" s="218" t="s">
        <v>166</v>
      </c>
      <c r="E130" s="219" t="s">
        <v>532</v>
      </c>
      <c r="F130" s="220" t="s">
        <v>533</v>
      </c>
      <c r="G130" s="221" t="s">
        <v>169</v>
      </c>
      <c r="H130" s="222">
        <v>3</v>
      </c>
      <c r="I130" s="223"/>
      <c r="J130" s="224">
        <f>ROUND(I130*H130,2)</f>
        <v>0</v>
      </c>
      <c r="K130" s="220" t="s">
        <v>1</v>
      </c>
      <c r="L130" s="44"/>
      <c r="M130" s="225" t="s">
        <v>1</v>
      </c>
      <c r="N130" s="226" t="s">
        <v>41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170</v>
      </c>
      <c r="AT130" s="229" t="s">
        <v>166</v>
      </c>
      <c r="AU130" s="229" t="s">
        <v>85</v>
      </c>
      <c r="AY130" s="17" t="s">
        <v>164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83</v>
      </c>
      <c r="BK130" s="230">
        <f>ROUND(I130*H130,2)</f>
        <v>0</v>
      </c>
      <c r="BL130" s="17" t="s">
        <v>170</v>
      </c>
      <c r="BM130" s="229" t="s">
        <v>194</v>
      </c>
    </row>
    <row r="131" s="14" customFormat="1">
      <c r="A131" s="14"/>
      <c r="B131" s="243"/>
      <c r="C131" s="244"/>
      <c r="D131" s="233" t="s">
        <v>172</v>
      </c>
      <c r="E131" s="245" t="s">
        <v>1</v>
      </c>
      <c r="F131" s="246" t="s">
        <v>545</v>
      </c>
      <c r="G131" s="244"/>
      <c r="H131" s="245" t="s">
        <v>1</v>
      </c>
      <c r="I131" s="247"/>
      <c r="J131" s="244"/>
      <c r="K131" s="244"/>
      <c r="L131" s="248"/>
      <c r="M131" s="249"/>
      <c r="N131" s="250"/>
      <c r="O131" s="250"/>
      <c r="P131" s="250"/>
      <c r="Q131" s="250"/>
      <c r="R131" s="250"/>
      <c r="S131" s="250"/>
      <c r="T131" s="25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2" t="s">
        <v>172</v>
      </c>
      <c r="AU131" s="252" t="s">
        <v>85</v>
      </c>
      <c r="AV131" s="14" t="s">
        <v>83</v>
      </c>
      <c r="AW131" s="14" t="s">
        <v>32</v>
      </c>
      <c r="AX131" s="14" t="s">
        <v>76</v>
      </c>
      <c r="AY131" s="252" t="s">
        <v>164</v>
      </c>
    </row>
    <row r="132" s="13" customFormat="1">
      <c r="A132" s="13"/>
      <c r="B132" s="231"/>
      <c r="C132" s="232"/>
      <c r="D132" s="233" t="s">
        <v>172</v>
      </c>
      <c r="E132" s="234" t="s">
        <v>1</v>
      </c>
      <c r="F132" s="235" t="s">
        <v>546</v>
      </c>
      <c r="G132" s="232"/>
      <c r="H132" s="236">
        <v>3</v>
      </c>
      <c r="I132" s="237"/>
      <c r="J132" s="232"/>
      <c r="K132" s="232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172</v>
      </c>
      <c r="AU132" s="242" t="s">
        <v>85</v>
      </c>
      <c r="AV132" s="13" t="s">
        <v>85</v>
      </c>
      <c r="AW132" s="13" t="s">
        <v>32</v>
      </c>
      <c r="AX132" s="13" t="s">
        <v>76</v>
      </c>
      <c r="AY132" s="242" t="s">
        <v>164</v>
      </c>
    </row>
    <row r="133" s="15" customFormat="1">
      <c r="A133" s="15"/>
      <c r="B133" s="253"/>
      <c r="C133" s="254"/>
      <c r="D133" s="233" t="s">
        <v>172</v>
      </c>
      <c r="E133" s="255" t="s">
        <v>1</v>
      </c>
      <c r="F133" s="256" t="s">
        <v>201</v>
      </c>
      <c r="G133" s="254"/>
      <c r="H133" s="257">
        <v>3</v>
      </c>
      <c r="I133" s="258"/>
      <c r="J133" s="254"/>
      <c r="K133" s="254"/>
      <c r="L133" s="259"/>
      <c r="M133" s="260"/>
      <c r="N133" s="261"/>
      <c r="O133" s="261"/>
      <c r="P133" s="261"/>
      <c r="Q133" s="261"/>
      <c r="R133" s="261"/>
      <c r="S133" s="261"/>
      <c r="T133" s="262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3" t="s">
        <v>172</v>
      </c>
      <c r="AU133" s="263" t="s">
        <v>85</v>
      </c>
      <c r="AV133" s="15" t="s">
        <v>170</v>
      </c>
      <c r="AW133" s="15" t="s">
        <v>32</v>
      </c>
      <c r="AX133" s="15" t="s">
        <v>83</v>
      </c>
      <c r="AY133" s="263" t="s">
        <v>164</v>
      </c>
    </row>
    <row r="134" s="2" customFormat="1" ht="16.5" customHeight="1">
      <c r="A134" s="38"/>
      <c r="B134" s="39"/>
      <c r="C134" s="218" t="s">
        <v>170</v>
      </c>
      <c r="D134" s="218" t="s">
        <v>166</v>
      </c>
      <c r="E134" s="219" t="s">
        <v>532</v>
      </c>
      <c r="F134" s="220" t="s">
        <v>533</v>
      </c>
      <c r="G134" s="221" t="s">
        <v>169</v>
      </c>
      <c r="H134" s="222">
        <v>50</v>
      </c>
      <c r="I134" s="223"/>
      <c r="J134" s="224">
        <f>ROUND(I134*H134,2)</f>
        <v>0</v>
      </c>
      <c r="K134" s="220" t="s">
        <v>1</v>
      </c>
      <c r="L134" s="44"/>
      <c r="M134" s="225" t="s">
        <v>1</v>
      </c>
      <c r="N134" s="226" t="s">
        <v>41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170</v>
      </c>
      <c r="AT134" s="229" t="s">
        <v>166</v>
      </c>
      <c r="AU134" s="229" t="s">
        <v>85</v>
      </c>
      <c r="AY134" s="17" t="s">
        <v>164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83</v>
      </c>
      <c r="BK134" s="230">
        <f>ROUND(I134*H134,2)</f>
        <v>0</v>
      </c>
      <c r="BL134" s="17" t="s">
        <v>170</v>
      </c>
      <c r="BM134" s="229" t="s">
        <v>211</v>
      </c>
    </row>
    <row r="135" s="14" customFormat="1">
      <c r="A135" s="14"/>
      <c r="B135" s="243"/>
      <c r="C135" s="244"/>
      <c r="D135" s="233" t="s">
        <v>172</v>
      </c>
      <c r="E135" s="245" t="s">
        <v>1</v>
      </c>
      <c r="F135" s="246" t="s">
        <v>545</v>
      </c>
      <c r="G135" s="244"/>
      <c r="H135" s="245" t="s">
        <v>1</v>
      </c>
      <c r="I135" s="247"/>
      <c r="J135" s="244"/>
      <c r="K135" s="244"/>
      <c r="L135" s="248"/>
      <c r="M135" s="249"/>
      <c r="N135" s="250"/>
      <c r="O135" s="250"/>
      <c r="P135" s="250"/>
      <c r="Q135" s="250"/>
      <c r="R135" s="250"/>
      <c r="S135" s="250"/>
      <c r="T135" s="25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2" t="s">
        <v>172</v>
      </c>
      <c r="AU135" s="252" t="s">
        <v>85</v>
      </c>
      <c r="AV135" s="14" t="s">
        <v>83</v>
      </c>
      <c r="AW135" s="14" t="s">
        <v>32</v>
      </c>
      <c r="AX135" s="14" t="s">
        <v>76</v>
      </c>
      <c r="AY135" s="252" t="s">
        <v>164</v>
      </c>
    </row>
    <row r="136" s="13" customFormat="1">
      <c r="A136" s="13"/>
      <c r="B136" s="231"/>
      <c r="C136" s="232"/>
      <c r="D136" s="233" t="s">
        <v>172</v>
      </c>
      <c r="E136" s="234" t="s">
        <v>1</v>
      </c>
      <c r="F136" s="235" t="s">
        <v>547</v>
      </c>
      <c r="G136" s="232"/>
      <c r="H136" s="236">
        <v>50</v>
      </c>
      <c r="I136" s="237"/>
      <c r="J136" s="232"/>
      <c r="K136" s="232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172</v>
      </c>
      <c r="AU136" s="242" t="s">
        <v>85</v>
      </c>
      <c r="AV136" s="13" t="s">
        <v>85</v>
      </c>
      <c r="AW136" s="13" t="s">
        <v>32</v>
      </c>
      <c r="AX136" s="13" t="s">
        <v>76</v>
      </c>
      <c r="AY136" s="242" t="s">
        <v>164</v>
      </c>
    </row>
    <row r="137" s="15" customFormat="1">
      <c r="A137" s="15"/>
      <c r="B137" s="253"/>
      <c r="C137" s="254"/>
      <c r="D137" s="233" t="s">
        <v>172</v>
      </c>
      <c r="E137" s="255" t="s">
        <v>1</v>
      </c>
      <c r="F137" s="256" t="s">
        <v>201</v>
      </c>
      <c r="G137" s="254"/>
      <c r="H137" s="257">
        <v>50</v>
      </c>
      <c r="I137" s="258"/>
      <c r="J137" s="254"/>
      <c r="K137" s="254"/>
      <c r="L137" s="259"/>
      <c r="M137" s="260"/>
      <c r="N137" s="261"/>
      <c r="O137" s="261"/>
      <c r="P137" s="261"/>
      <c r="Q137" s="261"/>
      <c r="R137" s="261"/>
      <c r="S137" s="261"/>
      <c r="T137" s="262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3" t="s">
        <v>172</v>
      </c>
      <c r="AU137" s="263" t="s">
        <v>85</v>
      </c>
      <c r="AV137" s="15" t="s">
        <v>170</v>
      </c>
      <c r="AW137" s="15" t="s">
        <v>32</v>
      </c>
      <c r="AX137" s="15" t="s">
        <v>83</v>
      </c>
      <c r="AY137" s="263" t="s">
        <v>164</v>
      </c>
    </row>
    <row r="138" s="12" customFormat="1" ht="22.8" customHeight="1">
      <c r="A138" s="12"/>
      <c r="B138" s="202"/>
      <c r="C138" s="203"/>
      <c r="D138" s="204" t="s">
        <v>75</v>
      </c>
      <c r="E138" s="216" t="s">
        <v>244</v>
      </c>
      <c r="F138" s="216" t="s">
        <v>308</v>
      </c>
      <c r="G138" s="203"/>
      <c r="H138" s="203"/>
      <c r="I138" s="206"/>
      <c r="J138" s="217">
        <f>BK138</f>
        <v>0</v>
      </c>
      <c r="K138" s="203"/>
      <c r="L138" s="208"/>
      <c r="M138" s="209"/>
      <c r="N138" s="210"/>
      <c r="O138" s="210"/>
      <c r="P138" s="211">
        <f>P139</f>
        <v>0</v>
      </c>
      <c r="Q138" s="210"/>
      <c r="R138" s="211">
        <f>R139</f>
        <v>0</v>
      </c>
      <c r="S138" s="210"/>
      <c r="T138" s="212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3" t="s">
        <v>83</v>
      </c>
      <c r="AT138" s="214" t="s">
        <v>75</v>
      </c>
      <c r="AU138" s="214" t="s">
        <v>83</v>
      </c>
      <c r="AY138" s="213" t="s">
        <v>164</v>
      </c>
      <c r="BK138" s="215">
        <f>BK139</f>
        <v>0</v>
      </c>
    </row>
    <row r="139" s="2" customFormat="1" ht="21.75" customHeight="1">
      <c r="A139" s="38"/>
      <c r="B139" s="39"/>
      <c r="C139" s="218" t="s">
        <v>188</v>
      </c>
      <c r="D139" s="218" t="s">
        <v>166</v>
      </c>
      <c r="E139" s="219" t="s">
        <v>247</v>
      </c>
      <c r="F139" s="220" t="s">
        <v>248</v>
      </c>
      <c r="G139" s="221" t="s">
        <v>220</v>
      </c>
      <c r="H139" s="222">
        <v>0.033000000000000002</v>
      </c>
      <c r="I139" s="223"/>
      <c r="J139" s="224">
        <f>ROUND(I139*H139,2)</f>
        <v>0</v>
      </c>
      <c r="K139" s="220" t="s">
        <v>1</v>
      </c>
      <c r="L139" s="44"/>
      <c r="M139" s="264" t="s">
        <v>1</v>
      </c>
      <c r="N139" s="265" t="s">
        <v>41</v>
      </c>
      <c r="O139" s="266"/>
      <c r="P139" s="267">
        <f>O139*H139</f>
        <v>0</v>
      </c>
      <c r="Q139" s="267">
        <v>0</v>
      </c>
      <c r="R139" s="267">
        <f>Q139*H139</f>
        <v>0</v>
      </c>
      <c r="S139" s="267">
        <v>0</v>
      </c>
      <c r="T139" s="26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170</v>
      </c>
      <c r="AT139" s="229" t="s">
        <v>166</v>
      </c>
      <c r="AU139" s="229" t="s">
        <v>85</v>
      </c>
      <c r="AY139" s="17" t="s">
        <v>164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83</v>
      </c>
      <c r="BK139" s="230">
        <f>ROUND(I139*H139,2)</f>
        <v>0</v>
      </c>
      <c r="BL139" s="17" t="s">
        <v>170</v>
      </c>
      <c r="BM139" s="229" t="s">
        <v>224</v>
      </c>
    </row>
    <row r="140" s="2" customFormat="1" ht="6.96" customHeight="1">
      <c r="A140" s="38"/>
      <c r="B140" s="66"/>
      <c r="C140" s="67"/>
      <c r="D140" s="67"/>
      <c r="E140" s="67"/>
      <c r="F140" s="67"/>
      <c r="G140" s="67"/>
      <c r="H140" s="67"/>
      <c r="I140" s="67"/>
      <c r="J140" s="67"/>
      <c r="K140" s="67"/>
      <c r="L140" s="44"/>
      <c r="M140" s="38"/>
      <c r="O140" s="38"/>
      <c r="P140" s="38"/>
      <c r="Q140" s="38"/>
      <c r="R140" s="38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</sheetData>
  <sheetProtection sheet="1" autoFilter="0" formatColumns="0" formatRows="0" objects="1" scenarios="1" spinCount="100000" saltValue="Jg/41TRluXUdU/QaxpKwZ7IZJyceHyFHiZZro0KBKf8MDQHMaKrI/Ful5Zix7NzsaiDaQuCW0HBZ1Q85ui1OdA==" hashValue="gxbCcF5SdGNFelQAFhmdFvrhH/LFGNkcXgrYG64zJiCEvJCFSiYFDQgk9P8yctHxgjAcp74dDD+PFHOlnBrvLg==" algorithmName="SHA-512" password="C7A2"/>
  <autoFilter ref="C118:K139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131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2021022oL - _II-401, III-36063, III-36066 Lipník, úprava křižovatky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132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548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8. 6. 2022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138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ROUND((SUM(BE121:BE173)),  2)</f>
        <v>0</v>
      </c>
      <c r="G33" s="38"/>
      <c r="H33" s="38"/>
      <c r="I33" s="155">
        <v>0.20999999999999999</v>
      </c>
      <c r="J33" s="154">
        <f>ROUND(((SUM(BE121:BE173))*I33),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ROUND((SUM(BF121:BF173)),  2)</f>
        <v>0</v>
      </c>
      <c r="G34" s="38"/>
      <c r="H34" s="38"/>
      <c r="I34" s="155">
        <v>0.14999999999999999</v>
      </c>
      <c r="J34" s="154">
        <f>ROUND(((SUM(BF121:BF173))*I34),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ROUND((SUM(BG121:BG173)),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ROUND((SUM(BH121:BH173)),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ROUND((SUM(BI121:BI173)),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2021022oL - _II-401, III-36063, III-36066 Lipník, úprava křižovatky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121 - Rozpočet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Obec Lipník u Hrotovic</v>
      </c>
      <c r="G89" s="40"/>
      <c r="H89" s="40"/>
      <c r="I89" s="32" t="s">
        <v>22</v>
      </c>
      <c r="J89" s="79" t="str">
        <f>IF(J12="","",J12)</f>
        <v>8. 6. 2022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Obec Lipník</v>
      </c>
      <c r="G91" s="40"/>
      <c r="H91" s="40"/>
      <c r="I91" s="32" t="s">
        <v>30</v>
      </c>
      <c r="J91" s="36" t="str">
        <f>E21</f>
        <v>TERRA-POZEMKOVÉ ÚPRAVY,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Milan Holotík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140</v>
      </c>
      <c r="D94" s="176"/>
      <c r="E94" s="176"/>
      <c r="F94" s="176"/>
      <c r="G94" s="176"/>
      <c r="H94" s="176"/>
      <c r="I94" s="176"/>
      <c r="J94" s="177" t="s">
        <v>141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142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143</v>
      </c>
    </row>
    <row r="97" s="9" customFormat="1" ht="24.96" customHeight="1">
      <c r="A97" s="9"/>
      <c r="B97" s="179"/>
      <c r="C97" s="180"/>
      <c r="D97" s="181" t="s">
        <v>251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266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549</v>
      </c>
      <c r="E99" s="188"/>
      <c r="F99" s="188"/>
      <c r="G99" s="188"/>
      <c r="H99" s="188"/>
      <c r="I99" s="188"/>
      <c r="J99" s="189">
        <f>J128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252</v>
      </c>
      <c r="E100" s="188"/>
      <c r="F100" s="188"/>
      <c r="G100" s="188"/>
      <c r="H100" s="188"/>
      <c r="I100" s="188"/>
      <c r="J100" s="189">
        <f>J159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267</v>
      </c>
      <c r="E101" s="188"/>
      <c r="F101" s="188"/>
      <c r="G101" s="188"/>
      <c r="H101" s="188"/>
      <c r="I101" s="188"/>
      <c r="J101" s="189">
        <f>J172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149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74" t="str">
        <f>E7</f>
        <v>2021022oL - _II-401, III-36063, III-36066 Lipník, úprava křižovatky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132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SO 121 - Rozpočet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>Obec Lipník u Hrotovic</v>
      </c>
      <c r="G115" s="40"/>
      <c r="H115" s="40"/>
      <c r="I115" s="32" t="s">
        <v>22</v>
      </c>
      <c r="J115" s="79" t="str">
        <f>IF(J12="","",J12)</f>
        <v>8. 6. 2022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40.05" customHeight="1">
      <c r="A117" s="38"/>
      <c r="B117" s="39"/>
      <c r="C117" s="32" t="s">
        <v>24</v>
      </c>
      <c r="D117" s="40"/>
      <c r="E117" s="40"/>
      <c r="F117" s="27" t="str">
        <f>E15</f>
        <v>Obec Lipník</v>
      </c>
      <c r="G117" s="40"/>
      <c r="H117" s="40"/>
      <c r="I117" s="32" t="s">
        <v>30</v>
      </c>
      <c r="J117" s="36" t="str">
        <f>E21</f>
        <v>TERRA-POZEMKOVÉ ÚPRAVY, s.r.o.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32" t="s">
        <v>33</v>
      </c>
      <c r="J118" s="36" t="str">
        <f>E24</f>
        <v xml:space="preserve"> Milan Holotík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150</v>
      </c>
      <c r="D120" s="194" t="s">
        <v>61</v>
      </c>
      <c r="E120" s="194" t="s">
        <v>57</v>
      </c>
      <c r="F120" s="194" t="s">
        <v>58</v>
      </c>
      <c r="G120" s="194" t="s">
        <v>151</v>
      </c>
      <c r="H120" s="194" t="s">
        <v>152</v>
      </c>
      <c r="I120" s="194" t="s">
        <v>153</v>
      </c>
      <c r="J120" s="194" t="s">
        <v>141</v>
      </c>
      <c r="K120" s="195" t="s">
        <v>154</v>
      </c>
      <c r="L120" s="196"/>
      <c r="M120" s="100" t="s">
        <v>1</v>
      </c>
      <c r="N120" s="101" t="s">
        <v>40</v>
      </c>
      <c r="O120" s="101" t="s">
        <v>155</v>
      </c>
      <c r="P120" s="101" t="s">
        <v>156</v>
      </c>
      <c r="Q120" s="101" t="s">
        <v>157</v>
      </c>
      <c r="R120" s="101" t="s">
        <v>158</v>
      </c>
      <c r="S120" s="101" t="s">
        <v>159</v>
      </c>
      <c r="T120" s="102" t="s">
        <v>160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161</v>
      </c>
      <c r="D121" s="40"/>
      <c r="E121" s="40"/>
      <c r="F121" s="40"/>
      <c r="G121" s="40"/>
      <c r="H121" s="40"/>
      <c r="I121" s="40"/>
      <c r="J121" s="197">
        <f>BK121</f>
        <v>0</v>
      </c>
      <c r="K121" s="40"/>
      <c r="L121" s="44"/>
      <c r="M121" s="103"/>
      <c r="N121" s="198"/>
      <c r="O121" s="104"/>
      <c r="P121" s="199">
        <f>P122</f>
        <v>0</v>
      </c>
      <c r="Q121" s="104"/>
      <c r="R121" s="199">
        <f>R122</f>
        <v>0</v>
      </c>
      <c r="S121" s="104"/>
      <c r="T121" s="200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75</v>
      </c>
      <c r="AU121" s="17" t="s">
        <v>143</v>
      </c>
      <c r="BK121" s="201">
        <f>BK122</f>
        <v>0</v>
      </c>
    </row>
    <row r="122" s="12" customFormat="1" ht="25.92" customHeight="1">
      <c r="A122" s="12"/>
      <c r="B122" s="202"/>
      <c r="C122" s="203"/>
      <c r="D122" s="204" t="s">
        <v>75</v>
      </c>
      <c r="E122" s="205" t="s">
        <v>162</v>
      </c>
      <c r="F122" s="205" t="s">
        <v>254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P123+P128+P159+P172</f>
        <v>0</v>
      </c>
      <c r="Q122" s="210"/>
      <c r="R122" s="211">
        <f>R123+R128+R159+R172</f>
        <v>0</v>
      </c>
      <c r="S122" s="210"/>
      <c r="T122" s="212">
        <f>T123+T128+T159+T172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83</v>
      </c>
      <c r="AT122" s="214" t="s">
        <v>75</v>
      </c>
      <c r="AU122" s="214" t="s">
        <v>76</v>
      </c>
      <c r="AY122" s="213" t="s">
        <v>164</v>
      </c>
      <c r="BK122" s="215">
        <f>BK123+BK128+BK159+BK172</f>
        <v>0</v>
      </c>
    </row>
    <row r="123" s="12" customFormat="1" ht="22.8" customHeight="1">
      <c r="A123" s="12"/>
      <c r="B123" s="202"/>
      <c r="C123" s="203"/>
      <c r="D123" s="204" t="s">
        <v>75</v>
      </c>
      <c r="E123" s="216" t="s">
        <v>83</v>
      </c>
      <c r="F123" s="216" t="s">
        <v>268</v>
      </c>
      <c r="G123" s="203"/>
      <c r="H123" s="203"/>
      <c r="I123" s="206"/>
      <c r="J123" s="217">
        <f>BK123</f>
        <v>0</v>
      </c>
      <c r="K123" s="203"/>
      <c r="L123" s="208"/>
      <c r="M123" s="209"/>
      <c r="N123" s="210"/>
      <c r="O123" s="210"/>
      <c r="P123" s="211">
        <f>SUM(P124:P127)</f>
        <v>0</v>
      </c>
      <c r="Q123" s="210"/>
      <c r="R123" s="211">
        <f>SUM(R124:R127)</f>
        <v>0</v>
      </c>
      <c r="S123" s="210"/>
      <c r="T123" s="212">
        <f>SUM(T124:T127)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83</v>
      </c>
      <c r="AT123" s="214" t="s">
        <v>75</v>
      </c>
      <c r="AU123" s="214" t="s">
        <v>83</v>
      </c>
      <c r="AY123" s="213" t="s">
        <v>164</v>
      </c>
      <c r="BK123" s="215">
        <f>SUM(BK124:BK127)</f>
        <v>0</v>
      </c>
    </row>
    <row r="124" s="2" customFormat="1" ht="16.5" customHeight="1">
      <c r="A124" s="38"/>
      <c r="B124" s="39"/>
      <c r="C124" s="218" t="s">
        <v>83</v>
      </c>
      <c r="D124" s="218" t="s">
        <v>166</v>
      </c>
      <c r="E124" s="219" t="s">
        <v>407</v>
      </c>
      <c r="F124" s="220" t="s">
        <v>408</v>
      </c>
      <c r="G124" s="221" t="s">
        <v>169</v>
      </c>
      <c r="H124" s="222">
        <v>477.94999999999999</v>
      </c>
      <c r="I124" s="223"/>
      <c r="J124" s="224">
        <f>ROUND(I124*H124,2)</f>
        <v>0</v>
      </c>
      <c r="K124" s="220" t="s">
        <v>1</v>
      </c>
      <c r="L124" s="44"/>
      <c r="M124" s="225" t="s">
        <v>1</v>
      </c>
      <c r="N124" s="226" t="s">
        <v>41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170</v>
      </c>
      <c r="AT124" s="229" t="s">
        <v>166</v>
      </c>
      <c r="AU124" s="229" t="s">
        <v>85</v>
      </c>
      <c r="AY124" s="17" t="s">
        <v>164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83</v>
      </c>
      <c r="BK124" s="230">
        <f>ROUND(I124*H124,2)</f>
        <v>0</v>
      </c>
      <c r="BL124" s="17" t="s">
        <v>170</v>
      </c>
      <c r="BM124" s="229" t="s">
        <v>85</v>
      </c>
    </row>
    <row r="125" s="13" customFormat="1">
      <c r="A125" s="13"/>
      <c r="B125" s="231"/>
      <c r="C125" s="232"/>
      <c r="D125" s="233" t="s">
        <v>172</v>
      </c>
      <c r="E125" s="234" t="s">
        <v>1</v>
      </c>
      <c r="F125" s="235" t="s">
        <v>550</v>
      </c>
      <c r="G125" s="232"/>
      <c r="H125" s="236">
        <v>427.13</v>
      </c>
      <c r="I125" s="237"/>
      <c r="J125" s="232"/>
      <c r="K125" s="232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172</v>
      </c>
      <c r="AU125" s="242" t="s">
        <v>85</v>
      </c>
      <c r="AV125" s="13" t="s">
        <v>85</v>
      </c>
      <c r="AW125" s="13" t="s">
        <v>32</v>
      </c>
      <c r="AX125" s="13" t="s">
        <v>76</v>
      </c>
      <c r="AY125" s="242" t="s">
        <v>164</v>
      </c>
    </row>
    <row r="126" s="13" customFormat="1">
      <c r="A126" s="13"/>
      <c r="B126" s="231"/>
      <c r="C126" s="232"/>
      <c r="D126" s="233" t="s">
        <v>172</v>
      </c>
      <c r="E126" s="234" t="s">
        <v>1</v>
      </c>
      <c r="F126" s="235" t="s">
        <v>551</v>
      </c>
      <c r="G126" s="232"/>
      <c r="H126" s="236">
        <v>50.82</v>
      </c>
      <c r="I126" s="237"/>
      <c r="J126" s="232"/>
      <c r="K126" s="232"/>
      <c r="L126" s="238"/>
      <c r="M126" s="239"/>
      <c r="N126" s="240"/>
      <c r="O126" s="240"/>
      <c r="P126" s="240"/>
      <c r="Q126" s="240"/>
      <c r="R126" s="240"/>
      <c r="S126" s="240"/>
      <c r="T126" s="24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2" t="s">
        <v>172</v>
      </c>
      <c r="AU126" s="242" t="s">
        <v>85</v>
      </c>
      <c r="AV126" s="13" t="s">
        <v>85</v>
      </c>
      <c r="AW126" s="13" t="s">
        <v>32</v>
      </c>
      <c r="AX126" s="13" t="s">
        <v>76</v>
      </c>
      <c r="AY126" s="242" t="s">
        <v>164</v>
      </c>
    </row>
    <row r="127" s="15" customFormat="1">
      <c r="A127" s="15"/>
      <c r="B127" s="253"/>
      <c r="C127" s="254"/>
      <c r="D127" s="233" t="s">
        <v>172</v>
      </c>
      <c r="E127" s="255" t="s">
        <v>1</v>
      </c>
      <c r="F127" s="256" t="s">
        <v>261</v>
      </c>
      <c r="G127" s="254"/>
      <c r="H127" s="257">
        <v>477.94999999999999</v>
      </c>
      <c r="I127" s="258"/>
      <c r="J127" s="254"/>
      <c r="K127" s="254"/>
      <c r="L127" s="259"/>
      <c r="M127" s="260"/>
      <c r="N127" s="261"/>
      <c r="O127" s="261"/>
      <c r="P127" s="261"/>
      <c r="Q127" s="261"/>
      <c r="R127" s="261"/>
      <c r="S127" s="261"/>
      <c r="T127" s="262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3" t="s">
        <v>172</v>
      </c>
      <c r="AU127" s="263" t="s">
        <v>85</v>
      </c>
      <c r="AV127" s="15" t="s">
        <v>170</v>
      </c>
      <c r="AW127" s="15" t="s">
        <v>32</v>
      </c>
      <c r="AX127" s="15" t="s">
        <v>83</v>
      </c>
      <c r="AY127" s="263" t="s">
        <v>164</v>
      </c>
    </row>
    <row r="128" s="12" customFormat="1" ht="22.8" customHeight="1">
      <c r="A128" s="12"/>
      <c r="B128" s="202"/>
      <c r="C128" s="203"/>
      <c r="D128" s="204" t="s">
        <v>75</v>
      </c>
      <c r="E128" s="216" t="s">
        <v>188</v>
      </c>
      <c r="F128" s="216" t="s">
        <v>552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SUM(P129:P158)</f>
        <v>0</v>
      </c>
      <c r="Q128" s="210"/>
      <c r="R128" s="211">
        <f>SUM(R129:R158)</f>
        <v>0</v>
      </c>
      <c r="S128" s="210"/>
      <c r="T128" s="212">
        <f>SUM(T129:T158)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83</v>
      </c>
      <c r="AT128" s="214" t="s">
        <v>75</v>
      </c>
      <c r="AU128" s="214" t="s">
        <v>83</v>
      </c>
      <c r="AY128" s="213" t="s">
        <v>164</v>
      </c>
      <c r="BK128" s="215">
        <f>SUM(BK129:BK158)</f>
        <v>0</v>
      </c>
    </row>
    <row r="129" s="2" customFormat="1" ht="16.5" customHeight="1">
      <c r="A129" s="38"/>
      <c r="B129" s="39"/>
      <c r="C129" s="218" t="s">
        <v>85</v>
      </c>
      <c r="D129" s="218" t="s">
        <v>166</v>
      </c>
      <c r="E129" s="219" t="s">
        <v>553</v>
      </c>
      <c r="F129" s="220" t="s">
        <v>554</v>
      </c>
      <c r="G129" s="221" t="s">
        <v>169</v>
      </c>
      <c r="H129" s="222">
        <v>268</v>
      </c>
      <c r="I129" s="223"/>
      <c r="J129" s="224">
        <f>ROUND(I129*H129,2)</f>
        <v>0</v>
      </c>
      <c r="K129" s="220" t="s">
        <v>1</v>
      </c>
      <c r="L129" s="44"/>
      <c r="M129" s="225" t="s">
        <v>1</v>
      </c>
      <c r="N129" s="226" t="s">
        <v>41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170</v>
      </c>
      <c r="AT129" s="229" t="s">
        <v>166</v>
      </c>
      <c r="AU129" s="229" t="s">
        <v>85</v>
      </c>
      <c r="AY129" s="17" t="s">
        <v>164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83</v>
      </c>
      <c r="BK129" s="230">
        <f>ROUND(I129*H129,2)</f>
        <v>0</v>
      </c>
      <c r="BL129" s="17" t="s">
        <v>170</v>
      </c>
      <c r="BM129" s="229" t="s">
        <v>170</v>
      </c>
    </row>
    <row r="130" s="13" customFormat="1">
      <c r="A130" s="13"/>
      <c r="B130" s="231"/>
      <c r="C130" s="232"/>
      <c r="D130" s="233" t="s">
        <v>172</v>
      </c>
      <c r="E130" s="234" t="s">
        <v>1</v>
      </c>
      <c r="F130" s="235" t="s">
        <v>555</v>
      </c>
      <c r="G130" s="232"/>
      <c r="H130" s="236">
        <v>268</v>
      </c>
      <c r="I130" s="237"/>
      <c r="J130" s="232"/>
      <c r="K130" s="232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172</v>
      </c>
      <c r="AU130" s="242" t="s">
        <v>85</v>
      </c>
      <c r="AV130" s="13" t="s">
        <v>85</v>
      </c>
      <c r="AW130" s="13" t="s">
        <v>32</v>
      </c>
      <c r="AX130" s="13" t="s">
        <v>76</v>
      </c>
      <c r="AY130" s="242" t="s">
        <v>164</v>
      </c>
    </row>
    <row r="131" s="15" customFormat="1">
      <c r="A131" s="15"/>
      <c r="B131" s="253"/>
      <c r="C131" s="254"/>
      <c r="D131" s="233" t="s">
        <v>172</v>
      </c>
      <c r="E131" s="255" t="s">
        <v>1</v>
      </c>
      <c r="F131" s="256" t="s">
        <v>201</v>
      </c>
      <c r="G131" s="254"/>
      <c r="H131" s="257">
        <v>268</v>
      </c>
      <c r="I131" s="258"/>
      <c r="J131" s="254"/>
      <c r="K131" s="254"/>
      <c r="L131" s="259"/>
      <c r="M131" s="260"/>
      <c r="N131" s="261"/>
      <c r="O131" s="261"/>
      <c r="P131" s="261"/>
      <c r="Q131" s="261"/>
      <c r="R131" s="261"/>
      <c r="S131" s="261"/>
      <c r="T131" s="262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3" t="s">
        <v>172</v>
      </c>
      <c r="AU131" s="263" t="s">
        <v>85</v>
      </c>
      <c r="AV131" s="15" t="s">
        <v>170</v>
      </c>
      <c r="AW131" s="15" t="s">
        <v>32</v>
      </c>
      <c r="AX131" s="15" t="s">
        <v>83</v>
      </c>
      <c r="AY131" s="263" t="s">
        <v>164</v>
      </c>
    </row>
    <row r="132" s="2" customFormat="1" ht="16.5" customHeight="1">
      <c r="A132" s="38"/>
      <c r="B132" s="39"/>
      <c r="C132" s="218" t="s">
        <v>178</v>
      </c>
      <c r="D132" s="218" t="s">
        <v>166</v>
      </c>
      <c r="E132" s="219" t="s">
        <v>432</v>
      </c>
      <c r="F132" s="220" t="s">
        <v>433</v>
      </c>
      <c r="G132" s="221" t="s">
        <v>169</v>
      </c>
      <c r="H132" s="222">
        <v>294.80000000000001</v>
      </c>
      <c r="I132" s="223"/>
      <c r="J132" s="224">
        <f>ROUND(I132*H132,2)</f>
        <v>0</v>
      </c>
      <c r="K132" s="220" t="s">
        <v>1</v>
      </c>
      <c r="L132" s="44"/>
      <c r="M132" s="225" t="s">
        <v>1</v>
      </c>
      <c r="N132" s="226" t="s">
        <v>41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170</v>
      </c>
      <c r="AT132" s="229" t="s">
        <v>166</v>
      </c>
      <c r="AU132" s="229" t="s">
        <v>85</v>
      </c>
      <c r="AY132" s="17" t="s">
        <v>164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83</v>
      </c>
      <c r="BK132" s="230">
        <f>ROUND(I132*H132,2)</f>
        <v>0</v>
      </c>
      <c r="BL132" s="17" t="s">
        <v>170</v>
      </c>
      <c r="BM132" s="229" t="s">
        <v>194</v>
      </c>
    </row>
    <row r="133" s="13" customFormat="1">
      <c r="A133" s="13"/>
      <c r="B133" s="231"/>
      <c r="C133" s="232"/>
      <c r="D133" s="233" t="s">
        <v>172</v>
      </c>
      <c r="E133" s="234" t="s">
        <v>1</v>
      </c>
      <c r="F133" s="235" t="s">
        <v>556</v>
      </c>
      <c r="G133" s="232"/>
      <c r="H133" s="236">
        <v>294.80000000000001</v>
      </c>
      <c r="I133" s="237"/>
      <c r="J133" s="232"/>
      <c r="K133" s="232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172</v>
      </c>
      <c r="AU133" s="242" t="s">
        <v>85</v>
      </c>
      <c r="AV133" s="13" t="s">
        <v>85</v>
      </c>
      <c r="AW133" s="13" t="s">
        <v>32</v>
      </c>
      <c r="AX133" s="13" t="s">
        <v>76</v>
      </c>
      <c r="AY133" s="242" t="s">
        <v>164</v>
      </c>
    </row>
    <row r="134" s="15" customFormat="1">
      <c r="A134" s="15"/>
      <c r="B134" s="253"/>
      <c r="C134" s="254"/>
      <c r="D134" s="233" t="s">
        <v>172</v>
      </c>
      <c r="E134" s="255" t="s">
        <v>1</v>
      </c>
      <c r="F134" s="256" t="s">
        <v>201</v>
      </c>
      <c r="G134" s="254"/>
      <c r="H134" s="257">
        <v>294.80000000000001</v>
      </c>
      <c r="I134" s="258"/>
      <c r="J134" s="254"/>
      <c r="K134" s="254"/>
      <c r="L134" s="259"/>
      <c r="M134" s="260"/>
      <c r="N134" s="261"/>
      <c r="O134" s="261"/>
      <c r="P134" s="261"/>
      <c r="Q134" s="261"/>
      <c r="R134" s="261"/>
      <c r="S134" s="261"/>
      <c r="T134" s="262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3" t="s">
        <v>172</v>
      </c>
      <c r="AU134" s="263" t="s">
        <v>85</v>
      </c>
      <c r="AV134" s="15" t="s">
        <v>170</v>
      </c>
      <c r="AW134" s="15" t="s">
        <v>32</v>
      </c>
      <c r="AX134" s="15" t="s">
        <v>83</v>
      </c>
      <c r="AY134" s="263" t="s">
        <v>164</v>
      </c>
    </row>
    <row r="135" s="2" customFormat="1" ht="16.5" customHeight="1">
      <c r="A135" s="38"/>
      <c r="B135" s="39"/>
      <c r="C135" s="218" t="s">
        <v>170</v>
      </c>
      <c r="D135" s="218" t="s">
        <v>166</v>
      </c>
      <c r="E135" s="219" t="s">
        <v>557</v>
      </c>
      <c r="F135" s="220" t="s">
        <v>558</v>
      </c>
      <c r="G135" s="221" t="s">
        <v>169</v>
      </c>
      <c r="H135" s="222">
        <v>88.200000000000003</v>
      </c>
      <c r="I135" s="223"/>
      <c r="J135" s="224">
        <f>ROUND(I135*H135,2)</f>
        <v>0</v>
      </c>
      <c r="K135" s="220" t="s">
        <v>1</v>
      </c>
      <c r="L135" s="44"/>
      <c r="M135" s="225" t="s">
        <v>1</v>
      </c>
      <c r="N135" s="226" t="s">
        <v>41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170</v>
      </c>
      <c r="AT135" s="229" t="s">
        <v>166</v>
      </c>
      <c r="AU135" s="229" t="s">
        <v>85</v>
      </c>
      <c r="AY135" s="17" t="s">
        <v>164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83</v>
      </c>
      <c r="BK135" s="230">
        <f>ROUND(I135*H135,2)</f>
        <v>0</v>
      </c>
      <c r="BL135" s="17" t="s">
        <v>170</v>
      </c>
      <c r="BM135" s="229" t="s">
        <v>211</v>
      </c>
    </row>
    <row r="136" s="13" customFormat="1">
      <c r="A136" s="13"/>
      <c r="B136" s="231"/>
      <c r="C136" s="232"/>
      <c r="D136" s="233" t="s">
        <v>172</v>
      </c>
      <c r="E136" s="234" t="s">
        <v>1</v>
      </c>
      <c r="F136" s="235" t="s">
        <v>559</v>
      </c>
      <c r="G136" s="232"/>
      <c r="H136" s="236">
        <v>46.200000000000003</v>
      </c>
      <c r="I136" s="237"/>
      <c r="J136" s="232"/>
      <c r="K136" s="232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172</v>
      </c>
      <c r="AU136" s="242" t="s">
        <v>85</v>
      </c>
      <c r="AV136" s="13" t="s">
        <v>85</v>
      </c>
      <c r="AW136" s="13" t="s">
        <v>32</v>
      </c>
      <c r="AX136" s="13" t="s">
        <v>76</v>
      </c>
      <c r="AY136" s="242" t="s">
        <v>164</v>
      </c>
    </row>
    <row r="137" s="13" customFormat="1">
      <c r="A137" s="13"/>
      <c r="B137" s="231"/>
      <c r="C137" s="232"/>
      <c r="D137" s="233" t="s">
        <v>172</v>
      </c>
      <c r="E137" s="234" t="s">
        <v>1</v>
      </c>
      <c r="F137" s="235" t="s">
        <v>560</v>
      </c>
      <c r="G137" s="232"/>
      <c r="H137" s="236">
        <v>42</v>
      </c>
      <c r="I137" s="237"/>
      <c r="J137" s="232"/>
      <c r="K137" s="232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172</v>
      </c>
      <c r="AU137" s="242" t="s">
        <v>85</v>
      </c>
      <c r="AV137" s="13" t="s">
        <v>85</v>
      </c>
      <c r="AW137" s="13" t="s">
        <v>32</v>
      </c>
      <c r="AX137" s="13" t="s">
        <v>76</v>
      </c>
      <c r="AY137" s="242" t="s">
        <v>164</v>
      </c>
    </row>
    <row r="138" s="15" customFormat="1">
      <c r="A138" s="15"/>
      <c r="B138" s="253"/>
      <c r="C138" s="254"/>
      <c r="D138" s="233" t="s">
        <v>172</v>
      </c>
      <c r="E138" s="255" t="s">
        <v>1</v>
      </c>
      <c r="F138" s="256" t="s">
        <v>261</v>
      </c>
      <c r="G138" s="254"/>
      <c r="H138" s="257">
        <v>88.200000000000003</v>
      </c>
      <c r="I138" s="258"/>
      <c r="J138" s="254"/>
      <c r="K138" s="254"/>
      <c r="L138" s="259"/>
      <c r="M138" s="260"/>
      <c r="N138" s="261"/>
      <c r="O138" s="261"/>
      <c r="P138" s="261"/>
      <c r="Q138" s="261"/>
      <c r="R138" s="261"/>
      <c r="S138" s="261"/>
      <c r="T138" s="262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3" t="s">
        <v>172</v>
      </c>
      <c r="AU138" s="263" t="s">
        <v>85</v>
      </c>
      <c r="AV138" s="15" t="s">
        <v>170</v>
      </c>
      <c r="AW138" s="15" t="s">
        <v>32</v>
      </c>
      <c r="AX138" s="15" t="s">
        <v>83</v>
      </c>
      <c r="AY138" s="263" t="s">
        <v>164</v>
      </c>
    </row>
    <row r="139" s="2" customFormat="1" ht="16.5" customHeight="1">
      <c r="A139" s="38"/>
      <c r="B139" s="39"/>
      <c r="C139" s="218" t="s">
        <v>188</v>
      </c>
      <c r="D139" s="218" t="s">
        <v>166</v>
      </c>
      <c r="E139" s="219" t="s">
        <v>561</v>
      </c>
      <c r="F139" s="220" t="s">
        <v>562</v>
      </c>
      <c r="G139" s="221" t="s">
        <v>169</v>
      </c>
      <c r="H139" s="222">
        <v>42</v>
      </c>
      <c r="I139" s="223"/>
      <c r="J139" s="224">
        <f>ROUND(I139*H139,2)</f>
        <v>0</v>
      </c>
      <c r="K139" s="220" t="s">
        <v>1</v>
      </c>
      <c r="L139" s="44"/>
      <c r="M139" s="225" t="s">
        <v>1</v>
      </c>
      <c r="N139" s="226" t="s">
        <v>41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170</v>
      </c>
      <c r="AT139" s="229" t="s">
        <v>166</v>
      </c>
      <c r="AU139" s="229" t="s">
        <v>85</v>
      </c>
      <c r="AY139" s="17" t="s">
        <v>164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83</v>
      </c>
      <c r="BK139" s="230">
        <f>ROUND(I139*H139,2)</f>
        <v>0</v>
      </c>
      <c r="BL139" s="17" t="s">
        <v>170</v>
      </c>
      <c r="BM139" s="229" t="s">
        <v>224</v>
      </c>
    </row>
    <row r="140" s="13" customFormat="1">
      <c r="A140" s="13"/>
      <c r="B140" s="231"/>
      <c r="C140" s="232"/>
      <c r="D140" s="233" t="s">
        <v>172</v>
      </c>
      <c r="E140" s="234" t="s">
        <v>1</v>
      </c>
      <c r="F140" s="235" t="s">
        <v>563</v>
      </c>
      <c r="G140" s="232"/>
      <c r="H140" s="236">
        <v>35</v>
      </c>
      <c r="I140" s="237"/>
      <c r="J140" s="232"/>
      <c r="K140" s="232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172</v>
      </c>
      <c r="AU140" s="242" t="s">
        <v>85</v>
      </c>
      <c r="AV140" s="13" t="s">
        <v>85</v>
      </c>
      <c r="AW140" s="13" t="s">
        <v>32</v>
      </c>
      <c r="AX140" s="13" t="s">
        <v>76</v>
      </c>
      <c r="AY140" s="242" t="s">
        <v>164</v>
      </c>
    </row>
    <row r="141" s="13" customFormat="1">
      <c r="A141" s="13"/>
      <c r="B141" s="231"/>
      <c r="C141" s="232"/>
      <c r="D141" s="233" t="s">
        <v>172</v>
      </c>
      <c r="E141" s="234" t="s">
        <v>1</v>
      </c>
      <c r="F141" s="235" t="s">
        <v>564</v>
      </c>
      <c r="G141" s="232"/>
      <c r="H141" s="236">
        <v>7</v>
      </c>
      <c r="I141" s="237"/>
      <c r="J141" s="232"/>
      <c r="K141" s="232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172</v>
      </c>
      <c r="AU141" s="242" t="s">
        <v>85</v>
      </c>
      <c r="AV141" s="13" t="s">
        <v>85</v>
      </c>
      <c r="AW141" s="13" t="s">
        <v>32</v>
      </c>
      <c r="AX141" s="13" t="s">
        <v>76</v>
      </c>
      <c r="AY141" s="242" t="s">
        <v>164</v>
      </c>
    </row>
    <row r="142" s="15" customFormat="1">
      <c r="A142" s="15"/>
      <c r="B142" s="253"/>
      <c r="C142" s="254"/>
      <c r="D142" s="233" t="s">
        <v>172</v>
      </c>
      <c r="E142" s="255" t="s">
        <v>1</v>
      </c>
      <c r="F142" s="256" t="s">
        <v>261</v>
      </c>
      <c r="G142" s="254"/>
      <c r="H142" s="257">
        <v>42</v>
      </c>
      <c r="I142" s="258"/>
      <c r="J142" s="254"/>
      <c r="K142" s="254"/>
      <c r="L142" s="259"/>
      <c r="M142" s="260"/>
      <c r="N142" s="261"/>
      <c r="O142" s="261"/>
      <c r="P142" s="261"/>
      <c r="Q142" s="261"/>
      <c r="R142" s="261"/>
      <c r="S142" s="261"/>
      <c r="T142" s="262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3" t="s">
        <v>172</v>
      </c>
      <c r="AU142" s="263" t="s">
        <v>85</v>
      </c>
      <c r="AV142" s="15" t="s">
        <v>170</v>
      </c>
      <c r="AW142" s="15" t="s">
        <v>32</v>
      </c>
      <c r="AX142" s="15" t="s">
        <v>83</v>
      </c>
      <c r="AY142" s="263" t="s">
        <v>164</v>
      </c>
    </row>
    <row r="143" s="2" customFormat="1" ht="16.5" customHeight="1">
      <c r="A143" s="38"/>
      <c r="B143" s="39"/>
      <c r="C143" s="272" t="s">
        <v>194</v>
      </c>
      <c r="D143" s="272" t="s">
        <v>416</v>
      </c>
      <c r="E143" s="273" t="s">
        <v>565</v>
      </c>
      <c r="F143" s="274" t="s">
        <v>566</v>
      </c>
      <c r="G143" s="275" t="s">
        <v>169</v>
      </c>
      <c r="H143" s="276">
        <v>36.049999999999997</v>
      </c>
      <c r="I143" s="277"/>
      <c r="J143" s="278">
        <f>ROUND(I143*H143,2)</f>
        <v>0</v>
      </c>
      <c r="K143" s="274" t="s">
        <v>1</v>
      </c>
      <c r="L143" s="279"/>
      <c r="M143" s="280" t="s">
        <v>1</v>
      </c>
      <c r="N143" s="281" t="s">
        <v>41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211</v>
      </c>
      <c r="AT143" s="229" t="s">
        <v>416</v>
      </c>
      <c r="AU143" s="229" t="s">
        <v>85</v>
      </c>
      <c r="AY143" s="17" t="s">
        <v>164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83</v>
      </c>
      <c r="BK143" s="230">
        <f>ROUND(I143*H143,2)</f>
        <v>0</v>
      </c>
      <c r="BL143" s="17" t="s">
        <v>170</v>
      </c>
      <c r="BM143" s="229" t="s">
        <v>235</v>
      </c>
    </row>
    <row r="144" s="13" customFormat="1">
      <c r="A144" s="13"/>
      <c r="B144" s="231"/>
      <c r="C144" s="232"/>
      <c r="D144" s="233" t="s">
        <v>172</v>
      </c>
      <c r="E144" s="234" t="s">
        <v>1</v>
      </c>
      <c r="F144" s="235" t="s">
        <v>567</v>
      </c>
      <c r="G144" s="232"/>
      <c r="H144" s="236">
        <v>36.049999999999997</v>
      </c>
      <c r="I144" s="237"/>
      <c r="J144" s="232"/>
      <c r="K144" s="232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172</v>
      </c>
      <c r="AU144" s="242" t="s">
        <v>85</v>
      </c>
      <c r="AV144" s="13" t="s">
        <v>85</v>
      </c>
      <c r="AW144" s="13" t="s">
        <v>32</v>
      </c>
      <c r="AX144" s="13" t="s">
        <v>76</v>
      </c>
      <c r="AY144" s="242" t="s">
        <v>164</v>
      </c>
    </row>
    <row r="145" s="15" customFormat="1">
      <c r="A145" s="15"/>
      <c r="B145" s="253"/>
      <c r="C145" s="254"/>
      <c r="D145" s="233" t="s">
        <v>172</v>
      </c>
      <c r="E145" s="255" t="s">
        <v>1</v>
      </c>
      <c r="F145" s="256" t="s">
        <v>201</v>
      </c>
      <c r="G145" s="254"/>
      <c r="H145" s="257">
        <v>36.049999999999997</v>
      </c>
      <c r="I145" s="258"/>
      <c r="J145" s="254"/>
      <c r="K145" s="254"/>
      <c r="L145" s="259"/>
      <c r="M145" s="260"/>
      <c r="N145" s="261"/>
      <c r="O145" s="261"/>
      <c r="P145" s="261"/>
      <c r="Q145" s="261"/>
      <c r="R145" s="261"/>
      <c r="S145" s="261"/>
      <c r="T145" s="262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3" t="s">
        <v>172</v>
      </c>
      <c r="AU145" s="263" t="s">
        <v>85</v>
      </c>
      <c r="AV145" s="15" t="s">
        <v>170</v>
      </c>
      <c r="AW145" s="15" t="s">
        <v>32</v>
      </c>
      <c r="AX145" s="15" t="s">
        <v>83</v>
      </c>
      <c r="AY145" s="263" t="s">
        <v>164</v>
      </c>
    </row>
    <row r="146" s="2" customFormat="1" ht="16.5" customHeight="1">
      <c r="A146" s="38"/>
      <c r="B146" s="39"/>
      <c r="C146" s="272" t="s">
        <v>203</v>
      </c>
      <c r="D146" s="272" t="s">
        <v>416</v>
      </c>
      <c r="E146" s="273" t="s">
        <v>568</v>
      </c>
      <c r="F146" s="274" t="s">
        <v>569</v>
      </c>
      <c r="G146" s="275" t="s">
        <v>169</v>
      </c>
      <c r="H146" s="276">
        <v>7.21</v>
      </c>
      <c r="I146" s="277"/>
      <c r="J146" s="278">
        <f>ROUND(I146*H146,2)</f>
        <v>0</v>
      </c>
      <c r="K146" s="274" t="s">
        <v>1</v>
      </c>
      <c r="L146" s="279"/>
      <c r="M146" s="280" t="s">
        <v>1</v>
      </c>
      <c r="N146" s="281" t="s">
        <v>41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211</v>
      </c>
      <c r="AT146" s="229" t="s">
        <v>416</v>
      </c>
      <c r="AU146" s="229" t="s">
        <v>85</v>
      </c>
      <c r="AY146" s="17" t="s">
        <v>164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83</v>
      </c>
      <c r="BK146" s="230">
        <f>ROUND(I146*H146,2)</f>
        <v>0</v>
      </c>
      <c r="BL146" s="17" t="s">
        <v>170</v>
      </c>
      <c r="BM146" s="229" t="s">
        <v>246</v>
      </c>
    </row>
    <row r="147" s="13" customFormat="1">
      <c r="A147" s="13"/>
      <c r="B147" s="231"/>
      <c r="C147" s="232"/>
      <c r="D147" s="233" t="s">
        <v>172</v>
      </c>
      <c r="E147" s="234" t="s">
        <v>1</v>
      </c>
      <c r="F147" s="235" t="s">
        <v>570</v>
      </c>
      <c r="G147" s="232"/>
      <c r="H147" s="236">
        <v>7.21</v>
      </c>
      <c r="I147" s="237"/>
      <c r="J147" s="232"/>
      <c r="K147" s="232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172</v>
      </c>
      <c r="AU147" s="242" t="s">
        <v>85</v>
      </c>
      <c r="AV147" s="13" t="s">
        <v>85</v>
      </c>
      <c r="AW147" s="13" t="s">
        <v>32</v>
      </c>
      <c r="AX147" s="13" t="s">
        <v>76</v>
      </c>
      <c r="AY147" s="242" t="s">
        <v>164</v>
      </c>
    </row>
    <row r="148" s="15" customFormat="1">
      <c r="A148" s="15"/>
      <c r="B148" s="253"/>
      <c r="C148" s="254"/>
      <c r="D148" s="233" t="s">
        <v>172</v>
      </c>
      <c r="E148" s="255" t="s">
        <v>1</v>
      </c>
      <c r="F148" s="256" t="s">
        <v>201</v>
      </c>
      <c r="G148" s="254"/>
      <c r="H148" s="257">
        <v>7.21</v>
      </c>
      <c r="I148" s="258"/>
      <c r="J148" s="254"/>
      <c r="K148" s="254"/>
      <c r="L148" s="259"/>
      <c r="M148" s="260"/>
      <c r="N148" s="261"/>
      <c r="O148" s="261"/>
      <c r="P148" s="261"/>
      <c r="Q148" s="261"/>
      <c r="R148" s="261"/>
      <c r="S148" s="261"/>
      <c r="T148" s="262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3" t="s">
        <v>172</v>
      </c>
      <c r="AU148" s="263" t="s">
        <v>85</v>
      </c>
      <c r="AV148" s="15" t="s">
        <v>170</v>
      </c>
      <c r="AW148" s="15" t="s">
        <v>32</v>
      </c>
      <c r="AX148" s="15" t="s">
        <v>83</v>
      </c>
      <c r="AY148" s="263" t="s">
        <v>164</v>
      </c>
    </row>
    <row r="149" s="2" customFormat="1" ht="16.5" customHeight="1">
      <c r="A149" s="38"/>
      <c r="B149" s="39"/>
      <c r="C149" s="218" t="s">
        <v>211</v>
      </c>
      <c r="D149" s="218" t="s">
        <v>166</v>
      </c>
      <c r="E149" s="219" t="s">
        <v>571</v>
      </c>
      <c r="F149" s="220" t="s">
        <v>572</v>
      </c>
      <c r="G149" s="221" t="s">
        <v>169</v>
      </c>
      <c r="H149" s="222">
        <v>268</v>
      </c>
      <c r="I149" s="223"/>
      <c r="J149" s="224">
        <f>ROUND(I149*H149,2)</f>
        <v>0</v>
      </c>
      <c r="K149" s="220" t="s">
        <v>1</v>
      </c>
      <c r="L149" s="44"/>
      <c r="M149" s="225" t="s">
        <v>1</v>
      </c>
      <c r="N149" s="226" t="s">
        <v>41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170</v>
      </c>
      <c r="AT149" s="229" t="s">
        <v>166</v>
      </c>
      <c r="AU149" s="229" t="s">
        <v>85</v>
      </c>
      <c r="AY149" s="17" t="s">
        <v>164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83</v>
      </c>
      <c r="BK149" s="230">
        <f>ROUND(I149*H149,2)</f>
        <v>0</v>
      </c>
      <c r="BL149" s="17" t="s">
        <v>170</v>
      </c>
      <c r="BM149" s="229" t="s">
        <v>292</v>
      </c>
    </row>
    <row r="150" s="13" customFormat="1">
      <c r="A150" s="13"/>
      <c r="B150" s="231"/>
      <c r="C150" s="232"/>
      <c r="D150" s="233" t="s">
        <v>172</v>
      </c>
      <c r="E150" s="234" t="s">
        <v>1</v>
      </c>
      <c r="F150" s="235" t="s">
        <v>573</v>
      </c>
      <c r="G150" s="232"/>
      <c r="H150" s="236">
        <v>260</v>
      </c>
      <c r="I150" s="237"/>
      <c r="J150" s="232"/>
      <c r="K150" s="232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172</v>
      </c>
      <c r="AU150" s="242" t="s">
        <v>85</v>
      </c>
      <c r="AV150" s="13" t="s">
        <v>85</v>
      </c>
      <c r="AW150" s="13" t="s">
        <v>32</v>
      </c>
      <c r="AX150" s="13" t="s">
        <v>76</v>
      </c>
      <c r="AY150" s="242" t="s">
        <v>164</v>
      </c>
    </row>
    <row r="151" s="13" customFormat="1">
      <c r="A151" s="13"/>
      <c r="B151" s="231"/>
      <c r="C151" s="232"/>
      <c r="D151" s="233" t="s">
        <v>172</v>
      </c>
      <c r="E151" s="234" t="s">
        <v>1</v>
      </c>
      <c r="F151" s="235" t="s">
        <v>574</v>
      </c>
      <c r="G151" s="232"/>
      <c r="H151" s="236">
        <v>8</v>
      </c>
      <c r="I151" s="237"/>
      <c r="J151" s="232"/>
      <c r="K151" s="232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172</v>
      </c>
      <c r="AU151" s="242" t="s">
        <v>85</v>
      </c>
      <c r="AV151" s="13" t="s">
        <v>85</v>
      </c>
      <c r="AW151" s="13" t="s">
        <v>32</v>
      </c>
      <c r="AX151" s="13" t="s">
        <v>76</v>
      </c>
      <c r="AY151" s="242" t="s">
        <v>164</v>
      </c>
    </row>
    <row r="152" s="15" customFormat="1">
      <c r="A152" s="15"/>
      <c r="B152" s="253"/>
      <c r="C152" s="254"/>
      <c r="D152" s="233" t="s">
        <v>172</v>
      </c>
      <c r="E152" s="255" t="s">
        <v>1</v>
      </c>
      <c r="F152" s="256" t="s">
        <v>261</v>
      </c>
      <c r="G152" s="254"/>
      <c r="H152" s="257">
        <v>268</v>
      </c>
      <c r="I152" s="258"/>
      <c r="J152" s="254"/>
      <c r="K152" s="254"/>
      <c r="L152" s="259"/>
      <c r="M152" s="260"/>
      <c r="N152" s="261"/>
      <c r="O152" s="261"/>
      <c r="P152" s="261"/>
      <c r="Q152" s="261"/>
      <c r="R152" s="261"/>
      <c r="S152" s="261"/>
      <c r="T152" s="262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3" t="s">
        <v>172</v>
      </c>
      <c r="AU152" s="263" t="s">
        <v>85</v>
      </c>
      <c r="AV152" s="15" t="s">
        <v>170</v>
      </c>
      <c r="AW152" s="15" t="s">
        <v>32</v>
      </c>
      <c r="AX152" s="15" t="s">
        <v>83</v>
      </c>
      <c r="AY152" s="263" t="s">
        <v>164</v>
      </c>
    </row>
    <row r="153" s="2" customFormat="1" ht="16.5" customHeight="1">
      <c r="A153" s="38"/>
      <c r="B153" s="39"/>
      <c r="C153" s="272" t="s">
        <v>209</v>
      </c>
      <c r="D153" s="272" t="s">
        <v>416</v>
      </c>
      <c r="E153" s="273" t="s">
        <v>575</v>
      </c>
      <c r="F153" s="274" t="s">
        <v>576</v>
      </c>
      <c r="G153" s="275" t="s">
        <v>169</v>
      </c>
      <c r="H153" s="276">
        <v>8.2400000000000002</v>
      </c>
      <c r="I153" s="277"/>
      <c r="J153" s="278">
        <f>ROUND(I153*H153,2)</f>
        <v>0</v>
      </c>
      <c r="K153" s="274" t="s">
        <v>1</v>
      </c>
      <c r="L153" s="279"/>
      <c r="M153" s="280" t="s">
        <v>1</v>
      </c>
      <c r="N153" s="281" t="s">
        <v>41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211</v>
      </c>
      <c r="AT153" s="229" t="s">
        <v>416</v>
      </c>
      <c r="AU153" s="229" t="s">
        <v>85</v>
      </c>
      <c r="AY153" s="17" t="s">
        <v>164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83</v>
      </c>
      <c r="BK153" s="230">
        <f>ROUND(I153*H153,2)</f>
        <v>0</v>
      </c>
      <c r="BL153" s="17" t="s">
        <v>170</v>
      </c>
      <c r="BM153" s="229" t="s">
        <v>293</v>
      </c>
    </row>
    <row r="154" s="13" customFormat="1">
      <c r="A154" s="13"/>
      <c r="B154" s="231"/>
      <c r="C154" s="232"/>
      <c r="D154" s="233" t="s">
        <v>172</v>
      </c>
      <c r="E154" s="234" t="s">
        <v>1</v>
      </c>
      <c r="F154" s="235" t="s">
        <v>577</v>
      </c>
      <c r="G154" s="232"/>
      <c r="H154" s="236">
        <v>8.2400000000000002</v>
      </c>
      <c r="I154" s="237"/>
      <c r="J154" s="232"/>
      <c r="K154" s="232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172</v>
      </c>
      <c r="AU154" s="242" t="s">
        <v>85</v>
      </c>
      <c r="AV154" s="13" t="s">
        <v>85</v>
      </c>
      <c r="AW154" s="13" t="s">
        <v>32</v>
      </c>
      <c r="AX154" s="13" t="s">
        <v>76</v>
      </c>
      <c r="AY154" s="242" t="s">
        <v>164</v>
      </c>
    </row>
    <row r="155" s="15" customFormat="1">
      <c r="A155" s="15"/>
      <c r="B155" s="253"/>
      <c r="C155" s="254"/>
      <c r="D155" s="233" t="s">
        <v>172</v>
      </c>
      <c r="E155" s="255" t="s">
        <v>1</v>
      </c>
      <c r="F155" s="256" t="s">
        <v>201</v>
      </c>
      <c r="G155" s="254"/>
      <c r="H155" s="257">
        <v>8.2400000000000002</v>
      </c>
      <c r="I155" s="258"/>
      <c r="J155" s="254"/>
      <c r="K155" s="254"/>
      <c r="L155" s="259"/>
      <c r="M155" s="260"/>
      <c r="N155" s="261"/>
      <c r="O155" s="261"/>
      <c r="P155" s="261"/>
      <c r="Q155" s="261"/>
      <c r="R155" s="261"/>
      <c r="S155" s="261"/>
      <c r="T155" s="262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3" t="s">
        <v>172</v>
      </c>
      <c r="AU155" s="263" t="s">
        <v>85</v>
      </c>
      <c r="AV155" s="15" t="s">
        <v>170</v>
      </c>
      <c r="AW155" s="15" t="s">
        <v>32</v>
      </c>
      <c r="AX155" s="15" t="s">
        <v>83</v>
      </c>
      <c r="AY155" s="263" t="s">
        <v>164</v>
      </c>
    </row>
    <row r="156" s="2" customFormat="1" ht="16.5" customHeight="1">
      <c r="A156" s="38"/>
      <c r="B156" s="39"/>
      <c r="C156" s="272" t="s">
        <v>224</v>
      </c>
      <c r="D156" s="272" t="s">
        <v>416</v>
      </c>
      <c r="E156" s="273" t="s">
        <v>578</v>
      </c>
      <c r="F156" s="274" t="s">
        <v>579</v>
      </c>
      <c r="G156" s="275" t="s">
        <v>169</v>
      </c>
      <c r="H156" s="276">
        <v>262.60000000000002</v>
      </c>
      <c r="I156" s="277"/>
      <c r="J156" s="278">
        <f>ROUND(I156*H156,2)</f>
        <v>0</v>
      </c>
      <c r="K156" s="274" t="s">
        <v>1</v>
      </c>
      <c r="L156" s="279"/>
      <c r="M156" s="280" t="s">
        <v>1</v>
      </c>
      <c r="N156" s="281" t="s">
        <v>41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211</v>
      </c>
      <c r="AT156" s="229" t="s">
        <v>416</v>
      </c>
      <c r="AU156" s="229" t="s">
        <v>85</v>
      </c>
      <c r="AY156" s="17" t="s">
        <v>164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83</v>
      </c>
      <c r="BK156" s="230">
        <f>ROUND(I156*H156,2)</f>
        <v>0</v>
      </c>
      <c r="BL156" s="17" t="s">
        <v>170</v>
      </c>
      <c r="BM156" s="229" t="s">
        <v>296</v>
      </c>
    </row>
    <row r="157" s="13" customFormat="1">
      <c r="A157" s="13"/>
      <c r="B157" s="231"/>
      <c r="C157" s="232"/>
      <c r="D157" s="233" t="s">
        <v>172</v>
      </c>
      <c r="E157" s="234" t="s">
        <v>1</v>
      </c>
      <c r="F157" s="235" t="s">
        <v>580</v>
      </c>
      <c r="G157" s="232"/>
      <c r="H157" s="236">
        <v>262.60000000000002</v>
      </c>
      <c r="I157" s="237"/>
      <c r="J157" s="232"/>
      <c r="K157" s="232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172</v>
      </c>
      <c r="AU157" s="242" t="s">
        <v>85</v>
      </c>
      <c r="AV157" s="13" t="s">
        <v>85</v>
      </c>
      <c r="AW157" s="13" t="s">
        <v>32</v>
      </c>
      <c r="AX157" s="13" t="s">
        <v>76</v>
      </c>
      <c r="AY157" s="242" t="s">
        <v>164</v>
      </c>
    </row>
    <row r="158" s="15" customFormat="1">
      <c r="A158" s="15"/>
      <c r="B158" s="253"/>
      <c r="C158" s="254"/>
      <c r="D158" s="233" t="s">
        <v>172</v>
      </c>
      <c r="E158" s="255" t="s">
        <v>1</v>
      </c>
      <c r="F158" s="256" t="s">
        <v>201</v>
      </c>
      <c r="G158" s="254"/>
      <c r="H158" s="257">
        <v>262.60000000000002</v>
      </c>
      <c r="I158" s="258"/>
      <c r="J158" s="254"/>
      <c r="K158" s="254"/>
      <c r="L158" s="259"/>
      <c r="M158" s="260"/>
      <c r="N158" s="261"/>
      <c r="O158" s="261"/>
      <c r="P158" s="261"/>
      <c r="Q158" s="261"/>
      <c r="R158" s="261"/>
      <c r="S158" s="261"/>
      <c r="T158" s="262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3" t="s">
        <v>172</v>
      </c>
      <c r="AU158" s="263" t="s">
        <v>85</v>
      </c>
      <c r="AV158" s="15" t="s">
        <v>170</v>
      </c>
      <c r="AW158" s="15" t="s">
        <v>32</v>
      </c>
      <c r="AX158" s="15" t="s">
        <v>83</v>
      </c>
      <c r="AY158" s="263" t="s">
        <v>164</v>
      </c>
    </row>
    <row r="159" s="12" customFormat="1" ht="22.8" customHeight="1">
      <c r="A159" s="12"/>
      <c r="B159" s="202"/>
      <c r="C159" s="203"/>
      <c r="D159" s="204" t="s">
        <v>75</v>
      </c>
      <c r="E159" s="216" t="s">
        <v>209</v>
      </c>
      <c r="F159" s="216" t="s">
        <v>255</v>
      </c>
      <c r="G159" s="203"/>
      <c r="H159" s="203"/>
      <c r="I159" s="206"/>
      <c r="J159" s="217">
        <f>BK159</f>
        <v>0</v>
      </c>
      <c r="K159" s="203"/>
      <c r="L159" s="208"/>
      <c r="M159" s="209"/>
      <c r="N159" s="210"/>
      <c r="O159" s="210"/>
      <c r="P159" s="211">
        <f>SUM(P160:P171)</f>
        <v>0</v>
      </c>
      <c r="Q159" s="210"/>
      <c r="R159" s="211">
        <f>SUM(R160:R171)</f>
        <v>0</v>
      </c>
      <c r="S159" s="210"/>
      <c r="T159" s="212">
        <f>SUM(T160:T171)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3" t="s">
        <v>83</v>
      </c>
      <c r="AT159" s="214" t="s">
        <v>75</v>
      </c>
      <c r="AU159" s="214" t="s">
        <v>83</v>
      </c>
      <c r="AY159" s="213" t="s">
        <v>164</v>
      </c>
      <c r="BK159" s="215">
        <f>SUM(BK160:BK171)</f>
        <v>0</v>
      </c>
    </row>
    <row r="160" s="2" customFormat="1" ht="16.5" customHeight="1">
      <c r="A160" s="38"/>
      <c r="B160" s="39"/>
      <c r="C160" s="218" t="s">
        <v>230</v>
      </c>
      <c r="D160" s="218" t="s">
        <v>166</v>
      </c>
      <c r="E160" s="219" t="s">
        <v>448</v>
      </c>
      <c r="F160" s="220" t="s">
        <v>449</v>
      </c>
      <c r="G160" s="221" t="s">
        <v>185</v>
      </c>
      <c r="H160" s="222">
        <v>3</v>
      </c>
      <c r="I160" s="223"/>
      <c r="J160" s="224">
        <f>ROUND(I160*H160,2)</f>
        <v>0</v>
      </c>
      <c r="K160" s="220" t="s">
        <v>1</v>
      </c>
      <c r="L160" s="44"/>
      <c r="M160" s="225" t="s">
        <v>1</v>
      </c>
      <c r="N160" s="226" t="s">
        <v>41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170</v>
      </c>
      <c r="AT160" s="229" t="s">
        <v>166</v>
      </c>
      <c r="AU160" s="229" t="s">
        <v>85</v>
      </c>
      <c r="AY160" s="17" t="s">
        <v>164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83</v>
      </c>
      <c r="BK160" s="230">
        <f>ROUND(I160*H160,2)</f>
        <v>0</v>
      </c>
      <c r="BL160" s="17" t="s">
        <v>170</v>
      </c>
      <c r="BM160" s="229" t="s">
        <v>298</v>
      </c>
    </row>
    <row r="161" s="13" customFormat="1">
      <c r="A161" s="13"/>
      <c r="B161" s="231"/>
      <c r="C161" s="232"/>
      <c r="D161" s="233" t="s">
        <v>172</v>
      </c>
      <c r="E161" s="234" t="s">
        <v>1</v>
      </c>
      <c r="F161" s="235" t="s">
        <v>581</v>
      </c>
      <c r="G161" s="232"/>
      <c r="H161" s="236">
        <v>3</v>
      </c>
      <c r="I161" s="237"/>
      <c r="J161" s="232"/>
      <c r="K161" s="232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172</v>
      </c>
      <c r="AU161" s="242" t="s">
        <v>85</v>
      </c>
      <c r="AV161" s="13" t="s">
        <v>85</v>
      </c>
      <c r="AW161" s="13" t="s">
        <v>32</v>
      </c>
      <c r="AX161" s="13" t="s">
        <v>76</v>
      </c>
      <c r="AY161" s="242" t="s">
        <v>164</v>
      </c>
    </row>
    <row r="162" s="15" customFormat="1">
      <c r="A162" s="15"/>
      <c r="B162" s="253"/>
      <c r="C162" s="254"/>
      <c r="D162" s="233" t="s">
        <v>172</v>
      </c>
      <c r="E162" s="255" t="s">
        <v>1</v>
      </c>
      <c r="F162" s="256" t="s">
        <v>201</v>
      </c>
      <c r="G162" s="254"/>
      <c r="H162" s="257">
        <v>3</v>
      </c>
      <c r="I162" s="258"/>
      <c r="J162" s="254"/>
      <c r="K162" s="254"/>
      <c r="L162" s="259"/>
      <c r="M162" s="260"/>
      <c r="N162" s="261"/>
      <c r="O162" s="261"/>
      <c r="P162" s="261"/>
      <c r="Q162" s="261"/>
      <c r="R162" s="261"/>
      <c r="S162" s="261"/>
      <c r="T162" s="262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3" t="s">
        <v>172</v>
      </c>
      <c r="AU162" s="263" t="s">
        <v>85</v>
      </c>
      <c r="AV162" s="15" t="s">
        <v>170</v>
      </c>
      <c r="AW162" s="15" t="s">
        <v>32</v>
      </c>
      <c r="AX162" s="15" t="s">
        <v>83</v>
      </c>
      <c r="AY162" s="263" t="s">
        <v>164</v>
      </c>
    </row>
    <row r="163" s="2" customFormat="1" ht="16.5" customHeight="1">
      <c r="A163" s="38"/>
      <c r="B163" s="39"/>
      <c r="C163" s="272" t="s">
        <v>235</v>
      </c>
      <c r="D163" s="272" t="s">
        <v>416</v>
      </c>
      <c r="E163" s="273" t="s">
        <v>459</v>
      </c>
      <c r="F163" s="274" t="s">
        <v>460</v>
      </c>
      <c r="G163" s="275" t="s">
        <v>185</v>
      </c>
      <c r="H163" s="276">
        <v>3.0299999999999998</v>
      </c>
      <c r="I163" s="277"/>
      <c r="J163" s="278">
        <f>ROUND(I163*H163,2)</f>
        <v>0</v>
      </c>
      <c r="K163" s="274" t="s">
        <v>1</v>
      </c>
      <c r="L163" s="279"/>
      <c r="M163" s="280" t="s">
        <v>1</v>
      </c>
      <c r="N163" s="281" t="s">
        <v>41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211</v>
      </c>
      <c r="AT163" s="229" t="s">
        <v>416</v>
      </c>
      <c r="AU163" s="229" t="s">
        <v>85</v>
      </c>
      <c r="AY163" s="17" t="s">
        <v>164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83</v>
      </c>
      <c r="BK163" s="230">
        <f>ROUND(I163*H163,2)</f>
        <v>0</v>
      </c>
      <c r="BL163" s="17" t="s">
        <v>170</v>
      </c>
      <c r="BM163" s="229" t="s">
        <v>300</v>
      </c>
    </row>
    <row r="164" s="13" customFormat="1">
      <c r="A164" s="13"/>
      <c r="B164" s="231"/>
      <c r="C164" s="232"/>
      <c r="D164" s="233" t="s">
        <v>172</v>
      </c>
      <c r="E164" s="234" t="s">
        <v>1</v>
      </c>
      <c r="F164" s="235" t="s">
        <v>582</v>
      </c>
      <c r="G164" s="232"/>
      <c r="H164" s="236">
        <v>3.0299999999999998</v>
      </c>
      <c r="I164" s="237"/>
      <c r="J164" s="232"/>
      <c r="K164" s="232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172</v>
      </c>
      <c r="AU164" s="242" t="s">
        <v>85</v>
      </c>
      <c r="AV164" s="13" t="s">
        <v>85</v>
      </c>
      <c r="AW164" s="13" t="s">
        <v>32</v>
      </c>
      <c r="AX164" s="13" t="s">
        <v>76</v>
      </c>
      <c r="AY164" s="242" t="s">
        <v>164</v>
      </c>
    </row>
    <row r="165" s="15" customFormat="1">
      <c r="A165" s="15"/>
      <c r="B165" s="253"/>
      <c r="C165" s="254"/>
      <c r="D165" s="233" t="s">
        <v>172</v>
      </c>
      <c r="E165" s="255" t="s">
        <v>1</v>
      </c>
      <c r="F165" s="256" t="s">
        <v>201</v>
      </c>
      <c r="G165" s="254"/>
      <c r="H165" s="257">
        <v>3.0299999999999998</v>
      </c>
      <c r="I165" s="258"/>
      <c r="J165" s="254"/>
      <c r="K165" s="254"/>
      <c r="L165" s="259"/>
      <c r="M165" s="260"/>
      <c r="N165" s="261"/>
      <c r="O165" s="261"/>
      <c r="P165" s="261"/>
      <c r="Q165" s="261"/>
      <c r="R165" s="261"/>
      <c r="S165" s="261"/>
      <c r="T165" s="262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3" t="s">
        <v>172</v>
      </c>
      <c r="AU165" s="263" t="s">
        <v>85</v>
      </c>
      <c r="AV165" s="15" t="s">
        <v>170</v>
      </c>
      <c r="AW165" s="15" t="s">
        <v>32</v>
      </c>
      <c r="AX165" s="15" t="s">
        <v>83</v>
      </c>
      <c r="AY165" s="263" t="s">
        <v>164</v>
      </c>
    </row>
    <row r="166" s="2" customFormat="1" ht="16.5" customHeight="1">
      <c r="A166" s="38"/>
      <c r="B166" s="39"/>
      <c r="C166" s="218" t="s">
        <v>240</v>
      </c>
      <c r="D166" s="218" t="s">
        <v>166</v>
      </c>
      <c r="E166" s="219" t="s">
        <v>466</v>
      </c>
      <c r="F166" s="220" t="s">
        <v>467</v>
      </c>
      <c r="G166" s="221" t="s">
        <v>185</v>
      </c>
      <c r="H166" s="222">
        <v>160</v>
      </c>
      <c r="I166" s="223"/>
      <c r="J166" s="224">
        <f>ROUND(I166*H166,2)</f>
        <v>0</v>
      </c>
      <c r="K166" s="220" t="s">
        <v>1</v>
      </c>
      <c r="L166" s="44"/>
      <c r="M166" s="225" t="s">
        <v>1</v>
      </c>
      <c r="N166" s="226" t="s">
        <v>41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170</v>
      </c>
      <c r="AT166" s="229" t="s">
        <v>166</v>
      </c>
      <c r="AU166" s="229" t="s">
        <v>85</v>
      </c>
      <c r="AY166" s="17" t="s">
        <v>164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83</v>
      </c>
      <c r="BK166" s="230">
        <f>ROUND(I166*H166,2)</f>
        <v>0</v>
      </c>
      <c r="BL166" s="17" t="s">
        <v>170</v>
      </c>
      <c r="BM166" s="229" t="s">
        <v>302</v>
      </c>
    </row>
    <row r="167" s="13" customFormat="1">
      <c r="A167" s="13"/>
      <c r="B167" s="231"/>
      <c r="C167" s="232"/>
      <c r="D167" s="233" t="s">
        <v>172</v>
      </c>
      <c r="E167" s="234" t="s">
        <v>1</v>
      </c>
      <c r="F167" s="235" t="s">
        <v>583</v>
      </c>
      <c r="G167" s="232"/>
      <c r="H167" s="236">
        <v>160</v>
      </c>
      <c r="I167" s="237"/>
      <c r="J167" s="232"/>
      <c r="K167" s="232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172</v>
      </c>
      <c r="AU167" s="242" t="s">
        <v>85</v>
      </c>
      <c r="AV167" s="13" t="s">
        <v>85</v>
      </c>
      <c r="AW167" s="13" t="s">
        <v>32</v>
      </c>
      <c r="AX167" s="13" t="s">
        <v>76</v>
      </c>
      <c r="AY167" s="242" t="s">
        <v>164</v>
      </c>
    </row>
    <row r="168" s="15" customFormat="1">
      <c r="A168" s="15"/>
      <c r="B168" s="253"/>
      <c r="C168" s="254"/>
      <c r="D168" s="233" t="s">
        <v>172</v>
      </c>
      <c r="E168" s="255" t="s">
        <v>1</v>
      </c>
      <c r="F168" s="256" t="s">
        <v>201</v>
      </c>
      <c r="G168" s="254"/>
      <c r="H168" s="257">
        <v>160</v>
      </c>
      <c r="I168" s="258"/>
      <c r="J168" s="254"/>
      <c r="K168" s="254"/>
      <c r="L168" s="259"/>
      <c r="M168" s="260"/>
      <c r="N168" s="261"/>
      <c r="O168" s="261"/>
      <c r="P168" s="261"/>
      <c r="Q168" s="261"/>
      <c r="R168" s="261"/>
      <c r="S168" s="261"/>
      <c r="T168" s="262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3" t="s">
        <v>172</v>
      </c>
      <c r="AU168" s="263" t="s">
        <v>85</v>
      </c>
      <c r="AV168" s="15" t="s">
        <v>170</v>
      </c>
      <c r="AW168" s="15" t="s">
        <v>32</v>
      </c>
      <c r="AX168" s="15" t="s">
        <v>83</v>
      </c>
      <c r="AY168" s="263" t="s">
        <v>164</v>
      </c>
    </row>
    <row r="169" s="2" customFormat="1" ht="16.5" customHeight="1">
      <c r="A169" s="38"/>
      <c r="B169" s="39"/>
      <c r="C169" s="272" t="s">
        <v>246</v>
      </c>
      <c r="D169" s="272" t="s">
        <v>416</v>
      </c>
      <c r="E169" s="273" t="s">
        <v>470</v>
      </c>
      <c r="F169" s="274" t="s">
        <v>471</v>
      </c>
      <c r="G169" s="275" t="s">
        <v>185</v>
      </c>
      <c r="H169" s="276">
        <v>161.59999999999999</v>
      </c>
      <c r="I169" s="277"/>
      <c r="J169" s="278">
        <f>ROUND(I169*H169,2)</f>
        <v>0</v>
      </c>
      <c r="K169" s="274" t="s">
        <v>1</v>
      </c>
      <c r="L169" s="279"/>
      <c r="M169" s="280" t="s">
        <v>1</v>
      </c>
      <c r="N169" s="281" t="s">
        <v>41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211</v>
      </c>
      <c r="AT169" s="229" t="s">
        <v>416</v>
      </c>
      <c r="AU169" s="229" t="s">
        <v>85</v>
      </c>
      <c r="AY169" s="17" t="s">
        <v>164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83</v>
      </c>
      <c r="BK169" s="230">
        <f>ROUND(I169*H169,2)</f>
        <v>0</v>
      </c>
      <c r="BL169" s="17" t="s">
        <v>170</v>
      </c>
      <c r="BM169" s="229" t="s">
        <v>305</v>
      </c>
    </row>
    <row r="170" s="13" customFormat="1">
      <c r="A170" s="13"/>
      <c r="B170" s="231"/>
      <c r="C170" s="232"/>
      <c r="D170" s="233" t="s">
        <v>172</v>
      </c>
      <c r="E170" s="234" t="s">
        <v>1</v>
      </c>
      <c r="F170" s="235" t="s">
        <v>584</v>
      </c>
      <c r="G170" s="232"/>
      <c r="H170" s="236">
        <v>161.59999999999999</v>
      </c>
      <c r="I170" s="237"/>
      <c r="J170" s="232"/>
      <c r="K170" s="232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172</v>
      </c>
      <c r="AU170" s="242" t="s">
        <v>85</v>
      </c>
      <c r="AV170" s="13" t="s">
        <v>85</v>
      </c>
      <c r="AW170" s="13" t="s">
        <v>32</v>
      </c>
      <c r="AX170" s="13" t="s">
        <v>76</v>
      </c>
      <c r="AY170" s="242" t="s">
        <v>164</v>
      </c>
    </row>
    <row r="171" s="15" customFormat="1">
      <c r="A171" s="15"/>
      <c r="B171" s="253"/>
      <c r="C171" s="254"/>
      <c r="D171" s="233" t="s">
        <v>172</v>
      </c>
      <c r="E171" s="255" t="s">
        <v>1</v>
      </c>
      <c r="F171" s="256" t="s">
        <v>201</v>
      </c>
      <c r="G171" s="254"/>
      <c r="H171" s="257">
        <v>161.59999999999999</v>
      </c>
      <c r="I171" s="258"/>
      <c r="J171" s="254"/>
      <c r="K171" s="254"/>
      <c r="L171" s="259"/>
      <c r="M171" s="260"/>
      <c r="N171" s="261"/>
      <c r="O171" s="261"/>
      <c r="P171" s="261"/>
      <c r="Q171" s="261"/>
      <c r="R171" s="261"/>
      <c r="S171" s="261"/>
      <c r="T171" s="262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3" t="s">
        <v>172</v>
      </c>
      <c r="AU171" s="263" t="s">
        <v>85</v>
      </c>
      <c r="AV171" s="15" t="s">
        <v>170</v>
      </c>
      <c r="AW171" s="15" t="s">
        <v>32</v>
      </c>
      <c r="AX171" s="15" t="s">
        <v>83</v>
      </c>
      <c r="AY171" s="263" t="s">
        <v>164</v>
      </c>
    </row>
    <row r="172" s="12" customFormat="1" ht="22.8" customHeight="1">
      <c r="A172" s="12"/>
      <c r="B172" s="202"/>
      <c r="C172" s="203"/>
      <c r="D172" s="204" t="s">
        <v>75</v>
      </c>
      <c r="E172" s="216" t="s">
        <v>244</v>
      </c>
      <c r="F172" s="216" t="s">
        <v>308</v>
      </c>
      <c r="G172" s="203"/>
      <c r="H172" s="203"/>
      <c r="I172" s="206"/>
      <c r="J172" s="217">
        <f>BK172</f>
        <v>0</v>
      </c>
      <c r="K172" s="203"/>
      <c r="L172" s="208"/>
      <c r="M172" s="209"/>
      <c r="N172" s="210"/>
      <c r="O172" s="210"/>
      <c r="P172" s="211">
        <f>P173</f>
        <v>0</v>
      </c>
      <c r="Q172" s="210"/>
      <c r="R172" s="211">
        <f>R173</f>
        <v>0</v>
      </c>
      <c r="S172" s="210"/>
      <c r="T172" s="212">
        <f>T173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3" t="s">
        <v>83</v>
      </c>
      <c r="AT172" s="214" t="s">
        <v>75</v>
      </c>
      <c r="AU172" s="214" t="s">
        <v>83</v>
      </c>
      <c r="AY172" s="213" t="s">
        <v>164</v>
      </c>
      <c r="BK172" s="215">
        <f>BK173</f>
        <v>0</v>
      </c>
    </row>
    <row r="173" s="2" customFormat="1" ht="16.5" customHeight="1">
      <c r="A173" s="38"/>
      <c r="B173" s="39"/>
      <c r="C173" s="218" t="s">
        <v>8</v>
      </c>
      <c r="D173" s="218" t="s">
        <v>166</v>
      </c>
      <c r="E173" s="219" t="s">
        <v>487</v>
      </c>
      <c r="F173" s="220" t="s">
        <v>488</v>
      </c>
      <c r="G173" s="221" t="s">
        <v>220</v>
      </c>
      <c r="H173" s="222">
        <v>206.50299999999999</v>
      </c>
      <c r="I173" s="223"/>
      <c r="J173" s="224">
        <f>ROUND(I173*H173,2)</f>
        <v>0</v>
      </c>
      <c r="K173" s="220" t="s">
        <v>1</v>
      </c>
      <c r="L173" s="44"/>
      <c r="M173" s="264" t="s">
        <v>1</v>
      </c>
      <c r="N173" s="265" t="s">
        <v>41</v>
      </c>
      <c r="O173" s="266"/>
      <c r="P173" s="267">
        <f>O173*H173</f>
        <v>0</v>
      </c>
      <c r="Q173" s="267">
        <v>0</v>
      </c>
      <c r="R173" s="267">
        <f>Q173*H173</f>
        <v>0</v>
      </c>
      <c r="S173" s="267">
        <v>0</v>
      </c>
      <c r="T173" s="26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170</v>
      </c>
      <c r="AT173" s="229" t="s">
        <v>166</v>
      </c>
      <c r="AU173" s="229" t="s">
        <v>85</v>
      </c>
      <c r="AY173" s="17" t="s">
        <v>164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83</v>
      </c>
      <c r="BK173" s="230">
        <f>ROUND(I173*H173,2)</f>
        <v>0</v>
      </c>
      <c r="BL173" s="17" t="s">
        <v>170</v>
      </c>
      <c r="BM173" s="229" t="s">
        <v>307</v>
      </c>
    </row>
    <row r="174" s="2" customFormat="1" ht="6.96" customHeight="1">
      <c r="A174" s="38"/>
      <c r="B174" s="66"/>
      <c r="C174" s="67"/>
      <c r="D174" s="67"/>
      <c r="E174" s="67"/>
      <c r="F174" s="67"/>
      <c r="G174" s="67"/>
      <c r="H174" s="67"/>
      <c r="I174" s="67"/>
      <c r="J174" s="67"/>
      <c r="K174" s="67"/>
      <c r="L174" s="44"/>
      <c r="M174" s="38"/>
      <c r="O174" s="38"/>
      <c r="P174" s="38"/>
      <c r="Q174" s="38"/>
      <c r="R174" s="38"/>
      <c r="S174" s="38"/>
      <c r="T174" s="38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</row>
  </sheetData>
  <sheetProtection sheet="1" autoFilter="0" formatColumns="0" formatRows="0" objects="1" scenarios="1" spinCount="100000" saltValue="Dw/5eo0+DwhH+/eraeT/yixSWXmXjVJCbXTFgO8Ia4f5E+I+tZ+f+/cJAzyA7q9w3DtLlG1zcBrcaXbGpJwN6g==" hashValue="+tD+Ll+nkwdVFEiAH10OnUPtWH+oG3WWYbvnwpODy8EjBszd46fKmLB3Dy2y7xTbJOjKH04iRRBS8O9h+KwA6g==" algorithmName="SHA-512" password="C7A2"/>
  <autoFilter ref="C120:K173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131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2021022oL - _II-401, III-36063, III-36066 Lipník, úprava křižovatky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132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585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8. 6. 2022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138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ROUND((SUM(BE121:BE167)),  2)</f>
        <v>0</v>
      </c>
      <c r="G33" s="38"/>
      <c r="H33" s="38"/>
      <c r="I33" s="155">
        <v>0.20999999999999999</v>
      </c>
      <c r="J33" s="154">
        <f>ROUND(((SUM(BE121:BE167))*I33),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ROUND((SUM(BF121:BF167)),  2)</f>
        <v>0</v>
      </c>
      <c r="G34" s="38"/>
      <c r="H34" s="38"/>
      <c r="I34" s="155">
        <v>0.14999999999999999</v>
      </c>
      <c r="J34" s="154">
        <f>ROUND(((SUM(BF121:BF167))*I34),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ROUND((SUM(BG121:BG167)),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ROUND((SUM(BH121:BH167)),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ROUND((SUM(BI121:BI167)),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2021022oL - _II-401, III-36063, III-36066 Lipník, úprava křižovatky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122 - Rozpočet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Obec Lipník u Hrotovic</v>
      </c>
      <c r="G89" s="40"/>
      <c r="H89" s="40"/>
      <c r="I89" s="32" t="s">
        <v>22</v>
      </c>
      <c r="J89" s="79" t="str">
        <f>IF(J12="","",J12)</f>
        <v>8. 6. 2022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Obec Lipník</v>
      </c>
      <c r="G91" s="40"/>
      <c r="H91" s="40"/>
      <c r="I91" s="32" t="s">
        <v>30</v>
      </c>
      <c r="J91" s="36" t="str">
        <f>E21</f>
        <v>TERRA-POZEMKOVÉ ÚPRAVY,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Milan Holotík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140</v>
      </c>
      <c r="D94" s="176"/>
      <c r="E94" s="176"/>
      <c r="F94" s="176"/>
      <c r="G94" s="176"/>
      <c r="H94" s="176"/>
      <c r="I94" s="176"/>
      <c r="J94" s="177" t="s">
        <v>141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142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143</v>
      </c>
    </row>
    <row r="97" s="9" customFormat="1" ht="24.96" customHeight="1">
      <c r="A97" s="9"/>
      <c r="B97" s="179"/>
      <c r="C97" s="180"/>
      <c r="D97" s="181" t="s">
        <v>251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266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549</v>
      </c>
      <c r="E99" s="188"/>
      <c r="F99" s="188"/>
      <c r="G99" s="188"/>
      <c r="H99" s="188"/>
      <c r="I99" s="188"/>
      <c r="J99" s="189">
        <f>J128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252</v>
      </c>
      <c r="E100" s="188"/>
      <c r="F100" s="188"/>
      <c r="G100" s="188"/>
      <c r="H100" s="188"/>
      <c r="I100" s="188"/>
      <c r="J100" s="189">
        <f>J159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267</v>
      </c>
      <c r="E101" s="188"/>
      <c r="F101" s="188"/>
      <c r="G101" s="188"/>
      <c r="H101" s="188"/>
      <c r="I101" s="188"/>
      <c r="J101" s="189">
        <f>J166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149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74" t="str">
        <f>E7</f>
        <v>2021022oL - _II-401, III-36063, III-36066 Lipník, úprava křižovatky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132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SO 122 - Rozpočet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>Obec Lipník u Hrotovic</v>
      </c>
      <c r="G115" s="40"/>
      <c r="H115" s="40"/>
      <c r="I115" s="32" t="s">
        <v>22</v>
      </c>
      <c r="J115" s="79" t="str">
        <f>IF(J12="","",J12)</f>
        <v>8. 6. 2022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40.05" customHeight="1">
      <c r="A117" s="38"/>
      <c r="B117" s="39"/>
      <c r="C117" s="32" t="s">
        <v>24</v>
      </c>
      <c r="D117" s="40"/>
      <c r="E117" s="40"/>
      <c r="F117" s="27" t="str">
        <f>E15</f>
        <v>Obec Lipník</v>
      </c>
      <c r="G117" s="40"/>
      <c r="H117" s="40"/>
      <c r="I117" s="32" t="s">
        <v>30</v>
      </c>
      <c r="J117" s="36" t="str">
        <f>E21</f>
        <v>TERRA-POZEMKOVÉ ÚPRAVY, s.r.o.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32" t="s">
        <v>33</v>
      </c>
      <c r="J118" s="36" t="str">
        <f>E24</f>
        <v xml:space="preserve"> Milan Holotík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150</v>
      </c>
      <c r="D120" s="194" t="s">
        <v>61</v>
      </c>
      <c r="E120" s="194" t="s">
        <v>57</v>
      </c>
      <c r="F120" s="194" t="s">
        <v>58</v>
      </c>
      <c r="G120" s="194" t="s">
        <v>151</v>
      </c>
      <c r="H120" s="194" t="s">
        <v>152</v>
      </c>
      <c r="I120" s="194" t="s">
        <v>153</v>
      </c>
      <c r="J120" s="194" t="s">
        <v>141</v>
      </c>
      <c r="K120" s="195" t="s">
        <v>154</v>
      </c>
      <c r="L120" s="196"/>
      <c r="M120" s="100" t="s">
        <v>1</v>
      </c>
      <c r="N120" s="101" t="s">
        <v>40</v>
      </c>
      <c r="O120" s="101" t="s">
        <v>155</v>
      </c>
      <c r="P120" s="101" t="s">
        <v>156</v>
      </c>
      <c r="Q120" s="101" t="s">
        <v>157</v>
      </c>
      <c r="R120" s="101" t="s">
        <v>158</v>
      </c>
      <c r="S120" s="101" t="s">
        <v>159</v>
      </c>
      <c r="T120" s="102" t="s">
        <v>160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161</v>
      </c>
      <c r="D121" s="40"/>
      <c r="E121" s="40"/>
      <c r="F121" s="40"/>
      <c r="G121" s="40"/>
      <c r="H121" s="40"/>
      <c r="I121" s="40"/>
      <c r="J121" s="197">
        <f>BK121</f>
        <v>0</v>
      </c>
      <c r="K121" s="40"/>
      <c r="L121" s="44"/>
      <c r="M121" s="103"/>
      <c r="N121" s="198"/>
      <c r="O121" s="104"/>
      <c r="P121" s="199">
        <f>P122</f>
        <v>0</v>
      </c>
      <c r="Q121" s="104"/>
      <c r="R121" s="199">
        <f>R122</f>
        <v>0</v>
      </c>
      <c r="S121" s="104"/>
      <c r="T121" s="200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75</v>
      </c>
      <c r="AU121" s="17" t="s">
        <v>143</v>
      </c>
      <c r="BK121" s="201">
        <f>BK122</f>
        <v>0</v>
      </c>
    </row>
    <row r="122" s="12" customFormat="1" ht="25.92" customHeight="1">
      <c r="A122" s="12"/>
      <c r="B122" s="202"/>
      <c r="C122" s="203"/>
      <c r="D122" s="204" t="s">
        <v>75</v>
      </c>
      <c r="E122" s="205" t="s">
        <v>162</v>
      </c>
      <c r="F122" s="205" t="s">
        <v>254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P123+P128+P159+P166</f>
        <v>0</v>
      </c>
      <c r="Q122" s="210"/>
      <c r="R122" s="211">
        <f>R123+R128+R159+R166</f>
        <v>0</v>
      </c>
      <c r="S122" s="210"/>
      <c r="T122" s="212">
        <f>T123+T128+T159+T166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83</v>
      </c>
      <c r="AT122" s="214" t="s">
        <v>75</v>
      </c>
      <c r="AU122" s="214" t="s">
        <v>76</v>
      </c>
      <c r="AY122" s="213" t="s">
        <v>164</v>
      </c>
      <c r="BK122" s="215">
        <f>BK123+BK128+BK159+BK166</f>
        <v>0</v>
      </c>
    </row>
    <row r="123" s="12" customFormat="1" ht="22.8" customHeight="1">
      <c r="A123" s="12"/>
      <c r="B123" s="202"/>
      <c r="C123" s="203"/>
      <c r="D123" s="204" t="s">
        <v>75</v>
      </c>
      <c r="E123" s="216" t="s">
        <v>83</v>
      </c>
      <c r="F123" s="216" t="s">
        <v>268</v>
      </c>
      <c r="G123" s="203"/>
      <c r="H123" s="203"/>
      <c r="I123" s="206"/>
      <c r="J123" s="217">
        <f>BK123</f>
        <v>0</v>
      </c>
      <c r="K123" s="203"/>
      <c r="L123" s="208"/>
      <c r="M123" s="209"/>
      <c r="N123" s="210"/>
      <c r="O123" s="210"/>
      <c r="P123" s="211">
        <f>SUM(P124:P127)</f>
        <v>0</v>
      </c>
      <c r="Q123" s="210"/>
      <c r="R123" s="211">
        <f>SUM(R124:R127)</f>
        <v>0</v>
      </c>
      <c r="S123" s="210"/>
      <c r="T123" s="212">
        <f>SUM(T124:T127)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83</v>
      </c>
      <c r="AT123" s="214" t="s">
        <v>75</v>
      </c>
      <c r="AU123" s="214" t="s">
        <v>83</v>
      </c>
      <c r="AY123" s="213" t="s">
        <v>164</v>
      </c>
      <c r="BK123" s="215">
        <f>SUM(BK124:BK127)</f>
        <v>0</v>
      </c>
    </row>
    <row r="124" s="2" customFormat="1" ht="16.5" customHeight="1">
      <c r="A124" s="38"/>
      <c r="B124" s="39"/>
      <c r="C124" s="218" t="s">
        <v>83</v>
      </c>
      <c r="D124" s="218" t="s">
        <v>166</v>
      </c>
      <c r="E124" s="219" t="s">
        <v>407</v>
      </c>
      <c r="F124" s="220" t="s">
        <v>408</v>
      </c>
      <c r="G124" s="221" t="s">
        <v>169</v>
      </c>
      <c r="H124" s="222">
        <v>125.29000000000001</v>
      </c>
      <c r="I124" s="223"/>
      <c r="J124" s="224">
        <f>ROUND(I124*H124,2)</f>
        <v>0</v>
      </c>
      <c r="K124" s="220" t="s">
        <v>1</v>
      </c>
      <c r="L124" s="44"/>
      <c r="M124" s="225" t="s">
        <v>1</v>
      </c>
      <c r="N124" s="226" t="s">
        <v>41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170</v>
      </c>
      <c r="AT124" s="229" t="s">
        <v>166</v>
      </c>
      <c r="AU124" s="229" t="s">
        <v>85</v>
      </c>
      <c r="AY124" s="17" t="s">
        <v>164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83</v>
      </c>
      <c r="BK124" s="230">
        <f>ROUND(I124*H124,2)</f>
        <v>0</v>
      </c>
      <c r="BL124" s="17" t="s">
        <v>170</v>
      </c>
      <c r="BM124" s="229" t="s">
        <v>85</v>
      </c>
    </row>
    <row r="125" s="13" customFormat="1">
      <c r="A125" s="13"/>
      <c r="B125" s="231"/>
      <c r="C125" s="232"/>
      <c r="D125" s="233" t="s">
        <v>172</v>
      </c>
      <c r="E125" s="234" t="s">
        <v>1</v>
      </c>
      <c r="F125" s="235" t="s">
        <v>586</v>
      </c>
      <c r="G125" s="232"/>
      <c r="H125" s="236">
        <v>107.25</v>
      </c>
      <c r="I125" s="237"/>
      <c r="J125" s="232"/>
      <c r="K125" s="232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172</v>
      </c>
      <c r="AU125" s="242" t="s">
        <v>85</v>
      </c>
      <c r="AV125" s="13" t="s">
        <v>85</v>
      </c>
      <c r="AW125" s="13" t="s">
        <v>32</v>
      </c>
      <c r="AX125" s="13" t="s">
        <v>76</v>
      </c>
      <c r="AY125" s="242" t="s">
        <v>164</v>
      </c>
    </row>
    <row r="126" s="13" customFormat="1">
      <c r="A126" s="13"/>
      <c r="B126" s="231"/>
      <c r="C126" s="232"/>
      <c r="D126" s="233" t="s">
        <v>172</v>
      </c>
      <c r="E126" s="234" t="s">
        <v>1</v>
      </c>
      <c r="F126" s="235" t="s">
        <v>587</v>
      </c>
      <c r="G126" s="232"/>
      <c r="H126" s="236">
        <v>18.039999999999999</v>
      </c>
      <c r="I126" s="237"/>
      <c r="J126" s="232"/>
      <c r="K126" s="232"/>
      <c r="L126" s="238"/>
      <c r="M126" s="239"/>
      <c r="N126" s="240"/>
      <c r="O126" s="240"/>
      <c r="P126" s="240"/>
      <c r="Q126" s="240"/>
      <c r="R126" s="240"/>
      <c r="S126" s="240"/>
      <c r="T126" s="24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2" t="s">
        <v>172</v>
      </c>
      <c r="AU126" s="242" t="s">
        <v>85</v>
      </c>
      <c r="AV126" s="13" t="s">
        <v>85</v>
      </c>
      <c r="AW126" s="13" t="s">
        <v>32</v>
      </c>
      <c r="AX126" s="13" t="s">
        <v>76</v>
      </c>
      <c r="AY126" s="242" t="s">
        <v>164</v>
      </c>
    </row>
    <row r="127" s="15" customFormat="1">
      <c r="A127" s="15"/>
      <c r="B127" s="253"/>
      <c r="C127" s="254"/>
      <c r="D127" s="233" t="s">
        <v>172</v>
      </c>
      <c r="E127" s="255" t="s">
        <v>1</v>
      </c>
      <c r="F127" s="256" t="s">
        <v>261</v>
      </c>
      <c r="G127" s="254"/>
      <c r="H127" s="257">
        <v>125.29000000000001</v>
      </c>
      <c r="I127" s="258"/>
      <c r="J127" s="254"/>
      <c r="K127" s="254"/>
      <c r="L127" s="259"/>
      <c r="M127" s="260"/>
      <c r="N127" s="261"/>
      <c r="O127" s="261"/>
      <c r="P127" s="261"/>
      <c r="Q127" s="261"/>
      <c r="R127" s="261"/>
      <c r="S127" s="261"/>
      <c r="T127" s="262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3" t="s">
        <v>172</v>
      </c>
      <c r="AU127" s="263" t="s">
        <v>85</v>
      </c>
      <c r="AV127" s="15" t="s">
        <v>170</v>
      </c>
      <c r="AW127" s="15" t="s">
        <v>32</v>
      </c>
      <c r="AX127" s="15" t="s">
        <v>83</v>
      </c>
      <c r="AY127" s="263" t="s">
        <v>164</v>
      </c>
    </row>
    <row r="128" s="12" customFormat="1" ht="22.8" customHeight="1">
      <c r="A128" s="12"/>
      <c r="B128" s="202"/>
      <c r="C128" s="203"/>
      <c r="D128" s="204" t="s">
        <v>75</v>
      </c>
      <c r="E128" s="216" t="s">
        <v>188</v>
      </c>
      <c r="F128" s="216" t="s">
        <v>552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SUM(P129:P158)</f>
        <v>0</v>
      </c>
      <c r="Q128" s="210"/>
      <c r="R128" s="211">
        <f>SUM(R129:R158)</f>
        <v>0</v>
      </c>
      <c r="S128" s="210"/>
      <c r="T128" s="212">
        <f>SUM(T129:T158)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83</v>
      </c>
      <c r="AT128" s="214" t="s">
        <v>75</v>
      </c>
      <c r="AU128" s="214" t="s">
        <v>83</v>
      </c>
      <c r="AY128" s="213" t="s">
        <v>164</v>
      </c>
      <c r="BK128" s="215">
        <f>SUM(BK129:BK158)</f>
        <v>0</v>
      </c>
    </row>
    <row r="129" s="2" customFormat="1" ht="16.5" customHeight="1">
      <c r="A129" s="38"/>
      <c r="B129" s="39"/>
      <c r="C129" s="218" t="s">
        <v>85</v>
      </c>
      <c r="D129" s="218" t="s">
        <v>166</v>
      </c>
      <c r="E129" s="219" t="s">
        <v>553</v>
      </c>
      <c r="F129" s="220" t="s">
        <v>554</v>
      </c>
      <c r="G129" s="221" t="s">
        <v>169</v>
      </c>
      <c r="H129" s="222">
        <v>85</v>
      </c>
      <c r="I129" s="223"/>
      <c r="J129" s="224">
        <f>ROUND(I129*H129,2)</f>
        <v>0</v>
      </c>
      <c r="K129" s="220" t="s">
        <v>1</v>
      </c>
      <c r="L129" s="44"/>
      <c r="M129" s="225" t="s">
        <v>1</v>
      </c>
      <c r="N129" s="226" t="s">
        <v>41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170</v>
      </c>
      <c r="AT129" s="229" t="s">
        <v>166</v>
      </c>
      <c r="AU129" s="229" t="s">
        <v>85</v>
      </c>
      <c r="AY129" s="17" t="s">
        <v>164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83</v>
      </c>
      <c r="BK129" s="230">
        <f>ROUND(I129*H129,2)</f>
        <v>0</v>
      </c>
      <c r="BL129" s="17" t="s">
        <v>170</v>
      </c>
      <c r="BM129" s="229" t="s">
        <v>170</v>
      </c>
    </row>
    <row r="130" s="13" customFormat="1">
      <c r="A130" s="13"/>
      <c r="B130" s="231"/>
      <c r="C130" s="232"/>
      <c r="D130" s="233" t="s">
        <v>172</v>
      </c>
      <c r="E130" s="234" t="s">
        <v>1</v>
      </c>
      <c r="F130" s="235" t="s">
        <v>588</v>
      </c>
      <c r="G130" s="232"/>
      <c r="H130" s="236">
        <v>85</v>
      </c>
      <c r="I130" s="237"/>
      <c r="J130" s="232"/>
      <c r="K130" s="232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172</v>
      </c>
      <c r="AU130" s="242" t="s">
        <v>85</v>
      </c>
      <c r="AV130" s="13" t="s">
        <v>85</v>
      </c>
      <c r="AW130" s="13" t="s">
        <v>32</v>
      </c>
      <c r="AX130" s="13" t="s">
        <v>76</v>
      </c>
      <c r="AY130" s="242" t="s">
        <v>164</v>
      </c>
    </row>
    <row r="131" s="15" customFormat="1">
      <c r="A131" s="15"/>
      <c r="B131" s="253"/>
      <c r="C131" s="254"/>
      <c r="D131" s="233" t="s">
        <v>172</v>
      </c>
      <c r="E131" s="255" t="s">
        <v>1</v>
      </c>
      <c r="F131" s="256" t="s">
        <v>201</v>
      </c>
      <c r="G131" s="254"/>
      <c r="H131" s="257">
        <v>85</v>
      </c>
      <c r="I131" s="258"/>
      <c r="J131" s="254"/>
      <c r="K131" s="254"/>
      <c r="L131" s="259"/>
      <c r="M131" s="260"/>
      <c r="N131" s="261"/>
      <c r="O131" s="261"/>
      <c r="P131" s="261"/>
      <c r="Q131" s="261"/>
      <c r="R131" s="261"/>
      <c r="S131" s="261"/>
      <c r="T131" s="262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3" t="s">
        <v>172</v>
      </c>
      <c r="AU131" s="263" t="s">
        <v>85</v>
      </c>
      <c r="AV131" s="15" t="s">
        <v>170</v>
      </c>
      <c r="AW131" s="15" t="s">
        <v>32</v>
      </c>
      <c r="AX131" s="15" t="s">
        <v>83</v>
      </c>
      <c r="AY131" s="263" t="s">
        <v>164</v>
      </c>
    </row>
    <row r="132" s="2" customFormat="1" ht="16.5" customHeight="1">
      <c r="A132" s="38"/>
      <c r="B132" s="39"/>
      <c r="C132" s="218" t="s">
        <v>178</v>
      </c>
      <c r="D132" s="218" t="s">
        <v>166</v>
      </c>
      <c r="E132" s="219" t="s">
        <v>432</v>
      </c>
      <c r="F132" s="220" t="s">
        <v>433</v>
      </c>
      <c r="G132" s="221" t="s">
        <v>169</v>
      </c>
      <c r="H132" s="222">
        <v>93.5</v>
      </c>
      <c r="I132" s="223"/>
      <c r="J132" s="224">
        <f>ROUND(I132*H132,2)</f>
        <v>0</v>
      </c>
      <c r="K132" s="220" t="s">
        <v>1</v>
      </c>
      <c r="L132" s="44"/>
      <c r="M132" s="225" t="s">
        <v>1</v>
      </c>
      <c r="N132" s="226" t="s">
        <v>41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170</v>
      </c>
      <c r="AT132" s="229" t="s">
        <v>166</v>
      </c>
      <c r="AU132" s="229" t="s">
        <v>85</v>
      </c>
      <c r="AY132" s="17" t="s">
        <v>164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83</v>
      </c>
      <c r="BK132" s="230">
        <f>ROUND(I132*H132,2)</f>
        <v>0</v>
      </c>
      <c r="BL132" s="17" t="s">
        <v>170</v>
      </c>
      <c r="BM132" s="229" t="s">
        <v>194</v>
      </c>
    </row>
    <row r="133" s="13" customFormat="1">
      <c r="A133" s="13"/>
      <c r="B133" s="231"/>
      <c r="C133" s="232"/>
      <c r="D133" s="233" t="s">
        <v>172</v>
      </c>
      <c r="E133" s="234" t="s">
        <v>1</v>
      </c>
      <c r="F133" s="235" t="s">
        <v>589</v>
      </c>
      <c r="G133" s="232"/>
      <c r="H133" s="236">
        <v>93.5</v>
      </c>
      <c r="I133" s="237"/>
      <c r="J133" s="232"/>
      <c r="K133" s="232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172</v>
      </c>
      <c r="AU133" s="242" t="s">
        <v>85</v>
      </c>
      <c r="AV133" s="13" t="s">
        <v>85</v>
      </c>
      <c r="AW133" s="13" t="s">
        <v>32</v>
      </c>
      <c r="AX133" s="13" t="s">
        <v>76</v>
      </c>
      <c r="AY133" s="242" t="s">
        <v>164</v>
      </c>
    </row>
    <row r="134" s="15" customFormat="1">
      <c r="A134" s="15"/>
      <c r="B134" s="253"/>
      <c r="C134" s="254"/>
      <c r="D134" s="233" t="s">
        <v>172</v>
      </c>
      <c r="E134" s="255" t="s">
        <v>1</v>
      </c>
      <c r="F134" s="256" t="s">
        <v>201</v>
      </c>
      <c r="G134" s="254"/>
      <c r="H134" s="257">
        <v>93.5</v>
      </c>
      <c r="I134" s="258"/>
      <c r="J134" s="254"/>
      <c r="K134" s="254"/>
      <c r="L134" s="259"/>
      <c r="M134" s="260"/>
      <c r="N134" s="261"/>
      <c r="O134" s="261"/>
      <c r="P134" s="261"/>
      <c r="Q134" s="261"/>
      <c r="R134" s="261"/>
      <c r="S134" s="261"/>
      <c r="T134" s="262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3" t="s">
        <v>172</v>
      </c>
      <c r="AU134" s="263" t="s">
        <v>85</v>
      </c>
      <c r="AV134" s="15" t="s">
        <v>170</v>
      </c>
      <c r="AW134" s="15" t="s">
        <v>32</v>
      </c>
      <c r="AX134" s="15" t="s">
        <v>83</v>
      </c>
      <c r="AY134" s="263" t="s">
        <v>164</v>
      </c>
    </row>
    <row r="135" s="2" customFormat="1" ht="16.5" customHeight="1">
      <c r="A135" s="38"/>
      <c r="B135" s="39"/>
      <c r="C135" s="218" t="s">
        <v>170</v>
      </c>
      <c r="D135" s="218" t="s">
        <v>166</v>
      </c>
      <c r="E135" s="219" t="s">
        <v>557</v>
      </c>
      <c r="F135" s="220" t="s">
        <v>558</v>
      </c>
      <c r="G135" s="221" t="s">
        <v>169</v>
      </c>
      <c r="H135" s="222">
        <v>29.399999999999999</v>
      </c>
      <c r="I135" s="223"/>
      <c r="J135" s="224">
        <f>ROUND(I135*H135,2)</f>
        <v>0</v>
      </c>
      <c r="K135" s="220" t="s">
        <v>1</v>
      </c>
      <c r="L135" s="44"/>
      <c r="M135" s="225" t="s">
        <v>1</v>
      </c>
      <c r="N135" s="226" t="s">
        <v>41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170</v>
      </c>
      <c r="AT135" s="229" t="s">
        <v>166</v>
      </c>
      <c r="AU135" s="229" t="s">
        <v>85</v>
      </c>
      <c r="AY135" s="17" t="s">
        <v>164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83</v>
      </c>
      <c r="BK135" s="230">
        <f>ROUND(I135*H135,2)</f>
        <v>0</v>
      </c>
      <c r="BL135" s="17" t="s">
        <v>170</v>
      </c>
      <c r="BM135" s="229" t="s">
        <v>211</v>
      </c>
    </row>
    <row r="136" s="13" customFormat="1">
      <c r="A136" s="13"/>
      <c r="B136" s="231"/>
      <c r="C136" s="232"/>
      <c r="D136" s="233" t="s">
        <v>172</v>
      </c>
      <c r="E136" s="234" t="s">
        <v>1</v>
      </c>
      <c r="F136" s="235" t="s">
        <v>590</v>
      </c>
      <c r="G136" s="232"/>
      <c r="H136" s="236">
        <v>15.4</v>
      </c>
      <c r="I136" s="237"/>
      <c r="J136" s="232"/>
      <c r="K136" s="232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172</v>
      </c>
      <c r="AU136" s="242" t="s">
        <v>85</v>
      </c>
      <c r="AV136" s="13" t="s">
        <v>85</v>
      </c>
      <c r="AW136" s="13" t="s">
        <v>32</v>
      </c>
      <c r="AX136" s="13" t="s">
        <v>76</v>
      </c>
      <c r="AY136" s="242" t="s">
        <v>164</v>
      </c>
    </row>
    <row r="137" s="13" customFormat="1">
      <c r="A137" s="13"/>
      <c r="B137" s="231"/>
      <c r="C137" s="232"/>
      <c r="D137" s="233" t="s">
        <v>172</v>
      </c>
      <c r="E137" s="234" t="s">
        <v>1</v>
      </c>
      <c r="F137" s="235" t="s">
        <v>591</v>
      </c>
      <c r="G137" s="232"/>
      <c r="H137" s="236">
        <v>14</v>
      </c>
      <c r="I137" s="237"/>
      <c r="J137" s="232"/>
      <c r="K137" s="232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172</v>
      </c>
      <c r="AU137" s="242" t="s">
        <v>85</v>
      </c>
      <c r="AV137" s="13" t="s">
        <v>85</v>
      </c>
      <c r="AW137" s="13" t="s">
        <v>32</v>
      </c>
      <c r="AX137" s="13" t="s">
        <v>76</v>
      </c>
      <c r="AY137" s="242" t="s">
        <v>164</v>
      </c>
    </row>
    <row r="138" s="15" customFormat="1">
      <c r="A138" s="15"/>
      <c r="B138" s="253"/>
      <c r="C138" s="254"/>
      <c r="D138" s="233" t="s">
        <v>172</v>
      </c>
      <c r="E138" s="255" t="s">
        <v>1</v>
      </c>
      <c r="F138" s="256" t="s">
        <v>261</v>
      </c>
      <c r="G138" s="254"/>
      <c r="H138" s="257">
        <v>29.399999999999999</v>
      </c>
      <c r="I138" s="258"/>
      <c r="J138" s="254"/>
      <c r="K138" s="254"/>
      <c r="L138" s="259"/>
      <c r="M138" s="260"/>
      <c r="N138" s="261"/>
      <c r="O138" s="261"/>
      <c r="P138" s="261"/>
      <c r="Q138" s="261"/>
      <c r="R138" s="261"/>
      <c r="S138" s="261"/>
      <c r="T138" s="262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3" t="s">
        <v>172</v>
      </c>
      <c r="AU138" s="263" t="s">
        <v>85</v>
      </c>
      <c r="AV138" s="15" t="s">
        <v>170</v>
      </c>
      <c r="AW138" s="15" t="s">
        <v>32</v>
      </c>
      <c r="AX138" s="15" t="s">
        <v>83</v>
      </c>
      <c r="AY138" s="263" t="s">
        <v>164</v>
      </c>
    </row>
    <row r="139" s="2" customFormat="1" ht="16.5" customHeight="1">
      <c r="A139" s="38"/>
      <c r="B139" s="39"/>
      <c r="C139" s="218" t="s">
        <v>188</v>
      </c>
      <c r="D139" s="218" t="s">
        <v>166</v>
      </c>
      <c r="E139" s="219" t="s">
        <v>561</v>
      </c>
      <c r="F139" s="220" t="s">
        <v>562</v>
      </c>
      <c r="G139" s="221" t="s">
        <v>169</v>
      </c>
      <c r="H139" s="222">
        <v>14</v>
      </c>
      <c r="I139" s="223"/>
      <c r="J139" s="224">
        <f>ROUND(I139*H139,2)</f>
        <v>0</v>
      </c>
      <c r="K139" s="220" t="s">
        <v>1</v>
      </c>
      <c r="L139" s="44"/>
      <c r="M139" s="225" t="s">
        <v>1</v>
      </c>
      <c r="N139" s="226" t="s">
        <v>41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170</v>
      </c>
      <c r="AT139" s="229" t="s">
        <v>166</v>
      </c>
      <c r="AU139" s="229" t="s">
        <v>85</v>
      </c>
      <c r="AY139" s="17" t="s">
        <v>164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83</v>
      </c>
      <c r="BK139" s="230">
        <f>ROUND(I139*H139,2)</f>
        <v>0</v>
      </c>
      <c r="BL139" s="17" t="s">
        <v>170</v>
      </c>
      <c r="BM139" s="229" t="s">
        <v>224</v>
      </c>
    </row>
    <row r="140" s="13" customFormat="1">
      <c r="A140" s="13"/>
      <c r="B140" s="231"/>
      <c r="C140" s="232"/>
      <c r="D140" s="233" t="s">
        <v>172</v>
      </c>
      <c r="E140" s="234" t="s">
        <v>1</v>
      </c>
      <c r="F140" s="235" t="s">
        <v>592</v>
      </c>
      <c r="G140" s="232"/>
      <c r="H140" s="236">
        <v>12</v>
      </c>
      <c r="I140" s="237"/>
      <c r="J140" s="232"/>
      <c r="K140" s="232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172</v>
      </c>
      <c r="AU140" s="242" t="s">
        <v>85</v>
      </c>
      <c r="AV140" s="13" t="s">
        <v>85</v>
      </c>
      <c r="AW140" s="13" t="s">
        <v>32</v>
      </c>
      <c r="AX140" s="13" t="s">
        <v>76</v>
      </c>
      <c r="AY140" s="242" t="s">
        <v>164</v>
      </c>
    </row>
    <row r="141" s="13" customFormat="1">
      <c r="A141" s="13"/>
      <c r="B141" s="231"/>
      <c r="C141" s="232"/>
      <c r="D141" s="233" t="s">
        <v>172</v>
      </c>
      <c r="E141" s="234" t="s">
        <v>1</v>
      </c>
      <c r="F141" s="235" t="s">
        <v>593</v>
      </c>
      <c r="G141" s="232"/>
      <c r="H141" s="236">
        <v>2</v>
      </c>
      <c r="I141" s="237"/>
      <c r="J141" s="232"/>
      <c r="K141" s="232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172</v>
      </c>
      <c r="AU141" s="242" t="s">
        <v>85</v>
      </c>
      <c r="AV141" s="13" t="s">
        <v>85</v>
      </c>
      <c r="AW141" s="13" t="s">
        <v>32</v>
      </c>
      <c r="AX141" s="13" t="s">
        <v>76</v>
      </c>
      <c r="AY141" s="242" t="s">
        <v>164</v>
      </c>
    </row>
    <row r="142" s="15" customFormat="1">
      <c r="A142" s="15"/>
      <c r="B142" s="253"/>
      <c r="C142" s="254"/>
      <c r="D142" s="233" t="s">
        <v>172</v>
      </c>
      <c r="E142" s="255" t="s">
        <v>1</v>
      </c>
      <c r="F142" s="256" t="s">
        <v>261</v>
      </c>
      <c r="G142" s="254"/>
      <c r="H142" s="257">
        <v>14</v>
      </c>
      <c r="I142" s="258"/>
      <c r="J142" s="254"/>
      <c r="K142" s="254"/>
      <c r="L142" s="259"/>
      <c r="M142" s="260"/>
      <c r="N142" s="261"/>
      <c r="O142" s="261"/>
      <c r="P142" s="261"/>
      <c r="Q142" s="261"/>
      <c r="R142" s="261"/>
      <c r="S142" s="261"/>
      <c r="T142" s="262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3" t="s">
        <v>172</v>
      </c>
      <c r="AU142" s="263" t="s">
        <v>85</v>
      </c>
      <c r="AV142" s="15" t="s">
        <v>170</v>
      </c>
      <c r="AW142" s="15" t="s">
        <v>32</v>
      </c>
      <c r="AX142" s="15" t="s">
        <v>83</v>
      </c>
      <c r="AY142" s="263" t="s">
        <v>164</v>
      </c>
    </row>
    <row r="143" s="2" customFormat="1" ht="16.5" customHeight="1">
      <c r="A143" s="38"/>
      <c r="B143" s="39"/>
      <c r="C143" s="272" t="s">
        <v>194</v>
      </c>
      <c r="D143" s="272" t="s">
        <v>416</v>
      </c>
      <c r="E143" s="273" t="s">
        <v>565</v>
      </c>
      <c r="F143" s="274" t="s">
        <v>566</v>
      </c>
      <c r="G143" s="275" t="s">
        <v>169</v>
      </c>
      <c r="H143" s="276">
        <v>22.66</v>
      </c>
      <c r="I143" s="277"/>
      <c r="J143" s="278">
        <f>ROUND(I143*H143,2)</f>
        <v>0</v>
      </c>
      <c r="K143" s="274" t="s">
        <v>1</v>
      </c>
      <c r="L143" s="279"/>
      <c r="M143" s="280" t="s">
        <v>1</v>
      </c>
      <c r="N143" s="281" t="s">
        <v>41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211</v>
      </c>
      <c r="AT143" s="229" t="s">
        <v>416</v>
      </c>
      <c r="AU143" s="229" t="s">
        <v>85</v>
      </c>
      <c r="AY143" s="17" t="s">
        <v>164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83</v>
      </c>
      <c r="BK143" s="230">
        <f>ROUND(I143*H143,2)</f>
        <v>0</v>
      </c>
      <c r="BL143" s="17" t="s">
        <v>170</v>
      </c>
      <c r="BM143" s="229" t="s">
        <v>235</v>
      </c>
    </row>
    <row r="144" s="13" customFormat="1">
      <c r="A144" s="13"/>
      <c r="B144" s="231"/>
      <c r="C144" s="232"/>
      <c r="D144" s="233" t="s">
        <v>172</v>
      </c>
      <c r="E144" s="234" t="s">
        <v>1</v>
      </c>
      <c r="F144" s="235" t="s">
        <v>594</v>
      </c>
      <c r="G144" s="232"/>
      <c r="H144" s="236">
        <v>22.66</v>
      </c>
      <c r="I144" s="237"/>
      <c r="J144" s="232"/>
      <c r="K144" s="232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172</v>
      </c>
      <c r="AU144" s="242" t="s">
        <v>85</v>
      </c>
      <c r="AV144" s="13" t="s">
        <v>85</v>
      </c>
      <c r="AW144" s="13" t="s">
        <v>32</v>
      </c>
      <c r="AX144" s="13" t="s">
        <v>76</v>
      </c>
      <c r="AY144" s="242" t="s">
        <v>164</v>
      </c>
    </row>
    <row r="145" s="15" customFormat="1">
      <c r="A145" s="15"/>
      <c r="B145" s="253"/>
      <c r="C145" s="254"/>
      <c r="D145" s="233" t="s">
        <v>172</v>
      </c>
      <c r="E145" s="255" t="s">
        <v>1</v>
      </c>
      <c r="F145" s="256" t="s">
        <v>201</v>
      </c>
      <c r="G145" s="254"/>
      <c r="H145" s="257">
        <v>22.66</v>
      </c>
      <c r="I145" s="258"/>
      <c r="J145" s="254"/>
      <c r="K145" s="254"/>
      <c r="L145" s="259"/>
      <c r="M145" s="260"/>
      <c r="N145" s="261"/>
      <c r="O145" s="261"/>
      <c r="P145" s="261"/>
      <c r="Q145" s="261"/>
      <c r="R145" s="261"/>
      <c r="S145" s="261"/>
      <c r="T145" s="262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3" t="s">
        <v>172</v>
      </c>
      <c r="AU145" s="263" t="s">
        <v>85</v>
      </c>
      <c r="AV145" s="15" t="s">
        <v>170</v>
      </c>
      <c r="AW145" s="15" t="s">
        <v>32</v>
      </c>
      <c r="AX145" s="15" t="s">
        <v>83</v>
      </c>
      <c r="AY145" s="263" t="s">
        <v>164</v>
      </c>
    </row>
    <row r="146" s="2" customFormat="1" ht="16.5" customHeight="1">
      <c r="A146" s="38"/>
      <c r="B146" s="39"/>
      <c r="C146" s="272" t="s">
        <v>203</v>
      </c>
      <c r="D146" s="272" t="s">
        <v>416</v>
      </c>
      <c r="E146" s="273" t="s">
        <v>568</v>
      </c>
      <c r="F146" s="274" t="s">
        <v>569</v>
      </c>
      <c r="G146" s="275" t="s">
        <v>169</v>
      </c>
      <c r="H146" s="276">
        <v>2.0600000000000001</v>
      </c>
      <c r="I146" s="277"/>
      <c r="J146" s="278">
        <f>ROUND(I146*H146,2)</f>
        <v>0</v>
      </c>
      <c r="K146" s="274" t="s">
        <v>1</v>
      </c>
      <c r="L146" s="279"/>
      <c r="M146" s="280" t="s">
        <v>1</v>
      </c>
      <c r="N146" s="281" t="s">
        <v>41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211</v>
      </c>
      <c r="AT146" s="229" t="s">
        <v>416</v>
      </c>
      <c r="AU146" s="229" t="s">
        <v>85</v>
      </c>
      <c r="AY146" s="17" t="s">
        <v>164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83</v>
      </c>
      <c r="BK146" s="230">
        <f>ROUND(I146*H146,2)</f>
        <v>0</v>
      </c>
      <c r="BL146" s="17" t="s">
        <v>170</v>
      </c>
      <c r="BM146" s="229" t="s">
        <v>246</v>
      </c>
    </row>
    <row r="147" s="13" customFormat="1">
      <c r="A147" s="13"/>
      <c r="B147" s="231"/>
      <c r="C147" s="232"/>
      <c r="D147" s="233" t="s">
        <v>172</v>
      </c>
      <c r="E147" s="234" t="s">
        <v>1</v>
      </c>
      <c r="F147" s="235" t="s">
        <v>595</v>
      </c>
      <c r="G147" s="232"/>
      <c r="H147" s="236">
        <v>2.0600000000000001</v>
      </c>
      <c r="I147" s="237"/>
      <c r="J147" s="232"/>
      <c r="K147" s="232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172</v>
      </c>
      <c r="AU147" s="242" t="s">
        <v>85</v>
      </c>
      <c r="AV147" s="13" t="s">
        <v>85</v>
      </c>
      <c r="AW147" s="13" t="s">
        <v>32</v>
      </c>
      <c r="AX147" s="13" t="s">
        <v>76</v>
      </c>
      <c r="AY147" s="242" t="s">
        <v>164</v>
      </c>
    </row>
    <row r="148" s="15" customFormat="1">
      <c r="A148" s="15"/>
      <c r="B148" s="253"/>
      <c r="C148" s="254"/>
      <c r="D148" s="233" t="s">
        <v>172</v>
      </c>
      <c r="E148" s="255" t="s">
        <v>1</v>
      </c>
      <c r="F148" s="256" t="s">
        <v>201</v>
      </c>
      <c r="G148" s="254"/>
      <c r="H148" s="257">
        <v>2.0600000000000001</v>
      </c>
      <c r="I148" s="258"/>
      <c r="J148" s="254"/>
      <c r="K148" s="254"/>
      <c r="L148" s="259"/>
      <c r="M148" s="260"/>
      <c r="N148" s="261"/>
      <c r="O148" s="261"/>
      <c r="P148" s="261"/>
      <c r="Q148" s="261"/>
      <c r="R148" s="261"/>
      <c r="S148" s="261"/>
      <c r="T148" s="262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3" t="s">
        <v>172</v>
      </c>
      <c r="AU148" s="263" t="s">
        <v>85</v>
      </c>
      <c r="AV148" s="15" t="s">
        <v>170</v>
      </c>
      <c r="AW148" s="15" t="s">
        <v>32</v>
      </c>
      <c r="AX148" s="15" t="s">
        <v>83</v>
      </c>
      <c r="AY148" s="263" t="s">
        <v>164</v>
      </c>
    </row>
    <row r="149" s="2" customFormat="1" ht="16.5" customHeight="1">
      <c r="A149" s="38"/>
      <c r="B149" s="39"/>
      <c r="C149" s="218" t="s">
        <v>211</v>
      </c>
      <c r="D149" s="218" t="s">
        <v>166</v>
      </c>
      <c r="E149" s="219" t="s">
        <v>596</v>
      </c>
      <c r="F149" s="220" t="s">
        <v>597</v>
      </c>
      <c r="G149" s="221" t="s">
        <v>169</v>
      </c>
      <c r="H149" s="222">
        <v>85</v>
      </c>
      <c r="I149" s="223"/>
      <c r="J149" s="224">
        <f>ROUND(I149*H149,2)</f>
        <v>0</v>
      </c>
      <c r="K149" s="220" t="s">
        <v>1</v>
      </c>
      <c r="L149" s="44"/>
      <c r="M149" s="225" t="s">
        <v>1</v>
      </c>
      <c r="N149" s="226" t="s">
        <v>41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170</v>
      </c>
      <c r="AT149" s="229" t="s">
        <v>166</v>
      </c>
      <c r="AU149" s="229" t="s">
        <v>85</v>
      </c>
      <c r="AY149" s="17" t="s">
        <v>164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83</v>
      </c>
      <c r="BK149" s="230">
        <f>ROUND(I149*H149,2)</f>
        <v>0</v>
      </c>
      <c r="BL149" s="17" t="s">
        <v>170</v>
      </c>
      <c r="BM149" s="229" t="s">
        <v>292</v>
      </c>
    </row>
    <row r="150" s="13" customFormat="1">
      <c r="A150" s="13"/>
      <c r="B150" s="231"/>
      <c r="C150" s="232"/>
      <c r="D150" s="233" t="s">
        <v>172</v>
      </c>
      <c r="E150" s="234" t="s">
        <v>1</v>
      </c>
      <c r="F150" s="235" t="s">
        <v>598</v>
      </c>
      <c r="G150" s="232"/>
      <c r="H150" s="236">
        <v>81</v>
      </c>
      <c r="I150" s="237"/>
      <c r="J150" s="232"/>
      <c r="K150" s="232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172</v>
      </c>
      <c r="AU150" s="242" t="s">
        <v>85</v>
      </c>
      <c r="AV150" s="13" t="s">
        <v>85</v>
      </c>
      <c r="AW150" s="13" t="s">
        <v>32</v>
      </c>
      <c r="AX150" s="13" t="s">
        <v>76</v>
      </c>
      <c r="AY150" s="242" t="s">
        <v>164</v>
      </c>
    </row>
    <row r="151" s="13" customFormat="1">
      <c r="A151" s="13"/>
      <c r="B151" s="231"/>
      <c r="C151" s="232"/>
      <c r="D151" s="233" t="s">
        <v>172</v>
      </c>
      <c r="E151" s="234" t="s">
        <v>1</v>
      </c>
      <c r="F151" s="235" t="s">
        <v>599</v>
      </c>
      <c r="G151" s="232"/>
      <c r="H151" s="236">
        <v>4</v>
      </c>
      <c r="I151" s="237"/>
      <c r="J151" s="232"/>
      <c r="K151" s="232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172</v>
      </c>
      <c r="AU151" s="242" t="s">
        <v>85</v>
      </c>
      <c r="AV151" s="13" t="s">
        <v>85</v>
      </c>
      <c r="AW151" s="13" t="s">
        <v>32</v>
      </c>
      <c r="AX151" s="13" t="s">
        <v>76</v>
      </c>
      <c r="AY151" s="242" t="s">
        <v>164</v>
      </c>
    </row>
    <row r="152" s="15" customFormat="1">
      <c r="A152" s="15"/>
      <c r="B152" s="253"/>
      <c r="C152" s="254"/>
      <c r="D152" s="233" t="s">
        <v>172</v>
      </c>
      <c r="E152" s="255" t="s">
        <v>1</v>
      </c>
      <c r="F152" s="256" t="s">
        <v>261</v>
      </c>
      <c r="G152" s="254"/>
      <c r="H152" s="257">
        <v>85</v>
      </c>
      <c r="I152" s="258"/>
      <c r="J152" s="254"/>
      <c r="K152" s="254"/>
      <c r="L152" s="259"/>
      <c r="M152" s="260"/>
      <c r="N152" s="261"/>
      <c r="O152" s="261"/>
      <c r="P152" s="261"/>
      <c r="Q152" s="261"/>
      <c r="R152" s="261"/>
      <c r="S152" s="261"/>
      <c r="T152" s="262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3" t="s">
        <v>172</v>
      </c>
      <c r="AU152" s="263" t="s">
        <v>85</v>
      </c>
      <c r="AV152" s="15" t="s">
        <v>170</v>
      </c>
      <c r="AW152" s="15" t="s">
        <v>32</v>
      </c>
      <c r="AX152" s="15" t="s">
        <v>83</v>
      </c>
      <c r="AY152" s="263" t="s">
        <v>164</v>
      </c>
    </row>
    <row r="153" s="2" customFormat="1" ht="16.5" customHeight="1">
      <c r="A153" s="38"/>
      <c r="B153" s="39"/>
      <c r="C153" s="272" t="s">
        <v>209</v>
      </c>
      <c r="D153" s="272" t="s">
        <v>416</v>
      </c>
      <c r="E153" s="273" t="s">
        <v>575</v>
      </c>
      <c r="F153" s="274" t="s">
        <v>576</v>
      </c>
      <c r="G153" s="275" t="s">
        <v>169</v>
      </c>
      <c r="H153" s="276">
        <v>4.1200000000000001</v>
      </c>
      <c r="I153" s="277"/>
      <c r="J153" s="278">
        <f>ROUND(I153*H153,2)</f>
        <v>0</v>
      </c>
      <c r="K153" s="274" t="s">
        <v>1</v>
      </c>
      <c r="L153" s="279"/>
      <c r="M153" s="280" t="s">
        <v>1</v>
      </c>
      <c r="N153" s="281" t="s">
        <v>41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211</v>
      </c>
      <c r="AT153" s="229" t="s">
        <v>416</v>
      </c>
      <c r="AU153" s="229" t="s">
        <v>85</v>
      </c>
      <c r="AY153" s="17" t="s">
        <v>164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83</v>
      </c>
      <c r="BK153" s="230">
        <f>ROUND(I153*H153,2)</f>
        <v>0</v>
      </c>
      <c r="BL153" s="17" t="s">
        <v>170</v>
      </c>
      <c r="BM153" s="229" t="s">
        <v>293</v>
      </c>
    </row>
    <row r="154" s="13" customFormat="1">
      <c r="A154" s="13"/>
      <c r="B154" s="231"/>
      <c r="C154" s="232"/>
      <c r="D154" s="233" t="s">
        <v>172</v>
      </c>
      <c r="E154" s="234" t="s">
        <v>1</v>
      </c>
      <c r="F154" s="235" t="s">
        <v>600</v>
      </c>
      <c r="G154" s="232"/>
      <c r="H154" s="236">
        <v>4.1200000000000001</v>
      </c>
      <c r="I154" s="237"/>
      <c r="J154" s="232"/>
      <c r="K154" s="232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172</v>
      </c>
      <c r="AU154" s="242" t="s">
        <v>85</v>
      </c>
      <c r="AV154" s="13" t="s">
        <v>85</v>
      </c>
      <c r="AW154" s="13" t="s">
        <v>32</v>
      </c>
      <c r="AX154" s="13" t="s">
        <v>76</v>
      </c>
      <c r="AY154" s="242" t="s">
        <v>164</v>
      </c>
    </row>
    <row r="155" s="15" customFormat="1">
      <c r="A155" s="15"/>
      <c r="B155" s="253"/>
      <c r="C155" s="254"/>
      <c r="D155" s="233" t="s">
        <v>172</v>
      </c>
      <c r="E155" s="255" t="s">
        <v>1</v>
      </c>
      <c r="F155" s="256" t="s">
        <v>201</v>
      </c>
      <c r="G155" s="254"/>
      <c r="H155" s="257">
        <v>4.1200000000000001</v>
      </c>
      <c r="I155" s="258"/>
      <c r="J155" s="254"/>
      <c r="K155" s="254"/>
      <c r="L155" s="259"/>
      <c r="M155" s="260"/>
      <c r="N155" s="261"/>
      <c r="O155" s="261"/>
      <c r="P155" s="261"/>
      <c r="Q155" s="261"/>
      <c r="R155" s="261"/>
      <c r="S155" s="261"/>
      <c r="T155" s="262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3" t="s">
        <v>172</v>
      </c>
      <c r="AU155" s="263" t="s">
        <v>85</v>
      </c>
      <c r="AV155" s="15" t="s">
        <v>170</v>
      </c>
      <c r="AW155" s="15" t="s">
        <v>32</v>
      </c>
      <c r="AX155" s="15" t="s">
        <v>83</v>
      </c>
      <c r="AY155" s="263" t="s">
        <v>164</v>
      </c>
    </row>
    <row r="156" s="2" customFormat="1" ht="16.5" customHeight="1">
      <c r="A156" s="38"/>
      <c r="B156" s="39"/>
      <c r="C156" s="272" t="s">
        <v>224</v>
      </c>
      <c r="D156" s="272" t="s">
        <v>416</v>
      </c>
      <c r="E156" s="273" t="s">
        <v>578</v>
      </c>
      <c r="F156" s="274" t="s">
        <v>579</v>
      </c>
      <c r="G156" s="275" t="s">
        <v>169</v>
      </c>
      <c r="H156" s="276">
        <v>82.620000000000005</v>
      </c>
      <c r="I156" s="277"/>
      <c r="J156" s="278">
        <f>ROUND(I156*H156,2)</f>
        <v>0</v>
      </c>
      <c r="K156" s="274" t="s">
        <v>1</v>
      </c>
      <c r="L156" s="279"/>
      <c r="M156" s="280" t="s">
        <v>1</v>
      </c>
      <c r="N156" s="281" t="s">
        <v>41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211</v>
      </c>
      <c r="AT156" s="229" t="s">
        <v>416</v>
      </c>
      <c r="AU156" s="229" t="s">
        <v>85</v>
      </c>
      <c r="AY156" s="17" t="s">
        <v>164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83</v>
      </c>
      <c r="BK156" s="230">
        <f>ROUND(I156*H156,2)</f>
        <v>0</v>
      </c>
      <c r="BL156" s="17" t="s">
        <v>170</v>
      </c>
      <c r="BM156" s="229" t="s">
        <v>296</v>
      </c>
    </row>
    <row r="157" s="13" customFormat="1">
      <c r="A157" s="13"/>
      <c r="B157" s="231"/>
      <c r="C157" s="232"/>
      <c r="D157" s="233" t="s">
        <v>172</v>
      </c>
      <c r="E157" s="234" t="s">
        <v>1</v>
      </c>
      <c r="F157" s="235" t="s">
        <v>601</v>
      </c>
      <c r="G157" s="232"/>
      <c r="H157" s="236">
        <v>82.620000000000005</v>
      </c>
      <c r="I157" s="237"/>
      <c r="J157" s="232"/>
      <c r="K157" s="232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172</v>
      </c>
      <c r="AU157" s="242" t="s">
        <v>85</v>
      </c>
      <c r="AV157" s="13" t="s">
        <v>85</v>
      </c>
      <c r="AW157" s="13" t="s">
        <v>32</v>
      </c>
      <c r="AX157" s="13" t="s">
        <v>76</v>
      </c>
      <c r="AY157" s="242" t="s">
        <v>164</v>
      </c>
    </row>
    <row r="158" s="15" customFormat="1">
      <c r="A158" s="15"/>
      <c r="B158" s="253"/>
      <c r="C158" s="254"/>
      <c r="D158" s="233" t="s">
        <v>172</v>
      </c>
      <c r="E158" s="255" t="s">
        <v>1</v>
      </c>
      <c r="F158" s="256" t="s">
        <v>201</v>
      </c>
      <c r="G158" s="254"/>
      <c r="H158" s="257">
        <v>82.620000000000005</v>
      </c>
      <c r="I158" s="258"/>
      <c r="J158" s="254"/>
      <c r="K158" s="254"/>
      <c r="L158" s="259"/>
      <c r="M158" s="260"/>
      <c r="N158" s="261"/>
      <c r="O158" s="261"/>
      <c r="P158" s="261"/>
      <c r="Q158" s="261"/>
      <c r="R158" s="261"/>
      <c r="S158" s="261"/>
      <c r="T158" s="262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3" t="s">
        <v>172</v>
      </c>
      <c r="AU158" s="263" t="s">
        <v>85</v>
      </c>
      <c r="AV158" s="15" t="s">
        <v>170</v>
      </c>
      <c r="AW158" s="15" t="s">
        <v>32</v>
      </c>
      <c r="AX158" s="15" t="s">
        <v>83</v>
      </c>
      <c r="AY158" s="263" t="s">
        <v>164</v>
      </c>
    </row>
    <row r="159" s="12" customFormat="1" ht="22.8" customHeight="1">
      <c r="A159" s="12"/>
      <c r="B159" s="202"/>
      <c r="C159" s="203"/>
      <c r="D159" s="204" t="s">
        <v>75</v>
      </c>
      <c r="E159" s="216" t="s">
        <v>209</v>
      </c>
      <c r="F159" s="216" t="s">
        <v>255</v>
      </c>
      <c r="G159" s="203"/>
      <c r="H159" s="203"/>
      <c r="I159" s="206"/>
      <c r="J159" s="217">
        <f>BK159</f>
        <v>0</v>
      </c>
      <c r="K159" s="203"/>
      <c r="L159" s="208"/>
      <c r="M159" s="209"/>
      <c r="N159" s="210"/>
      <c r="O159" s="210"/>
      <c r="P159" s="211">
        <f>SUM(P160:P165)</f>
        <v>0</v>
      </c>
      <c r="Q159" s="210"/>
      <c r="R159" s="211">
        <f>SUM(R160:R165)</f>
        <v>0</v>
      </c>
      <c r="S159" s="210"/>
      <c r="T159" s="212">
        <f>SUM(T160:T165)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3" t="s">
        <v>83</v>
      </c>
      <c r="AT159" s="214" t="s">
        <v>75</v>
      </c>
      <c r="AU159" s="214" t="s">
        <v>83</v>
      </c>
      <c r="AY159" s="213" t="s">
        <v>164</v>
      </c>
      <c r="BK159" s="215">
        <f>SUM(BK160:BK165)</f>
        <v>0</v>
      </c>
    </row>
    <row r="160" s="2" customFormat="1" ht="16.5" customHeight="1">
      <c r="A160" s="38"/>
      <c r="B160" s="39"/>
      <c r="C160" s="218" t="s">
        <v>230</v>
      </c>
      <c r="D160" s="218" t="s">
        <v>166</v>
      </c>
      <c r="E160" s="219" t="s">
        <v>466</v>
      </c>
      <c r="F160" s="220" t="s">
        <v>467</v>
      </c>
      <c r="G160" s="221" t="s">
        <v>185</v>
      </c>
      <c r="H160" s="222">
        <v>48</v>
      </c>
      <c r="I160" s="223"/>
      <c r="J160" s="224">
        <f>ROUND(I160*H160,2)</f>
        <v>0</v>
      </c>
      <c r="K160" s="220" t="s">
        <v>1</v>
      </c>
      <c r="L160" s="44"/>
      <c r="M160" s="225" t="s">
        <v>1</v>
      </c>
      <c r="N160" s="226" t="s">
        <v>41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170</v>
      </c>
      <c r="AT160" s="229" t="s">
        <v>166</v>
      </c>
      <c r="AU160" s="229" t="s">
        <v>85</v>
      </c>
      <c r="AY160" s="17" t="s">
        <v>164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83</v>
      </c>
      <c r="BK160" s="230">
        <f>ROUND(I160*H160,2)</f>
        <v>0</v>
      </c>
      <c r="BL160" s="17" t="s">
        <v>170</v>
      </c>
      <c r="BM160" s="229" t="s">
        <v>298</v>
      </c>
    </row>
    <row r="161" s="13" customFormat="1">
      <c r="A161" s="13"/>
      <c r="B161" s="231"/>
      <c r="C161" s="232"/>
      <c r="D161" s="233" t="s">
        <v>172</v>
      </c>
      <c r="E161" s="234" t="s">
        <v>1</v>
      </c>
      <c r="F161" s="235" t="s">
        <v>602</v>
      </c>
      <c r="G161" s="232"/>
      <c r="H161" s="236">
        <v>48</v>
      </c>
      <c r="I161" s="237"/>
      <c r="J161" s="232"/>
      <c r="K161" s="232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172</v>
      </c>
      <c r="AU161" s="242" t="s">
        <v>85</v>
      </c>
      <c r="AV161" s="13" t="s">
        <v>85</v>
      </c>
      <c r="AW161" s="13" t="s">
        <v>32</v>
      </c>
      <c r="AX161" s="13" t="s">
        <v>76</v>
      </c>
      <c r="AY161" s="242" t="s">
        <v>164</v>
      </c>
    </row>
    <row r="162" s="15" customFormat="1">
      <c r="A162" s="15"/>
      <c r="B162" s="253"/>
      <c r="C162" s="254"/>
      <c r="D162" s="233" t="s">
        <v>172</v>
      </c>
      <c r="E162" s="255" t="s">
        <v>1</v>
      </c>
      <c r="F162" s="256" t="s">
        <v>201</v>
      </c>
      <c r="G162" s="254"/>
      <c r="H162" s="257">
        <v>48</v>
      </c>
      <c r="I162" s="258"/>
      <c r="J162" s="254"/>
      <c r="K162" s="254"/>
      <c r="L162" s="259"/>
      <c r="M162" s="260"/>
      <c r="N162" s="261"/>
      <c r="O162" s="261"/>
      <c r="P162" s="261"/>
      <c r="Q162" s="261"/>
      <c r="R162" s="261"/>
      <c r="S162" s="261"/>
      <c r="T162" s="262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3" t="s">
        <v>172</v>
      </c>
      <c r="AU162" s="263" t="s">
        <v>85</v>
      </c>
      <c r="AV162" s="15" t="s">
        <v>170</v>
      </c>
      <c r="AW162" s="15" t="s">
        <v>32</v>
      </c>
      <c r="AX162" s="15" t="s">
        <v>83</v>
      </c>
      <c r="AY162" s="263" t="s">
        <v>164</v>
      </c>
    </row>
    <row r="163" s="2" customFormat="1" ht="16.5" customHeight="1">
      <c r="A163" s="38"/>
      <c r="B163" s="39"/>
      <c r="C163" s="272" t="s">
        <v>235</v>
      </c>
      <c r="D163" s="272" t="s">
        <v>416</v>
      </c>
      <c r="E163" s="273" t="s">
        <v>470</v>
      </c>
      <c r="F163" s="274" t="s">
        <v>471</v>
      </c>
      <c r="G163" s="275" t="s">
        <v>185</v>
      </c>
      <c r="H163" s="276">
        <v>48.479999999999997</v>
      </c>
      <c r="I163" s="277"/>
      <c r="J163" s="278">
        <f>ROUND(I163*H163,2)</f>
        <v>0</v>
      </c>
      <c r="K163" s="274" t="s">
        <v>1</v>
      </c>
      <c r="L163" s="279"/>
      <c r="M163" s="280" t="s">
        <v>1</v>
      </c>
      <c r="N163" s="281" t="s">
        <v>41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211</v>
      </c>
      <c r="AT163" s="229" t="s">
        <v>416</v>
      </c>
      <c r="AU163" s="229" t="s">
        <v>85</v>
      </c>
      <c r="AY163" s="17" t="s">
        <v>164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83</v>
      </c>
      <c r="BK163" s="230">
        <f>ROUND(I163*H163,2)</f>
        <v>0</v>
      </c>
      <c r="BL163" s="17" t="s">
        <v>170</v>
      </c>
      <c r="BM163" s="229" t="s">
        <v>300</v>
      </c>
    </row>
    <row r="164" s="13" customFormat="1">
      <c r="A164" s="13"/>
      <c r="B164" s="231"/>
      <c r="C164" s="232"/>
      <c r="D164" s="233" t="s">
        <v>172</v>
      </c>
      <c r="E164" s="234" t="s">
        <v>1</v>
      </c>
      <c r="F164" s="235" t="s">
        <v>603</v>
      </c>
      <c r="G164" s="232"/>
      <c r="H164" s="236">
        <v>48.479999999999997</v>
      </c>
      <c r="I164" s="237"/>
      <c r="J164" s="232"/>
      <c r="K164" s="232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172</v>
      </c>
      <c r="AU164" s="242" t="s">
        <v>85</v>
      </c>
      <c r="AV164" s="13" t="s">
        <v>85</v>
      </c>
      <c r="AW164" s="13" t="s">
        <v>32</v>
      </c>
      <c r="AX164" s="13" t="s">
        <v>76</v>
      </c>
      <c r="AY164" s="242" t="s">
        <v>164</v>
      </c>
    </row>
    <row r="165" s="15" customFormat="1">
      <c r="A165" s="15"/>
      <c r="B165" s="253"/>
      <c r="C165" s="254"/>
      <c r="D165" s="233" t="s">
        <v>172</v>
      </c>
      <c r="E165" s="255" t="s">
        <v>1</v>
      </c>
      <c r="F165" s="256" t="s">
        <v>201</v>
      </c>
      <c r="G165" s="254"/>
      <c r="H165" s="257">
        <v>48.479999999999997</v>
      </c>
      <c r="I165" s="258"/>
      <c r="J165" s="254"/>
      <c r="K165" s="254"/>
      <c r="L165" s="259"/>
      <c r="M165" s="260"/>
      <c r="N165" s="261"/>
      <c r="O165" s="261"/>
      <c r="P165" s="261"/>
      <c r="Q165" s="261"/>
      <c r="R165" s="261"/>
      <c r="S165" s="261"/>
      <c r="T165" s="262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3" t="s">
        <v>172</v>
      </c>
      <c r="AU165" s="263" t="s">
        <v>85</v>
      </c>
      <c r="AV165" s="15" t="s">
        <v>170</v>
      </c>
      <c r="AW165" s="15" t="s">
        <v>32</v>
      </c>
      <c r="AX165" s="15" t="s">
        <v>83</v>
      </c>
      <c r="AY165" s="263" t="s">
        <v>164</v>
      </c>
    </row>
    <row r="166" s="12" customFormat="1" ht="22.8" customHeight="1">
      <c r="A166" s="12"/>
      <c r="B166" s="202"/>
      <c r="C166" s="203"/>
      <c r="D166" s="204" t="s">
        <v>75</v>
      </c>
      <c r="E166" s="216" t="s">
        <v>244</v>
      </c>
      <c r="F166" s="216" t="s">
        <v>308</v>
      </c>
      <c r="G166" s="203"/>
      <c r="H166" s="203"/>
      <c r="I166" s="206"/>
      <c r="J166" s="217">
        <f>BK166</f>
        <v>0</v>
      </c>
      <c r="K166" s="203"/>
      <c r="L166" s="208"/>
      <c r="M166" s="209"/>
      <c r="N166" s="210"/>
      <c r="O166" s="210"/>
      <c r="P166" s="211">
        <f>P167</f>
        <v>0</v>
      </c>
      <c r="Q166" s="210"/>
      <c r="R166" s="211">
        <f>R167</f>
        <v>0</v>
      </c>
      <c r="S166" s="210"/>
      <c r="T166" s="212">
        <f>T167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3" t="s">
        <v>83</v>
      </c>
      <c r="AT166" s="214" t="s">
        <v>75</v>
      </c>
      <c r="AU166" s="214" t="s">
        <v>83</v>
      </c>
      <c r="AY166" s="213" t="s">
        <v>164</v>
      </c>
      <c r="BK166" s="215">
        <f>BK167</f>
        <v>0</v>
      </c>
    </row>
    <row r="167" s="2" customFormat="1" ht="16.5" customHeight="1">
      <c r="A167" s="38"/>
      <c r="B167" s="39"/>
      <c r="C167" s="218" t="s">
        <v>240</v>
      </c>
      <c r="D167" s="218" t="s">
        <v>166</v>
      </c>
      <c r="E167" s="219" t="s">
        <v>487</v>
      </c>
      <c r="F167" s="220" t="s">
        <v>488</v>
      </c>
      <c r="G167" s="221" t="s">
        <v>220</v>
      </c>
      <c r="H167" s="222">
        <v>0</v>
      </c>
      <c r="I167" s="223"/>
      <c r="J167" s="224">
        <f>ROUND(I167*H167,2)</f>
        <v>0</v>
      </c>
      <c r="K167" s="220" t="s">
        <v>1</v>
      </c>
      <c r="L167" s="44"/>
      <c r="M167" s="264" t="s">
        <v>1</v>
      </c>
      <c r="N167" s="265" t="s">
        <v>41</v>
      </c>
      <c r="O167" s="266"/>
      <c r="P167" s="267">
        <f>O167*H167</f>
        <v>0</v>
      </c>
      <c r="Q167" s="267">
        <v>0</v>
      </c>
      <c r="R167" s="267">
        <f>Q167*H167</f>
        <v>0</v>
      </c>
      <c r="S167" s="267">
        <v>0</v>
      </c>
      <c r="T167" s="26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170</v>
      </c>
      <c r="AT167" s="229" t="s">
        <v>166</v>
      </c>
      <c r="AU167" s="229" t="s">
        <v>85</v>
      </c>
      <c r="AY167" s="17" t="s">
        <v>164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83</v>
      </c>
      <c r="BK167" s="230">
        <f>ROUND(I167*H167,2)</f>
        <v>0</v>
      </c>
      <c r="BL167" s="17" t="s">
        <v>170</v>
      </c>
      <c r="BM167" s="229" t="s">
        <v>302</v>
      </c>
    </row>
    <row r="168" s="2" customFormat="1" ht="6.96" customHeight="1">
      <c r="A168" s="38"/>
      <c r="B168" s="66"/>
      <c r="C168" s="67"/>
      <c r="D168" s="67"/>
      <c r="E168" s="67"/>
      <c r="F168" s="67"/>
      <c r="G168" s="67"/>
      <c r="H168" s="67"/>
      <c r="I168" s="67"/>
      <c r="J168" s="67"/>
      <c r="K168" s="67"/>
      <c r="L168" s="44"/>
      <c r="M168" s="38"/>
      <c r="O168" s="38"/>
      <c r="P168" s="38"/>
      <c r="Q168" s="38"/>
      <c r="R168" s="38"/>
      <c r="S168" s="38"/>
      <c r="T168" s="38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</row>
  </sheetData>
  <sheetProtection sheet="1" autoFilter="0" formatColumns="0" formatRows="0" objects="1" scenarios="1" spinCount="100000" saltValue="t0H+j0Q8i9uQLFrQetRcNcsMUHblG6G3g7kQjS/KTVVpVpdVZkQu7UUUkUkpdGsTVRFHepHUhuWm8z9NTadoYA==" hashValue="mbsJOfyCeFMvANbpDns3FpXstmzx2wWlicJuWw/LTBrMXl+86Clvj1Js5+ZDB2J1SNn2HThAspc+QuLVye+FRw==" algorithmName="SHA-512" password="C7A2"/>
  <autoFilter ref="C120:K167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131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2021022oL - _II-401, III-36063, III-36066 Lipník, úprava křižovatky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132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604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8. 6. 2022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138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ROUND((SUM(BE123:BE191)),  2)</f>
        <v>0</v>
      </c>
      <c r="G33" s="38"/>
      <c r="H33" s="38"/>
      <c r="I33" s="155">
        <v>0.20999999999999999</v>
      </c>
      <c r="J33" s="154">
        <f>ROUND(((SUM(BE123:BE191))*I33),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ROUND((SUM(BF123:BF191)),  2)</f>
        <v>0</v>
      </c>
      <c r="G34" s="38"/>
      <c r="H34" s="38"/>
      <c r="I34" s="155">
        <v>0.14999999999999999</v>
      </c>
      <c r="J34" s="154">
        <f>ROUND(((SUM(BF123:BF191))*I34),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ROUND((SUM(BG123:BG191)),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ROUND((SUM(BH123:BH191)),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ROUND((SUM(BI123:BI191)),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2021022oL - _II-401, III-36063, III-36066 Lipník, úprava křižovatky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123 - Rozpočet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Obec Lipník u Hrotovic</v>
      </c>
      <c r="G89" s="40"/>
      <c r="H89" s="40"/>
      <c r="I89" s="32" t="s">
        <v>22</v>
      </c>
      <c r="J89" s="79" t="str">
        <f>IF(J12="","",J12)</f>
        <v>8. 6. 2022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Obec Lipník</v>
      </c>
      <c r="G91" s="40"/>
      <c r="H91" s="40"/>
      <c r="I91" s="32" t="s">
        <v>30</v>
      </c>
      <c r="J91" s="36" t="str">
        <f>E21</f>
        <v>TERRA-POZEMKOVÉ ÚPRAVY,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Milan Holotík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140</v>
      </c>
      <c r="D94" s="176"/>
      <c r="E94" s="176"/>
      <c r="F94" s="176"/>
      <c r="G94" s="176"/>
      <c r="H94" s="176"/>
      <c r="I94" s="176"/>
      <c r="J94" s="177" t="s">
        <v>141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142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143</v>
      </c>
    </row>
    <row r="97" s="9" customFormat="1" ht="24.96" customHeight="1">
      <c r="A97" s="9"/>
      <c r="B97" s="179"/>
      <c r="C97" s="180"/>
      <c r="D97" s="181" t="s">
        <v>251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266</v>
      </c>
      <c r="E98" s="188"/>
      <c r="F98" s="188"/>
      <c r="G98" s="188"/>
      <c r="H98" s="188"/>
      <c r="I98" s="188"/>
      <c r="J98" s="189">
        <f>J125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549</v>
      </c>
      <c r="E99" s="188"/>
      <c r="F99" s="188"/>
      <c r="G99" s="188"/>
      <c r="H99" s="188"/>
      <c r="I99" s="188"/>
      <c r="J99" s="189">
        <f>J130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252</v>
      </c>
      <c r="E100" s="188"/>
      <c r="F100" s="188"/>
      <c r="G100" s="188"/>
      <c r="H100" s="188"/>
      <c r="I100" s="188"/>
      <c r="J100" s="189">
        <f>J161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267</v>
      </c>
      <c r="E101" s="188"/>
      <c r="F101" s="188"/>
      <c r="G101" s="188"/>
      <c r="H101" s="188"/>
      <c r="I101" s="188"/>
      <c r="J101" s="189">
        <f>J178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9"/>
      <c r="C102" s="180"/>
      <c r="D102" s="181" t="s">
        <v>605</v>
      </c>
      <c r="E102" s="182"/>
      <c r="F102" s="182"/>
      <c r="G102" s="182"/>
      <c r="H102" s="182"/>
      <c r="I102" s="182"/>
      <c r="J102" s="183">
        <f>J180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5"/>
      <c r="C103" s="186"/>
      <c r="D103" s="187" t="s">
        <v>606</v>
      </c>
      <c r="E103" s="188"/>
      <c r="F103" s="188"/>
      <c r="G103" s="188"/>
      <c r="H103" s="188"/>
      <c r="I103" s="188"/>
      <c r="J103" s="189">
        <f>J181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149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74" t="str">
        <f>E7</f>
        <v>2021022oL - _II-401, III-36063, III-36066 Lipník, úprava křižovatky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132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SO 123 - Rozpočet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>Obec Lipník u Hrotovic</v>
      </c>
      <c r="G117" s="40"/>
      <c r="H117" s="40"/>
      <c r="I117" s="32" t="s">
        <v>22</v>
      </c>
      <c r="J117" s="79" t="str">
        <f>IF(J12="","",J12)</f>
        <v>8. 6. 2022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40.05" customHeight="1">
      <c r="A119" s="38"/>
      <c r="B119" s="39"/>
      <c r="C119" s="32" t="s">
        <v>24</v>
      </c>
      <c r="D119" s="40"/>
      <c r="E119" s="40"/>
      <c r="F119" s="27" t="str">
        <f>E15</f>
        <v>Obec Lipník</v>
      </c>
      <c r="G119" s="40"/>
      <c r="H119" s="40"/>
      <c r="I119" s="32" t="s">
        <v>30</v>
      </c>
      <c r="J119" s="36" t="str">
        <f>E21</f>
        <v>TERRA-POZEMKOVÉ ÚPRAVY, s.r.o.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40"/>
      <c r="E120" s="40"/>
      <c r="F120" s="27" t="str">
        <f>IF(E18="","",E18)</f>
        <v>Vyplň údaj</v>
      </c>
      <c r="G120" s="40"/>
      <c r="H120" s="40"/>
      <c r="I120" s="32" t="s">
        <v>33</v>
      </c>
      <c r="J120" s="36" t="str">
        <f>E24</f>
        <v xml:space="preserve"> Milan Holotík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150</v>
      </c>
      <c r="D122" s="194" t="s">
        <v>61</v>
      </c>
      <c r="E122" s="194" t="s">
        <v>57</v>
      </c>
      <c r="F122" s="194" t="s">
        <v>58</v>
      </c>
      <c r="G122" s="194" t="s">
        <v>151</v>
      </c>
      <c r="H122" s="194" t="s">
        <v>152</v>
      </c>
      <c r="I122" s="194" t="s">
        <v>153</v>
      </c>
      <c r="J122" s="194" t="s">
        <v>141</v>
      </c>
      <c r="K122" s="195" t="s">
        <v>154</v>
      </c>
      <c r="L122" s="196"/>
      <c r="M122" s="100" t="s">
        <v>1</v>
      </c>
      <c r="N122" s="101" t="s">
        <v>40</v>
      </c>
      <c r="O122" s="101" t="s">
        <v>155</v>
      </c>
      <c r="P122" s="101" t="s">
        <v>156</v>
      </c>
      <c r="Q122" s="101" t="s">
        <v>157</v>
      </c>
      <c r="R122" s="101" t="s">
        <v>158</v>
      </c>
      <c r="S122" s="101" t="s">
        <v>159</v>
      </c>
      <c r="T122" s="102" t="s">
        <v>160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161</v>
      </c>
      <c r="D123" s="40"/>
      <c r="E123" s="40"/>
      <c r="F123" s="40"/>
      <c r="G123" s="40"/>
      <c r="H123" s="40"/>
      <c r="I123" s="40"/>
      <c r="J123" s="197">
        <f>BK123</f>
        <v>0</v>
      </c>
      <c r="K123" s="40"/>
      <c r="L123" s="44"/>
      <c r="M123" s="103"/>
      <c r="N123" s="198"/>
      <c r="O123" s="104"/>
      <c r="P123" s="199">
        <f>P124+P180</f>
        <v>0</v>
      </c>
      <c r="Q123" s="104"/>
      <c r="R123" s="199">
        <f>R124+R180</f>
        <v>0</v>
      </c>
      <c r="S123" s="104"/>
      <c r="T123" s="200">
        <f>T124+T180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75</v>
      </c>
      <c r="AU123" s="17" t="s">
        <v>143</v>
      </c>
      <c r="BK123" s="201">
        <f>BK124+BK180</f>
        <v>0</v>
      </c>
    </row>
    <row r="124" s="12" customFormat="1" ht="25.92" customHeight="1">
      <c r="A124" s="12"/>
      <c r="B124" s="202"/>
      <c r="C124" s="203"/>
      <c r="D124" s="204" t="s">
        <v>75</v>
      </c>
      <c r="E124" s="205" t="s">
        <v>162</v>
      </c>
      <c r="F124" s="205" t="s">
        <v>254</v>
      </c>
      <c r="G124" s="203"/>
      <c r="H124" s="203"/>
      <c r="I124" s="206"/>
      <c r="J124" s="207">
        <f>BK124</f>
        <v>0</v>
      </c>
      <c r="K124" s="203"/>
      <c r="L124" s="208"/>
      <c r="M124" s="209"/>
      <c r="N124" s="210"/>
      <c r="O124" s="210"/>
      <c r="P124" s="211">
        <f>P125+P130+P161+P178</f>
        <v>0</v>
      </c>
      <c r="Q124" s="210"/>
      <c r="R124" s="211">
        <f>R125+R130+R161+R178</f>
        <v>0</v>
      </c>
      <c r="S124" s="210"/>
      <c r="T124" s="212">
        <f>T125+T130+T161+T178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83</v>
      </c>
      <c r="AT124" s="214" t="s">
        <v>75</v>
      </c>
      <c r="AU124" s="214" t="s">
        <v>76</v>
      </c>
      <c r="AY124" s="213" t="s">
        <v>164</v>
      </c>
      <c r="BK124" s="215">
        <f>BK125+BK130+BK161+BK178</f>
        <v>0</v>
      </c>
    </row>
    <row r="125" s="12" customFormat="1" ht="22.8" customHeight="1">
      <c r="A125" s="12"/>
      <c r="B125" s="202"/>
      <c r="C125" s="203"/>
      <c r="D125" s="204" t="s">
        <v>75</v>
      </c>
      <c r="E125" s="216" t="s">
        <v>83</v>
      </c>
      <c r="F125" s="216" t="s">
        <v>268</v>
      </c>
      <c r="G125" s="203"/>
      <c r="H125" s="203"/>
      <c r="I125" s="206"/>
      <c r="J125" s="217">
        <f>BK125</f>
        <v>0</v>
      </c>
      <c r="K125" s="203"/>
      <c r="L125" s="208"/>
      <c r="M125" s="209"/>
      <c r="N125" s="210"/>
      <c r="O125" s="210"/>
      <c r="P125" s="211">
        <f>SUM(P126:P129)</f>
        <v>0</v>
      </c>
      <c r="Q125" s="210"/>
      <c r="R125" s="211">
        <f>SUM(R126:R129)</f>
        <v>0</v>
      </c>
      <c r="S125" s="210"/>
      <c r="T125" s="212">
        <f>SUM(T126:T129)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83</v>
      </c>
      <c r="AT125" s="214" t="s">
        <v>75</v>
      </c>
      <c r="AU125" s="214" t="s">
        <v>83</v>
      </c>
      <c r="AY125" s="213" t="s">
        <v>164</v>
      </c>
      <c r="BK125" s="215">
        <f>SUM(BK126:BK129)</f>
        <v>0</v>
      </c>
    </row>
    <row r="126" s="2" customFormat="1" ht="16.5" customHeight="1">
      <c r="A126" s="38"/>
      <c r="B126" s="39"/>
      <c r="C126" s="218" t="s">
        <v>83</v>
      </c>
      <c r="D126" s="218" t="s">
        <v>166</v>
      </c>
      <c r="E126" s="219" t="s">
        <v>407</v>
      </c>
      <c r="F126" s="220" t="s">
        <v>408</v>
      </c>
      <c r="G126" s="221" t="s">
        <v>169</v>
      </c>
      <c r="H126" s="222">
        <v>154.63800000000001</v>
      </c>
      <c r="I126" s="223"/>
      <c r="J126" s="224">
        <f>ROUND(I126*H126,2)</f>
        <v>0</v>
      </c>
      <c r="K126" s="220" t="s">
        <v>1</v>
      </c>
      <c r="L126" s="44"/>
      <c r="M126" s="225" t="s">
        <v>1</v>
      </c>
      <c r="N126" s="226" t="s">
        <v>41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170</v>
      </c>
      <c r="AT126" s="229" t="s">
        <v>166</v>
      </c>
      <c r="AU126" s="229" t="s">
        <v>85</v>
      </c>
      <c r="AY126" s="17" t="s">
        <v>164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83</v>
      </c>
      <c r="BK126" s="230">
        <f>ROUND(I126*H126,2)</f>
        <v>0</v>
      </c>
      <c r="BL126" s="17" t="s">
        <v>170</v>
      </c>
      <c r="BM126" s="229" t="s">
        <v>85</v>
      </c>
    </row>
    <row r="127" s="13" customFormat="1">
      <c r="A127" s="13"/>
      <c r="B127" s="231"/>
      <c r="C127" s="232"/>
      <c r="D127" s="233" t="s">
        <v>172</v>
      </c>
      <c r="E127" s="234" t="s">
        <v>1</v>
      </c>
      <c r="F127" s="235" t="s">
        <v>607</v>
      </c>
      <c r="G127" s="232"/>
      <c r="H127" s="236">
        <v>106.843</v>
      </c>
      <c r="I127" s="237"/>
      <c r="J127" s="232"/>
      <c r="K127" s="232"/>
      <c r="L127" s="238"/>
      <c r="M127" s="239"/>
      <c r="N127" s="240"/>
      <c r="O127" s="240"/>
      <c r="P127" s="240"/>
      <c r="Q127" s="240"/>
      <c r="R127" s="240"/>
      <c r="S127" s="240"/>
      <c r="T127" s="24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172</v>
      </c>
      <c r="AU127" s="242" t="s">
        <v>85</v>
      </c>
      <c r="AV127" s="13" t="s">
        <v>85</v>
      </c>
      <c r="AW127" s="13" t="s">
        <v>32</v>
      </c>
      <c r="AX127" s="13" t="s">
        <v>76</v>
      </c>
      <c r="AY127" s="242" t="s">
        <v>164</v>
      </c>
    </row>
    <row r="128" s="13" customFormat="1">
      <c r="A128" s="13"/>
      <c r="B128" s="231"/>
      <c r="C128" s="232"/>
      <c r="D128" s="233" t="s">
        <v>172</v>
      </c>
      <c r="E128" s="234" t="s">
        <v>1</v>
      </c>
      <c r="F128" s="235" t="s">
        <v>608</v>
      </c>
      <c r="G128" s="232"/>
      <c r="H128" s="236">
        <v>47.795000000000002</v>
      </c>
      <c r="I128" s="237"/>
      <c r="J128" s="232"/>
      <c r="K128" s="232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172</v>
      </c>
      <c r="AU128" s="242" t="s">
        <v>85</v>
      </c>
      <c r="AV128" s="13" t="s">
        <v>85</v>
      </c>
      <c r="AW128" s="13" t="s">
        <v>32</v>
      </c>
      <c r="AX128" s="13" t="s">
        <v>76</v>
      </c>
      <c r="AY128" s="242" t="s">
        <v>164</v>
      </c>
    </row>
    <row r="129" s="15" customFormat="1">
      <c r="A129" s="15"/>
      <c r="B129" s="253"/>
      <c r="C129" s="254"/>
      <c r="D129" s="233" t="s">
        <v>172</v>
      </c>
      <c r="E129" s="255" t="s">
        <v>1</v>
      </c>
      <c r="F129" s="256" t="s">
        <v>261</v>
      </c>
      <c r="G129" s="254"/>
      <c r="H129" s="257">
        <v>154.63800000000001</v>
      </c>
      <c r="I129" s="258"/>
      <c r="J129" s="254"/>
      <c r="K129" s="254"/>
      <c r="L129" s="259"/>
      <c r="M129" s="260"/>
      <c r="N129" s="261"/>
      <c r="O129" s="261"/>
      <c r="P129" s="261"/>
      <c r="Q129" s="261"/>
      <c r="R129" s="261"/>
      <c r="S129" s="261"/>
      <c r="T129" s="262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3" t="s">
        <v>172</v>
      </c>
      <c r="AU129" s="263" t="s">
        <v>85</v>
      </c>
      <c r="AV129" s="15" t="s">
        <v>170</v>
      </c>
      <c r="AW129" s="15" t="s">
        <v>32</v>
      </c>
      <c r="AX129" s="15" t="s">
        <v>83</v>
      </c>
      <c r="AY129" s="263" t="s">
        <v>164</v>
      </c>
    </row>
    <row r="130" s="12" customFormat="1" ht="22.8" customHeight="1">
      <c r="A130" s="12"/>
      <c r="B130" s="202"/>
      <c r="C130" s="203"/>
      <c r="D130" s="204" t="s">
        <v>75</v>
      </c>
      <c r="E130" s="216" t="s">
        <v>188</v>
      </c>
      <c r="F130" s="216" t="s">
        <v>552</v>
      </c>
      <c r="G130" s="203"/>
      <c r="H130" s="203"/>
      <c r="I130" s="206"/>
      <c r="J130" s="217">
        <f>BK130</f>
        <v>0</v>
      </c>
      <c r="K130" s="203"/>
      <c r="L130" s="208"/>
      <c r="M130" s="209"/>
      <c r="N130" s="210"/>
      <c r="O130" s="210"/>
      <c r="P130" s="211">
        <f>SUM(P131:P160)</f>
        <v>0</v>
      </c>
      <c r="Q130" s="210"/>
      <c r="R130" s="211">
        <f>SUM(R131:R160)</f>
        <v>0</v>
      </c>
      <c r="S130" s="210"/>
      <c r="T130" s="212">
        <f>SUM(T131:T160)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83</v>
      </c>
      <c r="AT130" s="214" t="s">
        <v>75</v>
      </c>
      <c r="AU130" s="214" t="s">
        <v>83</v>
      </c>
      <c r="AY130" s="213" t="s">
        <v>164</v>
      </c>
      <c r="BK130" s="215">
        <f>SUM(BK131:BK160)</f>
        <v>0</v>
      </c>
    </row>
    <row r="131" s="2" customFormat="1" ht="16.5" customHeight="1">
      <c r="A131" s="38"/>
      <c r="B131" s="39"/>
      <c r="C131" s="218" t="s">
        <v>85</v>
      </c>
      <c r="D131" s="218" t="s">
        <v>166</v>
      </c>
      <c r="E131" s="219" t="s">
        <v>553</v>
      </c>
      <c r="F131" s="220" t="s">
        <v>554</v>
      </c>
      <c r="G131" s="221" t="s">
        <v>169</v>
      </c>
      <c r="H131" s="222">
        <v>43.299999999999997</v>
      </c>
      <c r="I131" s="223"/>
      <c r="J131" s="224">
        <f>ROUND(I131*H131,2)</f>
        <v>0</v>
      </c>
      <c r="K131" s="220" t="s">
        <v>1</v>
      </c>
      <c r="L131" s="44"/>
      <c r="M131" s="225" t="s">
        <v>1</v>
      </c>
      <c r="N131" s="226" t="s">
        <v>41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170</v>
      </c>
      <c r="AT131" s="229" t="s">
        <v>166</v>
      </c>
      <c r="AU131" s="229" t="s">
        <v>85</v>
      </c>
      <c r="AY131" s="17" t="s">
        <v>164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83</v>
      </c>
      <c r="BK131" s="230">
        <f>ROUND(I131*H131,2)</f>
        <v>0</v>
      </c>
      <c r="BL131" s="17" t="s">
        <v>170</v>
      </c>
      <c r="BM131" s="229" t="s">
        <v>170</v>
      </c>
    </row>
    <row r="132" s="13" customFormat="1">
      <c r="A132" s="13"/>
      <c r="B132" s="231"/>
      <c r="C132" s="232"/>
      <c r="D132" s="233" t="s">
        <v>172</v>
      </c>
      <c r="E132" s="234" t="s">
        <v>1</v>
      </c>
      <c r="F132" s="235" t="s">
        <v>609</v>
      </c>
      <c r="G132" s="232"/>
      <c r="H132" s="236">
        <v>43.299999999999997</v>
      </c>
      <c r="I132" s="237"/>
      <c r="J132" s="232"/>
      <c r="K132" s="232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172</v>
      </c>
      <c r="AU132" s="242" t="s">
        <v>85</v>
      </c>
      <c r="AV132" s="13" t="s">
        <v>85</v>
      </c>
      <c r="AW132" s="13" t="s">
        <v>32</v>
      </c>
      <c r="AX132" s="13" t="s">
        <v>76</v>
      </c>
      <c r="AY132" s="242" t="s">
        <v>164</v>
      </c>
    </row>
    <row r="133" s="15" customFormat="1">
      <c r="A133" s="15"/>
      <c r="B133" s="253"/>
      <c r="C133" s="254"/>
      <c r="D133" s="233" t="s">
        <v>172</v>
      </c>
      <c r="E133" s="255" t="s">
        <v>1</v>
      </c>
      <c r="F133" s="256" t="s">
        <v>201</v>
      </c>
      <c r="G133" s="254"/>
      <c r="H133" s="257">
        <v>43.299999999999997</v>
      </c>
      <c r="I133" s="258"/>
      <c r="J133" s="254"/>
      <c r="K133" s="254"/>
      <c r="L133" s="259"/>
      <c r="M133" s="260"/>
      <c r="N133" s="261"/>
      <c r="O133" s="261"/>
      <c r="P133" s="261"/>
      <c r="Q133" s="261"/>
      <c r="R133" s="261"/>
      <c r="S133" s="261"/>
      <c r="T133" s="262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3" t="s">
        <v>172</v>
      </c>
      <c r="AU133" s="263" t="s">
        <v>85</v>
      </c>
      <c r="AV133" s="15" t="s">
        <v>170</v>
      </c>
      <c r="AW133" s="15" t="s">
        <v>32</v>
      </c>
      <c r="AX133" s="15" t="s">
        <v>83</v>
      </c>
      <c r="AY133" s="263" t="s">
        <v>164</v>
      </c>
    </row>
    <row r="134" s="2" customFormat="1" ht="16.5" customHeight="1">
      <c r="A134" s="38"/>
      <c r="B134" s="39"/>
      <c r="C134" s="218" t="s">
        <v>178</v>
      </c>
      <c r="D134" s="218" t="s">
        <v>166</v>
      </c>
      <c r="E134" s="219" t="s">
        <v>432</v>
      </c>
      <c r="F134" s="220" t="s">
        <v>433</v>
      </c>
      <c r="G134" s="221" t="s">
        <v>169</v>
      </c>
      <c r="H134" s="222">
        <v>47.630000000000003</v>
      </c>
      <c r="I134" s="223"/>
      <c r="J134" s="224">
        <f>ROUND(I134*H134,2)</f>
        <v>0</v>
      </c>
      <c r="K134" s="220" t="s">
        <v>1</v>
      </c>
      <c r="L134" s="44"/>
      <c r="M134" s="225" t="s">
        <v>1</v>
      </c>
      <c r="N134" s="226" t="s">
        <v>41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170</v>
      </c>
      <c r="AT134" s="229" t="s">
        <v>166</v>
      </c>
      <c r="AU134" s="229" t="s">
        <v>85</v>
      </c>
      <c r="AY134" s="17" t="s">
        <v>164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83</v>
      </c>
      <c r="BK134" s="230">
        <f>ROUND(I134*H134,2)</f>
        <v>0</v>
      </c>
      <c r="BL134" s="17" t="s">
        <v>170</v>
      </c>
      <c r="BM134" s="229" t="s">
        <v>194</v>
      </c>
    </row>
    <row r="135" s="13" customFormat="1">
      <c r="A135" s="13"/>
      <c r="B135" s="231"/>
      <c r="C135" s="232"/>
      <c r="D135" s="233" t="s">
        <v>172</v>
      </c>
      <c r="E135" s="234" t="s">
        <v>1</v>
      </c>
      <c r="F135" s="235" t="s">
        <v>610</v>
      </c>
      <c r="G135" s="232"/>
      <c r="H135" s="236">
        <v>47.630000000000003</v>
      </c>
      <c r="I135" s="237"/>
      <c r="J135" s="232"/>
      <c r="K135" s="232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172</v>
      </c>
      <c r="AU135" s="242" t="s">
        <v>85</v>
      </c>
      <c r="AV135" s="13" t="s">
        <v>85</v>
      </c>
      <c r="AW135" s="13" t="s">
        <v>32</v>
      </c>
      <c r="AX135" s="13" t="s">
        <v>76</v>
      </c>
      <c r="AY135" s="242" t="s">
        <v>164</v>
      </c>
    </row>
    <row r="136" s="15" customFormat="1">
      <c r="A136" s="15"/>
      <c r="B136" s="253"/>
      <c r="C136" s="254"/>
      <c r="D136" s="233" t="s">
        <v>172</v>
      </c>
      <c r="E136" s="255" t="s">
        <v>1</v>
      </c>
      <c r="F136" s="256" t="s">
        <v>201</v>
      </c>
      <c r="G136" s="254"/>
      <c r="H136" s="257">
        <v>47.630000000000003</v>
      </c>
      <c r="I136" s="258"/>
      <c r="J136" s="254"/>
      <c r="K136" s="254"/>
      <c r="L136" s="259"/>
      <c r="M136" s="260"/>
      <c r="N136" s="261"/>
      <c r="O136" s="261"/>
      <c r="P136" s="261"/>
      <c r="Q136" s="261"/>
      <c r="R136" s="261"/>
      <c r="S136" s="261"/>
      <c r="T136" s="262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3" t="s">
        <v>172</v>
      </c>
      <c r="AU136" s="263" t="s">
        <v>85</v>
      </c>
      <c r="AV136" s="15" t="s">
        <v>170</v>
      </c>
      <c r="AW136" s="15" t="s">
        <v>32</v>
      </c>
      <c r="AX136" s="15" t="s">
        <v>83</v>
      </c>
      <c r="AY136" s="263" t="s">
        <v>164</v>
      </c>
    </row>
    <row r="137" s="2" customFormat="1" ht="16.5" customHeight="1">
      <c r="A137" s="38"/>
      <c r="B137" s="39"/>
      <c r="C137" s="218" t="s">
        <v>170</v>
      </c>
      <c r="D137" s="218" t="s">
        <v>166</v>
      </c>
      <c r="E137" s="219" t="s">
        <v>557</v>
      </c>
      <c r="F137" s="220" t="s">
        <v>558</v>
      </c>
      <c r="G137" s="221" t="s">
        <v>169</v>
      </c>
      <c r="H137" s="222">
        <v>82.950000000000003</v>
      </c>
      <c r="I137" s="223"/>
      <c r="J137" s="224">
        <f>ROUND(I137*H137,2)</f>
        <v>0</v>
      </c>
      <c r="K137" s="220" t="s">
        <v>1</v>
      </c>
      <c r="L137" s="44"/>
      <c r="M137" s="225" t="s">
        <v>1</v>
      </c>
      <c r="N137" s="226" t="s">
        <v>41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170</v>
      </c>
      <c r="AT137" s="229" t="s">
        <v>166</v>
      </c>
      <c r="AU137" s="229" t="s">
        <v>85</v>
      </c>
      <c r="AY137" s="17" t="s">
        <v>164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83</v>
      </c>
      <c r="BK137" s="230">
        <f>ROUND(I137*H137,2)</f>
        <v>0</v>
      </c>
      <c r="BL137" s="17" t="s">
        <v>170</v>
      </c>
      <c r="BM137" s="229" t="s">
        <v>211</v>
      </c>
    </row>
    <row r="138" s="13" customFormat="1">
      <c r="A138" s="13"/>
      <c r="B138" s="231"/>
      <c r="C138" s="232"/>
      <c r="D138" s="233" t="s">
        <v>172</v>
      </c>
      <c r="E138" s="234" t="s">
        <v>1</v>
      </c>
      <c r="F138" s="235" t="s">
        <v>611</v>
      </c>
      <c r="G138" s="232"/>
      <c r="H138" s="236">
        <v>43.450000000000003</v>
      </c>
      <c r="I138" s="237"/>
      <c r="J138" s="232"/>
      <c r="K138" s="232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172</v>
      </c>
      <c r="AU138" s="242" t="s">
        <v>85</v>
      </c>
      <c r="AV138" s="13" t="s">
        <v>85</v>
      </c>
      <c r="AW138" s="13" t="s">
        <v>32</v>
      </c>
      <c r="AX138" s="13" t="s">
        <v>76</v>
      </c>
      <c r="AY138" s="242" t="s">
        <v>164</v>
      </c>
    </row>
    <row r="139" s="13" customFormat="1">
      <c r="A139" s="13"/>
      <c r="B139" s="231"/>
      <c r="C139" s="232"/>
      <c r="D139" s="233" t="s">
        <v>172</v>
      </c>
      <c r="E139" s="234" t="s">
        <v>1</v>
      </c>
      <c r="F139" s="235" t="s">
        <v>612</v>
      </c>
      <c r="G139" s="232"/>
      <c r="H139" s="236">
        <v>39.5</v>
      </c>
      <c r="I139" s="237"/>
      <c r="J139" s="232"/>
      <c r="K139" s="232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172</v>
      </c>
      <c r="AU139" s="242" t="s">
        <v>85</v>
      </c>
      <c r="AV139" s="13" t="s">
        <v>85</v>
      </c>
      <c r="AW139" s="13" t="s">
        <v>32</v>
      </c>
      <c r="AX139" s="13" t="s">
        <v>76</v>
      </c>
      <c r="AY139" s="242" t="s">
        <v>164</v>
      </c>
    </row>
    <row r="140" s="15" customFormat="1">
      <c r="A140" s="15"/>
      <c r="B140" s="253"/>
      <c r="C140" s="254"/>
      <c r="D140" s="233" t="s">
        <v>172</v>
      </c>
      <c r="E140" s="255" t="s">
        <v>1</v>
      </c>
      <c r="F140" s="256" t="s">
        <v>261</v>
      </c>
      <c r="G140" s="254"/>
      <c r="H140" s="257">
        <v>82.950000000000003</v>
      </c>
      <c r="I140" s="258"/>
      <c r="J140" s="254"/>
      <c r="K140" s="254"/>
      <c r="L140" s="259"/>
      <c r="M140" s="260"/>
      <c r="N140" s="261"/>
      <c r="O140" s="261"/>
      <c r="P140" s="261"/>
      <c r="Q140" s="261"/>
      <c r="R140" s="261"/>
      <c r="S140" s="261"/>
      <c r="T140" s="262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3" t="s">
        <v>172</v>
      </c>
      <c r="AU140" s="263" t="s">
        <v>85</v>
      </c>
      <c r="AV140" s="15" t="s">
        <v>170</v>
      </c>
      <c r="AW140" s="15" t="s">
        <v>32</v>
      </c>
      <c r="AX140" s="15" t="s">
        <v>83</v>
      </c>
      <c r="AY140" s="263" t="s">
        <v>164</v>
      </c>
    </row>
    <row r="141" s="2" customFormat="1" ht="16.5" customHeight="1">
      <c r="A141" s="38"/>
      <c r="B141" s="39"/>
      <c r="C141" s="218" t="s">
        <v>188</v>
      </c>
      <c r="D141" s="218" t="s">
        <v>166</v>
      </c>
      <c r="E141" s="219" t="s">
        <v>561</v>
      </c>
      <c r="F141" s="220" t="s">
        <v>562</v>
      </c>
      <c r="G141" s="221" t="s">
        <v>169</v>
      </c>
      <c r="H141" s="222">
        <v>29.5</v>
      </c>
      <c r="I141" s="223"/>
      <c r="J141" s="224">
        <f>ROUND(I141*H141,2)</f>
        <v>0</v>
      </c>
      <c r="K141" s="220" t="s">
        <v>1</v>
      </c>
      <c r="L141" s="44"/>
      <c r="M141" s="225" t="s">
        <v>1</v>
      </c>
      <c r="N141" s="226" t="s">
        <v>41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170</v>
      </c>
      <c r="AT141" s="229" t="s">
        <v>166</v>
      </c>
      <c r="AU141" s="229" t="s">
        <v>85</v>
      </c>
      <c r="AY141" s="17" t="s">
        <v>164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83</v>
      </c>
      <c r="BK141" s="230">
        <f>ROUND(I141*H141,2)</f>
        <v>0</v>
      </c>
      <c r="BL141" s="17" t="s">
        <v>170</v>
      </c>
      <c r="BM141" s="229" t="s">
        <v>224</v>
      </c>
    </row>
    <row r="142" s="13" customFormat="1">
      <c r="A142" s="13"/>
      <c r="B142" s="231"/>
      <c r="C142" s="232"/>
      <c r="D142" s="233" t="s">
        <v>172</v>
      </c>
      <c r="E142" s="234" t="s">
        <v>1</v>
      </c>
      <c r="F142" s="235" t="s">
        <v>613</v>
      </c>
      <c r="G142" s="232"/>
      <c r="H142" s="236">
        <v>23</v>
      </c>
      <c r="I142" s="237"/>
      <c r="J142" s="232"/>
      <c r="K142" s="232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172</v>
      </c>
      <c r="AU142" s="242" t="s">
        <v>85</v>
      </c>
      <c r="AV142" s="13" t="s">
        <v>85</v>
      </c>
      <c r="AW142" s="13" t="s">
        <v>32</v>
      </c>
      <c r="AX142" s="13" t="s">
        <v>76</v>
      </c>
      <c r="AY142" s="242" t="s">
        <v>164</v>
      </c>
    </row>
    <row r="143" s="13" customFormat="1">
      <c r="A143" s="13"/>
      <c r="B143" s="231"/>
      <c r="C143" s="232"/>
      <c r="D143" s="233" t="s">
        <v>172</v>
      </c>
      <c r="E143" s="234" t="s">
        <v>1</v>
      </c>
      <c r="F143" s="235" t="s">
        <v>614</v>
      </c>
      <c r="G143" s="232"/>
      <c r="H143" s="236">
        <v>6.5</v>
      </c>
      <c r="I143" s="237"/>
      <c r="J143" s="232"/>
      <c r="K143" s="232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172</v>
      </c>
      <c r="AU143" s="242" t="s">
        <v>85</v>
      </c>
      <c r="AV143" s="13" t="s">
        <v>85</v>
      </c>
      <c r="AW143" s="13" t="s">
        <v>32</v>
      </c>
      <c r="AX143" s="13" t="s">
        <v>76</v>
      </c>
      <c r="AY143" s="242" t="s">
        <v>164</v>
      </c>
    </row>
    <row r="144" s="15" customFormat="1">
      <c r="A144" s="15"/>
      <c r="B144" s="253"/>
      <c r="C144" s="254"/>
      <c r="D144" s="233" t="s">
        <v>172</v>
      </c>
      <c r="E144" s="255" t="s">
        <v>1</v>
      </c>
      <c r="F144" s="256" t="s">
        <v>261</v>
      </c>
      <c r="G144" s="254"/>
      <c r="H144" s="257">
        <v>29.5</v>
      </c>
      <c r="I144" s="258"/>
      <c r="J144" s="254"/>
      <c r="K144" s="254"/>
      <c r="L144" s="259"/>
      <c r="M144" s="260"/>
      <c r="N144" s="261"/>
      <c r="O144" s="261"/>
      <c r="P144" s="261"/>
      <c r="Q144" s="261"/>
      <c r="R144" s="261"/>
      <c r="S144" s="261"/>
      <c r="T144" s="262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3" t="s">
        <v>172</v>
      </c>
      <c r="AU144" s="263" t="s">
        <v>85</v>
      </c>
      <c r="AV144" s="15" t="s">
        <v>170</v>
      </c>
      <c r="AW144" s="15" t="s">
        <v>32</v>
      </c>
      <c r="AX144" s="15" t="s">
        <v>83</v>
      </c>
      <c r="AY144" s="263" t="s">
        <v>164</v>
      </c>
    </row>
    <row r="145" s="2" customFormat="1" ht="16.5" customHeight="1">
      <c r="A145" s="38"/>
      <c r="B145" s="39"/>
      <c r="C145" s="272" t="s">
        <v>194</v>
      </c>
      <c r="D145" s="272" t="s">
        <v>416</v>
      </c>
      <c r="E145" s="273" t="s">
        <v>565</v>
      </c>
      <c r="F145" s="274" t="s">
        <v>566</v>
      </c>
      <c r="G145" s="275" t="s">
        <v>169</v>
      </c>
      <c r="H145" s="276">
        <v>23.690000000000001</v>
      </c>
      <c r="I145" s="277"/>
      <c r="J145" s="278">
        <f>ROUND(I145*H145,2)</f>
        <v>0</v>
      </c>
      <c r="K145" s="274" t="s">
        <v>1</v>
      </c>
      <c r="L145" s="279"/>
      <c r="M145" s="280" t="s">
        <v>1</v>
      </c>
      <c r="N145" s="281" t="s">
        <v>41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211</v>
      </c>
      <c r="AT145" s="229" t="s">
        <v>416</v>
      </c>
      <c r="AU145" s="229" t="s">
        <v>85</v>
      </c>
      <c r="AY145" s="17" t="s">
        <v>164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83</v>
      </c>
      <c r="BK145" s="230">
        <f>ROUND(I145*H145,2)</f>
        <v>0</v>
      </c>
      <c r="BL145" s="17" t="s">
        <v>170</v>
      </c>
      <c r="BM145" s="229" t="s">
        <v>235</v>
      </c>
    </row>
    <row r="146" s="13" customFormat="1">
      <c r="A146" s="13"/>
      <c r="B146" s="231"/>
      <c r="C146" s="232"/>
      <c r="D146" s="233" t="s">
        <v>172</v>
      </c>
      <c r="E146" s="234" t="s">
        <v>1</v>
      </c>
      <c r="F146" s="235" t="s">
        <v>615</v>
      </c>
      <c r="G146" s="232"/>
      <c r="H146" s="236">
        <v>23.690000000000001</v>
      </c>
      <c r="I146" s="237"/>
      <c r="J146" s="232"/>
      <c r="K146" s="232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172</v>
      </c>
      <c r="AU146" s="242" t="s">
        <v>85</v>
      </c>
      <c r="AV146" s="13" t="s">
        <v>85</v>
      </c>
      <c r="AW146" s="13" t="s">
        <v>32</v>
      </c>
      <c r="AX146" s="13" t="s">
        <v>76</v>
      </c>
      <c r="AY146" s="242" t="s">
        <v>164</v>
      </c>
    </row>
    <row r="147" s="15" customFormat="1">
      <c r="A147" s="15"/>
      <c r="B147" s="253"/>
      <c r="C147" s="254"/>
      <c r="D147" s="233" t="s">
        <v>172</v>
      </c>
      <c r="E147" s="255" t="s">
        <v>1</v>
      </c>
      <c r="F147" s="256" t="s">
        <v>201</v>
      </c>
      <c r="G147" s="254"/>
      <c r="H147" s="257">
        <v>23.690000000000001</v>
      </c>
      <c r="I147" s="258"/>
      <c r="J147" s="254"/>
      <c r="K147" s="254"/>
      <c r="L147" s="259"/>
      <c r="M147" s="260"/>
      <c r="N147" s="261"/>
      <c r="O147" s="261"/>
      <c r="P147" s="261"/>
      <c r="Q147" s="261"/>
      <c r="R147" s="261"/>
      <c r="S147" s="261"/>
      <c r="T147" s="262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3" t="s">
        <v>172</v>
      </c>
      <c r="AU147" s="263" t="s">
        <v>85</v>
      </c>
      <c r="AV147" s="15" t="s">
        <v>170</v>
      </c>
      <c r="AW147" s="15" t="s">
        <v>32</v>
      </c>
      <c r="AX147" s="15" t="s">
        <v>83</v>
      </c>
      <c r="AY147" s="263" t="s">
        <v>164</v>
      </c>
    </row>
    <row r="148" s="2" customFormat="1" ht="16.5" customHeight="1">
      <c r="A148" s="38"/>
      <c r="B148" s="39"/>
      <c r="C148" s="272" t="s">
        <v>203</v>
      </c>
      <c r="D148" s="272" t="s">
        <v>416</v>
      </c>
      <c r="E148" s="273" t="s">
        <v>568</v>
      </c>
      <c r="F148" s="274" t="s">
        <v>569</v>
      </c>
      <c r="G148" s="275" t="s">
        <v>169</v>
      </c>
      <c r="H148" s="276">
        <v>6.6950000000000003</v>
      </c>
      <c r="I148" s="277"/>
      <c r="J148" s="278">
        <f>ROUND(I148*H148,2)</f>
        <v>0</v>
      </c>
      <c r="K148" s="274" t="s">
        <v>1</v>
      </c>
      <c r="L148" s="279"/>
      <c r="M148" s="280" t="s">
        <v>1</v>
      </c>
      <c r="N148" s="281" t="s">
        <v>41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211</v>
      </c>
      <c r="AT148" s="229" t="s">
        <v>416</v>
      </c>
      <c r="AU148" s="229" t="s">
        <v>85</v>
      </c>
      <c r="AY148" s="17" t="s">
        <v>164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83</v>
      </c>
      <c r="BK148" s="230">
        <f>ROUND(I148*H148,2)</f>
        <v>0</v>
      </c>
      <c r="BL148" s="17" t="s">
        <v>170</v>
      </c>
      <c r="BM148" s="229" t="s">
        <v>246</v>
      </c>
    </row>
    <row r="149" s="13" customFormat="1">
      <c r="A149" s="13"/>
      <c r="B149" s="231"/>
      <c r="C149" s="232"/>
      <c r="D149" s="233" t="s">
        <v>172</v>
      </c>
      <c r="E149" s="234" t="s">
        <v>1</v>
      </c>
      <c r="F149" s="235" t="s">
        <v>616</v>
      </c>
      <c r="G149" s="232"/>
      <c r="H149" s="236">
        <v>6.6950000000000003</v>
      </c>
      <c r="I149" s="237"/>
      <c r="J149" s="232"/>
      <c r="K149" s="232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172</v>
      </c>
      <c r="AU149" s="242" t="s">
        <v>85</v>
      </c>
      <c r="AV149" s="13" t="s">
        <v>85</v>
      </c>
      <c r="AW149" s="13" t="s">
        <v>32</v>
      </c>
      <c r="AX149" s="13" t="s">
        <v>76</v>
      </c>
      <c r="AY149" s="242" t="s">
        <v>164</v>
      </c>
    </row>
    <row r="150" s="15" customFormat="1">
      <c r="A150" s="15"/>
      <c r="B150" s="253"/>
      <c r="C150" s="254"/>
      <c r="D150" s="233" t="s">
        <v>172</v>
      </c>
      <c r="E150" s="255" t="s">
        <v>1</v>
      </c>
      <c r="F150" s="256" t="s">
        <v>201</v>
      </c>
      <c r="G150" s="254"/>
      <c r="H150" s="257">
        <v>6.6950000000000003</v>
      </c>
      <c r="I150" s="258"/>
      <c r="J150" s="254"/>
      <c r="K150" s="254"/>
      <c r="L150" s="259"/>
      <c r="M150" s="260"/>
      <c r="N150" s="261"/>
      <c r="O150" s="261"/>
      <c r="P150" s="261"/>
      <c r="Q150" s="261"/>
      <c r="R150" s="261"/>
      <c r="S150" s="261"/>
      <c r="T150" s="262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3" t="s">
        <v>172</v>
      </c>
      <c r="AU150" s="263" t="s">
        <v>85</v>
      </c>
      <c r="AV150" s="15" t="s">
        <v>170</v>
      </c>
      <c r="AW150" s="15" t="s">
        <v>32</v>
      </c>
      <c r="AX150" s="15" t="s">
        <v>83</v>
      </c>
      <c r="AY150" s="263" t="s">
        <v>164</v>
      </c>
    </row>
    <row r="151" s="2" customFormat="1" ht="16.5" customHeight="1">
      <c r="A151" s="38"/>
      <c r="B151" s="39"/>
      <c r="C151" s="218" t="s">
        <v>211</v>
      </c>
      <c r="D151" s="218" t="s">
        <v>166</v>
      </c>
      <c r="E151" s="219" t="s">
        <v>617</v>
      </c>
      <c r="F151" s="220" t="s">
        <v>618</v>
      </c>
      <c r="G151" s="221" t="s">
        <v>169</v>
      </c>
      <c r="H151" s="222">
        <v>43.299999999999997</v>
      </c>
      <c r="I151" s="223"/>
      <c r="J151" s="224">
        <f>ROUND(I151*H151,2)</f>
        <v>0</v>
      </c>
      <c r="K151" s="220" t="s">
        <v>1</v>
      </c>
      <c r="L151" s="44"/>
      <c r="M151" s="225" t="s">
        <v>1</v>
      </c>
      <c r="N151" s="226" t="s">
        <v>41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170</v>
      </c>
      <c r="AT151" s="229" t="s">
        <v>166</v>
      </c>
      <c r="AU151" s="229" t="s">
        <v>85</v>
      </c>
      <c r="AY151" s="17" t="s">
        <v>164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83</v>
      </c>
      <c r="BK151" s="230">
        <f>ROUND(I151*H151,2)</f>
        <v>0</v>
      </c>
      <c r="BL151" s="17" t="s">
        <v>170</v>
      </c>
      <c r="BM151" s="229" t="s">
        <v>292</v>
      </c>
    </row>
    <row r="152" s="13" customFormat="1">
      <c r="A152" s="13"/>
      <c r="B152" s="231"/>
      <c r="C152" s="232"/>
      <c r="D152" s="233" t="s">
        <v>172</v>
      </c>
      <c r="E152" s="234" t="s">
        <v>1</v>
      </c>
      <c r="F152" s="235" t="s">
        <v>619</v>
      </c>
      <c r="G152" s="232"/>
      <c r="H152" s="236">
        <v>39</v>
      </c>
      <c r="I152" s="237"/>
      <c r="J152" s="232"/>
      <c r="K152" s="232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172</v>
      </c>
      <c r="AU152" s="242" t="s">
        <v>85</v>
      </c>
      <c r="AV152" s="13" t="s">
        <v>85</v>
      </c>
      <c r="AW152" s="13" t="s">
        <v>32</v>
      </c>
      <c r="AX152" s="13" t="s">
        <v>76</v>
      </c>
      <c r="AY152" s="242" t="s">
        <v>164</v>
      </c>
    </row>
    <row r="153" s="13" customFormat="1">
      <c r="A153" s="13"/>
      <c r="B153" s="231"/>
      <c r="C153" s="232"/>
      <c r="D153" s="233" t="s">
        <v>172</v>
      </c>
      <c r="E153" s="234" t="s">
        <v>1</v>
      </c>
      <c r="F153" s="235" t="s">
        <v>620</v>
      </c>
      <c r="G153" s="232"/>
      <c r="H153" s="236">
        <v>4.2999999999999998</v>
      </c>
      <c r="I153" s="237"/>
      <c r="J153" s="232"/>
      <c r="K153" s="232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172</v>
      </c>
      <c r="AU153" s="242" t="s">
        <v>85</v>
      </c>
      <c r="AV153" s="13" t="s">
        <v>85</v>
      </c>
      <c r="AW153" s="13" t="s">
        <v>32</v>
      </c>
      <c r="AX153" s="13" t="s">
        <v>76</v>
      </c>
      <c r="AY153" s="242" t="s">
        <v>164</v>
      </c>
    </row>
    <row r="154" s="15" customFormat="1">
      <c r="A154" s="15"/>
      <c r="B154" s="253"/>
      <c r="C154" s="254"/>
      <c r="D154" s="233" t="s">
        <v>172</v>
      </c>
      <c r="E154" s="255" t="s">
        <v>1</v>
      </c>
      <c r="F154" s="256" t="s">
        <v>261</v>
      </c>
      <c r="G154" s="254"/>
      <c r="H154" s="257">
        <v>43.299999999999997</v>
      </c>
      <c r="I154" s="258"/>
      <c r="J154" s="254"/>
      <c r="K154" s="254"/>
      <c r="L154" s="259"/>
      <c r="M154" s="260"/>
      <c r="N154" s="261"/>
      <c r="O154" s="261"/>
      <c r="P154" s="261"/>
      <c r="Q154" s="261"/>
      <c r="R154" s="261"/>
      <c r="S154" s="261"/>
      <c r="T154" s="262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3" t="s">
        <v>172</v>
      </c>
      <c r="AU154" s="263" t="s">
        <v>85</v>
      </c>
      <c r="AV154" s="15" t="s">
        <v>170</v>
      </c>
      <c r="AW154" s="15" t="s">
        <v>32</v>
      </c>
      <c r="AX154" s="15" t="s">
        <v>83</v>
      </c>
      <c r="AY154" s="263" t="s">
        <v>164</v>
      </c>
    </row>
    <row r="155" s="2" customFormat="1" ht="16.5" customHeight="1">
      <c r="A155" s="38"/>
      <c r="B155" s="39"/>
      <c r="C155" s="272" t="s">
        <v>209</v>
      </c>
      <c r="D155" s="272" t="s">
        <v>416</v>
      </c>
      <c r="E155" s="273" t="s">
        <v>575</v>
      </c>
      <c r="F155" s="274" t="s">
        <v>576</v>
      </c>
      <c r="G155" s="275" t="s">
        <v>169</v>
      </c>
      <c r="H155" s="276">
        <v>4.4290000000000003</v>
      </c>
      <c r="I155" s="277"/>
      <c r="J155" s="278">
        <f>ROUND(I155*H155,2)</f>
        <v>0</v>
      </c>
      <c r="K155" s="274" t="s">
        <v>1</v>
      </c>
      <c r="L155" s="279"/>
      <c r="M155" s="280" t="s">
        <v>1</v>
      </c>
      <c r="N155" s="281" t="s">
        <v>41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211</v>
      </c>
      <c r="AT155" s="229" t="s">
        <v>416</v>
      </c>
      <c r="AU155" s="229" t="s">
        <v>85</v>
      </c>
      <c r="AY155" s="17" t="s">
        <v>164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83</v>
      </c>
      <c r="BK155" s="230">
        <f>ROUND(I155*H155,2)</f>
        <v>0</v>
      </c>
      <c r="BL155" s="17" t="s">
        <v>170</v>
      </c>
      <c r="BM155" s="229" t="s">
        <v>293</v>
      </c>
    </row>
    <row r="156" s="13" customFormat="1">
      <c r="A156" s="13"/>
      <c r="B156" s="231"/>
      <c r="C156" s="232"/>
      <c r="D156" s="233" t="s">
        <v>172</v>
      </c>
      <c r="E156" s="234" t="s">
        <v>1</v>
      </c>
      <c r="F156" s="235" t="s">
        <v>621</v>
      </c>
      <c r="G156" s="232"/>
      <c r="H156" s="236">
        <v>4.4290000000000003</v>
      </c>
      <c r="I156" s="237"/>
      <c r="J156" s="232"/>
      <c r="K156" s="232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172</v>
      </c>
      <c r="AU156" s="242" t="s">
        <v>85</v>
      </c>
      <c r="AV156" s="13" t="s">
        <v>85</v>
      </c>
      <c r="AW156" s="13" t="s">
        <v>32</v>
      </c>
      <c r="AX156" s="13" t="s">
        <v>76</v>
      </c>
      <c r="AY156" s="242" t="s">
        <v>164</v>
      </c>
    </row>
    <row r="157" s="15" customFormat="1">
      <c r="A157" s="15"/>
      <c r="B157" s="253"/>
      <c r="C157" s="254"/>
      <c r="D157" s="233" t="s">
        <v>172</v>
      </c>
      <c r="E157" s="255" t="s">
        <v>1</v>
      </c>
      <c r="F157" s="256" t="s">
        <v>201</v>
      </c>
      <c r="G157" s="254"/>
      <c r="H157" s="257">
        <v>4.4290000000000003</v>
      </c>
      <c r="I157" s="258"/>
      <c r="J157" s="254"/>
      <c r="K157" s="254"/>
      <c r="L157" s="259"/>
      <c r="M157" s="260"/>
      <c r="N157" s="261"/>
      <c r="O157" s="261"/>
      <c r="P157" s="261"/>
      <c r="Q157" s="261"/>
      <c r="R157" s="261"/>
      <c r="S157" s="261"/>
      <c r="T157" s="262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3" t="s">
        <v>172</v>
      </c>
      <c r="AU157" s="263" t="s">
        <v>85</v>
      </c>
      <c r="AV157" s="15" t="s">
        <v>170</v>
      </c>
      <c r="AW157" s="15" t="s">
        <v>32</v>
      </c>
      <c r="AX157" s="15" t="s">
        <v>83</v>
      </c>
      <c r="AY157" s="263" t="s">
        <v>164</v>
      </c>
    </row>
    <row r="158" s="2" customFormat="1" ht="16.5" customHeight="1">
      <c r="A158" s="38"/>
      <c r="B158" s="39"/>
      <c r="C158" s="272" t="s">
        <v>224</v>
      </c>
      <c r="D158" s="272" t="s">
        <v>416</v>
      </c>
      <c r="E158" s="273" t="s">
        <v>578</v>
      </c>
      <c r="F158" s="274" t="s">
        <v>579</v>
      </c>
      <c r="G158" s="275" t="s">
        <v>169</v>
      </c>
      <c r="H158" s="276">
        <v>40.170000000000002</v>
      </c>
      <c r="I158" s="277"/>
      <c r="J158" s="278">
        <f>ROUND(I158*H158,2)</f>
        <v>0</v>
      </c>
      <c r="K158" s="274" t="s">
        <v>1</v>
      </c>
      <c r="L158" s="279"/>
      <c r="M158" s="280" t="s">
        <v>1</v>
      </c>
      <c r="N158" s="281" t="s">
        <v>41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211</v>
      </c>
      <c r="AT158" s="229" t="s">
        <v>416</v>
      </c>
      <c r="AU158" s="229" t="s">
        <v>85</v>
      </c>
      <c r="AY158" s="17" t="s">
        <v>164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83</v>
      </c>
      <c r="BK158" s="230">
        <f>ROUND(I158*H158,2)</f>
        <v>0</v>
      </c>
      <c r="BL158" s="17" t="s">
        <v>170</v>
      </c>
      <c r="BM158" s="229" t="s">
        <v>296</v>
      </c>
    </row>
    <row r="159" s="13" customFormat="1">
      <c r="A159" s="13"/>
      <c r="B159" s="231"/>
      <c r="C159" s="232"/>
      <c r="D159" s="233" t="s">
        <v>172</v>
      </c>
      <c r="E159" s="234" t="s">
        <v>1</v>
      </c>
      <c r="F159" s="235" t="s">
        <v>622</v>
      </c>
      <c r="G159" s="232"/>
      <c r="H159" s="236">
        <v>40.170000000000002</v>
      </c>
      <c r="I159" s="237"/>
      <c r="J159" s="232"/>
      <c r="K159" s="232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172</v>
      </c>
      <c r="AU159" s="242" t="s">
        <v>85</v>
      </c>
      <c r="AV159" s="13" t="s">
        <v>85</v>
      </c>
      <c r="AW159" s="13" t="s">
        <v>32</v>
      </c>
      <c r="AX159" s="13" t="s">
        <v>76</v>
      </c>
      <c r="AY159" s="242" t="s">
        <v>164</v>
      </c>
    </row>
    <row r="160" s="15" customFormat="1">
      <c r="A160" s="15"/>
      <c r="B160" s="253"/>
      <c r="C160" s="254"/>
      <c r="D160" s="233" t="s">
        <v>172</v>
      </c>
      <c r="E160" s="255" t="s">
        <v>1</v>
      </c>
      <c r="F160" s="256" t="s">
        <v>201</v>
      </c>
      <c r="G160" s="254"/>
      <c r="H160" s="257">
        <v>40.170000000000002</v>
      </c>
      <c r="I160" s="258"/>
      <c r="J160" s="254"/>
      <c r="K160" s="254"/>
      <c r="L160" s="259"/>
      <c r="M160" s="260"/>
      <c r="N160" s="261"/>
      <c r="O160" s="261"/>
      <c r="P160" s="261"/>
      <c r="Q160" s="261"/>
      <c r="R160" s="261"/>
      <c r="S160" s="261"/>
      <c r="T160" s="262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3" t="s">
        <v>172</v>
      </c>
      <c r="AU160" s="263" t="s">
        <v>85</v>
      </c>
      <c r="AV160" s="15" t="s">
        <v>170</v>
      </c>
      <c r="AW160" s="15" t="s">
        <v>32</v>
      </c>
      <c r="AX160" s="15" t="s">
        <v>83</v>
      </c>
      <c r="AY160" s="263" t="s">
        <v>164</v>
      </c>
    </row>
    <row r="161" s="12" customFormat="1" ht="22.8" customHeight="1">
      <c r="A161" s="12"/>
      <c r="B161" s="202"/>
      <c r="C161" s="203"/>
      <c r="D161" s="204" t="s">
        <v>75</v>
      </c>
      <c r="E161" s="216" t="s">
        <v>209</v>
      </c>
      <c r="F161" s="216" t="s">
        <v>255</v>
      </c>
      <c r="G161" s="203"/>
      <c r="H161" s="203"/>
      <c r="I161" s="206"/>
      <c r="J161" s="217">
        <f>BK161</f>
        <v>0</v>
      </c>
      <c r="K161" s="203"/>
      <c r="L161" s="208"/>
      <c r="M161" s="209"/>
      <c r="N161" s="210"/>
      <c r="O161" s="210"/>
      <c r="P161" s="211">
        <f>SUM(P162:P177)</f>
        <v>0</v>
      </c>
      <c r="Q161" s="210"/>
      <c r="R161" s="211">
        <f>SUM(R162:R177)</f>
        <v>0</v>
      </c>
      <c r="S161" s="210"/>
      <c r="T161" s="212">
        <f>SUM(T162:T177)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3" t="s">
        <v>83</v>
      </c>
      <c r="AT161" s="214" t="s">
        <v>75</v>
      </c>
      <c r="AU161" s="214" t="s">
        <v>83</v>
      </c>
      <c r="AY161" s="213" t="s">
        <v>164</v>
      </c>
      <c r="BK161" s="215">
        <f>SUM(BK162:BK177)</f>
        <v>0</v>
      </c>
    </row>
    <row r="162" s="2" customFormat="1" ht="16.5" customHeight="1">
      <c r="A162" s="38"/>
      <c r="B162" s="39"/>
      <c r="C162" s="218" t="s">
        <v>230</v>
      </c>
      <c r="D162" s="218" t="s">
        <v>166</v>
      </c>
      <c r="E162" s="219" t="s">
        <v>448</v>
      </c>
      <c r="F162" s="220" t="s">
        <v>449</v>
      </c>
      <c r="G162" s="221" t="s">
        <v>185</v>
      </c>
      <c r="H162" s="222">
        <v>3</v>
      </c>
      <c r="I162" s="223"/>
      <c r="J162" s="224">
        <f>ROUND(I162*H162,2)</f>
        <v>0</v>
      </c>
      <c r="K162" s="220" t="s">
        <v>1</v>
      </c>
      <c r="L162" s="44"/>
      <c r="M162" s="225" t="s">
        <v>1</v>
      </c>
      <c r="N162" s="226" t="s">
        <v>41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170</v>
      </c>
      <c r="AT162" s="229" t="s">
        <v>166</v>
      </c>
      <c r="AU162" s="229" t="s">
        <v>85</v>
      </c>
      <c r="AY162" s="17" t="s">
        <v>164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83</v>
      </c>
      <c r="BK162" s="230">
        <f>ROUND(I162*H162,2)</f>
        <v>0</v>
      </c>
      <c r="BL162" s="17" t="s">
        <v>170</v>
      </c>
      <c r="BM162" s="229" t="s">
        <v>298</v>
      </c>
    </row>
    <row r="163" s="13" customFormat="1">
      <c r="A163" s="13"/>
      <c r="B163" s="231"/>
      <c r="C163" s="232"/>
      <c r="D163" s="233" t="s">
        <v>172</v>
      </c>
      <c r="E163" s="234" t="s">
        <v>1</v>
      </c>
      <c r="F163" s="235" t="s">
        <v>623</v>
      </c>
      <c r="G163" s="232"/>
      <c r="H163" s="236">
        <v>2</v>
      </c>
      <c r="I163" s="237"/>
      <c r="J163" s="232"/>
      <c r="K163" s="232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172</v>
      </c>
      <c r="AU163" s="242" t="s">
        <v>85</v>
      </c>
      <c r="AV163" s="13" t="s">
        <v>85</v>
      </c>
      <c r="AW163" s="13" t="s">
        <v>32</v>
      </c>
      <c r="AX163" s="13" t="s">
        <v>76</v>
      </c>
      <c r="AY163" s="242" t="s">
        <v>164</v>
      </c>
    </row>
    <row r="164" s="13" customFormat="1">
      <c r="A164" s="13"/>
      <c r="B164" s="231"/>
      <c r="C164" s="232"/>
      <c r="D164" s="233" t="s">
        <v>172</v>
      </c>
      <c r="E164" s="234" t="s">
        <v>1</v>
      </c>
      <c r="F164" s="235" t="s">
        <v>624</v>
      </c>
      <c r="G164" s="232"/>
      <c r="H164" s="236">
        <v>1</v>
      </c>
      <c r="I164" s="237"/>
      <c r="J164" s="232"/>
      <c r="K164" s="232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172</v>
      </c>
      <c r="AU164" s="242" t="s">
        <v>85</v>
      </c>
      <c r="AV164" s="13" t="s">
        <v>85</v>
      </c>
      <c r="AW164" s="13" t="s">
        <v>32</v>
      </c>
      <c r="AX164" s="13" t="s">
        <v>76</v>
      </c>
      <c r="AY164" s="242" t="s">
        <v>164</v>
      </c>
    </row>
    <row r="165" s="15" customFormat="1">
      <c r="A165" s="15"/>
      <c r="B165" s="253"/>
      <c r="C165" s="254"/>
      <c r="D165" s="233" t="s">
        <v>172</v>
      </c>
      <c r="E165" s="255" t="s">
        <v>1</v>
      </c>
      <c r="F165" s="256" t="s">
        <v>261</v>
      </c>
      <c r="G165" s="254"/>
      <c r="H165" s="257">
        <v>3</v>
      </c>
      <c r="I165" s="258"/>
      <c r="J165" s="254"/>
      <c r="K165" s="254"/>
      <c r="L165" s="259"/>
      <c r="M165" s="260"/>
      <c r="N165" s="261"/>
      <c r="O165" s="261"/>
      <c r="P165" s="261"/>
      <c r="Q165" s="261"/>
      <c r="R165" s="261"/>
      <c r="S165" s="261"/>
      <c r="T165" s="262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3" t="s">
        <v>172</v>
      </c>
      <c r="AU165" s="263" t="s">
        <v>85</v>
      </c>
      <c r="AV165" s="15" t="s">
        <v>170</v>
      </c>
      <c r="AW165" s="15" t="s">
        <v>32</v>
      </c>
      <c r="AX165" s="15" t="s">
        <v>83</v>
      </c>
      <c r="AY165" s="263" t="s">
        <v>164</v>
      </c>
    </row>
    <row r="166" s="2" customFormat="1" ht="16.5" customHeight="1">
      <c r="A166" s="38"/>
      <c r="B166" s="39"/>
      <c r="C166" s="272" t="s">
        <v>235</v>
      </c>
      <c r="D166" s="272" t="s">
        <v>416</v>
      </c>
      <c r="E166" s="273" t="s">
        <v>459</v>
      </c>
      <c r="F166" s="274" t="s">
        <v>460</v>
      </c>
      <c r="G166" s="275" t="s">
        <v>185</v>
      </c>
      <c r="H166" s="276">
        <v>2.02</v>
      </c>
      <c r="I166" s="277"/>
      <c r="J166" s="278">
        <f>ROUND(I166*H166,2)</f>
        <v>0</v>
      </c>
      <c r="K166" s="274" t="s">
        <v>1</v>
      </c>
      <c r="L166" s="279"/>
      <c r="M166" s="280" t="s">
        <v>1</v>
      </c>
      <c r="N166" s="281" t="s">
        <v>41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211</v>
      </c>
      <c r="AT166" s="229" t="s">
        <v>416</v>
      </c>
      <c r="AU166" s="229" t="s">
        <v>85</v>
      </c>
      <c r="AY166" s="17" t="s">
        <v>164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83</v>
      </c>
      <c r="BK166" s="230">
        <f>ROUND(I166*H166,2)</f>
        <v>0</v>
      </c>
      <c r="BL166" s="17" t="s">
        <v>170</v>
      </c>
      <c r="BM166" s="229" t="s">
        <v>300</v>
      </c>
    </row>
    <row r="167" s="13" customFormat="1">
      <c r="A167" s="13"/>
      <c r="B167" s="231"/>
      <c r="C167" s="232"/>
      <c r="D167" s="233" t="s">
        <v>172</v>
      </c>
      <c r="E167" s="234" t="s">
        <v>1</v>
      </c>
      <c r="F167" s="235" t="s">
        <v>625</v>
      </c>
      <c r="G167" s="232"/>
      <c r="H167" s="236">
        <v>2.02</v>
      </c>
      <c r="I167" s="237"/>
      <c r="J167" s="232"/>
      <c r="K167" s="232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172</v>
      </c>
      <c r="AU167" s="242" t="s">
        <v>85</v>
      </c>
      <c r="AV167" s="13" t="s">
        <v>85</v>
      </c>
      <c r="AW167" s="13" t="s">
        <v>32</v>
      </c>
      <c r="AX167" s="13" t="s">
        <v>76</v>
      </c>
      <c r="AY167" s="242" t="s">
        <v>164</v>
      </c>
    </row>
    <row r="168" s="15" customFormat="1">
      <c r="A168" s="15"/>
      <c r="B168" s="253"/>
      <c r="C168" s="254"/>
      <c r="D168" s="233" t="s">
        <v>172</v>
      </c>
      <c r="E168" s="255" t="s">
        <v>1</v>
      </c>
      <c r="F168" s="256" t="s">
        <v>201</v>
      </c>
      <c r="G168" s="254"/>
      <c r="H168" s="257">
        <v>2.02</v>
      </c>
      <c r="I168" s="258"/>
      <c r="J168" s="254"/>
      <c r="K168" s="254"/>
      <c r="L168" s="259"/>
      <c r="M168" s="260"/>
      <c r="N168" s="261"/>
      <c r="O168" s="261"/>
      <c r="P168" s="261"/>
      <c r="Q168" s="261"/>
      <c r="R168" s="261"/>
      <c r="S168" s="261"/>
      <c r="T168" s="262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3" t="s">
        <v>172</v>
      </c>
      <c r="AU168" s="263" t="s">
        <v>85</v>
      </c>
      <c r="AV168" s="15" t="s">
        <v>170</v>
      </c>
      <c r="AW168" s="15" t="s">
        <v>32</v>
      </c>
      <c r="AX168" s="15" t="s">
        <v>83</v>
      </c>
      <c r="AY168" s="263" t="s">
        <v>164</v>
      </c>
    </row>
    <row r="169" s="2" customFormat="1" ht="16.5" customHeight="1">
      <c r="A169" s="38"/>
      <c r="B169" s="39"/>
      <c r="C169" s="272" t="s">
        <v>240</v>
      </c>
      <c r="D169" s="272" t="s">
        <v>416</v>
      </c>
      <c r="E169" s="273" t="s">
        <v>463</v>
      </c>
      <c r="F169" s="274" t="s">
        <v>464</v>
      </c>
      <c r="G169" s="275" t="s">
        <v>185</v>
      </c>
      <c r="H169" s="276">
        <v>1.01</v>
      </c>
      <c r="I169" s="277"/>
      <c r="J169" s="278">
        <f>ROUND(I169*H169,2)</f>
        <v>0</v>
      </c>
      <c r="K169" s="274" t="s">
        <v>1</v>
      </c>
      <c r="L169" s="279"/>
      <c r="M169" s="280" t="s">
        <v>1</v>
      </c>
      <c r="N169" s="281" t="s">
        <v>41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211</v>
      </c>
      <c r="AT169" s="229" t="s">
        <v>416</v>
      </c>
      <c r="AU169" s="229" t="s">
        <v>85</v>
      </c>
      <c r="AY169" s="17" t="s">
        <v>164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83</v>
      </c>
      <c r="BK169" s="230">
        <f>ROUND(I169*H169,2)</f>
        <v>0</v>
      </c>
      <c r="BL169" s="17" t="s">
        <v>170</v>
      </c>
      <c r="BM169" s="229" t="s">
        <v>302</v>
      </c>
    </row>
    <row r="170" s="13" customFormat="1">
      <c r="A170" s="13"/>
      <c r="B170" s="231"/>
      <c r="C170" s="232"/>
      <c r="D170" s="233" t="s">
        <v>172</v>
      </c>
      <c r="E170" s="234" t="s">
        <v>1</v>
      </c>
      <c r="F170" s="235" t="s">
        <v>626</v>
      </c>
      <c r="G170" s="232"/>
      <c r="H170" s="236">
        <v>1.01</v>
      </c>
      <c r="I170" s="237"/>
      <c r="J170" s="232"/>
      <c r="K170" s="232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172</v>
      </c>
      <c r="AU170" s="242" t="s">
        <v>85</v>
      </c>
      <c r="AV170" s="13" t="s">
        <v>85</v>
      </c>
      <c r="AW170" s="13" t="s">
        <v>32</v>
      </c>
      <c r="AX170" s="13" t="s">
        <v>76</v>
      </c>
      <c r="AY170" s="242" t="s">
        <v>164</v>
      </c>
    </row>
    <row r="171" s="15" customFormat="1">
      <c r="A171" s="15"/>
      <c r="B171" s="253"/>
      <c r="C171" s="254"/>
      <c r="D171" s="233" t="s">
        <v>172</v>
      </c>
      <c r="E171" s="255" t="s">
        <v>1</v>
      </c>
      <c r="F171" s="256" t="s">
        <v>201</v>
      </c>
      <c r="G171" s="254"/>
      <c r="H171" s="257">
        <v>1.01</v>
      </c>
      <c r="I171" s="258"/>
      <c r="J171" s="254"/>
      <c r="K171" s="254"/>
      <c r="L171" s="259"/>
      <c r="M171" s="260"/>
      <c r="N171" s="261"/>
      <c r="O171" s="261"/>
      <c r="P171" s="261"/>
      <c r="Q171" s="261"/>
      <c r="R171" s="261"/>
      <c r="S171" s="261"/>
      <c r="T171" s="262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3" t="s">
        <v>172</v>
      </c>
      <c r="AU171" s="263" t="s">
        <v>85</v>
      </c>
      <c r="AV171" s="15" t="s">
        <v>170</v>
      </c>
      <c r="AW171" s="15" t="s">
        <v>32</v>
      </c>
      <c r="AX171" s="15" t="s">
        <v>83</v>
      </c>
      <c r="AY171" s="263" t="s">
        <v>164</v>
      </c>
    </row>
    <row r="172" s="2" customFormat="1" ht="16.5" customHeight="1">
      <c r="A172" s="38"/>
      <c r="B172" s="39"/>
      <c r="C172" s="218" t="s">
        <v>246</v>
      </c>
      <c r="D172" s="218" t="s">
        <v>166</v>
      </c>
      <c r="E172" s="219" t="s">
        <v>466</v>
      </c>
      <c r="F172" s="220" t="s">
        <v>467</v>
      </c>
      <c r="G172" s="221" t="s">
        <v>185</v>
      </c>
      <c r="H172" s="222">
        <v>84</v>
      </c>
      <c r="I172" s="223"/>
      <c r="J172" s="224">
        <f>ROUND(I172*H172,2)</f>
        <v>0</v>
      </c>
      <c r="K172" s="220" t="s">
        <v>1</v>
      </c>
      <c r="L172" s="44"/>
      <c r="M172" s="225" t="s">
        <v>1</v>
      </c>
      <c r="N172" s="226" t="s">
        <v>41</v>
      </c>
      <c r="O172" s="91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170</v>
      </c>
      <c r="AT172" s="229" t="s">
        <v>166</v>
      </c>
      <c r="AU172" s="229" t="s">
        <v>85</v>
      </c>
      <c r="AY172" s="17" t="s">
        <v>164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83</v>
      </c>
      <c r="BK172" s="230">
        <f>ROUND(I172*H172,2)</f>
        <v>0</v>
      </c>
      <c r="BL172" s="17" t="s">
        <v>170</v>
      </c>
      <c r="BM172" s="229" t="s">
        <v>305</v>
      </c>
    </row>
    <row r="173" s="13" customFormat="1">
      <c r="A173" s="13"/>
      <c r="B173" s="231"/>
      <c r="C173" s="232"/>
      <c r="D173" s="233" t="s">
        <v>172</v>
      </c>
      <c r="E173" s="234" t="s">
        <v>1</v>
      </c>
      <c r="F173" s="235" t="s">
        <v>627</v>
      </c>
      <c r="G173" s="232"/>
      <c r="H173" s="236">
        <v>84</v>
      </c>
      <c r="I173" s="237"/>
      <c r="J173" s="232"/>
      <c r="K173" s="232"/>
      <c r="L173" s="238"/>
      <c r="M173" s="239"/>
      <c r="N173" s="240"/>
      <c r="O173" s="240"/>
      <c r="P173" s="240"/>
      <c r="Q173" s="240"/>
      <c r="R173" s="240"/>
      <c r="S173" s="240"/>
      <c r="T173" s="24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2" t="s">
        <v>172</v>
      </c>
      <c r="AU173" s="242" t="s">
        <v>85</v>
      </c>
      <c r="AV173" s="13" t="s">
        <v>85</v>
      </c>
      <c r="AW173" s="13" t="s">
        <v>32</v>
      </c>
      <c r="AX173" s="13" t="s">
        <v>76</v>
      </c>
      <c r="AY173" s="242" t="s">
        <v>164</v>
      </c>
    </row>
    <row r="174" s="15" customFormat="1">
      <c r="A174" s="15"/>
      <c r="B174" s="253"/>
      <c r="C174" s="254"/>
      <c r="D174" s="233" t="s">
        <v>172</v>
      </c>
      <c r="E174" s="255" t="s">
        <v>1</v>
      </c>
      <c r="F174" s="256" t="s">
        <v>201</v>
      </c>
      <c r="G174" s="254"/>
      <c r="H174" s="257">
        <v>84</v>
      </c>
      <c r="I174" s="258"/>
      <c r="J174" s="254"/>
      <c r="K174" s="254"/>
      <c r="L174" s="259"/>
      <c r="M174" s="260"/>
      <c r="N174" s="261"/>
      <c r="O174" s="261"/>
      <c r="P174" s="261"/>
      <c r="Q174" s="261"/>
      <c r="R174" s="261"/>
      <c r="S174" s="261"/>
      <c r="T174" s="262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3" t="s">
        <v>172</v>
      </c>
      <c r="AU174" s="263" t="s">
        <v>85</v>
      </c>
      <c r="AV174" s="15" t="s">
        <v>170</v>
      </c>
      <c r="AW174" s="15" t="s">
        <v>32</v>
      </c>
      <c r="AX174" s="15" t="s">
        <v>83</v>
      </c>
      <c r="AY174" s="263" t="s">
        <v>164</v>
      </c>
    </row>
    <row r="175" s="2" customFormat="1" ht="16.5" customHeight="1">
      <c r="A175" s="38"/>
      <c r="B175" s="39"/>
      <c r="C175" s="272" t="s">
        <v>8</v>
      </c>
      <c r="D175" s="272" t="s">
        <v>416</v>
      </c>
      <c r="E175" s="273" t="s">
        <v>470</v>
      </c>
      <c r="F175" s="274" t="s">
        <v>471</v>
      </c>
      <c r="G175" s="275" t="s">
        <v>185</v>
      </c>
      <c r="H175" s="276">
        <v>84.840000000000003</v>
      </c>
      <c r="I175" s="277"/>
      <c r="J175" s="278">
        <f>ROUND(I175*H175,2)</f>
        <v>0</v>
      </c>
      <c r="K175" s="274" t="s">
        <v>1</v>
      </c>
      <c r="L175" s="279"/>
      <c r="M175" s="280" t="s">
        <v>1</v>
      </c>
      <c r="N175" s="281" t="s">
        <v>41</v>
      </c>
      <c r="O175" s="91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211</v>
      </c>
      <c r="AT175" s="229" t="s">
        <v>416</v>
      </c>
      <c r="AU175" s="229" t="s">
        <v>85</v>
      </c>
      <c r="AY175" s="17" t="s">
        <v>164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83</v>
      </c>
      <c r="BK175" s="230">
        <f>ROUND(I175*H175,2)</f>
        <v>0</v>
      </c>
      <c r="BL175" s="17" t="s">
        <v>170</v>
      </c>
      <c r="BM175" s="229" t="s">
        <v>307</v>
      </c>
    </row>
    <row r="176" s="13" customFormat="1">
      <c r="A176" s="13"/>
      <c r="B176" s="231"/>
      <c r="C176" s="232"/>
      <c r="D176" s="233" t="s">
        <v>172</v>
      </c>
      <c r="E176" s="234" t="s">
        <v>1</v>
      </c>
      <c r="F176" s="235" t="s">
        <v>628</v>
      </c>
      <c r="G176" s="232"/>
      <c r="H176" s="236">
        <v>84.840000000000003</v>
      </c>
      <c r="I176" s="237"/>
      <c r="J176" s="232"/>
      <c r="K176" s="232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172</v>
      </c>
      <c r="AU176" s="242" t="s">
        <v>85</v>
      </c>
      <c r="AV176" s="13" t="s">
        <v>85</v>
      </c>
      <c r="AW176" s="13" t="s">
        <v>32</v>
      </c>
      <c r="AX176" s="13" t="s">
        <v>76</v>
      </c>
      <c r="AY176" s="242" t="s">
        <v>164</v>
      </c>
    </row>
    <row r="177" s="15" customFormat="1">
      <c r="A177" s="15"/>
      <c r="B177" s="253"/>
      <c r="C177" s="254"/>
      <c r="D177" s="233" t="s">
        <v>172</v>
      </c>
      <c r="E177" s="255" t="s">
        <v>1</v>
      </c>
      <c r="F177" s="256" t="s">
        <v>201</v>
      </c>
      <c r="G177" s="254"/>
      <c r="H177" s="257">
        <v>84.840000000000003</v>
      </c>
      <c r="I177" s="258"/>
      <c r="J177" s="254"/>
      <c r="K177" s="254"/>
      <c r="L177" s="259"/>
      <c r="M177" s="260"/>
      <c r="N177" s="261"/>
      <c r="O177" s="261"/>
      <c r="P177" s="261"/>
      <c r="Q177" s="261"/>
      <c r="R177" s="261"/>
      <c r="S177" s="261"/>
      <c r="T177" s="262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3" t="s">
        <v>172</v>
      </c>
      <c r="AU177" s="263" t="s">
        <v>85</v>
      </c>
      <c r="AV177" s="15" t="s">
        <v>170</v>
      </c>
      <c r="AW177" s="15" t="s">
        <v>32</v>
      </c>
      <c r="AX177" s="15" t="s">
        <v>83</v>
      </c>
      <c r="AY177" s="263" t="s">
        <v>164</v>
      </c>
    </row>
    <row r="178" s="12" customFormat="1" ht="22.8" customHeight="1">
      <c r="A178" s="12"/>
      <c r="B178" s="202"/>
      <c r="C178" s="203"/>
      <c r="D178" s="204" t="s">
        <v>75</v>
      </c>
      <c r="E178" s="216" t="s">
        <v>244</v>
      </c>
      <c r="F178" s="216" t="s">
        <v>308</v>
      </c>
      <c r="G178" s="203"/>
      <c r="H178" s="203"/>
      <c r="I178" s="206"/>
      <c r="J178" s="217">
        <f>BK178</f>
        <v>0</v>
      </c>
      <c r="K178" s="203"/>
      <c r="L178" s="208"/>
      <c r="M178" s="209"/>
      <c r="N178" s="210"/>
      <c r="O178" s="210"/>
      <c r="P178" s="211">
        <f>P179</f>
        <v>0</v>
      </c>
      <c r="Q178" s="210"/>
      <c r="R178" s="211">
        <f>R179</f>
        <v>0</v>
      </c>
      <c r="S178" s="210"/>
      <c r="T178" s="212">
        <f>T179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3" t="s">
        <v>83</v>
      </c>
      <c r="AT178" s="214" t="s">
        <v>75</v>
      </c>
      <c r="AU178" s="214" t="s">
        <v>83</v>
      </c>
      <c r="AY178" s="213" t="s">
        <v>164</v>
      </c>
      <c r="BK178" s="215">
        <f>BK179</f>
        <v>0</v>
      </c>
    </row>
    <row r="179" s="2" customFormat="1" ht="16.5" customHeight="1">
      <c r="A179" s="38"/>
      <c r="B179" s="39"/>
      <c r="C179" s="218" t="s">
        <v>292</v>
      </c>
      <c r="D179" s="218" t="s">
        <v>166</v>
      </c>
      <c r="E179" s="219" t="s">
        <v>487</v>
      </c>
      <c r="F179" s="220" t="s">
        <v>488</v>
      </c>
      <c r="G179" s="221" t="s">
        <v>220</v>
      </c>
      <c r="H179" s="222">
        <v>124.907</v>
      </c>
      <c r="I179" s="223"/>
      <c r="J179" s="224">
        <f>ROUND(I179*H179,2)</f>
        <v>0</v>
      </c>
      <c r="K179" s="220" t="s">
        <v>1</v>
      </c>
      <c r="L179" s="44"/>
      <c r="M179" s="225" t="s">
        <v>1</v>
      </c>
      <c r="N179" s="226" t="s">
        <v>41</v>
      </c>
      <c r="O179" s="91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170</v>
      </c>
      <c r="AT179" s="229" t="s">
        <v>166</v>
      </c>
      <c r="AU179" s="229" t="s">
        <v>85</v>
      </c>
      <c r="AY179" s="17" t="s">
        <v>164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83</v>
      </c>
      <c r="BK179" s="230">
        <f>ROUND(I179*H179,2)</f>
        <v>0</v>
      </c>
      <c r="BL179" s="17" t="s">
        <v>170</v>
      </c>
      <c r="BM179" s="229" t="s">
        <v>309</v>
      </c>
    </row>
    <row r="180" s="12" customFormat="1" ht="25.92" customHeight="1">
      <c r="A180" s="12"/>
      <c r="B180" s="202"/>
      <c r="C180" s="203"/>
      <c r="D180" s="204" t="s">
        <v>75</v>
      </c>
      <c r="E180" s="205" t="s">
        <v>629</v>
      </c>
      <c r="F180" s="205" t="s">
        <v>630</v>
      </c>
      <c r="G180" s="203"/>
      <c r="H180" s="203"/>
      <c r="I180" s="206"/>
      <c r="J180" s="207">
        <f>BK180</f>
        <v>0</v>
      </c>
      <c r="K180" s="203"/>
      <c r="L180" s="208"/>
      <c r="M180" s="209"/>
      <c r="N180" s="210"/>
      <c r="O180" s="210"/>
      <c r="P180" s="211">
        <f>P181</f>
        <v>0</v>
      </c>
      <c r="Q180" s="210"/>
      <c r="R180" s="211">
        <f>R181</f>
        <v>0</v>
      </c>
      <c r="S180" s="210"/>
      <c r="T180" s="212">
        <f>T181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3" t="s">
        <v>85</v>
      </c>
      <c r="AT180" s="214" t="s">
        <v>75</v>
      </c>
      <c r="AU180" s="214" t="s">
        <v>76</v>
      </c>
      <c r="AY180" s="213" t="s">
        <v>164</v>
      </c>
      <c r="BK180" s="215">
        <f>BK181</f>
        <v>0</v>
      </c>
    </row>
    <row r="181" s="12" customFormat="1" ht="22.8" customHeight="1">
      <c r="A181" s="12"/>
      <c r="B181" s="202"/>
      <c r="C181" s="203"/>
      <c r="D181" s="204" t="s">
        <v>75</v>
      </c>
      <c r="E181" s="216" t="s">
        <v>631</v>
      </c>
      <c r="F181" s="216" t="s">
        <v>632</v>
      </c>
      <c r="G181" s="203"/>
      <c r="H181" s="203"/>
      <c r="I181" s="206"/>
      <c r="J181" s="217">
        <f>BK181</f>
        <v>0</v>
      </c>
      <c r="K181" s="203"/>
      <c r="L181" s="208"/>
      <c r="M181" s="209"/>
      <c r="N181" s="210"/>
      <c r="O181" s="210"/>
      <c r="P181" s="211">
        <f>SUM(P182:P191)</f>
        <v>0</v>
      </c>
      <c r="Q181" s="210"/>
      <c r="R181" s="211">
        <f>SUM(R182:R191)</f>
        <v>0</v>
      </c>
      <c r="S181" s="210"/>
      <c r="T181" s="212">
        <f>SUM(T182:T191)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3" t="s">
        <v>85</v>
      </c>
      <c r="AT181" s="214" t="s">
        <v>75</v>
      </c>
      <c r="AU181" s="214" t="s">
        <v>83</v>
      </c>
      <c r="AY181" s="213" t="s">
        <v>164</v>
      </c>
      <c r="BK181" s="215">
        <f>SUM(BK182:BK191)</f>
        <v>0</v>
      </c>
    </row>
    <row r="182" s="2" customFormat="1" ht="16.5" customHeight="1">
      <c r="A182" s="38"/>
      <c r="B182" s="39"/>
      <c r="C182" s="218" t="s">
        <v>348</v>
      </c>
      <c r="D182" s="218" t="s">
        <v>166</v>
      </c>
      <c r="E182" s="219" t="s">
        <v>633</v>
      </c>
      <c r="F182" s="220" t="s">
        <v>634</v>
      </c>
      <c r="G182" s="221" t="s">
        <v>169</v>
      </c>
      <c r="H182" s="222">
        <v>5</v>
      </c>
      <c r="I182" s="223"/>
      <c r="J182" s="224">
        <f>ROUND(I182*H182,2)</f>
        <v>0</v>
      </c>
      <c r="K182" s="220" t="s">
        <v>1</v>
      </c>
      <c r="L182" s="44"/>
      <c r="M182" s="225" t="s">
        <v>1</v>
      </c>
      <c r="N182" s="226" t="s">
        <v>41</v>
      </c>
      <c r="O182" s="91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292</v>
      </c>
      <c r="AT182" s="229" t="s">
        <v>166</v>
      </c>
      <c r="AU182" s="229" t="s">
        <v>85</v>
      </c>
      <c r="AY182" s="17" t="s">
        <v>164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83</v>
      </c>
      <c r="BK182" s="230">
        <f>ROUND(I182*H182,2)</f>
        <v>0</v>
      </c>
      <c r="BL182" s="17" t="s">
        <v>292</v>
      </c>
      <c r="BM182" s="229" t="s">
        <v>349</v>
      </c>
    </row>
    <row r="183" s="2" customFormat="1" ht="16.5" customHeight="1">
      <c r="A183" s="38"/>
      <c r="B183" s="39"/>
      <c r="C183" s="272" t="s">
        <v>293</v>
      </c>
      <c r="D183" s="272" t="s">
        <v>416</v>
      </c>
      <c r="E183" s="273" t="s">
        <v>635</v>
      </c>
      <c r="F183" s="274" t="s">
        <v>636</v>
      </c>
      <c r="G183" s="275" t="s">
        <v>169</v>
      </c>
      <c r="H183" s="276">
        <v>6.1050000000000004</v>
      </c>
      <c r="I183" s="277"/>
      <c r="J183" s="278">
        <f>ROUND(I183*H183,2)</f>
        <v>0</v>
      </c>
      <c r="K183" s="274" t="s">
        <v>1</v>
      </c>
      <c r="L183" s="279"/>
      <c r="M183" s="280" t="s">
        <v>1</v>
      </c>
      <c r="N183" s="281" t="s">
        <v>41</v>
      </c>
      <c r="O183" s="91"/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309</v>
      </c>
      <c r="AT183" s="229" t="s">
        <v>416</v>
      </c>
      <c r="AU183" s="229" t="s">
        <v>85</v>
      </c>
      <c r="AY183" s="17" t="s">
        <v>164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83</v>
      </c>
      <c r="BK183" s="230">
        <f>ROUND(I183*H183,2)</f>
        <v>0</v>
      </c>
      <c r="BL183" s="17" t="s">
        <v>292</v>
      </c>
      <c r="BM183" s="229" t="s">
        <v>351</v>
      </c>
    </row>
    <row r="184" s="13" customFormat="1">
      <c r="A184" s="13"/>
      <c r="B184" s="231"/>
      <c r="C184" s="232"/>
      <c r="D184" s="233" t="s">
        <v>172</v>
      </c>
      <c r="E184" s="234" t="s">
        <v>1</v>
      </c>
      <c r="F184" s="235" t="s">
        <v>637</v>
      </c>
      <c r="G184" s="232"/>
      <c r="H184" s="236">
        <v>6.1050000000000004</v>
      </c>
      <c r="I184" s="237"/>
      <c r="J184" s="232"/>
      <c r="K184" s="232"/>
      <c r="L184" s="238"/>
      <c r="M184" s="239"/>
      <c r="N184" s="240"/>
      <c r="O184" s="240"/>
      <c r="P184" s="240"/>
      <c r="Q184" s="240"/>
      <c r="R184" s="240"/>
      <c r="S184" s="240"/>
      <c r="T184" s="24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2" t="s">
        <v>172</v>
      </c>
      <c r="AU184" s="242" t="s">
        <v>85</v>
      </c>
      <c r="AV184" s="13" t="s">
        <v>85</v>
      </c>
      <c r="AW184" s="13" t="s">
        <v>32</v>
      </c>
      <c r="AX184" s="13" t="s">
        <v>76</v>
      </c>
      <c r="AY184" s="242" t="s">
        <v>164</v>
      </c>
    </row>
    <row r="185" s="15" customFormat="1">
      <c r="A185" s="15"/>
      <c r="B185" s="253"/>
      <c r="C185" s="254"/>
      <c r="D185" s="233" t="s">
        <v>172</v>
      </c>
      <c r="E185" s="255" t="s">
        <v>1</v>
      </c>
      <c r="F185" s="256" t="s">
        <v>201</v>
      </c>
      <c r="G185" s="254"/>
      <c r="H185" s="257">
        <v>6.1050000000000004</v>
      </c>
      <c r="I185" s="258"/>
      <c r="J185" s="254"/>
      <c r="K185" s="254"/>
      <c r="L185" s="259"/>
      <c r="M185" s="260"/>
      <c r="N185" s="261"/>
      <c r="O185" s="261"/>
      <c r="P185" s="261"/>
      <c r="Q185" s="261"/>
      <c r="R185" s="261"/>
      <c r="S185" s="261"/>
      <c r="T185" s="262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3" t="s">
        <v>172</v>
      </c>
      <c r="AU185" s="263" t="s">
        <v>85</v>
      </c>
      <c r="AV185" s="15" t="s">
        <v>170</v>
      </c>
      <c r="AW185" s="15" t="s">
        <v>32</v>
      </c>
      <c r="AX185" s="15" t="s">
        <v>83</v>
      </c>
      <c r="AY185" s="263" t="s">
        <v>164</v>
      </c>
    </row>
    <row r="186" s="2" customFormat="1" ht="16.5" customHeight="1">
      <c r="A186" s="38"/>
      <c r="B186" s="39"/>
      <c r="C186" s="218" t="s">
        <v>352</v>
      </c>
      <c r="D186" s="218" t="s">
        <v>166</v>
      </c>
      <c r="E186" s="219" t="s">
        <v>638</v>
      </c>
      <c r="F186" s="220" t="s">
        <v>639</v>
      </c>
      <c r="G186" s="221" t="s">
        <v>169</v>
      </c>
      <c r="H186" s="222">
        <v>5</v>
      </c>
      <c r="I186" s="223"/>
      <c r="J186" s="224">
        <f>ROUND(I186*H186,2)</f>
        <v>0</v>
      </c>
      <c r="K186" s="220" t="s">
        <v>1</v>
      </c>
      <c r="L186" s="44"/>
      <c r="M186" s="225" t="s">
        <v>1</v>
      </c>
      <c r="N186" s="226" t="s">
        <v>41</v>
      </c>
      <c r="O186" s="91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292</v>
      </c>
      <c r="AT186" s="229" t="s">
        <v>166</v>
      </c>
      <c r="AU186" s="229" t="s">
        <v>85</v>
      </c>
      <c r="AY186" s="17" t="s">
        <v>164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83</v>
      </c>
      <c r="BK186" s="230">
        <f>ROUND(I186*H186,2)</f>
        <v>0</v>
      </c>
      <c r="BL186" s="17" t="s">
        <v>292</v>
      </c>
      <c r="BM186" s="229" t="s">
        <v>353</v>
      </c>
    </row>
    <row r="187" s="2" customFormat="1" ht="16.5" customHeight="1">
      <c r="A187" s="38"/>
      <c r="B187" s="39"/>
      <c r="C187" s="218" t="s">
        <v>296</v>
      </c>
      <c r="D187" s="218" t="s">
        <v>166</v>
      </c>
      <c r="E187" s="219" t="s">
        <v>640</v>
      </c>
      <c r="F187" s="220" t="s">
        <v>641</v>
      </c>
      <c r="G187" s="221" t="s">
        <v>185</v>
      </c>
      <c r="H187" s="222">
        <v>5</v>
      </c>
      <c r="I187" s="223"/>
      <c r="J187" s="224">
        <f>ROUND(I187*H187,2)</f>
        <v>0</v>
      </c>
      <c r="K187" s="220" t="s">
        <v>1</v>
      </c>
      <c r="L187" s="44"/>
      <c r="M187" s="225" t="s">
        <v>1</v>
      </c>
      <c r="N187" s="226" t="s">
        <v>41</v>
      </c>
      <c r="O187" s="91"/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292</v>
      </c>
      <c r="AT187" s="229" t="s">
        <v>166</v>
      </c>
      <c r="AU187" s="229" t="s">
        <v>85</v>
      </c>
      <c r="AY187" s="17" t="s">
        <v>164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83</v>
      </c>
      <c r="BK187" s="230">
        <f>ROUND(I187*H187,2)</f>
        <v>0</v>
      </c>
      <c r="BL187" s="17" t="s">
        <v>292</v>
      </c>
      <c r="BM187" s="229" t="s">
        <v>642</v>
      </c>
    </row>
    <row r="188" s="2" customFormat="1" ht="16.5" customHeight="1">
      <c r="A188" s="38"/>
      <c r="B188" s="39"/>
      <c r="C188" s="272" t="s">
        <v>7</v>
      </c>
      <c r="D188" s="272" t="s">
        <v>416</v>
      </c>
      <c r="E188" s="273" t="s">
        <v>643</v>
      </c>
      <c r="F188" s="274" t="s">
        <v>644</v>
      </c>
      <c r="G188" s="275" t="s">
        <v>185</v>
      </c>
      <c r="H188" s="276">
        <v>5.0999999999999996</v>
      </c>
      <c r="I188" s="277"/>
      <c r="J188" s="278">
        <f>ROUND(I188*H188,2)</f>
        <v>0</v>
      </c>
      <c r="K188" s="274" t="s">
        <v>1</v>
      </c>
      <c r="L188" s="279"/>
      <c r="M188" s="280" t="s">
        <v>1</v>
      </c>
      <c r="N188" s="281" t="s">
        <v>41</v>
      </c>
      <c r="O188" s="91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309</v>
      </c>
      <c r="AT188" s="229" t="s">
        <v>416</v>
      </c>
      <c r="AU188" s="229" t="s">
        <v>85</v>
      </c>
      <c r="AY188" s="17" t="s">
        <v>164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83</v>
      </c>
      <c r="BK188" s="230">
        <f>ROUND(I188*H188,2)</f>
        <v>0</v>
      </c>
      <c r="BL188" s="17" t="s">
        <v>292</v>
      </c>
      <c r="BM188" s="229" t="s">
        <v>645</v>
      </c>
    </row>
    <row r="189" s="13" customFormat="1">
      <c r="A189" s="13"/>
      <c r="B189" s="231"/>
      <c r="C189" s="232"/>
      <c r="D189" s="233" t="s">
        <v>172</v>
      </c>
      <c r="E189" s="234" t="s">
        <v>1</v>
      </c>
      <c r="F189" s="235" t="s">
        <v>646</v>
      </c>
      <c r="G189" s="232"/>
      <c r="H189" s="236">
        <v>5.0999999999999996</v>
      </c>
      <c r="I189" s="237"/>
      <c r="J189" s="232"/>
      <c r="K189" s="232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172</v>
      </c>
      <c r="AU189" s="242" t="s">
        <v>85</v>
      </c>
      <c r="AV189" s="13" t="s">
        <v>85</v>
      </c>
      <c r="AW189" s="13" t="s">
        <v>32</v>
      </c>
      <c r="AX189" s="13" t="s">
        <v>76</v>
      </c>
      <c r="AY189" s="242" t="s">
        <v>164</v>
      </c>
    </row>
    <row r="190" s="15" customFormat="1">
      <c r="A190" s="15"/>
      <c r="B190" s="253"/>
      <c r="C190" s="254"/>
      <c r="D190" s="233" t="s">
        <v>172</v>
      </c>
      <c r="E190" s="255" t="s">
        <v>1</v>
      </c>
      <c r="F190" s="256" t="s">
        <v>201</v>
      </c>
      <c r="G190" s="254"/>
      <c r="H190" s="257">
        <v>5.0999999999999996</v>
      </c>
      <c r="I190" s="258"/>
      <c r="J190" s="254"/>
      <c r="K190" s="254"/>
      <c r="L190" s="259"/>
      <c r="M190" s="260"/>
      <c r="N190" s="261"/>
      <c r="O190" s="261"/>
      <c r="P190" s="261"/>
      <c r="Q190" s="261"/>
      <c r="R190" s="261"/>
      <c r="S190" s="261"/>
      <c r="T190" s="262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3" t="s">
        <v>172</v>
      </c>
      <c r="AU190" s="263" t="s">
        <v>85</v>
      </c>
      <c r="AV190" s="15" t="s">
        <v>170</v>
      </c>
      <c r="AW190" s="15" t="s">
        <v>32</v>
      </c>
      <c r="AX190" s="15" t="s">
        <v>83</v>
      </c>
      <c r="AY190" s="263" t="s">
        <v>164</v>
      </c>
    </row>
    <row r="191" s="2" customFormat="1" ht="16.5" customHeight="1">
      <c r="A191" s="38"/>
      <c r="B191" s="39"/>
      <c r="C191" s="218" t="s">
        <v>298</v>
      </c>
      <c r="D191" s="218" t="s">
        <v>166</v>
      </c>
      <c r="E191" s="219" t="s">
        <v>647</v>
      </c>
      <c r="F191" s="220" t="s">
        <v>648</v>
      </c>
      <c r="G191" s="221" t="s">
        <v>220</v>
      </c>
      <c r="H191" s="222">
        <v>0.0030000000000000001</v>
      </c>
      <c r="I191" s="223"/>
      <c r="J191" s="224">
        <f>ROUND(I191*H191,2)</f>
        <v>0</v>
      </c>
      <c r="K191" s="220" t="s">
        <v>1</v>
      </c>
      <c r="L191" s="44"/>
      <c r="M191" s="264" t="s">
        <v>1</v>
      </c>
      <c r="N191" s="265" t="s">
        <v>41</v>
      </c>
      <c r="O191" s="266"/>
      <c r="P191" s="267">
        <f>O191*H191</f>
        <v>0</v>
      </c>
      <c r="Q191" s="267">
        <v>0</v>
      </c>
      <c r="R191" s="267">
        <f>Q191*H191</f>
        <v>0</v>
      </c>
      <c r="S191" s="267">
        <v>0</v>
      </c>
      <c r="T191" s="26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292</v>
      </c>
      <c r="AT191" s="229" t="s">
        <v>166</v>
      </c>
      <c r="AU191" s="229" t="s">
        <v>85</v>
      </c>
      <c r="AY191" s="17" t="s">
        <v>164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83</v>
      </c>
      <c r="BK191" s="230">
        <f>ROUND(I191*H191,2)</f>
        <v>0</v>
      </c>
      <c r="BL191" s="17" t="s">
        <v>292</v>
      </c>
      <c r="BM191" s="229" t="s">
        <v>649</v>
      </c>
    </row>
    <row r="192" s="2" customFormat="1" ht="6.96" customHeight="1">
      <c r="A192" s="38"/>
      <c r="B192" s="66"/>
      <c r="C192" s="67"/>
      <c r="D192" s="67"/>
      <c r="E192" s="67"/>
      <c r="F192" s="67"/>
      <c r="G192" s="67"/>
      <c r="H192" s="67"/>
      <c r="I192" s="67"/>
      <c r="J192" s="67"/>
      <c r="K192" s="67"/>
      <c r="L192" s="44"/>
      <c r="M192" s="38"/>
      <c r="O192" s="38"/>
      <c r="P192" s="38"/>
      <c r="Q192" s="38"/>
      <c r="R192" s="38"/>
      <c r="S192" s="38"/>
      <c r="T192" s="38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</row>
  </sheetData>
  <sheetProtection sheet="1" autoFilter="0" formatColumns="0" formatRows="0" objects="1" scenarios="1" spinCount="100000" saltValue="O5n/F2WhC7lFK8z3Ep+oxuFjeVE5QvPpCZ9CtoANgGVn554PX2rpTKpXHSHy/+mo9nvZjNVdGPFA/Huf/DnS1w==" hashValue="ieFNLjeF39J52tXkQoz48Q5kT/vMrCnf6XWVSDgtXZbwB2qDsFx/AICwOYootO8koNwClreL+QPK3yG0q00P9Q==" algorithmName="SHA-512" password="C7A2"/>
  <autoFilter ref="C122:K191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131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2021022oL - _II-401, III-36063, III-36066 Lipník, úprava křižovatky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132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650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8. 6. 2022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138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ROUND((SUM(BE121:BE173)),  2)</f>
        <v>0</v>
      </c>
      <c r="G33" s="38"/>
      <c r="H33" s="38"/>
      <c r="I33" s="155">
        <v>0.20999999999999999</v>
      </c>
      <c r="J33" s="154">
        <f>ROUND(((SUM(BE121:BE173))*I33),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ROUND((SUM(BF121:BF173)),  2)</f>
        <v>0</v>
      </c>
      <c r="G34" s="38"/>
      <c r="H34" s="38"/>
      <c r="I34" s="155">
        <v>0.14999999999999999</v>
      </c>
      <c r="J34" s="154">
        <f>ROUND(((SUM(BF121:BF173))*I34),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ROUND((SUM(BG121:BG173)),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ROUND((SUM(BH121:BH173)),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ROUND((SUM(BI121:BI173)),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2021022oL - _II-401, III-36063, III-36066 Lipník, úprava křižovatky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124 - Rozpočet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Obec Lipník u Hrotovic</v>
      </c>
      <c r="G89" s="40"/>
      <c r="H89" s="40"/>
      <c r="I89" s="32" t="s">
        <v>22</v>
      </c>
      <c r="J89" s="79" t="str">
        <f>IF(J12="","",J12)</f>
        <v>8. 6. 2022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Obec Lipník</v>
      </c>
      <c r="G91" s="40"/>
      <c r="H91" s="40"/>
      <c r="I91" s="32" t="s">
        <v>30</v>
      </c>
      <c r="J91" s="36" t="str">
        <f>E21</f>
        <v>TERRA-POZEMKOVÉ ÚPRAVY,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Milan Holotík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140</v>
      </c>
      <c r="D94" s="176"/>
      <c r="E94" s="176"/>
      <c r="F94" s="176"/>
      <c r="G94" s="176"/>
      <c r="H94" s="176"/>
      <c r="I94" s="176"/>
      <c r="J94" s="177" t="s">
        <v>141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142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143</v>
      </c>
    </row>
    <row r="97" s="9" customFormat="1" ht="24.96" customHeight="1">
      <c r="A97" s="9"/>
      <c r="B97" s="179"/>
      <c r="C97" s="180"/>
      <c r="D97" s="181" t="s">
        <v>251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266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549</v>
      </c>
      <c r="E99" s="188"/>
      <c r="F99" s="188"/>
      <c r="G99" s="188"/>
      <c r="H99" s="188"/>
      <c r="I99" s="188"/>
      <c r="J99" s="189">
        <f>J128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252</v>
      </c>
      <c r="E100" s="188"/>
      <c r="F100" s="188"/>
      <c r="G100" s="188"/>
      <c r="H100" s="188"/>
      <c r="I100" s="188"/>
      <c r="J100" s="189">
        <f>J159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267</v>
      </c>
      <c r="E101" s="188"/>
      <c r="F101" s="188"/>
      <c r="G101" s="188"/>
      <c r="H101" s="188"/>
      <c r="I101" s="188"/>
      <c r="J101" s="189">
        <f>J172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149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74" t="str">
        <f>E7</f>
        <v>2021022oL - _II-401, III-36063, III-36066 Lipník, úprava křižovatky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132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SO 124 - Rozpočet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>Obec Lipník u Hrotovic</v>
      </c>
      <c r="G115" s="40"/>
      <c r="H115" s="40"/>
      <c r="I115" s="32" t="s">
        <v>22</v>
      </c>
      <c r="J115" s="79" t="str">
        <f>IF(J12="","",J12)</f>
        <v>8. 6. 2022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40.05" customHeight="1">
      <c r="A117" s="38"/>
      <c r="B117" s="39"/>
      <c r="C117" s="32" t="s">
        <v>24</v>
      </c>
      <c r="D117" s="40"/>
      <c r="E117" s="40"/>
      <c r="F117" s="27" t="str">
        <f>E15</f>
        <v>Obec Lipník</v>
      </c>
      <c r="G117" s="40"/>
      <c r="H117" s="40"/>
      <c r="I117" s="32" t="s">
        <v>30</v>
      </c>
      <c r="J117" s="36" t="str">
        <f>E21</f>
        <v>TERRA-POZEMKOVÉ ÚPRAVY, s.r.o.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32" t="s">
        <v>33</v>
      </c>
      <c r="J118" s="36" t="str">
        <f>E24</f>
        <v xml:space="preserve"> Milan Holotík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150</v>
      </c>
      <c r="D120" s="194" t="s">
        <v>61</v>
      </c>
      <c r="E120" s="194" t="s">
        <v>57</v>
      </c>
      <c r="F120" s="194" t="s">
        <v>58</v>
      </c>
      <c r="G120" s="194" t="s">
        <v>151</v>
      </c>
      <c r="H120" s="194" t="s">
        <v>152</v>
      </c>
      <c r="I120" s="194" t="s">
        <v>153</v>
      </c>
      <c r="J120" s="194" t="s">
        <v>141</v>
      </c>
      <c r="K120" s="195" t="s">
        <v>154</v>
      </c>
      <c r="L120" s="196"/>
      <c r="M120" s="100" t="s">
        <v>1</v>
      </c>
      <c r="N120" s="101" t="s">
        <v>40</v>
      </c>
      <c r="O120" s="101" t="s">
        <v>155</v>
      </c>
      <c r="P120" s="101" t="s">
        <v>156</v>
      </c>
      <c r="Q120" s="101" t="s">
        <v>157</v>
      </c>
      <c r="R120" s="101" t="s">
        <v>158</v>
      </c>
      <c r="S120" s="101" t="s">
        <v>159</v>
      </c>
      <c r="T120" s="102" t="s">
        <v>160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161</v>
      </c>
      <c r="D121" s="40"/>
      <c r="E121" s="40"/>
      <c r="F121" s="40"/>
      <c r="G121" s="40"/>
      <c r="H121" s="40"/>
      <c r="I121" s="40"/>
      <c r="J121" s="197">
        <f>BK121</f>
        <v>0</v>
      </c>
      <c r="K121" s="40"/>
      <c r="L121" s="44"/>
      <c r="M121" s="103"/>
      <c r="N121" s="198"/>
      <c r="O121" s="104"/>
      <c r="P121" s="199">
        <f>P122</f>
        <v>0</v>
      </c>
      <c r="Q121" s="104"/>
      <c r="R121" s="199">
        <f>R122</f>
        <v>0</v>
      </c>
      <c r="S121" s="104"/>
      <c r="T121" s="200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75</v>
      </c>
      <c r="AU121" s="17" t="s">
        <v>143</v>
      </c>
      <c r="BK121" s="201">
        <f>BK122</f>
        <v>0</v>
      </c>
    </row>
    <row r="122" s="12" customFormat="1" ht="25.92" customHeight="1">
      <c r="A122" s="12"/>
      <c r="B122" s="202"/>
      <c r="C122" s="203"/>
      <c r="D122" s="204" t="s">
        <v>75</v>
      </c>
      <c r="E122" s="205" t="s">
        <v>162</v>
      </c>
      <c r="F122" s="205" t="s">
        <v>254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P123+P128+P159+P172</f>
        <v>0</v>
      </c>
      <c r="Q122" s="210"/>
      <c r="R122" s="211">
        <f>R123+R128+R159+R172</f>
        <v>0</v>
      </c>
      <c r="S122" s="210"/>
      <c r="T122" s="212">
        <f>T123+T128+T159+T172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83</v>
      </c>
      <c r="AT122" s="214" t="s">
        <v>75</v>
      </c>
      <c r="AU122" s="214" t="s">
        <v>76</v>
      </c>
      <c r="AY122" s="213" t="s">
        <v>164</v>
      </c>
      <c r="BK122" s="215">
        <f>BK123+BK128+BK159+BK172</f>
        <v>0</v>
      </c>
    </row>
    <row r="123" s="12" customFormat="1" ht="22.8" customHeight="1">
      <c r="A123" s="12"/>
      <c r="B123" s="202"/>
      <c r="C123" s="203"/>
      <c r="D123" s="204" t="s">
        <v>75</v>
      </c>
      <c r="E123" s="216" t="s">
        <v>83</v>
      </c>
      <c r="F123" s="216" t="s">
        <v>268</v>
      </c>
      <c r="G123" s="203"/>
      <c r="H123" s="203"/>
      <c r="I123" s="206"/>
      <c r="J123" s="217">
        <f>BK123</f>
        <v>0</v>
      </c>
      <c r="K123" s="203"/>
      <c r="L123" s="208"/>
      <c r="M123" s="209"/>
      <c r="N123" s="210"/>
      <c r="O123" s="210"/>
      <c r="P123" s="211">
        <f>SUM(P124:P127)</f>
        <v>0</v>
      </c>
      <c r="Q123" s="210"/>
      <c r="R123" s="211">
        <f>SUM(R124:R127)</f>
        <v>0</v>
      </c>
      <c r="S123" s="210"/>
      <c r="T123" s="212">
        <f>SUM(T124:T127)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83</v>
      </c>
      <c r="AT123" s="214" t="s">
        <v>75</v>
      </c>
      <c r="AU123" s="214" t="s">
        <v>83</v>
      </c>
      <c r="AY123" s="213" t="s">
        <v>164</v>
      </c>
      <c r="BK123" s="215">
        <f>SUM(BK124:BK127)</f>
        <v>0</v>
      </c>
    </row>
    <row r="124" s="2" customFormat="1" ht="16.5" customHeight="1">
      <c r="A124" s="38"/>
      <c r="B124" s="39"/>
      <c r="C124" s="218" t="s">
        <v>83</v>
      </c>
      <c r="D124" s="218" t="s">
        <v>166</v>
      </c>
      <c r="E124" s="219" t="s">
        <v>407</v>
      </c>
      <c r="F124" s="220" t="s">
        <v>408</v>
      </c>
      <c r="G124" s="221" t="s">
        <v>169</v>
      </c>
      <c r="H124" s="222">
        <v>136.356</v>
      </c>
      <c r="I124" s="223"/>
      <c r="J124" s="224">
        <f>ROUND(I124*H124,2)</f>
        <v>0</v>
      </c>
      <c r="K124" s="220" t="s">
        <v>1</v>
      </c>
      <c r="L124" s="44"/>
      <c r="M124" s="225" t="s">
        <v>1</v>
      </c>
      <c r="N124" s="226" t="s">
        <v>41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170</v>
      </c>
      <c r="AT124" s="229" t="s">
        <v>166</v>
      </c>
      <c r="AU124" s="229" t="s">
        <v>85</v>
      </c>
      <c r="AY124" s="17" t="s">
        <v>164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83</v>
      </c>
      <c r="BK124" s="230">
        <f>ROUND(I124*H124,2)</f>
        <v>0</v>
      </c>
      <c r="BL124" s="17" t="s">
        <v>170</v>
      </c>
      <c r="BM124" s="229" t="s">
        <v>85</v>
      </c>
    </row>
    <row r="125" s="13" customFormat="1">
      <c r="A125" s="13"/>
      <c r="B125" s="231"/>
      <c r="C125" s="232"/>
      <c r="D125" s="233" t="s">
        <v>172</v>
      </c>
      <c r="E125" s="234" t="s">
        <v>1</v>
      </c>
      <c r="F125" s="235" t="s">
        <v>651</v>
      </c>
      <c r="G125" s="232"/>
      <c r="H125" s="236">
        <v>124.146</v>
      </c>
      <c r="I125" s="237"/>
      <c r="J125" s="232"/>
      <c r="K125" s="232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172</v>
      </c>
      <c r="AU125" s="242" t="s">
        <v>85</v>
      </c>
      <c r="AV125" s="13" t="s">
        <v>85</v>
      </c>
      <c r="AW125" s="13" t="s">
        <v>32</v>
      </c>
      <c r="AX125" s="13" t="s">
        <v>76</v>
      </c>
      <c r="AY125" s="242" t="s">
        <v>164</v>
      </c>
    </row>
    <row r="126" s="13" customFormat="1">
      <c r="A126" s="13"/>
      <c r="B126" s="231"/>
      <c r="C126" s="232"/>
      <c r="D126" s="233" t="s">
        <v>172</v>
      </c>
      <c r="E126" s="234" t="s">
        <v>1</v>
      </c>
      <c r="F126" s="235" t="s">
        <v>652</v>
      </c>
      <c r="G126" s="232"/>
      <c r="H126" s="236">
        <v>12.210000000000001</v>
      </c>
      <c r="I126" s="237"/>
      <c r="J126" s="232"/>
      <c r="K126" s="232"/>
      <c r="L126" s="238"/>
      <c r="M126" s="239"/>
      <c r="N126" s="240"/>
      <c r="O126" s="240"/>
      <c r="P126" s="240"/>
      <c r="Q126" s="240"/>
      <c r="R126" s="240"/>
      <c r="S126" s="240"/>
      <c r="T126" s="24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2" t="s">
        <v>172</v>
      </c>
      <c r="AU126" s="242" t="s">
        <v>85</v>
      </c>
      <c r="AV126" s="13" t="s">
        <v>85</v>
      </c>
      <c r="AW126" s="13" t="s">
        <v>32</v>
      </c>
      <c r="AX126" s="13" t="s">
        <v>76</v>
      </c>
      <c r="AY126" s="242" t="s">
        <v>164</v>
      </c>
    </row>
    <row r="127" s="15" customFormat="1">
      <c r="A127" s="15"/>
      <c r="B127" s="253"/>
      <c r="C127" s="254"/>
      <c r="D127" s="233" t="s">
        <v>172</v>
      </c>
      <c r="E127" s="255" t="s">
        <v>1</v>
      </c>
      <c r="F127" s="256" t="s">
        <v>261</v>
      </c>
      <c r="G127" s="254"/>
      <c r="H127" s="257">
        <v>136.356</v>
      </c>
      <c r="I127" s="258"/>
      <c r="J127" s="254"/>
      <c r="K127" s="254"/>
      <c r="L127" s="259"/>
      <c r="M127" s="260"/>
      <c r="N127" s="261"/>
      <c r="O127" s="261"/>
      <c r="P127" s="261"/>
      <c r="Q127" s="261"/>
      <c r="R127" s="261"/>
      <c r="S127" s="261"/>
      <c r="T127" s="262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3" t="s">
        <v>172</v>
      </c>
      <c r="AU127" s="263" t="s">
        <v>85</v>
      </c>
      <c r="AV127" s="15" t="s">
        <v>170</v>
      </c>
      <c r="AW127" s="15" t="s">
        <v>32</v>
      </c>
      <c r="AX127" s="15" t="s">
        <v>83</v>
      </c>
      <c r="AY127" s="263" t="s">
        <v>164</v>
      </c>
    </row>
    <row r="128" s="12" customFormat="1" ht="22.8" customHeight="1">
      <c r="A128" s="12"/>
      <c r="B128" s="202"/>
      <c r="C128" s="203"/>
      <c r="D128" s="204" t="s">
        <v>75</v>
      </c>
      <c r="E128" s="216" t="s">
        <v>188</v>
      </c>
      <c r="F128" s="216" t="s">
        <v>552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SUM(P129:P158)</f>
        <v>0</v>
      </c>
      <c r="Q128" s="210"/>
      <c r="R128" s="211">
        <f>SUM(R129:R158)</f>
        <v>0</v>
      </c>
      <c r="S128" s="210"/>
      <c r="T128" s="212">
        <f>SUM(T129:T158)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83</v>
      </c>
      <c r="AT128" s="214" t="s">
        <v>75</v>
      </c>
      <c r="AU128" s="214" t="s">
        <v>83</v>
      </c>
      <c r="AY128" s="213" t="s">
        <v>164</v>
      </c>
      <c r="BK128" s="215">
        <f>SUM(BK129:BK158)</f>
        <v>0</v>
      </c>
    </row>
    <row r="129" s="2" customFormat="1" ht="16.5" customHeight="1">
      <c r="A129" s="38"/>
      <c r="B129" s="39"/>
      <c r="C129" s="218" t="s">
        <v>85</v>
      </c>
      <c r="D129" s="218" t="s">
        <v>166</v>
      </c>
      <c r="E129" s="219" t="s">
        <v>553</v>
      </c>
      <c r="F129" s="220" t="s">
        <v>554</v>
      </c>
      <c r="G129" s="221" t="s">
        <v>169</v>
      </c>
      <c r="H129" s="222">
        <v>102.59999999999999</v>
      </c>
      <c r="I129" s="223"/>
      <c r="J129" s="224">
        <f>ROUND(I129*H129,2)</f>
        <v>0</v>
      </c>
      <c r="K129" s="220" t="s">
        <v>1</v>
      </c>
      <c r="L129" s="44"/>
      <c r="M129" s="225" t="s">
        <v>1</v>
      </c>
      <c r="N129" s="226" t="s">
        <v>41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170</v>
      </c>
      <c r="AT129" s="229" t="s">
        <v>166</v>
      </c>
      <c r="AU129" s="229" t="s">
        <v>85</v>
      </c>
      <c r="AY129" s="17" t="s">
        <v>164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83</v>
      </c>
      <c r="BK129" s="230">
        <f>ROUND(I129*H129,2)</f>
        <v>0</v>
      </c>
      <c r="BL129" s="17" t="s">
        <v>170</v>
      </c>
      <c r="BM129" s="229" t="s">
        <v>170</v>
      </c>
    </row>
    <row r="130" s="13" customFormat="1">
      <c r="A130" s="13"/>
      <c r="B130" s="231"/>
      <c r="C130" s="232"/>
      <c r="D130" s="233" t="s">
        <v>172</v>
      </c>
      <c r="E130" s="234" t="s">
        <v>1</v>
      </c>
      <c r="F130" s="235" t="s">
        <v>653</v>
      </c>
      <c r="G130" s="232"/>
      <c r="H130" s="236">
        <v>102.59999999999999</v>
      </c>
      <c r="I130" s="237"/>
      <c r="J130" s="232"/>
      <c r="K130" s="232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172</v>
      </c>
      <c r="AU130" s="242" t="s">
        <v>85</v>
      </c>
      <c r="AV130" s="13" t="s">
        <v>85</v>
      </c>
      <c r="AW130" s="13" t="s">
        <v>32</v>
      </c>
      <c r="AX130" s="13" t="s">
        <v>76</v>
      </c>
      <c r="AY130" s="242" t="s">
        <v>164</v>
      </c>
    </row>
    <row r="131" s="15" customFormat="1">
      <c r="A131" s="15"/>
      <c r="B131" s="253"/>
      <c r="C131" s="254"/>
      <c r="D131" s="233" t="s">
        <v>172</v>
      </c>
      <c r="E131" s="255" t="s">
        <v>1</v>
      </c>
      <c r="F131" s="256" t="s">
        <v>201</v>
      </c>
      <c r="G131" s="254"/>
      <c r="H131" s="257">
        <v>102.59999999999999</v>
      </c>
      <c r="I131" s="258"/>
      <c r="J131" s="254"/>
      <c r="K131" s="254"/>
      <c r="L131" s="259"/>
      <c r="M131" s="260"/>
      <c r="N131" s="261"/>
      <c r="O131" s="261"/>
      <c r="P131" s="261"/>
      <c r="Q131" s="261"/>
      <c r="R131" s="261"/>
      <c r="S131" s="261"/>
      <c r="T131" s="262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3" t="s">
        <v>172</v>
      </c>
      <c r="AU131" s="263" t="s">
        <v>85</v>
      </c>
      <c r="AV131" s="15" t="s">
        <v>170</v>
      </c>
      <c r="AW131" s="15" t="s">
        <v>32</v>
      </c>
      <c r="AX131" s="15" t="s">
        <v>83</v>
      </c>
      <c r="AY131" s="263" t="s">
        <v>164</v>
      </c>
    </row>
    <row r="132" s="2" customFormat="1" ht="16.5" customHeight="1">
      <c r="A132" s="38"/>
      <c r="B132" s="39"/>
      <c r="C132" s="218" t="s">
        <v>178</v>
      </c>
      <c r="D132" s="218" t="s">
        <v>166</v>
      </c>
      <c r="E132" s="219" t="s">
        <v>432</v>
      </c>
      <c r="F132" s="220" t="s">
        <v>433</v>
      </c>
      <c r="G132" s="221" t="s">
        <v>169</v>
      </c>
      <c r="H132" s="222">
        <v>112.86</v>
      </c>
      <c r="I132" s="223"/>
      <c r="J132" s="224">
        <f>ROUND(I132*H132,2)</f>
        <v>0</v>
      </c>
      <c r="K132" s="220" t="s">
        <v>1</v>
      </c>
      <c r="L132" s="44"/>
      <c r="M132" s="225" t="s">
        <v>1</v>
      </c>
      <c r="N132" s="226" t="s">
        <v>41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170</v>
      </c>
      <c r="AT132" s="229" t="s">
        <v>166</v>
      </c>
      <c r="AU132" s="229" t="s">
        <v>85</v>
      </c>
      <c r="AY132" s="17" t="s">
        <v>164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83</v>
      </c>
      <c r="BK132" s="230">
        <f>ROUND(I132*H132,2)</f>
        <v>0</v>
      </c>
      <c r="BL132" s="17" t="s">
        <v>170</v>
      </c>
      <c r="BM132" s="229" t="s">
        <v>194</v>
      </c>
    </row>
    <row r="133" s="13" customFormat="1">
      <c r="A133" s="13"/>
      <c r="B133" s="231"/>
      <c r="C133" s="232"/>
      <c r="D133" s="233" t="s">
        <v>172</v>
      </c>
      <c r="E133" s="234" t="s">
        <v>1</v>
      </c>
      <c r="F133" s="235" t="s">
        <v>654</v>
      </c>
      <c r="G133" s="232"/>
      <c r="H133" s="236">
        <v>112.86</v>
      </c>
      <c r="I133" s="237"/>
      <c r="J133" s="232"/>
      <c r="K133" s="232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172</v>
      </c>
      <c r="AU133" s="242" t="s">
        <v>85</v>
      </c>
      <c r="AV133" s="13" t="s">
        <v>85</v>
      </c>
      <c r="AW133" s="13" t="s">
        <v>32</v>
      </c>
      <c r="AX133" s="13" t="s">
        <v>76</v>
      </c>
      <c r="AY133" s="242" t="s">
        <v>164</v>
      </c>
    </row>
    <row r="134" s="15" customFormat="1">
      <c r="A134" s="15"/>
      <c r="B134" s="253"/>
      <c r="C134" s="254"/>
      <c r="D134" s="233" t="s">
        <v>172</v>
      </c>
      <c r="E134" s="255" t="s">
        <v>1</v>
      </c>
      <c r="F134" s="256" t="s">
        <v>201</v>
      </c>
      <c r="G134" s="254"/>
      <c r="H134" s="257">
        <v>112.86</v>
      </c>
      <c r="I134" s="258"/>
      <c r="J134" s="254"/>
      <c r="K134" s="254"/>
      <c r="L134" s="259"/>
      <c r="M134" s="260"/>
      <c r="N134" s="261"/>
      <c r="O134" s="261"/>
      <c r="P134" s="261"/>
      <c r="Q134" s="261"/>
      <c r="R134" s="261"/>
      <c r="S134" s="261"/>
      <c r="T134" s="262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3" t="s">
        <v>172</v>
      </c>
      <c r="AU134" s="263" t="s">
        <v>85</v>
      </c>
      <c r="AV134" s="15" t="s">
        <v>170</v>
      </c>
      <c r="AW134" s="15" t="s">
        <v>32</v>
      </c>
      <c r="AX134" s="15" t="s">
        <v>83</v>
      </c>
      <c r="AY134" s="263" t="s">
        <v>164</v>
      </c>
    </row>
    <row r="135" s="2" customFormat="1" ht="16.5" customHeight="1">
      <c r="A135" s="38"/>
      <c r="B135" s="39"/>
      <c r="C135" s="218" t="s">
        <v>170</v>
      </c>
      <c r="D135" s="218" t="s">
        <v>166</v>
      </c>
      <c r="E135" s="219" t="s">
        <v>557</v>
      </c>
      <c r="F135" s="220" t="s">
        <v>558</v>
      </c>
      <c r="G135" s="221" t="s">
        <v>169</v>
      </c>
      <c r="H135" s="222">
        <v>21</v>
      </c>
      <c r="I135" s="223"/>
      <c r="J135" s="224">
        <f>ROUND(I135*H135,2)</f>
        <v>0</v>
      </c>
      <c r="K135" s="220" t="s">
        <v>1</v>
      </c>
      <c r="L135" s="44"/>
      <c r="M135" s="225" t="s">
        <v>1</v>
      </c>
      <c r="N135" s="226" t="s">
        <v>41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170</v>
      </c>
      <c r="AT135" s="229" t="s">
        <v>166</v>
      </c>
      <c r="AU135" s="229" t="s">
        <v>85</v>
      </c>
      <c r="AY135" s="17" t="s">
        <v>164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83</v>
      </c>
      <c r="BK135" s="230">
        <f>ROUND(I135*H135,2)</f>
        <v>0</v>
      </c>
      <c r="BL135" s="17" t="s">
        <v>170</v>
      </c>
      <c r="BM135" s="229" t="s">
        <v>211</v>
      </c>
    </row>
    <row r="136" s="13" customFormat="1">
      <c r="A136" s="13"/>
      <c r="B136" s="231"/>
      <c r="C136" s="232"/>
      <c r="D136" s="233" t="s">
        <v>172</v>
      </c>
      <c r="E136" s="234" t="s">
        <v>1</v>
      </c>
      <c r="F136" s="235" t="s">
        <v>655</v>
      </c>
      <c r="G136" s="232"/>
      <c r="H136" s="236">
        <v>11</v>
      </c>
      <c r="I136" s="237"/>
      <c r="J136" s="232"/>
      <c r="K136" s="232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172</v>
      </c>
      <c r="AU136" s="242" t="s">
        <v>85</v>
      </c>
      <c r="AV136" s="13" t="s">
        <v>85</v>
      </c>
      <c r="AW136" s="13" t="s">
        <v>32</v>
      </c>
      <c r="AX136" s="13" t="s">
        <v>76</v>
      </c>
      <c r="AY136" s="242" t="s">
        <v>164</v>
      </c>
    </row>
    <row r="137" s="13" customFormat="1">
      <c r="A137" s="13"/>
      <c r="B137" s="231"/>
      <c r="C137" s="232"/>
      <c r="D137" s="233" t="s">
        <v>172</v>
      </c>
      <c r="E137" s="234" t="s">
        <v>1</v>
      </c>
      <c r="F137" s="235" t="s">
        <v>656</v>
      </c>
      <c r="G137" s="232"/>
      <c r="H137" s="236">
        <v>10</v>
      </c>
      <c r="I137" s="237"/>
      <c r="J137" s="232"/>
      <c r="K137" s="232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172</v>
      </c>
      <c r="AU137" s="242" t="s">
        <v>85</v>
      </c>
      <c r="AV137" s="13" t="s">
        <v>85</v>
      </c>
      <c r="AW137" s="13" t="s">
        <v>32</v>
      </c>
      <c r="AX137" s="13" t="s">
        <v>76</v>
      </c>
      <c r="AY137" s="242" t="s">
        <v>164</v>
      </c>
    </row>
    <row r="138" s="15" customFormat="1">
      <c r="A138" s="15"/>
      <c r="B138" s="253"/>
      <c r="C138" s="254"/>
      <c r="D138" s="233" t="s">
        <v>172</v>
      </c>
      <c r="E138" s="255" t="s">
        <v>1</v>
      </c>
      <c r="F138" s="256" t="s">
        <v>261</v>
      </c>
      <c r="G138" s="254"/>
      <c r="H138" s="257">
        <v>21</v>
      </c>
      <c r="I138" s="258"/>
      <c r="J138" s="254"/>
      <c r="K138" s="254"/>
      <c r="L138" s="259"/>
      <c r="M138" s="260"/>
      <c r="N138" s="261"/>
      <c r="O138" s="261"/>
      <c r="P138" s="261"/>
      <c r="Q138" s="261"/>
      <c r="R138" s="261"/>
      <c r="S138" s="261"/>
      <c r="T138" s="262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3" t="s">
        <v>172</v>
      </c>
      <c r="AU138" s="263" t="s">
        <v>85</v>
      </c>
      <c r="AV138" s="15" t="s">
        <v>170</v>
      </c>
      <c r="AW138" s="15" t="s">
        <v>32</v>
      </c>
      <c r="AX138" s="15" t="s">
        <v>83</v>
      </c>
      <c r="AY138" s="263" t="s">
        <v>164</v>
      </c>
    </row>
    <row r="139" s="2" customFormat="1" ht="16.5" customHeight="1">
      <c r="A139" s="38"/>
      <c r="B139" s="39"/>
      <c r="C139" s="218" t="s">
        <v>188</v>
      </c>
      <c r="D139" s="218" t="s">
        <v>166</v>
      </c>
      <c r="E139" s="219" t="s">
        <v>561</v>
      </c>
      <c r="F139" s="220" t="s">
        <v>562</v>
      </c>
      <c r="G139" s="221" t="s">
        <v>169</v>
      </c>
      <c r="H139" s="222">
        <v>10</v>
      </c>
      <c r="I139" s="223"/>
      <c r="J139" s="224">
        <f>ROUND(I139*H139,2)</f>
        <v>0</v>
      </c>
      <c r="K139" s="220" t="s">
        <v>1</v>
      </c>
      <c r="L139" s="44"/>
      <c r="M139" s="225" t="s">
        <v>1</v>
      </c>
      <c r="N139" s="226" t="s">
        <v>41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170</v>
      </c>
      <c r="AT139" s="229" t="s">
        <v>166</v>
      </c>
      <c r="AU139" s="229" t="s">
        <v>85</v>
      </c>
      <c r="AY139" s="17" t="s">
        <v>164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83</v>
      </c>
      <c r="BK139" s="230">
        <f>ROUND(I139*H139,2)</f>
        <v>0</v>
      </c>
      <c r="BL139" s="17" t="s">
        <v>170</v>
      </c>
      <c r="BM139" s="229" t="s">
        <v>224</v>
      </c>
    </row>
    <row r="140" s="13" customFormat="1">
      <c r="A140" s="13"/>
      <c r="B140" s="231"/>
      <c r="C140" s="232"/>
      <c r="D140" s="233" t="s">
        <v>172</v>
      </c>
      <c r="E140" s="234" t="s">
        <v>1</v>
      </c>
      <c r="F140" s="235" t="s">
        <v>657</v>
      </c>
      <c r="G140" s="232"/>
      <c r="H140" s="236">
        <v>7</v>
      </c>
      <c r="I140" s="237"/>
      <c r="J140" s="232"/>
      <c r="K140" s="232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172</v>
      </c>
      <c r="AU140" s="242" t="s">
        <v>85</v>
      </c>
      <c r="AV140" s="13" t="s">
        <v>85</v>
      </c>
      <c r="AW140" s="13" t="s">
        <v>32</v>
      </c>
      <c r="AX140" s="13" t="s">
        <v>76</v>
      </c>
      <c r="AY140" s="242" t="s">
        <v>164</v>
      </c>
    </row>
    <row r="141" s="13" customFormat="1">
      <c r="A141" s="13"/>
      <c r="B141" s="231"/>
      <c r="C141" s="232"/>
      <c r="D141" s="233" t="s">
        <v>172</v>
      </c>
      <c r="E141" s="234" t="s">
        <v>1</v>
      </c>
      <c r="F141" s="235" t="s">
        <v>658</v>
      </c>
      <c r="G141" s="232"/>
      <c r="H141" s="236">
        <v>3</v>
      </c>
      <c r="I141" s="237"/>
      <c r="J141" s="232"/>
      <c r="K141" s="232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172</v>
      </c>
      <c r="AU141" s="242" t="s">
        <v>85</v>
      </c>
      <c r="AV141" s="13" t="s">
        <v>85</v>
      </c>
      <c r="AW141" s="13" t="s">
        <v>32</v>
      </c>
      <c r="AX141" s="13" t="s">
        <v>76</v>
      </c>
      <c r="AY141" s="242" t="s">
        <v>164</v>
      </c>
    </row>
    <row r="142" s="15" customFormat="1">
      <c r="A142" s="15"/>
      <c r="B142" s="253"/>
      <c r="C142" s="254"/>
      <c r="D142" s="233" t="s">
        <v>172</v>
      </c>
      <c r="E142" s="255" t="s">
        <v>1</v>
      </c>
      <c r="F142" s="256" t="s">
        <v>261</v>
      </c>
      <c r="G142" s="254"/>
      <c r="H142" s="257">
        <v>10</v>
      </c>
      <c r="I142" s="258"/>
      <c r="J142" s="254"/>
      <c r="K142" s="254"/>
      <c r="L142" s="259"/>
      <c r="M142" s="260"/>
      <c r="N142" s="261"/>
      <c r="O142" s="261"/>
      <c r="P142" s="261"/>
      <c r="Q142" s="261"/>
      <c r="R142" s="261"/>
      <c r="S142" s="261"/>
      <c r="T142" s="262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3" t="s">
        <v>172</v>
      </c>
      <c r="AU142" s="263" t="s">
        <v>85</v>
      </c>
      <c r="AV142" s="15" t="s">
        <v>170</v>
      </c>
      <c r="AW142" s="15" t="s">
        <v>32</v>
      </c>
      <c r="AX142" s="15" t="s">
        <v>83</v>
      </c>
      <c r="AY142" s="263" t="s">
        <v>164</v>
      </c>
    </row>
    <row r="143" s="2" customFormat="1" ht="16.5" customHeight="1">
      <c r="A143" s="38"/>
      <c r="B143" s="39"/>
      <c r="C143" s="272" t="s">
        <v>194</v>
      </c>
      <c r="D143" s="272" t="s">
        <v>416</v>
      </c>
      <c r="E143" s="273" t="s">
        <v>565</v>
      </c>
      <c r="F143" s="274" t="s">
        <v>566</v>
      </c>
      <c r="G143" s="275" t="s">
        <v>169</v>
      </c>
      <c r="H143" s="276">
        <v>7.21</v>
      </c>
      <c r="I143" s="277"/>
      <c r="J143" s="278">
        <f>ROUND(I143*H143,2)</f>
        <v>0</v>
      </c>
      <c r="K143" s="274" t="s">
        <v>1</v>
      </c>
      <c r="L143" s="279"/>
      <c r="M143" s="280" t="s">
        <v>1</v>
      </c>
      <c r="N143" s="281" t="s">
        <v>41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211</v>
      </c>
      <c r="AT143" s="229" t="s">
        <v>416</v>
      </c>
      <c r="AU143" s="229" t="s">
        <v>85</v>
      </c>
      <c r="AY143" s="17" t="s">
        <v>164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83</v>
      </c>
      <c r="BK143" s="230">
        <f>ROUND(I143*H143,2)</f>
        <v>0</v>
      </c>
      <c r="BL143" s="17" t="s">
        <v>170</v>
      </c>
      <c r="BM143" s="229" t="s">
        <v>235</v>
      </c>
    </row>
    <row r="144" s="13" customFormat="1">
      <c r="A144" s="13"/>
      <c r="B144" s="231"/>
      <c r="C144" s="232"/>
      <c r="D144" s="233" t="s">
        <v>172</v>
      </c>
      <c r="E144" s="234" t="s">
        <v>1</v>
      </c>
      <c r="F144" s="235" t="s">
        <v>570</v>
      </c>
      <c r="G144" s="232"/>
      <c r="H144" s="236">
        <v>7.21</v>
      </c>
      <c r="I144" s="237"/>
      <c r="J144" s="232"/>
      <c r="K144" s="232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172</v>
      </c>
      <c r="AU144" s="242" t="s">
        <v>85</v>
      </c>
      <c r="AV144" s="13" t="s">
        <v>85</v>
      </c>
      <c r="AW144" s="13" t="s">
        <v>32</v>
      </c>
      <c r="AX144" s="13" t="s">
        <v>76</v>
      </c>
      <c r="AY144" s="242" t="s">
        <v>164</v>
      </c>
    </row>
    <row r="145" s="15" customFormat="1">
      <c r="A145" s="15"/>
      <c r="B145" s="253"/>
      <c r="C145" s="254"/>
      <c r="D145" s="233" t="s">
        <v>172</v>
      </c>
      <c r="E145" s="255" t="s">
        <v>1</v>
      </c>
      <c r="F145" s="256" t="s">
        <v>201</v>
      </c>
      <c r="G145" s="254"/>
      <c r="H145" s="257">
        <v>7.21</v>
      </c>
      <c r="I145" s="258"/>
      <c r="J145" s="254"/>
      <c r="K145" s="254"/>
      <c r="L145" s="259"/>
      <c r="M145" s="260"/>
      <c r="N145" s="261"/>
      <c r="O145" s="261"/>
      <c r="P145" s="261"/>
      <c r="Q145" s="261"/>
      <c r="R145" s="261"/>
      <c r="S145" s="261"/>
      <c r="T145" s="262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3" t="s">
        <v>172</v>
      </c>
      <c r="AU145" s="263" t="s">
        <v>85</v>
      </c>
      <c r="AV145" s="15" t="s">
        <v>170</v>
      </c>
      <c r="AW145" s="15" t="s">
        <v>32</v>
      </c>
      <c r="AX145" s="15" t="s">
        <v>83</v>
      </c>
      <c r="AY145" s="263" t="s">
        <v>164</v>
      </c>
    </row>
    <row r="146" s="2" customFormat="1" ht="16.5" customHeight="1">
      <c r="A146" s="38"/>
      <c r="B146" s="39"/>
      <c r="C146" s="272" t="s">
        <v>203</v>
      </c>
      <c r="D146" s="272" t="s">
        <v>416</v>
      </c>
      <c r="E146" s="273" t="s">
        <v>568</v>
      </c>
      <c r="F146" s="274" t="s">
        <v>569</v>
      </c>
      <c r="G146" s="275" t="s">
        <v>169</v>
      </c>
      <c r="H146" s="276">
        <v>3.0899999999999999</v>
      </c>
      <c r="I146" s="277"/>
      <c r="J146" s="278">
        <f>ROUND(I146*H146,2)</f>
        <v>0</v>
      </c>
      <c r="K146" s="274" t="s">
        <v>1</v>
      </c>
      <c r="L146" s="279"/>
      <c r="M146" s="280" t="s">
        <v>1</v>
      </c>
      <c r="N146" s="281" t="s">
        <v>41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211</v>
      </c>
      <c r="AT146" s="229" t="s">
        <v>416</v>
      </c>
      <c r="AU146" s="229" t="s">
        <v>85</v>
      </c>
      <c r="AY146" s="17" t="s">
        <v>164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83</v>
      </c>
      <c r="BK146" s="230">
        <f>ROUND(I146*H146,2)</f>
        <v>0</v>
      </c>
      <c r="BL146" s="17" t="s">
        <v>170</v>
      </c>
      <c r="BM146" s="229" t="s">
        <v>246</v>
      </c>
    </row>
    <row r="147" s="13" customFormat="1">
      <c r="A147" s="13"/>
      <c r="B147" s="231"/>
      <c r="C147" s="232"/>
      <c r="D147" s="233" t="s">
        <v>172</v>
      </c>
      <c r="E147" s="234" t="s">
        <v>1</v>
      </c>
      <c r="F147" s="235" t="s">
        <v>659</v>
      </c>
      <c r="G147" s="232"/>
      <c r="H147" s="236">
        <v>3.0899999999999999</v>
      </c>
      <c r="I147" s="237"/>
      <c r="J147" s="232"/>
      <c r="K147" s="232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172</v>
      </c>
      <c r="AU147" s="242" t="s">
        <v>85</v>
      </c>
      <c r="AV147" s="13" t="s">
        <v>85</v>
      </c>
      <c r="AW147" s="13" t="s">
        <v>32</v>
      </c>
      <c r="AX147" s="13" t="s">
        <v>76</v>
      </c>
      <c r="AY147" s="242" t="s">
        <v>164</v>
      </c>
    </row>
    <row r="148" s="15" customFormat="1">
      <c r="A148" s="15"/>
      <c r="B148" s="253"/>
      <c r="C148" s="254"/>
      <c r="D148" s="233" t="s">
        <v>172</v>
      </c>
      <c r="E148" s="255" t="s">
        <v>1</v>
      </c>
      <c r="F148" s="256" t="s">
        <v>201</v>
      </c>
      <c r="G148" s="254"/>
      <c r="H148" s="257">
        <v>3.0899999999999999</v>
      </c>
      <c r="I148" s="258"/>
      <c r="J148" s="254"/>
      <c r="K148" s="254"/>
      <c r="L148" s="259"/>
      <c r="M148" s="260"/>
      <c r="N148" s="261"/>
      <c r="O148" s="261"/>
      <c r="P148" s="261"/>
      <c r="Q148" s="261"/>
      <c r="R148" s="261"/>
      <c r="S148" s="261"/>
      <c r="T148" s="262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3" t="s">
        <v>172</v>
      </c>
      <c r="AU148" s="263" t="s">
        <v>85</v>
      </c>
      <c r="AV148" s="15" t="s">
        <v>170</v>
      </c>
      <c r="AW148" s="15" t="s">
        <v>32</v>
      </c>
      <c r="AX148" s="15" t="s">
        <v>83</v>
      </c>
      <c r="AY148" s="263" t="s">
        <v>164</v>
      </c>
    </row>
    <row r="149" s="2" customFormat="1" ht="16.5" customHeight="1">
      <c r="A149" s="38"/>
      <c r="B149" s="39"/>
      <c r="C149" s="218" t="s">
        <v>211</v>
      </c>
      <c r="D149" s="218" t="s">
        <v>166</v>
      </c>
      <c r="E149" s="219" t="s">
        <v>596</v>
      </c>
      <c r="F149" s="220" t="s">
        <v>597</v>
      </c>
      <c r="G149" s="221" t="s">
        <v>169</v>
      </c>
      <c r="H149" s="222">
        <v>102.59999999999999</v>
      </c>
      <c r="I149" s="223"/>
      <c r="J149" s="224">
        <f>ROUND(I149*H149,2)</f>
        <v>0</v>
      </c>
      <c r="K149" s="220" t="s">
        <v>1</v>
      </c>
      <c r="L149" s="44"/>
      <c r="M149" s="225" t="s">
        <v>1</v>
      </c>
      <c r="N149" s="226" t="s">
        <v>41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170</v>
      </c>
      <c r="AT149" s="229" t="s">
        <v>166</v>
      </c>
      <c r="AU149" s="229" t="s">
        <v>85</v>
      </c>
      <c r="AY149" s="17" t="s">
        <v>164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83</v>
      </c>
      <c r="BK149" s="230">
        <f>ROUND(I149*H149,2)</f>
        <v>0</v>
      </c>
      <c r="BL149" s="17" t="s">
        <v>170</v>
      </c>
      <c r="BM149" s="229" t="s">
        <v>292</v>
      </c>
    </row>
    <row r="150" s="13" customFormat="1">
      <c r="A150" s="13"/>
      <c r="B150" s="231"/>
      <c r="C150" s="232"/>
      <c r="D150" s="233" t="s">
        <v>172</v>
      </c>
      <c r="E150" s="234" t="s">
        <v>1</v>
      </c>
      <c r="F150" s="235" t="s">
        <v>660</v>
      </c>
      <c r="G150" s="232"/>
      <c r="H150" s="236">
        <v>98</v>
      </c>
      <c r="I150" s="237"/>
      <c r="J150" s="232"/>
      <c r="K150" s="232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172</v>
      </c>
      <c r="AU150" s="242" t="s">
        <v>85</v>
      </c>
      <c r="AV150" s="13" t="s">
        <v>85</v>
      </c>
      <c r="AW150" s="13" t="s">
        <v>32</v>
      </c>
      <c r="AX150" s="13" t="s">
        <v>76</v>
      </c>
      <c r="AY150" s="242" t="s">
        <v>164</v>
      </c>
    </row>
    <row r="151" s="13" customFormat="1">
      <c r="A151" s="13"/>
      <c r="B151" s="231"/>
      <c r="C151" s="232"/>
      <c r="D151" s="233" t="s">
        <v>172</v>
      </c>
      <c r="E151" s="234" t="s">
        <v>1</v>
      </c>
      <c r="F151" s="235" t="s">
        <v>661</v>
      </c>
      <c r="G151" s="232"/>
      <c r="H151" s="236">
        <v>4.5999999999999996</v>
      </c>
      <c r="I151" s="237"/>
      <c r="J151" s="232"/>
      <c r="K151" s="232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172</v>
      </c>
      <c r="AU151" s="242" t="s">
        <v>85</v>
      </c>
      <c r="AV151" s="13" t="s">
        <v>85</v>
      </c>
      <c r="AW151" s="13" t="s">
        <v>32</v>
      </c>
      <c r="AX151" s="13" t="s">
        <v>76</v>
      </c>
      <c r="AY151" s="242" t="s">
        <v>164</v>
      </c>
    </row>
    <row r="152" s="15" customFormat="1">
      <c r="A152" s="15"/>
      <c r="B152" s="253"/>
      <c r="C152" s="254"/>
      <c r="D152" s="233" t="s">
        <v>172</v>
      </c>
      <c r="E152" s="255" t="s">
        <v>1</v>
      </c>
      <c r="F152" s="256" t="s">
        <v>261</v>
      </c>
      <c r="G152" s="254"/>
      <c r="H152" s="257">
        <v>102.59999999999999</v>
      </c>
      <c r="I152" s="258"/>
      <c r="J152" s="254"/>
      <c r="K152" s="254"/>
      <c r="L152" s="259"/>
      <c r="M152" s="260"/>
      <c r="N152" s="261"/>
      <c r="O152" s="261"/>
      <c r="P152" s="261"/>
      <c r="Q152" s="261"/>
      <c r="R152" s="261"/>
      <c r="S152" s="261"/>
      <c r="T152" s="262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3" t="s">
        <v>172</v>
      </c>
      <c r="AU152" s="263" t="s">
        <v>85</v>
      </c>
      <c r="AV152" s="15" t="s">
        <v>170</v>
      </c>
      <c r="AW152" s="15" t="s">
        <v>32</v>
      </c>
      <c r="AX152" s="15" t="s">
        <v>83</v>
      </c>
      <c r="AY152" s="263" t="s">
        <v>164</v>
      </c>
    </row>
    <row r="153" s="2" customFormat="1" ht="16.5" customHeight="1">
      <c r="A153" s="38"/>
      <c r="B153" s="39"/>
      <c r="C153" s="272" t="s">
        <v>209</v>
      </c>
      <c r="D153" s="272" t="s">
        <v>416</v>
      </c>
      <c r="E153" s="273" t="s">
        <v>575</v>
      </c>
      <c r="F153" s="274" t="s">
        <v>576</v>
      </c>
      <c r="G153" s="275" t="s">
        <v>169</v>
      </c>
      <c r="H153" s="276">
        <v>4.7380000000000004</v>
      </c>
      <c r="I153" s="277"/>
      <c r="J153" s="278">
        <f>ROUND(I153*H153,2)</f>
        <v>0</v>
      </c>
      <c r="K153" s="274" t="s">
        <v>1</v>
      </c>
      <c r="L153" s="279"/>
      <c r="M153" s="280" t="s">
        <v>1</v>
      </c>
      <c r="N153" s="281" t="s">
        <v>41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211</v>
      </c>
      <c r="AT153" s="229" t="s">
        <v>416</v>
      </c>
      <c r="AU153" s="229" t="s">
        <v>85</v>
      </c>
      <c r="AY153" s="17" t="s">
        <v>164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83</v>
      </c>
      <c r="BK153" s="230">
        <f>ROUND(I153*H153,2)</f>
        <v>0</v>
      </c>
      <c r="BL153" s="17" t="s">
        <v>170</v>
      </c>
      <c r="BM153" s="229" t="s">
        <v>293</v>
      </c>
    </row>
    <row r="154" s="13" customFormat="1">
      <c r="A154" s="13"/>
      <c r="B154" s="231"/>
      <c r="C154" s="232"/>
      <c r="D154" s="233" t="s">
        <v>172</v>
      </c>
      <c r="E154" s="234" t="s">
        <v>1</v>
      </c>
      <c r="F154" s="235" t="s">
        <v>662</v>
      </c>
      <c r="G154" s="232"/>
      <c r="H154" s="236">
        <v>4.7380000000000004</v>
      </c>
      <c r="I154" s="237"/>
      <c r="J154" s="232"/>
      <c r="K154" s="232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172</v>
      </c>
      <c r="AU154" s="242" t="s">
        <v>85</v>
      </c>
      <c r="AV154" s="13" t="s">
        <v>85</v>
      </c>
      <c r="AW154" s="13" t="s">
        <v>32</v>
      </c>
      <c r="AX154" s="13" t="s">
        <v>76</v>
      </c>
      <c r="AY154" s="242" t="s">
        <v>164</v>
      </c>
    </row>
    <row r="155" s="15" customFormat="1">
      <c r="A155" s="15"/>
      <c r="B155" s="253"/>
      <c r="C155" s="254"/>
      <c r="D155" s="233" t="s">
        <v>172</v>
      </c>
      <c r="E155" s="255" t="s">
        <v>1</v>
      </c>
      <c r="F155" s="256" t="s">
        <v>201</v>
      </c>
      <c r="G155" s="254"/>
      <c r="H155" s="257">
        <v>4.7380000000000004</v>
      </c>
      <c r="I155" s="258"/>
      <c r="J155" s="254"/>
      <c r="K155" s="254"/>
      <c r="L155" s="259"/>
      <c r="M155" s="260"/>
      <c r="N155" s="261"/>
      <c r="O155" s="261"/>
      <c r="P155" s="261"/>
      <c r="Q155" s="261"/>
      <c r="R155" s="261"/>
      <c r="S155" s="261"/>
      <c r="T155" s="262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3" t="s">
        <v>172</v>
      </c>
      <c r="AU155" s="263" t="s">
        <v>85</v>
      </c>
      <c r="AV155" s="15" t="s">
        <v>170</v>
      </c>
      <c r="AW155" s="15" t="s">
        <v>32</v>
      </c>
      <c r="AX155" s="15" t="s">
        <v>83</v>
      </c>
      <c r="AY155" s="263" t="s">
        <v>164</v>
      </c>
    </row>
    <row r="156" s="2" customFormat="1" ht="16.5" customHeight="1">
      <c r="A156" s="38"/>
      <c r="B156" s="39"/>
      <c r="C156" s="272" t="s">
        <v>224</v>
      </c>
      <c r="D156" s="272" t="s">
        <v>416</v>
      </c>
      <c r="E156" s="273" t="s">
        <v>578</v>
      </c>
      <c r="F156" s="274" t="s">
        <v>579</v>
      </c>
      <c r="G156" s="275" t="s">
        <v>169</v>
      </c>
      <c r="H156" s="276">
        <v>100.94</v>
      </c>
      <c r="I156" s="277"/>
      <c r="J156" s="278">
        <f>ROUND(I156*H156,2)</f>
        <v>0</v>
      </c>
      <c r="K156" s="274" t="s">
        <v>1</v>
      </c>
      <c r="L156" s="279"/>
      <c r="M156" s="280" t="s">
        <v>1</v>
      </c>
      <c r="N156" s="281" t="s">
        <v>41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211</v>
      </c>
      <c r="AT156" s="229" t="s">
        <v>416</v>
      </c>
      <c r="AU156" s="229" t="s">
        <v>85</v>
      </c>
      <c r="AY156" s="17" t="s">
        <v>164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83</v>
      </c>
      <c r="BK156" s="230">
        <f>ROUND(I156*H156,2)</f>
        <v>0</v>
      </c>
      <c r="BL156" s="17" t="s">
        <v>170</v>
      </c>
      <c r="BM156" s="229" t="s">
        <v>296</v>
      </c>
    </row>
    <row r="157" s="13" customFormat="1">
      <c r="A157" s="13"/>
      <c r="B157" s="231"/>
      <c r="C157" s="232"/>
      <c r="D157" s="233" t="s">
        <v>172</v>
      </c>
      <c r="E157" s="234" t="s">
        <v>1</v>
      </c>
      <c r="F157" s="235" t="s">
        <v>663</v>
      </c>
      <c r="G157" s="232"/>
      <c r="H157" s="236">
        <v>100.94</v>
      </c>
      <c r="I157" s="237"/>
      <c r="J157" s="232"/>
      <c r="K157" s="232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172</v>
      </c>
      <c r="AU157" s="242" t="s">
        <v>85</v>
      </c>
      <c r="AV157" s="13" t="s">
        <v>85</v>
      </c>
      <c r="AW157" s="13" t="s">
        <v>32</v>
      </c>
      <c r="AX157" s="13" t="s">
        <v>76</v>
      </c>
      <c r="AY157" s="242" t="s">
        <v>164</v>
      </c>
    </row>
    <row r="158" s="15" customFormat="1">
      <c r="A158" s="15"/>
      <c r="B158" s="253"/>
      <c r="C158" s="254"/>
      <c r="D158" s="233" t="s">
        <v>172</v>
      </c>
      <c r="E158" s="255" t="s">
        <v>1</v>
      </c>
      <c r="F158" s="256" t="s">
        <v>201</v>
      </c>
      <c r="G158" s="254"/>
      <c r="H158" s="257">
        <v>100.94</v>
      </c>
      <c r="I158" s="258"/>
      <c r="J158" s="254"/>
      <c r="K158" s="254"/>
      <c r="L158" s="259"/>
      <c r="M158" s="260"/>
      <c r="N158" s="261"/>
      <c r="O158" s="261"/>
      <c r="P158" s="261"/>
      <c r="Q158" s="261"/>
      <c r="R158" s="261"/>
      <c r="S158" s="261"/>
      <c r="T158" s="262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3" t="s">
        <v>172</v>
      </c>
      <c r="AU158" s="263" t="s">
        <v>85</v>
      </c>
      <c r="AV158" s="15" t="s">
        <v>170</v>
      </c>
      <c r="AW158" s="15" t="s">
        <v>32</v>
      </c>
      <c r="AX158" s="15" t="s">
        <v>83</v>
      </c>
      <c r="AY158" s="263" t="s">
        <v>164</v>
      </c>
    </row>
    <row r="159" s="12" customFormat="1" ht="22.8" customHeight="1">
      <c r="A159" s="12"/>
      <c r="B159" s="202"/>
      <c r="C159" s="203"/>
      <c r="D159" s="204" t="s">
        <v>75</v>
      </c>
      <c r="E159" s="216" t="s">
        <v>209</v>
      </c>
      <c r="F159" s="216" t="s">
        <v>255</v>
      </c>
      <c r="G159" s="203"/>
      <c r="H159" s="203"/>
      <c r="I159" s="206"/>
      <c r="J159" s="217">
        <f>BK159</f>
        <v>0</v>
      </c>
      <c r="K159" s="203"/>
      <c r="L159" s="208"/>
      <c r="M159" s="209"/>
      <c r="N159" s="210"/>
      <c r="O159" s="210"/>
      <c r="P159" s="211">
        <f>SUM(P160:P171)</f>
        <v>0</v>
      </c>
      <c r="Q159" s="210"/>
      <c r="R159" s="211">
        <f>SUM(R160:R171)</f>
        <v>0</v>
      </c>
      <c r="S159" s="210"/>
      <c r="T159" s="212">
        <f>SUM(T160:T171)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3" t="s">
        <v>83</v>
      </c>
      <c r="AT159" s="214" t="s">
        <v>75</v>
      </c>
      <c r="AU159" s="214" t="s">
        <v>83</v>
      </c>
      <c r="AY159" s="213" t="s">
        <v>164</v>
      </c>
      <c r="BK159" s="215">
        <f>SUM(BK160:BK171)</f>
        <v>0</v>
      </c>
    </row>
    <row r="160" s="2" customFormat="1" ht="16.5" customHeight="1">
      <c r="A160" s="38"/>
      <c r="B160" s="39"/>
      <c r="C160" s="218" t="s">
        <v>230</v>
      </c>
      <c r="D160" s="218" t="s">
        <v>166</v>
      </c>
      <c r="E160" s="219" t="s">
        <v>448</v>
      </c>
      <c r="F160" s="220" t="s">
        <v>449</v>
      </c>
      <c r="G160" s="221" t="s">
        <v>185</v>
      </c>
      <c r="H160" s="222">
        <v>2</v>
      </c>
      <c r="I160" s="223"/>
      <c r="J160" s="224">
        <f>ROUND(I160*H160,2)</f>
        <v>0</v>
      </c>
      <c r="K160" s="220" t="s">
        <v>1</v>
      </c>
      <c r="L160" s="44"/>
      <c r="M160" s="225" t="s">
        <v>1</v>
      </c>
      <c r="N160" s="226" t="s">
        <v>41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170</v>
      </c>
      <c r="AT160" s="229" t="s">
        <v>166</v>
      </c>
      <c r="AU160" s="229" t="s">
        <v>85</v>
      </c>
      <c r="AY160" s="17" t="s">
        <v>164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83</v>
      </c>
      <c r="BK160" s="230">
        <f>ROUND(I160*H160,2)</f>
        <v>0</v>
      </c>
      <c r="BL160" s="17" t="s">
        <v>170</v>
      </c>
      <c r="BM160" s="229" t="s">
        <v>298</v>
      </c>
    </row>
    <row r="161" s="13" customFormat="1">
      <c r="A161" s="13"/>
      <c r="B161" s="231"/>
      <c r="C161" s="232"/>
      <c r="D161" s="233" t="s">
        <v>172</v>
      </c>
      <c r="E161" s="234" t="s">
        <v>1</v>
      </c>
      <c r="F161" s="235" t="s">
        <v>623</v>
      </c>
      <c r="G161" s="232"/>
      <c r="H161" s="236">
        <v>2</v>
      </c>
      <c r="I161" s="237"/>
      <c r="J161" s="232"/>
      <c r="K161" s="232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172</v>
      </c>
      <c r="AU161" s="242" t="s">
        <v>85</v>
      </c>
      <c r="AV161" s="13" t="s">
        <v>85</v>
      </c>
      <c r="AW161" s="13" t="s">
        <v>32</v>
      </c>
      <c r="AX161" s="13" t="s">
        <v>76</v>
      </c>
      <c r="AY161" s="242" t="s">
        <v>164</v>
      </c>
    </row>
    <row r="162" s="15" customFormat="1">
      <c r="A162" s="15"/>
      <c r="B162" s="253"/>
      <c r="C162" s="254"/>
      <c r="D162" s="233" t="s">
        <v>172</v>
      </c>
      <c r="E162" s="255" t="s">
        <v>1</v>
      </c>
      <c r="F162" s="256" t="s">
        <v>201</v>
      </c>
      <c r="G162" s="254"/>
      <c r="H162" s="257">
        <v>2</v>
      </c>
      <c r="I162" s="258"/>
      <c r="J162" s="254"/>
      <c r="K162" s="254"/>
      <c r="L162" s="259"/>
      <c r="M162" s="260"/>
      <c r="N162" s="261"/>
      <c r="O162" s="261"/>
      <c r="P162" s="261"/>
      <c r="Q162" s="261"/>
      <c r="R162" s="261"/>
      <c r="S162" s="261"/>
      <c r="T162" s="262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3" t="s">
        <v>172</v>
      </c>
      <c r="AU162" s="263" t="s">
        <v>85</v>
      </c>
      <c r="AV162" s="15" t="s">
        <v>170</v>
      </c>
      <c r="AW162" s="15" t="s">
        <v>32</v>
      </c>
      <c r="AX162" s="15" t="s">
        <v>83</v>
      </c>
      <c r="AY162" s="263" t="s">
        <v>164</v>
      </c>
    </row>
    <row r="163" s="2" customFormat="1" ht="16.5" customHeight="1">
      <c r="A163" s="38"/>
      <c r="B163" s="39"/>
      <c r="C163" s="272" t="s">
        <v>235</v>
      </c>
      <c r="D163" s="272" t="s">
        <v>416</v>
      </c>
      <c r="E163" s="273" t="s">
        <v>459</v>
      </c>
      <c r="F163" s="274" t="s">
        <v>460</v>
      </c>
      <c r="G163" s="275" t="s">
        <v>185</v>
      </c>
      <c r="H163" s="276">
        <v>2.02</v>
      </c>
      <c r="I163" s="277"/>
      <c r="J163" s="278">
        <f>ROUND(I163*H163,2)</f>
        <v>0</v>
      </c>
      <c r="K163" s="274" t="s">
        <v>1</v>
      </c>
      <c r="L163" s="279"/>
      <c r="M163" s="280" t="s">
        <v>1</v>
      </c>
      <c r="N163" s="281" t="s">
        <v>41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211</v>
      </c>
      <c r="AT163" s="229" t="s">
        <v>416</v>
      </c>
      <c r="AU163" s="229" t="s">
        <v>85</v>
      </c>
      <c r="AY163" s="17" t="s">
        <v>164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83</v>
      </c>
      <c r="BK163" s="230">
        <f>ROUND(I163*H163,2)</f>
        <v>0</v>
      </c>
      <c r="BL163" s="17" t="s">
        <v>170</v>
      </c>
      <c r="BM163" s="229" t="s">
        <v>300</v>
      </c>
    </row>
    <row r="164" s="13" customFormat="1">
      <c r="A164" s="13"/>
      <c r="B164" s="231"/>
      <c r="C164" s="232"/>
      <c r="D164" s="233" t="s">
        <v>172</v>
      </c>
      <c r="E164" s="234" t="s">
        <v>1</v>
      </c>
      <c r="F164" s="235" t="s">
        <v>625</v>
      </c>
      <c r="G164" s="232"/>
      <c r="H164" s="236">
        <v>2.02</v>
      </c>
      <c r="I164" s="237"/>
      <c r="J164" s="232"/>
      <c r="K164" s="232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172</v>
      </c>
      <c r="AU164" s="242" t="s">
        <v>85</v>
      </c>
      <c r="AV164" s="13" t="s">
        <v>85</v>
      </c>
      <c r="AW164" s="13" t="s">
        <v>32</v>
      </c>
      <c r="AX164" s="13" t="s">
        <v>76</v>
      </c>
      <c r="AY164" s="242" t="s">
        <v>164</v>
      </c>
    </row>
    <row r="165" s="15" customFormat="1">
      <c r="A165" s="15"/>
      <c r="B165" s="253"/>
      <c r="C165" s="254"/>
      <c r="D165" s="233" t="s">
        <v>172</v>
      </c>
      <c r="E165" s="255" t="s">
        <v>1</v>
      </c>
      <c r="F165" s="256" t="s">
        <v>201</v>
      </c>
      <c r="G165" s="254"/>
      <c r="H165" s="257">
        <v>2.02</v>
      </c>
      <c r="I165" s="258"/>
      <c r="J165" s="254"/>
      <c r="K165" s="254"/>
      <c r="L165" s="259"/>
      <c r="M165" s="260"/>
      <c r="N165" s="261"/>
      <c r="O165" s="261"/>
      <c r="P165" s="261"/>
      <c r="Q165" s="261"/>
      <c r="R165" s="261"/>
      <c r="S165" s="261"/>
      <c r="T165" s="262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3" t="s">
        <v>172</v>
      </c>
      <c r="AU165" s="263" t="s">
        <v>85</v>
      </c>
      <c r="AV165" s="15" t="s">
        <v>170</v>
      </c>
      <c r="AW165" s="15" t="s">
        <v>32</v>
      </c>
      <c r="AX165" s="15" t="s">
        <v>83</v>
      </c>
      <c r="AY165" s="263" t="s">
        <v>164</v>
      </c>
    </row>
    <row r="166" s="2" customFormat="1" ht="16.5" customHeight="1">
      <c r="A166" s="38"/>
      <c r="B166" s="39"/>
      <c r="C166" s="218" t="s">
        <v>240</v>
      </c>
      <c r="D166" s="218" t="s">
        <v>166</v>
      </c>
      <c r="E166" s="219" t="s">
        <v>466</v>
      </c>
      <c r="F166" s="220" t="s">
        <v>467</v>
      </c>
      <c r="G166" s="221" t="s">
        <v>185</v>
      </c>
      <c r="H166" s="222">
        <v>115</v>
      </c>
      <c r="I166" s="223"/>
      <c r="J166" s="224">
        <f>ROUND(I166*H166,2)</f>
        <v>0</v>
      </c>
      <c r="K166" s="220" t="s">
        <v>1</v>
      </c>
      <c r="L166" s="44"/>
      <c r="M166" s="225" t="s">
        <v>1</v>
      </c>
      <c r="N166" s="226" t="s">
        <v>41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170</v>
      </c>
      <c r="AT166" s="229" t="s">
        <v>166</v>
      </c>
      <c r="AU166" s="229" t="s">
        <v>85</v>
      </c>
      <c r="AY166" s="17" t="s">
        <v>164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83</v>
      </c>
      <c r="BK166" s="230">
        <f>ROUND(I166*H166,2)</f>
        <v>0</v>
      </c>
      <c r="BL166" s="17" t="s">
        <v>170</v>
      </c>
      <c r="BM166" s="229" t="s">
        <v>302</v>
      </c>
    </row>
    <row r="167" s="13" customFormat="1">
      <c r="A167" s="13"/>
      <c r="B167" s="231"/>
      <c r="C167" s="232"/>
      <c r="D167" s="233" t="s">
        <v>172</v>
      </c>
      <c r="E167" s="234" t="s">
        <v>1</v>
      </c>
      <c r="F167" s="235" t="s">
        <v>664</v>
      </c>
      <c r="G167" s="232"/>
      <c r="H167" s="236">
        <v>115</v>
      </c>
      <c r="I167" s="237"/>
      <c r="J167" s="232"/>
      <c r="K167" s="232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172</v>
      </c>
      <c r="AU167" s="242" t="s">
        <v>85</v>
      </c>
      <c r="AV167" s="13" t="s">
        <v>85</v>
      </c>
      <c r="AW167" s="13" t="s">
        <v>32</v>
      </c>
      <c r="AX167" s="13" t="s">
        <v>76</v>
      </c>
      <c r="AY167" s="242" t="s">
        <v>164</v>
      </c>
    </row>
    <row r="168" s="15" customFormat="1">
      <c r="A168" s="15"/>
      <c r="B168" s="253"/>
      <c r="C168" s="254"/>
      <c r="D168" s="233" t="s">
        <v>172</v>
      </c>
      <c r="E168" s="255" t="s">
        <v>1</v>
      </c>
      <c r="F168" s="256" t="s">
        <v>201</v>
      </c>
      <c r="G168" s="254"/>
      <c r="H168" s="257">
        <v>115</v>
      </c>
      <c r="I168" s="258"/>
      <c r="J168" s="254"/>
      <c r="K168" s="254"/>
      <c r="L168" s="259"/>
      <c r="M168" s="260"/>
      <c r="N168" s="261"/>
      <c r="O168" s="261"/>
      <c r="P168" s="261"/>
      <c r="Q168" s="261"/>
      <c r="R168" s="261"/>
      <c r="S168" s="261"/>
      <c r="T168" s="262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3" t="s">
        <v>172</v>
      </c>
      <c r="AU168" s="263" t="s">
        <v>85</v>
      </c>
      <c r="AV168" s="15" t="s">
        <v>170</v>
      </c>
      <c r="AW168" s="15" t="s">
        <v>32</v>
      </c>
      <c r="AX168" s="15" t="s">
        <v>83</v>
      </c>
      <c r="AY168" s="263" t="s">
        <v>164</v>
      </c>
    </row>
    <row r="169" s="2" customFormat="1" ht="16.5" customHeight="1">
      <c r="A169" s="38"/>
      <c r="B169" s="39"/>
      <c r="C169" s="272" t="s">
        <v>246</v>
      </c>
      <c r="D169" s="272" t="s">
        <v>416</v>
      </c>
      <c r="E169" s="273" t="s">
        <v>470</v>
      </c>
      <c r="F169" s="274" t="s">
        <v>471</v>
      </c>
      <c r="G169" s="275" t="s">
        <v>185</v>
      </c>
      <c r="H169" s="276">
        <v>116.15000000000001</v>
      </c>
      <c r="I169" s="277"/>
      <c r="J169" s="278">
        <f>ROUND(I169*H169,2)</f>
        <v>0</v>
      </c>
      <c r="K169" s="274" t="s">
        <v>1</v>
      </c>
      <c r="L169" s="279"/>
      <c r="M169" s="280" t="s">
        <v>1</v>
      </c>
      <c r="N169" s="281" t="s">
        <v>41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211</v>
      </c>
      <c r="AT169" s="229" t="s">
        <v>416</v>
      </c>
      <c r="AU169" s="229" t="s">
        <v>85</v>
      </c>
      <c r="AY169" s="17" t="s">
        <v>164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83</v>
      </c>
      <c r="BK169" s="230">
        <f>ROUND(I169*H169,2)</f>
        <v>0</v>
      </c>
      <c r="BL169" s="17" t="s">
        <v>170</v>
      </c>
      <c r="BM169" s="229" t="s">
        <v>305</v>
      </c>
    </row>
    <row r="170" s="13" customFormat="1">
      <c r="A170" s="13"/>
      <c r="B170" s="231"/>
      <c r="C170" s="232"/>
      <c r="D170" s="233" t="s">
        <v>172</v>
      </c>
      <c r="E170" s="234" t="s">
        <v>1</v>
      </c>
      <c r="F170" s="235" t="s">
        <v>665</v>
      </c>
      <c r="G170" s="232"/>
      <c r="H170" s="236">
        <v>116.15000000000001</v>
      </c>
      <c r="I170" s="237"/>
      <c r="J170" s="232"/>
      <c r="K170" s="232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172</v>
      </c>
      <c r="AU170" s="242" t="s">
        <v>85</v>
      </c>
      <c r="AV170" s="13" t="s">
        <v>85</v>
      </c>
      <c r="AW170" s="13" t="s">
        <v>32</v>
      </c>
      <c r="AX170" s="13" t="s">
        <v>76</v>
      </c>
      <c r="AY170" s="242" t="s">
        <v>164</v>
      </c>
    </row>
    <row r="171" s="15" customFormat="1">
      <c r="A171" s="15"/>
      <c r="B171" s="253"/>
      <c r="C171" s="254"/>
      <c r="D171" s="233" t="s">
        <v>172</v>
      </c>
      <c r="E171" s="255" t="s">
        <v>1</v>
      </c>
      <c r="F171" s="256" t="s">
        <v>201</v>
      </c>
      <c r="G171" s="254"/>
      <c r="H171" s="257">
        <v>116.15000000000001</v>
      </c>
      <c r="I171" s="258"/>
      <c r="J171" s="254"/>
      <c r="K171" s="254"/>
      <c r="L171" s="259"/>
      <c r="M171" s="260"/>
      <c r="N171" s="261"/>
      <c r="O171" s="261"/>
      <c r="P171" s="261"/>
      <c r="Q171" s="261"/>
      <c r="R171" s="261"/>
      <c r="S171" s="261"/>
      <c r="T171" s="262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3" t="s">
        <v>172</v>
      </c>
      <c r="AU171" s="263" t="s">
        <v>85</v>
      </c>
      <c r="AV171" s="15" t="s">
        <v>170</v>
      </c>
      <c r="AW171" s="15" t="s">
        <v>32</v>
      </c>
      <c r="AX171" s="15" t="s">
        <v>83</v>
      </c>
      <c r="AY171" s="263" t="s">
        <v>164</v>
      </c>
    </row>
    <row r="172" s="12" customFormat="1" ht="22.8" customHeight="1">
      <c r="A172" s="12"/>
      <c r="B172" s="202"/>
      <c r="C172" s="203"/>
      <c r="D172" s="204" t="s">
        <v>75</v>
      </c>
      <c r="E172" s="216" t="s">
        <v>244</v>
      </c>
      <c r="F172" s="216" t="s">
        <v>308</v>
      </c>
      <c r="G172" s="203"/>
      <c r="H172" s="203"/>
      <c r="I172" s="206"/>
      <c r="J172" s="217">
        <f>BK172</f>
        <v>0</v>
      </c>
      <c r="K172" s="203"/>
      <c r="L172" s="208"/>
      <c r="M172" s="209"/>
      <c r="N172" s="210"/>
      <c r="O172" s="210"/>
      <c r="P172" s="211">
        <f>P173</f>
        <v>0</v>
      </c>
      <c r="Q172" s="210"/>
      <c r="R172" s="211">
        <f>R173</f>
        <v>0</v>
      </c>
      <c r="S172" s="210"/>
      <c r="T172" s="212">
        <f>T173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3" t="s">
        <v>83</v>
      </c>
      <c r="AT172" s="214" t="s">
        <v>75</v>
      </c>
      <c r="AU172" s="214" t="s">
        <v>83</v>
      </c>
      <c r="AY172" s="213" t="s">
        <v>164</v>
      </c>
      <c r="BK172" s="215">
        <f>BK173</f>
        <v>0</v>
      </c>
    </row>
    <row r="173" s="2" customFormat="1" ht="16.5" customHeight="1">
      <c r="A173" s="38"/>
      <c r="B173" s="39"/>
      <c r="C173" s="218" t="s">
        <v>8</v>
      </c>
      <c r="D173" s="218" t="s">
        <v>166</v>
      </c>
      <c r="E173" s="219" t="s">
        <v>487</v>
      </c>
      <c r="F173" s="220" t="s">
        <v>488</v>
      </c>
      <c r="G173" s="221" t="s">
        <v>220</v>
      </c>
      <c r="H173" s="222">
        <v>103.59699999999999</v>
      </c>
      <c r="I173" s="223"/>
      <c r="J173" s="224">
        <f>ROUND(I173*H173,2)</f>
        <v>0</v>
      </c>
      <c r="K173" s="220" t="s">
        <v>1</v>
      </c>
      <c r="L173" s="44"/>
      <c r="M173" s="264" t="s">
        <v>1</v>
      </c>
      <c r="N173" s="265" t="s">
        <v>41</v>
      </c>
      <c r="O173" s="266"/>
      <c r="P173" s="267">
        <f>O173*H173</f>
        <v>0</v>
      </c>
      <c r="Q173" s="267">
        <v>0</v>
      </c>
      <c r="R173" s="267">
        <f>Q173*H173</f>
        <v>0</v>
      </c>
      <c r="S173" s="267">
        <v>0</v>
      </c>
      <c r="T173" s="26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170</v>
      </c>
      <c r="AT173" s="229" t="s">
        <v>166</v>
      </c>
      <c r="AU173" s="229" t="s">
        <v>85</v>
      </c>
      <c r="AY173" s="17" t="s">
        <v>164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83</v>
      </c>
      <c r="BK173" s="230">
        <f>ROUND(I173*H173,2)</f>
        <v>0</v>
      </c>
      <c r="BL173" s="17" t="s">
        <v>170</v>
      </c>
      <c r="BM173" s="229" t="s">
        <v>307</v>
      </c>
    </row>
    <row r="174" s="2" customFormat="1" ht="6.96" customHeight="1">
      <c r="A174" s="38"/>
      <c r="B174" s="66"/>
      <c r="C174" s="67"/>
      <c r="D174" s="67"/>
      <c r="E174" s="67"/>
      <c r="F174" s="67"/>
      <c r="G174" s="67"/>
      <c r="H174" s="67"/>
      <c r="I174" s="67"/>
      <c r="J174" s="67"/>
      <c r="K174" s="67"/>
      <c r="L174" s="44"/>
      <c r="M174" s="38"/>
      <c r="O174" s="38"/>
      <c r="P174" s="38"/>
      <c r="Q174" s="38"/>
      <c r="R174" s="38"/>
      <c r="S174" s="38"/>
      <c r="T174" s="38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</row>
  </sheetData>
  <sheetProtection sheet="1" autoFilter="0" formatColumns="0" formatRows="0" objects="1" scenarios="1" spinCount="100000" saltValue="zJq3xYwfPn6+V4AZbzOpChZz+dXsKeVQSqC8rWW9DBWlmilstK/Ny5sU0+vhfoY2gxe53TmPJJVczEoJqOo3jA==" hashValue="SufTCPr6Bsn3Y7fKLQeI8GcZsqcHXEoZ3FqdyQOa1dDDKK9hglgI07Qhr+hsyWo8IA6e5rXoCtk0rkrlTWGrGQ==" algorithmName="SHA-512" password="C7A2"/>
  <autoFilter ref="C120:K173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131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2021022oL - _II-401, III-36063, III-36066 Lipník, úprava křižovatky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132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666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8. 6. 2022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138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ROUND((SUM(BE121:BE156)),  2)</f>
        <v>0</v>
      </c>
      <c r="G33" s="38"/>
      <c r="H33" s="38"/>
      <c r="I33" s="155">
        <v>0.20999999999999999</v>
      </c>
      <c r="J33" s="154">
        <f>ROUND(((SUM(BE121:BE156))*I33),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ROUND((SUM(BF121:BF156)),  2)</f>
        <v>0</v>
      </c>
      <c r="G34" s="38"/>
      <c r="H34" s="38"/>
      <c r="I34" s="155">
        <v>0.14999999999999999</v>
      </c>
      <c r="J34" s="154">
        <f>ROUND(((SUM(BF121:BF156))*I34),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ROUND((SUM(BG121:BG156)),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ROUND((SUM(BH121:BH156)),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ROUND((SUM(BI121:BI156)),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2021022oL - _II-401, III-36063, III-36066 Lipník, úprava křižovatky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125 - Rozpočet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Obec Lipník u Hrotovic</v>
      </c>
      <c r="G89" s="40"/>
      <c r="H89" s="40"/>
      <c r="I89" s="32" t="s">
        <v>22</v>
      </c>
      <c r="J89" s="79" t="str">
        <f>IF(J12="","",J12)</f>
        <v>8. 6. 2022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Obec Lipník</v>
      </c>
      <c r="G91" s="40"/>
      <c r="H91" s="40"/>
      <c r="I91" s="32" t="s">
        <v>30</v>
      </c>
      <c r="J91" s="36" t="str">
        <f>E21</f>
        <v>TERRA-POZEMKOVÉ ÚPRAVY,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Milan Holotík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140</v>
      </c>
      <c r="D94" s="176"/>
      <c r="E94" s="176"/>
      <c r="F94" s="176"/>
      <c r="G94" s="176"/>
      <c r="H94" s="176"/>
      <c r="I94" s="176"/>
      <c r="J94" s="177" t="s">
        <v>141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142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143</v>
      </c>
    </row>
    <row r="97" s="9" customFormat="1" ht="24.96" customHeight="1">
      <c r="A97" s="9"/>
      <c r="B97" s="179"/>
      <c r="C97" s="180"/>
      <c r="D97" s="181" t="s">
        <v>251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266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549</v>
      </c>
      <c r="E99" s="188"/>
      <c r="F99" s="188"/>
      <c r="G99" s="188"/>
      <c r="H99" s="188"/>
      <c r="I99" s="188"/>
      <c r="J99" s="189">
        <f>J127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252</v>
      </c>
      <c r="E100" s="188"/>
      <c r="F100" s="188"/>
      <c r="G100" s="188"/>
      <c r="H100" s="188"/>
      <c r="I100" s="188"/>
      <c r="J100" s="189">
        <f>J148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267</v>
      </c>
      <c r="E101" s="188"/>
      <c r="F101" s="188"/>
      <c r="G101" s="188"/>
      <c r="H101" s="188"/>
      <c r="I101" s="188"/>
      <c r="J101" s="189">
        <f>J155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149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74" t="str">
        <f>E7</f>
        <v>2021022oL - _II-401, III-36063, III-36066 Lipník, úprava křižovatky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132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SO 125 - Rozpočet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>Obec Lipník u Hrotovic</v>
      </c>
      <c r="G115" s="40"/>
      <c r="H115" s="40"/>
      <c r="I115" s="32" t="s">
        <v>22</v>
      </c>
      <c r="J115" s="79" t="str">
        <f>IF(J12="","",J12)</f>
        <v>8. 6. 2022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40.05" customHeight="1">
      <c r="A117" s="38"/>
      <c r="B117" s="39"/>
      <c r="C117" s="32" t="s">
        <v>24</v>
      </c>
      <c r="D117" s="40"/>
      <c r="E117" s="40"/>
      <c r="F117" s="27" t="str">
        <f>E15</f>
        <v>Obec Lipník</v>
      </c>
      <c r="G117" s="40"/>
      <c r="H117" s="40"/>
      <c r="I117" s="32" t="s">
        <v>30</v>
      </c>
      <c r="J117" s="36" t="str">
        <f>E21</f>
        <v>TERRA-POZEMKOVÉ ÚPRAVY, s.r.o.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32" t="s">
        <v>33</v>
      </c>
      <c r="J118" s="36" t="str">
        <f>E24</f>
        <v xml:space="preserve"> Milan Holotík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150</v>
      </c>
      <c r="D120" s="194" t="s">
        <v>61</v>
      </c>
      <c r="E120" s="194" t="s">
        <v>57</v>
      </c>
      <c r="F120" s="194" t="s">
        <v>58</v>
      </c>
      <c r="G120" s="194" t="s">
        <v>151</v>
      </c>
      <c r="H120" s="194" t="s">
        <v>152</v>
      </c>
      <c r="I120" s="194" t="s">
        <v>153</v>
      </c>
      <c r="J120" s="194" t="s">
        <v>141</v>
      </c>
      <c r="K120" s="195" t="s">
        <v>154</v>
      </c>
      <c r="L120" s="196"/>
      <c r="M120" s="100" t="s">
        <v>1</v>
      </c>
      <c r="N120" s="101" t="s">
        <v>40</v>
      </c>
      <c r="O120" s="101" t="s">
        <v>155</v>
      </c>
      <c r="P120" s="101" t="s">
        <v>156</v>
      </c>
      <c r="Q120" s="101" t="s">
        <v>157</v>
      </c>
      <c r="R120" s="101" t="s">
        <v>158</v>
      </c>
      <c r="S120" s="101" t="s">
        <v>159</v>
      </c>
      <c r="T120" s="102" t="s">
        <v>160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161</v>
      </c>
      <c r="D121" s="40"/>
      <c r="E121" s="40"/>
      <c r="F121" s="40"/>
      <c r="G121" s="40"/>
      <c r="H121" s="40"/>
      <c r="I121" s="40"/>
      <c r="J121" s="197">
        <f>BK121</f>
        <v>0</v>
      </c>
      <c r="K121" s="40"/>
      <c r="L121" s="44"/>
      <c r="M121" s="103"/>
      <c r="N121" s="198"/>
      <c r="O121" s="104"/>
      <c r="P121" s="199">
        <f>P122</f>
        <v>0</v>
      </c>
      <c r="Q121" s="104"/>
      <c r="R121" s="199">
        <f>R122</f>
        <v>0</v>
      </c>
      <c r="S121" s="104"/>
      <c r="T121" s="200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75</v>
      </c>
      <c r="AU121" s="17" t="s">
        <v>143</v>
      </c>
      <c r="BK121" s="201">
        <f>BK122</f>
        <v>0</v>
      </c>
    </row>
    <row r="122" s="12" customFormat="1" ht="25.92" customHeight="1">
      <c r="A122" s="12"/>
      <c r="B122" s="202"/>
      <c r="C122" s="203"/>
      <c r="D122" s="204" t="s">
        <v>75</v>
      </c>
      <c r="E122" s="205" t="s">
        <v>162</v>
      </c>
      <c r="F122" s="205" t="s">
        <v>254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P123+P127+P148+P155</f>
        <v>0</v>
      </c>
      <c r="Q122" s="210"/>
      <c r="R122" s="211">
        <f>R123+R127+R148+R155</f>
        <v>0</v>
      </c>
      <c r="S122" s="210"/>
      <c r="T122" s="212">
        <f>T123+T127+T148+T155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83</v>
      </c>
      <c r="AT122" s="214" t="s">
        <v>75</v>
      </c>
      <c r="AU122" s="214" t="s">
        <v>76</v>
      </c>
      <c r="AY122" s="213" t="s">
        <v>164</v>
      </c>
      <c r="BK122" s="215">
        <f>BK123+BK127+BK148+BK155</f>
        <v>0</v>
      </c>
    </row>
    <row r="123" s="12" customFormat="1" ht="22.8" customHeight="1">
      <c r="A123" s="12"/>
      <c r="B123" s="202"/>
      <c r="C123" s="203"/>
      <c r="D123" s="204" t="s">
        <v>75</v>
      </c>
      <c r="E123" s="216" t="s">
        <v>83</v>
      </c>
      <c r="F123" s="216" t="s">
        <v>268</v>
      </c>
      <c r="G123" s="203"/>
      <c r="H123" s="203"/>
      <c r="I123" s="206"/>
      <c r="J123" s="217">
        <f>BK123</f>
        <v>0</v>
      </c>
      <c r="K123" s="203"/>
      <c r="L123" s="208"/>
      <c r="M123" s="209"/>
      <c r="N123" s="210"/>
      <c r="O123" s="210"/>
      <c r="P123" s="211">
        <f>SUM(P124:P126)</f>
        <v>0</v>
      </c>
      <c r="Q123" s="210"/>
      <c r="R123" s="211">
        <f>SUM(R124:R126)</f>
        <v>0</v>
      </c>
      <c r="S123" s="210"/>
      <c r="T123" s="212">
        <f>SUM(T124:T126)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83</v>
      </c>
      <c r="AT123" s="214" t="s">
        <v>75</v>
      </c>
      <c r="AU123" s="214" t="s">
        <v>83</v>
      </c>
      <c r="AY123" s="213" t="s">
        <v>164</v>
      </c>
      <c r="BK123" s="215">
        <f>SUM(BK124:BK126)</f>
        <v>0</v>
      </c>
    </row>
    <row r="124" s="2" customFormat="1" ht="16.5" customHeight="1">
      <c r="A124" s="38"/>
      <c r="B124" s="39"/>
      <c r="C124" s="218" t="s">
        <v>83</v>
      </c>
      <c r="D124" s="218" t="s">
        <v>166</v>
      </c>
      <c r="E124" s="219" t="s">
        <v>407</v>
      </c>
      <c r="F124" s="220" t="s">
        <v>408</v>
      </c>
      <c r="G124" s="221" t="s">
        <v>169</v>
      </c>
      <c r="H124" s="222">
        <v>147.62000000000001</v>
      </c>
      <c r="I124" s="223"/>
      <c r="J124" s="224">
        <f>ROUND(I124*H124,2)</f>
        <v>0</v>
      </c>
      <c r="K124" s="220" t="s">
        <v>1</v>
      </c>
      <c r="L124" s="44"/>
      <c r="M124" s="225" t="s">
        <v>1</v>
      </c>
      <c r="N124" s="226" t="s">
        <v>41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170</v>
      </c>
      <c r="AT124" s="229" t="s">
        <v>166</v>
      </c>
      <c r="AU124" s="229" t="s">
        <v>85</v>
      </c>
      <c r="AY124" s="17" t="s">
        <v>164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83</v>
      </c>
      <c r="BK124" s="230">
        <f>ROUND(I124*H124,2)</f>
        <v>0</v>
      </c>
      <c r="BL124" s="17" t="s">
        <v>170</v>
      </c>
      <c r="BM124" s="229" t="s">
        <v>85</v>
      </c>
    </row>
    <row r="125" s="13" customFormat="1">
      <c r="A125" s="13"/>
      <c r="B125" s="231"/>
      <c r="C125" s="232"/>
      <c r="D125" s="233" t="s">
        <v>172</v>
      </c>
      <c r="E125" s="234" t="s">
        <v>1</v>
      </c>
      <c r="F125" s="235" t="s">
        <v>667</v>
      </c>
      <c r="G125" s="232"/>
      <c r="H125" s="236">
        <v>147.62000000000001</v>
      </c>
      <c r="I125" s="237"/>
      <c r="J125" s="232"/>
      <c r="K125" s="232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172</v>
      </c>
      <c r="AU125" s="242" t="s">
        <v>85</v>
      </c>
      <c r="AV125" s="13" t="s">
        <v>85</v>
      </c>
      <c r="AW125" s="13" t="s">
        <v>32</v>
      </c>
      <c r="AX125" s="13" t="s">
        <v>76</v>
      </c>
      <c r="AY125" s="242" t="s">
        <v>164</v>
      </c>
    </row>
    <row r="126" s="15" customFormat="1">
      <c r="A126" s="15"/>
      <c r="B126" s="253"/>
      <c r="C126" s="254"/>
      <c r="D126" s="233" t="s">
        <v>172</v>
      </c>
      <c r="E126" s="255" t="s">
        <v>1</v>
      </c>
      <c r="F126" s="256" t="s">
        <v>201</v>
      </c>
      <c r="G126" s="254"/>
      <c r="H126" s="257">
        <v>147.62000000000001</v>
      </c>
      <c r="I126" s="258"/>
      <c r="J126" s="254"/>
      <c r="K126" s="254"/>
      <c r="L126" s="259"/>
      <c r="M126" s="260"/>
      <c r="N126" s="261"/>
      <c r="O126" s="261"/>
      <c r="P126" s="261"/>
      <c r="Q126" s="261"/>
      <c r="R126" s="261"/>
      <c r="S126" s="261"/>
      <c r="T126" s="262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3" t="s">
        <v>172</v>
      </c>
      <c r="AU126" s="263" t="s">
        <v>85</v>
      </c>
      <c r="AV126" s="15" t="s">
        <v>170</v>
      </c>
      <c r="AW126" s="15" t="s">
        <v>32</v>
      </c>
      <c r="AX126" s="15" t="s">
        <v>83</v>
      </c>
      <c r="AY126" s="263" t="s">
        <v>164</v>
      </c>
    </row>
    <row r="127" s="12" customFormat="1" ht="22.8" customHeight="1">
      <c r="A127" s="12"/>
      <c r="B127" s="202"/>
      <c r="C127" s="203"/>
      <c r="D127" s="204" t="s">
        <v>75</v>
      </c>
      <c r="E127" s="216" t="s">
        <v>188</v>
      </c>
      <c r="F127" s="216" t="s">
        <v>552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SUM(P128:P147)</f>
        <v>0</v>
      </c>
      <c r="Q127" s="210"/>
      <c r="R127" s="211">
        <f>SUM(R128:R147)</f>
        <v>0</v>
      </c>
      <c r="S127" s="210"/>
      <c r="T127" s="212">
        <f>SUM(T128:T147)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83</v>
      </c>
      <c r="AT127" s="214" t="s">
        <v>75</v>
      </c>
      <c r="AU127" s="214" t="s">
        <v>83</v>
      </c>
      <c r="AY127" s="213" t="s">
        <v>164</v>
      </c>
      <c r="BK127" s="215">
        <f>SUM(BK128:BK147)</f>
        <v>0</v>
      </c>
    </row>
    <row r="128" s="2" customFormat="1" ht="16.5" customHeight="1">
      <c r="A128" s="38"/>
      <c r="B128" s="39"/>
      <c r="C128" s="218" t="s">
        <v>85</v>
      </c>
      <c r="D128" s="218" t="s">
        <v>166</v>
      </c>
      <c r="E128" s="219" t="s">
        <v>553</v>
      </c>
      <c r="F128" s="220" t="s">
        <v>554</v>
      </c>
      <c r="G128" s="221" t="s">
        <v>169</v>
      </c>
      <c r="H128" s="222">
        <v>122</v>
      </c>
      <c r="I128" s="223"/>
      <c r="J128" s="224">
        <f>ROUND(I128*H128,2)</f>
        <v>0</v>
      </c>
      <c r="K128" s="220" t="s">
        <v>1</v>
      </c>
      <c r="L128" s="44"/>
      <c r="M128" s="225" t="s">
        <v>1</v>
      </c>
      <c r="N128" s="226" t="s">
        <v>41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170</v>
      </c>
      <c r="AT128" s="229" t="s">
        <v>166</v>
      </c>
      <c r="AU128" s="229" t="s">
        <v>85</v>
      </c>
      <c r="AY128" s="17" t="s">
        <v>164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83</v>
      </c>
      <c r="BK128" s="230">
        <f>ROUND(I128*H128,2)</f>
        <v>0</v>
      </c>
      <c r="BL128" s="17" t="s">
        <v>170</v>
      </c>
      <c r="BM128" s="229" t="s">
        <v>170</v>
      </c>
    </row>
    <row r="129" s="13" customFormat="1">
      <c r="A129" s="13"/>
      <c r="B129" s="231"/>
      <c r="C129" s="232"/>
      <c r="D129" s="233" t="s">
        <v>172</v>
      </c>
      <c r="E129" s="234" t="s">
        <v>1</v>
      </c>
      <c r="F129" s="235" t="s">
        <v>668</v>
      </c>
      <c r="G129" s="232"/>
      <c r="H129" s="236">
        <v>122</v>
      </c>
      <c r="I129" s="237"/>
      <c r="J129" s="232"/>
      <c r="K129" s="232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172</v>
      </c>
      <c r="AU129" s="242" t="s">
        <v>85</v>
      </c>
      <c r="AV129" s="13" t="s">
        <v>85</v>
      </c>
      <c r="AW129" s="13" t="s">
        <v>32</v>
      </c>
      <c r="AX129" s="13" t="s">
        <v>76</v>
      </c>
      <c r="AY129" s="242" t="s">
        <v>164</v>
      </c>
    </row>
    <row r="130" s="15" customFormat="1">
      <c r="A130" s="15"/>
      <c r="B130" s="253"/>
      <c r="C130" s="254"/>
      <c r="D130" s="233" t="s">
        <v>172</v>
      </c>
      <c r="E130" s="255" t="s">
        <v>1</v>
      </c>
      <c r="F130" s="256" t="s">
        <v>201</v>
      </c>
      <c r="G130" s="254"/>
      <c r="H130" s="257">
        <v>122</v>
      </c>
      <c r="I130" s="258"/>
      <c r="J130" s="254"/>
      <c r="K130" s="254"/>
      <c r="L130" s="259"/>
      <c r="M130" s="260"/>
      <c r="N130" s="261"/>
      <c r="O130" s="261"/>
      <c r="P130" s="261"/>
      <c r="Q130" s="261"/>
      <c r="R130" s="261"/>
      <c r="S130" s="261"/>
      <c r="T130" s="262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3" t="s">
        <v>172</v>
      </c>
      <c r="AU130" s="263" t="s">
        <v>85</v>
      </c>
      <c r="AV130" s="15" t="s">
        <v>170</v>
      </c>
      <c r="AW130" s="15" t="s">
        <v>32</v>
      </c>
      <c r="AX130" s="15" t="s">
        <v>83</v>
      </c>
      <c r="AY130" s="263" t="s">
        <v>164</v>
      </c>
    </row>
    <row r="131" s="2" customFormat="1" ht="16.5" customHeight="1">
      <c r="A131" s="38"/>
      <c r="B131" s="39"/>
      <c r="C131" s="218" t="s">
        <v>178</v>
      </c>
      <c r="D131" s="218" t="s">
        <v>166</v>
      </c>
      <c r="E131" s="219" t="s">
        <v>432</v>
      </c>
      <c r="F131" s="220" t="s">
        <v>433</v>
      </c>
      <c r="G131" s="221" t="s">
        <v>169</v>
      </c>
      <c r="H131" s="222">
        <v>134.19999999999999</v>
      </c>
      <c r="I131" s="223"/>
      <c r="J131" s="224">
        <f>ROUND(I131*H131,2)</f>
        <v>0</v>
      </c>
      <c r="K131" s="220" t="s">
        <v>1</v>
      </c>
      <c r="L131" s="44"/>
      <c r="M131" s="225" t="s">
        <v>1</v>
      </c>
      <c r="N131" s="226" t="s">
        <v>41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170</v>
      </c>
      <c r="AT131" s="229" t="s">
        <v>166</v>
      </c>
      <c r="AU131" s="229" t="s">
        <v>85</v>
      </c>
      <c r="AY131" s="17" t="s">
        <v>164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83</v>
      </c>
      <c r="BK131" s="230">
        <f>ROUND(I131*H131,2)</f>
        <v>0</v>
      </c>
      <c r="BL131" s="17" t="s">
        <v>170</v>
      </c>
      <c r="BM131" s="229" t="s">
        <v>194</v>
      </c>
    </row>
    <row r="132" s="13" customFormat="1">
      <c r="A132" s="13"/>
      <c r="B132" s="231"/>
      <c r="C132" s="232"/>
      <c r="D132" s="233" t="s">
        <v>172</v>
      </c>
      <c r="E132" s="234" t="s">
        <v>1</v>
      </c>
      <c r="F132" s="235" t="s">
        <v>669</v>
      </c>
      <c r="G132" s="232"/>
      <c r="H132" s="236">
        <v>134.19999999999999</v>
      </c>
      <c r="I132" s="237"/>
      <c r="J132" s="232"/>
      <c r="K132" s="232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172</v>
      </c>
      <c r="AU132" s="242" t="s">
        <v>85</v>
      </c>
      <c r="AV132" s="13" t="s">
        <v>85</v>
      </c>
      <c r="AW132" s="13" t="s">
        <v>32</v>
      </c>
      <c r="AX132" s="13" t="s">
        <v>76</v>
      </c>
      <c r="AY132" s="242" t="s">
        <v>164</v>
      </c>
    </row>
    <row r="133" s="15" customFormat="1">
      <c r="A133" s="15"/>
      <c r="B133" s="253"/>
      <c r="C133" s="254"/>
      <c r="D133" s="233" t="s">
        <v>172</v>
      </c>
      <c r="E133" s="255" t="s">
        <v>1</v>
      </c>
      <c r="F133" s="256" t="s">
        <v>201</v>
      </c>
      <c r="G133" s="254"/>
      <c r="H133" s="257">
        <v>134.19999999999999</v>
      </c>
      <c r="I133" s="258"/>
      <c r="J133" s="254"/>
      <c r="K133" s="254"/>
      <c r="L133" s="259"/>
      <c r="M133" s="260"/>
      <c r="N133" s="261"/>
      <c r="O133" s="261"/>
      <c r="P133" s="261"/>
      <c r="Q133" s="261"/>
      <c r="R133" s="261"/>
      <c r="S133" s="261"/>
      <c r="T133" s="262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3" t="s">
        <v>172</v>
      </c>
      <c r="AU133" s="263" t="s">
        <v>85</v>
      </c>
      <c r="AV133" s="15" t="s">
        <v>170</v>
      </c>
      <c r="AW133" s="15" t="s">
        <v>32</v>
      </c>
      <c r="AX133" s="15" t="s">
        <v>83</v>
      </c>
      <c r="AY133" s="263" t="s">
        <v>164</v>
      </c>
    </row>
    <row r="134" s="2" customFormat="1" ht="16.5" customHeight="1">
      <c r="A134" s="38"/>
      <c r="B134" s="39"/>
      <c r="C134" s="218" t="s">
        <v>170</v>
      </c>
      <c r="D134" s="218" t="s">
        <v>166</v>
      </c>
      <c r="E134" s="219" t="s">
        <v>596</v>
      </c>
      <c r="F134" s="220" t="s">
        <v>597</v>
      </c>
      <c r="G134" s="221" t="s">
        <v>169</v>
      </c>
      <c r="H134" s="222">
        <v>122</v>
      </c>
      <c r="I134" s="223"/>
      <c r="J134" s="224">
        <f>ROUND(I134*H134,2)</f>
        <v>0</v>
      </c>
      <c r="K134" s="220" t="s">
        <v>1</v>
      </c>
      <c r="L134" s="44"/>
      <c r="M134" s="225" t="s">
        <v>1</v>
      </c>
      <c r="N134" s="226" t="s">
        <v>41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170</v>
      </c>
      <c r="AT134" s="229" t="s">
        <v>166</v>
      </c>
      <c r="AU134" s="229" t="s">
        <v>85</v>
      </c>
      <c r="AY134" s="17" t="s">
        <v>164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83</v>
      </c>
      <c r="BK134" s="230">
        <f>ROUND(I134*H134,2)</f>
        <v>0</v>
      </c>
      <c r="BL134" s="17" t="s">
        <v>170</v>
      </c>
      <c r="BM134" s="229" t="s">
        <v>211</v>
      </c>
    </row>
    <row r="135" s="13" customFormat="1">
      <c r="A135" s="13"/>
      <c r="B135" s="231"/>
      <c r="C135" s="232"/>
      <c r="D135" s="233" t="s">
        <v>172</v>
      </c>
      <c r="E135" s="234" t="s">
        <v>1</v>
      </c>
      <c r="F135" s="235" t="s">
        <v>670</v>
      </c>
      <c r="G135" s="232"/>
      <c r="H135" s="236">
        <v>106</v>
      </c>
      <c r="I135" s="237"/>
      <c r="J135" s="232"/>
      <c r="K135" s="232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172</v>
      </c>
      <c r="AU135" s="242" t="s">
        <v>85</v>
      </c>
      <c r="AV135" s="13" t="s">
        <v>85</v>
      </c>
      <c r="AW135" s="13" t="s">
        <v>32</v>
      </c>
      <c r="AX135" s="13" t="s">
        <v>76</v>
      </c>
      <c r="AY135" s="242" t="s">
        <v>164</v>
      </c>
    </row>
    <row r="136" s="13" customFormat="1">
      <c r="A136" s="13"/>
      <c r="B136" s="231"/>
      <c r="C136" s="232"/>
      <c r="D136" s="233" t="s">
        <v>172</v>
      </c>
      <c r="E136" s="234" t="s">
        <v>1</v>
      </c>
      <c r="F136" s="235" t="s">
        <v>671</v>
      </c>
      <c r="G136" s="232"/>
      <c r="H136" s="236">
        <v>12</v>
      </c>
      <c r="I136" s="237"/>
      <c r="J136" s="232"/>
      <c r="K136" s="232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172</v>
      </c>
      <c r="AU136" s="242" t="s">
        <v>85</v>
      </c>
      <c r="AV136" s="13" t="s">
        <v>85</v>
      </c>
      <c r="AW136" s="13" t="s">
        <v>32</v>
      </c>
      <c r="AX136" s="13" t="s">
        <v>76</v>
      </c>
      <c r="AY136" s="242" t="s">
        <v>164</v>
      </c>
    </row>
    <row r="137" s="13" customFormat="1">
      <c r="A137" s="13"/>
      <c r="B137" s="231"/>
      <c r="C137" s="232"/>
      <c r="D137" s="233" t="s">
        <v>172</v>
      </c>
      <c r="E137" s="234" t="s">
        <v>1</v>
      </c>
      <c r="F137" s="235" t="s">
        <v>672</v>
      </c>
      <c r="G137" s="232"/>
      <c r="H137" s="236">
        <v>4</v>
      </c>
      <c r="I137" s="237"/>
      <c r="J137" s="232"/>
      <c r="K137" s="232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172</v>
      </c>
      <c r="AU137" s="242" t="s">
        <v>85</v>
      </c>
      <c r="AV137" s="13" t="s">
        <v>85</v>
      </c>
      <c r="AW137" s="13" t="s">
        <v>32</v>
      </c>
      <c r="AX137" s="13" t="s">
        <v>76</v>
      </c>
      <c r="AY137" s="242" t="s">
        <v>164</v>
      </c>
    </row>
    <row r="138" s="15" customFormat="1">
      <c r="A138" s="15"/>
      <c r="B138" s="253"/>
      <c r="C138" s="254"/>
      <c r="D138" s="233" t="s">
        <v>172</v>
      </c>
      <c r="E138" s="255" t="s">
        <v>1</v>
      </c>
      <c r="F138" s="256" t="s">
        <v>261</v>
      </c>
      <c r="G138" s="254"/>
      <c r="H138" s="257">
        <v>122</v>
      </c>
      <c r="I138" s="258"/>
      <c r="J138" s="254"/>
      <c r="K138" s="254"/>
      <c r="L138" s="259"/>
      <c r="M138" s="260"/>
      <c r="N138" s="261"/>
      <c r="O138" s="261"/>
      <c r="P138" s="261"/>
      <c r="Q138" s="261"/>
      <c r="R138" s="261"/>
      <c r="S138" s="261"/>
      <c r="T138" s="262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3" t="s">
        <v>172</v>
      </c>
      <c r="AU138" s="263" t="s">
        <v>85</v>
      </c>
      <c r="AV138" s="15" t="s">
        <v>170</v>
      </c>
      <c r="AW138" s="15" t="s">
        <v>32</v>
      </c>
      <c r="AX138" s="15" t="s">
        <v>83</v>
      </c>
      <c r="AY138" s="263" t="s">
        <v>164</v>
      </c>
    </row>
    <row r="139" s="2" customFormat="1" ht="16.5" customHeight="1">
      <c r="A139" s="38"/>
      <c r="B139" s="39"/>
      <c r="C139" s="272" t="s">
        <v>188</v>
      </c>
      <c r="D139" s="272" t="s">
        <v>416</v>
      </c>
      <c r="E139" s="273" t="s">
        <v>673</v>
      </c>
      <c r="F139" s="274" t="s">
        <v>674</v>
      </c>
      <c r="G139" s="275" t="s">
        <v>169</v>
      </c>
      <c r="H139" s="276">
        <v>4.1200000000000001</v>
      </c>
      <c r="I139" s="277"/>
      <c r="J139" s="278">
        <f>ROUND(I139*H139,2)</f>
        <v>0</v>
      </c>
      <c r="K139" s="274" t="s">
        <v>1</v>
      </c>
      <c r="L139" s="279"/>
      <c r="M139" s="280" t="s">
        <v>1</v>
      </c>
      <c r="N139" s="281" t="s">
        <v>41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211</v>
      </c>
      <c r="AT139" s="229" t="s">
        <v>416</v>
      </c>
      <c r="AU139" s="229" t="s">
        <v>85</v>
      </c>
      <c r="AY139" s="17" t="s">
        <v>164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83</v>
      </c>
      <c r="BK139" s="230">
        <f>ROUND(I139*H139,2)</f>
        <v>0</v>
      </c>
      <c r="BL139" s="17" t="s">
        <v>170</v>
      </c>
      <c r="BM139" s="229" t="s">
        <v>224</v>
      </c>
    </row>
    <row r="140" s="13" customFormat="1">
      <c r="A140" s="13"/>
      <c r="B140" s="231"/>
      <c r="C140" s="232"/>
      <c r="D140" s="233" t="s">
        <v>172</v>
      </c>
      <c r="E140" s="234" t="s">
        <v>1</v>
      </c>
      <c r="F140" s="235" t="s">
        <v>675</v>
      </c>
      <c r="G140" s="232"/>
      <c r="H140" s="236">
        <v>4.1200000000000001</v>
      </c>
      <c r="I140" s="237"/>
      <c r="J140" s="232"/>
      <c r="K140" s="232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172</v>
      </c>
      <c r="AU140" s="242" t="s">
        <v>85</v>
      </c>
      <c r="AV140" s="13" t="s">
        <v>85</v>
      </c>
      <c r="AW140" s="13" t="s">
        <v>32</v>
      </c>
      <c r="AX140" s="13" t="s">
        <v>76</v>
      </c>
      <c r="AY140" s="242" t="s">
        <v>164</v>
      </c>
    </row>
    <row r="141" s="15" customFormat="1">
      <c r="A141" s="15"/>
      <c r="B141" s="253"/>
      <c r="C141" s="254"/>
      <c r="D141" s="233" t="s">
        <v>172</v>
      </c>
      <c r="E141" s="255" t="s">
        <v>1</v>
      </c>
      <c r="F141" s="256" t="s">
        <v>201</v>
      </c>
      <c r="G141" s="254"/>
      <c r="H141" s="257">
        <v>4.1200000000000001</v>
      </c>
      <c r="I141" s="258"/>
      <c r="J141" s="254"/>
      <c r="K141" s="254"/>
      <c r="L141" s="259"/>
      <c r="M141" s="260"/>
      <c r="N141" s="261"/>
      <c r="O141" s="261"/>
      <c r="P141" s="261"/>
      <c r="Q141" s="261"/>
      <c r="R141" s="261"/>
      <c r="S141" s="261"/>
      <c r="T141" s="262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3" t="s">
        <v>172</v>
      </c>
      <c r="AU141" s="263" t="s">
        <v>85</v>
      </c>
      <c r="AV141" s="15" t="s">
        <v>170</v>
      </c>
      <c r="AW141" s="15" t="s">
        <v>32</v>
      </c>
      <c r="AX141" s="15" t="s">
        <v>83</v>
      </c>
      <c r="AY141" s="263" t="s">
        <v>164</v>
      </c>
    </row>
    <row r="142" s="2" customFormat="1" ht="16.5" customHeight="1">
      <c r="A142" s="38"/>
      <c r="B142" s="39"/>
      <c r="C142" s="272" t="s">
        <v>194</v>
      </c>
      <c r="D142" s="272" t="s">
        <v>416</v>
      </c>
      <c r="E142" s="273" t="s">
        <v>575</v>
      </c>
      <c r="F142" s="274" t="s">
        <v>576</v>
      </c>
      <c r="G142" s="275" t="s">
        <v>169</v>
      </c>
      <c r="H142" s="276">
        <v>12.359999999999999</v>
      </c>
      <c r="I142" s="277"/>
      <c r="J142" s="278">
        <f>ROUND(I142*H142,2)</f>
        <v>0</v>
      </c>
      <c r="K142" s="274" t="s">
        <v>1</v>
      </c>
      <c r="L142" s="279"/>
      <c r="M142" s="280" t="s">
        <v>1</v>
      </c>
      <c r="N142" s="281" t="s">
        <v>41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211</v>
      </c>
      <c r="AT142" s="229" t="s">
        <v>416</v>
      </c>
      <c r="AU142" s="229" t="s">
        <v>85</v>
      </c>
      <c r="AY142" s="17" t="s">
        <v>164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83</v>
      </c>
      <c r="BK142" s="230">
        <f>ROUND(I142*H142,2)</f>
        <v>0</v>
      </c>
      <c r="BL142" s="17" t="s">
        <v>170</v>
      </c>
      <c r="BM142" s="229" t="s">
        <v>235</v>
      </c>
    </row>
    <row r="143" s="13" customFormat="1">
      <c r="A143" s="13"/>
      <c r="B143" s="231"/>
      <c r="C143" s="232"/>
      <c r="D143" s="233" t="s">
        <v>172</v>
      </c>
      <c r="E143" s="234" t="s">
        <v>1</v>
      </c>
      <c r="F143" s="235" t="s">
        <v>676</v>
      </c>
      <c r="G143" s="232"/>
      <c r="H143" s="236">
        <v>12.359999999999999</v>
      </c>
      <c r="I143" s="237"/>
      <c r="J143" s="232"/>
      <c r="K143" s="232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172</v>
      </c>
      <c r="AU143" s="242" t="s">
        <v>85</v>
      </c>
      <c r="AV143" s="13" t="s">
        <v>85</v>
      </c>
      <c r="AW143" s="13" t="s">
        <v>32</v>
      </c>
      <c r="AX143" s="13" t="s">
        <v>76</v>
      </c>
      <c r="AY143" s="242" t="s">
        <v>164</v>
      </c>
    </row>
    <row r="144" s="15" customFormat="1">
      <c r="A144" s="15"/>
      <c r="B144" s="253"/>
      <c r="C144" s="254"/>
      <c r="D144" s="233" t="s">
        <v>172</v>
      </c>
      <c r="E144" s="255" t="s">
        <v>1</v>
      </c>
      <c r="F144" s="256" t="s">
        <v>201</v>
      </c>
      <c r="G144" s="254"/>
      <c r="H144" s="257">
        <v>12.359999999999999</v>
      </c>
      <c r="I144" s="258"/>
      <c r="J144" s="254"/>
      <c r="K144" s="254"/>
      <c r="L144" s="259"/>
      <c r="M144" s="260"/>
      <c r="N144" s="261"/>
      <c r="O144" s="261"/>
      <c r="P144" s="261"/>
      <c r="Q144" s="261"/>
      <c r="R144" s="261"/>
      <c r="S144" s="261"/>
      <c r="T144" s="262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3" t="s">
        <v>172</v>
      </c>
      <c r="AU144" s="263" t="s">
        <v>85</v>
      </c>
      <c r="AV144" s="15" t="s">
        <v>170</v>
      </c>
      <c r="AW144" s="15" t="s">
        <v>32</v>
      </c>
      <c r="AX144" s="15" t="s">
        <v>83</v>
      </c>
      <c r="AY144" s="263" t="s">
        <v>164</v>
      </c>
    </row>
    <row r="145" s="2" customFormat="1" ht="16.5" customHeight="1">
      <c r="A145" s="38"/>
      <c r="B145" s="39"/>
      <c r="C145" s="272" t="s">
        <v>203</v>
      </c>
      <c r="D145" s="272" t="s">
        <v>416</v>
      </c>
      <c r="E145" s="273" t="s">
        <v>578</v>
      </c>
      <c r="F145" s="274" t="s">
        <v>579</v>
      </c>
      <c r="G145" s="275" t="s">
        <v>169</v>
      </c>
      <c r="H145" s="276">
        <v>109.18000000000001</v>
      </c>
      <c r="I145" s="277"/>
      <c r="J145" s="278">
        <f>ROUND(I145*H145,2)</f>
        <v>0</v>
      </c>
      <c r="K145" s="274" t="s">
        <v>1</v>
      </c>
      <c r="L145" s="279"/>
      <c r="M145" s="280" t="s">
        <v>1</v>
      </c>
      <c r="N145" s="281" t="s">
        <v>41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211</v>
      </c>
      <c r="AT145" s="229" t="s">
        <v>416</v>
      </c>
      <c r="AU145" s="229" t="s">
        <v>85</v>
      </c>
      <c r="AY145" s="17" t="s">
        <v>164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83</v>
      </c>
      <c r="BK145" s="230">
        <f>ROUND(I145*H145,2)</f>
        <v>0</v>
      </c>
      <c r="BL145" s="17" t="s">
        <v>170</v>
      </c>
      <c r="BM145" s="229" t="s">
        <v>246</v>
      </c>
    </row>
    <row r="146" s="13" customFormat="1">
      <c r="A146" s="13"/>
      <c r="B146" s="231"/>
      <c r="C146" s="232"/>
      <c r="D146" s="233" t="s">
        <v>172</v>
      </c>
      <c r="E146" s="234" t="s">
        <v>1</v>
      </c>
      <c r="F146" s="235" t="s">
        <v>677</v>
      </c>
      <c r="G146" s="232"/>
      <c r="H146" s="236">
        <v>109.18000000000001</v>
      </c>
      <c r="I146" s="237"/>
      <c r="J146" s="232"/>
      <c r="K146" s="232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172</v>
      </c>
      <c r="AU146" s="242" t="s">
        <v>85</v>
      </c>
      <c r="AV146" s="13" t="s">
        <v>85</v>
      </c>
      <c r="AW146" s="13" t="s">
        <v>32</v>
      </c>
      <c r="AX146" s="13" t="s">
        <v>76</v>
      </c>
      <c r="AY146" s="242" t="s">
        <v>164</v>
      </c>
    </row>
    <row r="147" s="15" customFormat="1">
      <c r="A147" s="15"/>
      <c r="B147" s="253"/>
      <c r="C147" s="254"/>
      <c r="D147" s="233" t="s">
        <v>172</v>
      </c>
      <c r="E147" s="255" t="s">
        <v>1</v>
      </c>
      <c r="F147" s="256" t="s">
        <v>201</v>
      </c>
      <c r="G147" s="254"/>
      <c r="H147" s="257">
        <v>109.18000000000001</v>
      </c>
      <c r="I147" s="258"/>
      <c r="J147" s="254"/>
      <c r="K147" s="254"/>
      <c r="L147" s="259"/>
      <c r="M147" s="260"/>
      <c r="N147" s="261"/>
      <c r="O147" s="261"/>
      <c r="P147" s="261"/>
      <c r="Q147" s="261"/>
      <c r="R147" s="261"/>
      <c r="S147" s="261"/>
      <c r="T147" s="262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3" t="s">
        <v>172</v>
      </c>
      <c r="AU147" s="263" t="s">
        <v>85</v>
      </c>
      <c r="AV147" s="15" t="s">
        <v>170</v>
      </c>
      <c r="AW147" s="15" t="s">
        <v>32</v>
      </c>
      <c r="AX147" s="15" t="s">
        <v>83</v>
      </c>
      <c r="AY147" s="263" t="s">
        <v>164</v>
      </c>
    </row>
    <row r="148" s="12" customFormat="1" ht="22.8" customHeight="1">
      <c r="A148" s="12"/>
      <c r="B148" s="202"/>
      <c r="C148" s="203"/>
      <c r="D148" s="204" t="s">
        <v>75</v>
      </c>
      <c r="E148" s="216" t="s">
        <v>209</v>
      </c>
      <c r="F148" s="216" t="s">
        <v>255</v>
      </c>
      <c r="G148" s="203"/>
      <c r="H148" s="203"/>
      <c r="I148" s="206"/>
      <c r="J148" s="217">
        <f>BK148</f>
        <v>0</v>
      </c>
      <c r="K148" s="203"/>
      <c r="L148" s="208"/>
      <c r="M148" s="209"/>
      <c r="N148" s="210"/>
      <c r="O148" s="210"/>
      <c r="P148" s="211">
        <f>SUM(P149:P154)</f>
        <v>0</v>
      </c>
      <c r="Q148" s="210"/>
      <c r="R148" s="211">
        <f>SUM(R149:R154)</f>
        <v>0</v>
      </c>
      <c r="S148" s="210"/>
      <c r="T148" s="212">
        <f>SUM(T149:T154)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3" t="s">
        <v>83</v>
      </c>
      <c r="AT148" s="214" t="s">
        <v>75</v>
      </c>
      <c r="AU148" s="214" t="s">
        <v>83</v>
      </c>
      <c r="AY148" s="213" t="s">
        <v>164</v>
      </c>
      <c r="BK148" s="215">
        <f>SUM(BK149:BK154)</f>
        <v>0</v>
      </c>
    </row>
    <row r="149" s="2" customFormat="1" ht="16.5" customHeight="1">
      <c r="A149" s="38"/>
      <c r="B149" s="39"/>
      <c r="C149" s="218" t="s">
        <v>211</v>
      </c>
      <c r="D149" s="218" t="s">
        <v>166</v>
      </c>
      <c r="E149" s="219" t="s">
        <v>466</v>
      </c>
      <c r="F149" s="220" t="s">
        <v>467</v>
      </c>
      <c r="G149" s="221" t="s">
        <v>185</v>
      </c>
      <c r="H149" s="222">
        <v>82</v>
      </c>
      <c r="I149" s="223"/>
      <c r="J149" s="224">
        <f>ROUND(I149*H149,2)</f>
        <v>0</v>
      </c>
      <c r="K149" s="220" t="s">
        <v>1</v>
      </c>
      <c r="L149" s="44"/>
      <c r="M149" s="225" t="s">
        <v>1</v>
      </c>
      <c r="N149" s="226" t="s">
        <v>41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170</v>
      </c>
      <c r="AT149" s="229" t="s">
        <v>166</v>
      </c>
      <c r="AU149" s="229" t="s">
        <v>85</v>
      </c>
      <c r="AY149" s="17" t="s">
        <v>164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83</v>
      </c>
      <c r="BK149" s="230">
        <f>ROUND(I149*H149,2)</f>
        <v>0</v>
      </c>
      <c r="BL149" s="17" t="s">
        <v>170</v>
      </c>
      <c r="BM149" s="229" t="s">
        <v>292</v>
      </c>
    </row>
    <row r="150" s="13" customFormat="1">
      <c r="A150" s="13"/>
      <c r="B150" s="231"/>
      <c r="C150" s="232"/>
      <c r="D150" s="233" t="s">
        <v>172</v>
      </c>
      <c r="E150" s="234" t="s">
        <v>1</v>
      </c>
      <c r="F150" s="235" t="s">
        <v>678</v>
      </c>
      <c r="G150" s="232"/>
      <c r="H150" s="236">
        <v>82</v>
      </c>
      <c r="I150" s="237"/>
      <c r="J150" s="232"/>
      <c r="K150" s="232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172</v>
      </c>
      <c r="AU150" s="242" t="s">
        <v>85</v>
      </c>
      <c r="AV150" s="13" t="s">
        <v>85</v>
      </c>
      <c r="AW150" s="13" t="s">
        <v>32</v>
      </c>
      <c r="AX150" s="13" t="s">
        <v>76</v>
      </c>
      <c r="AY150" s="242" t="s">
        <v>164</v>
      </c>
    </row>
    <row r="151" s="15" customFormat="1">
      <c r="A151" s="15"/>
      <c r="B151" s="253"/>
      <c r="C151" s="254"/>
      <c r="D151" s="233" t="s">
        <v>172</v>
      </c>
      <c r="E151" s="255" t="s">
        <v>1</v>
      </c>
      <c r="F151" s="256" t="s">
        <v>201</v>
      </c>
      <c r="G151" s="254"/>
      <c r="H151" s="257">
        <v>82</v>
      </c>
      <c r="I151" s="258"/>
      <c r="J151" s="254"/>
      <c r="K151" s="254"/>
      <c r="L151" s="259"/>
      <c r="M151" s="260"/>
      <c r="N151" s="261"/>
      <c r="O151" s="261"/>
      <c r="P151" s="261"/>
      <c r="Q151" s="261"/>
      <c r="R151" s="261"/>
      <c r="S151" s="261"/>
      <c r="T151" s="262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3" t="s">
        <v>172</v>
      </c>
      <c r="AU151" s="263" t="s">
        <v>85</v>
      </c>
      <c r="AV151" s="15" t="s">
        <v>170</v>
      </c>
      <c r="AW151" s="15" t="s">
        <v>32</v>
      </c>
      <c r="AX151" s="15" t="s">
        <v>83</v>
      </c>
      <c r="AY151" s="263" t="s">
        <v>164</v>
      </c>
    </row>
    <row r="152" s="2" customFormat="1" ht="16.5" customHeight="1">
      <c r="A152" s="38"/>
      <c r="B152" s="39"/>
      <c r="C152" s="272" t="s">
        <v>209</v>
      </c>
      <c r="D152" s="272" t="s">
        <v>416</v>
      </c>
      <c r="E152" s="273" t="s">
        <v>470</v>
      </c>
      <c r="F152" s="274" t="s">
        <v>471</v>
      </c>
      <c r="G152" s="275" t="s">
        <v>185</v>
      </c>
      <c r="H152" s="276">
        <v>82.819999999999993</v>
      </c>
      <c r="I152" s="277"/>
      <c r="J152" s="278">
        <f>ROUND(I152*H152,2)</f>
        <v>0</v>
      </c>
      <c r="K152" s="274" t="s">
        <v>1</v>
      </c>
      <c r="L152" s="279"/>
      <c r="M152" s="280" t="s">
        <v>1</v>
      </c>
      <c r="N152" s="281" t="s">
        <v>41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211</v>
      </c>
      <c r="AT152" s="229" t="s">
        <v>416</v>
      </c>
      <c r="AU152" s="229" t="s">
        <v>85</v>
      </c>
      <c r="AY152" s="17" t="s">
        <v>164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83</v>
      </c>
      <c r="BK152" s="230">
        <f>ROUND(I152*H152,2)</f>
        <v>0</v>
      </c>
      <c r="BL152" s="17" t="s">
        <v>170</v>
      </c>
      <c r="BM152" s="229" t="s">
        <v>293</v>
      </c>
    </row>
    <row r="153" s="13" customFormat="1">
      <c r="A153" s="13"/>
      <c r="B153" s="231"/>
      <c r="C153" s="232"/>
      <c r="D153" s="233" t="s">
        <v>172</v>
      </c>
      <c r="E153" s="234" t="s">
        <v>1</v>
      </c>
      <c r="F153" s="235" t="s">
        <v>679</v>
      </c>
      <c r="G153" s="232"/>
      <c r="H153" s="236">
        <v>82.819999999999993</v>
      </c>
      <c r="I153" s="237"/>
      <c r="J153" s="232"/>
      <c r="K153" s="232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172</v>
      </c>
      <c r="AU153" s="242" t="s">
        <v>85</v>
      </c>
      <c r="AV153" s="13" t="s">
        <v>85</v>
      </c>
      <c r="AW153" s="13" t="s">
        <v>32</v>
      </c>
      <c r="AX153" s="13" t="s">
        <v>76</v>
      </c>
      <c r="AY153" s="242" t="s">
        <v>164</v>
      </c>
    </row>
    <row r="154" s="15" customFormat="1">
      <c r="A154" s="15"/>
      <c r="B154" s="253"/>
      <c r="C154" s="254"/>
      <c r="D154" s="233" t="s">
        <v>172</v>
      </c>
      <c r="E154" s="255" t="s">
        <v>1</v>
      </c>
      <c r="F154" s="256" t="s">
        <v>201</v>
      </c>
      <c r="G154" s="254"/>
      <c r="H154" s="257">
        <v>82.819999999999993</v>
      </c>
      <c r="I154" s="258"/>
      <c r="J154" s="254"/>
      <c r="K154" s="254"/>
      <c r="L154" s="259"/>
      <c r="M154" s="260"/>
      <c r="N154" s="261"/>
      <c r="O154" s="261"/>
      <c r="P154" s="261"/>
      <c r="Q154" s="261"/>
      <c r="R154" s="261"/>
      <c r="S154" s="261"/>
      <c r="T154" s="262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3" t="s">
        <v>172</v>
      </c>
      <c r="AU154" s="263" t="s">
        <v>85</v>
      </c>
      <c r="AV154" s="15" t="s">
        <v>170</v>
      </c>
      <c r="AW154" s="15" t="s">
        <v>32</v>
      </c>
      <c r="AX154" s="15" t="s">
        <v>83</v>
      </c>
      <c r="AY154" s="263" t="s">
        <v>164</v>
      </c>
    </row>
    <row r="155" s="12" customFormat="1" ht="22.8" customHeight="1">
      <c r="A155" s="12"/>
      <c r="B155" s="202"/>
      <c r="C155" s="203"/>
      <c r="D155" s="204" t="s">
        <v>75</v>
      </c>
      <c r="E155" s="216" t="s">
        <v>244</v>
      </c>
      <c r="F155" s="216" t="s">
        <v>308</v>
      </c>
      <c r="G155" s="203"/>
      <c r="H155" s="203"/>
      <c r="I155" s="206"/>
      <c r="J155" s="217">
        <f>BK155</f>
        <v>0</v>
      </c>
      <c r="K155" s="203"/>
      <c r="L155" s="208"/>
      <c r="M155" s="209"/>
      <c r="N155" s="210"/>
      <c r="O155" s="210"/>
      <c r="P155" s="211">
        <f>P156</f>
        <v>0</v>
      </c>
      <c r="Q155" s="210"/>
      <c r="R155" s="211">
        <f>R156</f>
        <v>0</v>
      </c>
      <c r="S155" s="210"/>
      <c r="T155" s="212">
        <f>T156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3" t="s">
        <v>83</v>
      </c>
      <c r="AT155" s="214" t="s">
        <v>75</v>
      </c>
      <c r="AU155" s="214" t="s">
        <v>83</v>
      </c>
      <c r="AY155" s="213" t="s">
        <v>164</v>
      </c>
      <c r="BK155" s="215">
        <f>BK156</f>
        <v>0</v>
      </c>
    </row>
    <row r="156" s="2" customFormat="1" ht="16.5" customHeight="1">
      <c r="A156" s="38"/>
      <c r="B156" s="39"/>
      <c r="C156" s="218" t="s">
        <v>224</v>
      </c>
      <c r="D156" s="218" t="s">
        <v>166</v>
      </c>
      <c r="E156" s="219" t="s">
        <v>487</v>
      </c>
      <c r="F156" s="220" t="s">
        <v>488</v>
      </c>
      <c r="G156" s="221" t="s">
        <v>220</v>
      </c>
      <c r="H156" s="222">
        <v>99.903999999999996</v>
      </c>
      <c r="I156" s="223"/>
      <c r="J156" s="224">
        <f>ROUND(I156*H156,2)</f>
        <v>0</v>
      </c>
      <c r="K156" s="220" t="s">
        <v>1</v>
      </c>
      <c r="L156" s="44"/>
      <c r="M156" s="264" t="s">
        <v>1</v>
      </c>
      <c r="N156" s="265" t="s">
        <v>41</v>
      </c>
      <c r="O156" s="266"/>
      <c r="P156" s="267">
        <f>O156*H156</f>
        <v>0</v>
      </c>
      <c r="Q156" s="267">
        <v>0</v>
      </c>
      <c r="R156" s="267">
        <f>Q156*H156</f>
        <v>0</v>
      </c>
      <c r="S156" s="267">
        <v>0</v>
      </c>
      <c r="T156" s="26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170</v>
      </c>
      <c r="AT156" s="229" t="s">
        <v>166</v>
      </c>
      <c r="AU156" s="229" t="s">
        <v>85</v>
      </c>
      <c r="AY156" s="17" t="s">
        <v>164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83</v>
      </c>
      <c r="BK156" s="230">
        <f>ROUND(I156*H156,2)</f>
        <v>0</v>
      </c>
      <c r="BL156" s="17" t="s">
        <v>170</v>
      </c>
      <c r="BM156" s="229" t="s">
        <v>296</v>
      </c>
    </row>
    <row r="157" s="2" customFormat="1" ht="6.96" customHeight="1">
      <c r="A157" s="38"/>
      <c r="B157" s="66"/>
      <c r="C157" s="67"/>
      <c r="D157" s="67"/>
      <c r="E157" s="67"/>
      <c r="F157" s="67"/>
      <c r="G157" s="67"/>
      <c r="H157" s="67"/>
      <c r="I157" s="67"/>
      <c r="J157" s="67"/>
      <c r="K157" s="67"/>
      <c r="L157" s="44"/>
      <c r="M157" s="38"/>
      <c r="O157" s="38"/>
      <c r="P157" s="38"/>
      <c r="Q157" s="38"/>
      <c r="R157" s="38"/>
      <c r="S157" s="38"/>
      <c r="T157" s="38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</row>
  </sheetData>
  <sheetProtection sheet="1" autoFilter="0" formatColumns="0" formatRows="0" objects="1" scenarios="1" spinCount="100000" saltValue="n4ymabhEedI9gB8/ImjDfk8cPIBX8MFqP+1s7kF5XMESJW61FLdxPCEmvOj1a+8E3+zyHT9hbCRtc3JaoT37BQ==" hashValue="lzBuLlGAZa09j1BBs15i4LYgL0PeXDkAsFHFMntpId62e2m93Qbd5lWukiqw3t9ZzNXpEdyklc5rChv3wnbO3w==" algorithmName="SHA-512" password="C7A2"/>
  <autoFilter ref="C120:K156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131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2021022oL - _II-401, III-36063, III-36066 Lipník, úprava křižovatky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132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680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8. 6. 2022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138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ROUND((SUM(BE121:BE165)),  2)</f>
        <v>0</v>
      </c>
      <c r="G33" s="38"/>
      <c r="H33" s="38"/>
      <c r="I33" s="155">
        <v>0.20999999999999999</v>
      </c>
      <c r="J33" s="154">
        <f>ROUND(((SUM(BE121:BE165))*I33),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ROUND((SUM(BF121:BF165)),  2)</f>
        <v>0</v>
      </c>
      <c r="G34" s="38"/>
      <c r="H34" s="38"/>
      <c r="I34" s="155">
        <v>0.14999999999999999</v>
      </c>
      <c r="J34" s="154">
        <f>ROUND(((SUM(BF121:BF165))*I34),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ROUND((SUM(BG121:BG165)),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ROUND((SUM(BH121:BH165)),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ROUND((SUM(BI121:BI165)),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2021022oL - _II-401, III-36063, III-36066 Lipník, úprava křižovatky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126 - Rozpočet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Obec Lipník u Hrotovic</v>
      </c>
      <c r="G89" s="40"/>
      <c r="H89" s="40"/>
      <c r="I89" s="32" t="s">
        <v>22</v>
      </c>
      <c r="J89" s="79" t="str">
        <f>IF(J12="","",J12)</f>
        <v>8. 6. 2022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Obec Lipník</v>
      </c>
      <c r="G91" s="40"/>
      <c r="H91" s="40"/>
      <c r="I91" s="32" t="s">
        <v>30</v>
      </c>
      <c r="J91" s="36" t="str">
        <f>E21</f>
        <v>TERRA-POZEMKOVÉ ÚPRAVY,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Milan Holotík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140</v>
      </c>
      <c r="D94" s="176"/>
      <c r="E94" s="176"/>
      <c r="F94" s="176"/>
      <c r="G94" s="176"/>
      <c r="H94" s="176"/>
      <c r="I94" s="176"/>
      <c r="J94" s="177" t="s">
        <v>141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142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143</v>
      </c>
    </row>
    <row r="97" s="9" customFormat="1" ht="24.96" customHeight="1">
      <c r="A97" s="9"/>
      <c r="B97" s="179"/>
      <c r="C97" s="180"/>
      <c r="D97" s="181" t="s">
        <v>251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266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549</v>
      </c>
      <c r="E99" s="188"/>
      <c r="F99" s="188"/>
      <c r="G99" s="188"/>
      <c r="H99" s="188"/>
      <c r="I99" s="188"/>
      <c r="J99" s="189">
        <f>J127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252</v>
      </c>
      <c r="E100" s="188"/>
      <c r="F100" s="188"/>
      <c r="G100" s="188"/>
      <c r="H100" s="188"/>
      <c r="I100" s="188"/>
      <c r="J100" s="189">
        <f>J149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267</v>
      </c>
      <c r="E101" s="188"/>
      <c r="F101" s="188"/>
      <c r="G101" s="188"/>
      <c r="H101" s="188"/>
      <c r="I101" s="188"/>
      <c r="J101" s="189">
        <f>J164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149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74" t="str">
        <f>E7</f>
        <v>2021022oL - _II-401, III-36063, III-36066 Lipník, úprava křižovatky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132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SO 126 - Rozpočet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>Obec Lipník u Hrotovic</v>
      </c>
      <c r="G115" s="40"/>
      <c r="H115" s="40"/>
      <c r="I115" s="32" t="s">
        <v>22</v>
      </c>
      <c r="J115" s="79" t="str">
        <f>IF(J12="","",J12)</f>
        <v>8. 6. 2022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40.05" customHeight="1">
      <c r="A117" s="38"/>
      <c r="B117" s="39"/>
      <c r="C117" s="32" t="s">
        <v>24</v>
      </c>
      <c r="D117" s="40"/>
      <c r="E117" s="40"/>
      <c r="F117" s="27" t="str">
        <f>E15</f>
        <v>Obec Lipník</v>
      </c>
      <c r="G117" s="40"/>
      <c r="H117" s="40"/>
      <c r="I117" s="32" t="s">
        <v>30</v>
      </c>
      <c r="J117" s="36" t="str">
        <f>E21</f>
        <v>TERRA-POZEMKOVÉ ÚPRAVY, s.r.o.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32" t="s">
        <v>33</v>
      </c>
      <c r="J118" s="36" t="str">
        <f>E24</f>
        <v xml:space="preserve"> Milan Holotík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150</v>
      </c>
      <c r="D120" s="194" t="s">
        <v>61</v>
      </c>
      <c r="E120" s="194" t="s">
        <v>57</v>
      </c>
      <c r="F120" s="194" t="s">
        <v>58</v>
      </c>
      <c r="G120" s="194" t="s">
        <v>151</v>
      </c>
      <c r="H120" s="194" t="s">
        <v>152</v>
      </c>
      <c r="I120" s="194" t="s">
        <v>153</v>
      </c>
      <c r="J120" s="194" t="s">
        <v>141</v>
      </c>
      <c r="K120" s="195" t="s">
        <v>154</v>
      </c>
      <c r="L120" s="196"/>
      <c r="M120" s="100" t="s">
        <v>1</v>
      </c>
      <c r="N120" s="101" t="s">
        <v>40</v>
      </c>
      <c r="O120" s="101" t="s">
        <v>155</v>
      </c>
      <c r="P120" s="101" t="s">
        <v>156</v>
      </c>
      <c r="Q120" s="101" t="s">
        <v>157</v>
      </c>
      <c r="R120" s="101" t="s">
        <v>158</v>
      </c>
      <c r="S120" s="101" t="s">
        <v>159</v>
      </c>
      <c r="T120" s="102" t="s">
        <v>160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161</v>
      </c>
      <c r="D121" s="40"/>
      <c r="E121" s="40"/>
      <c r="F121" s="40"/>
      <c r="G121" s="40"/>
      <c r="H121" s="40"/>
      <c r="I121" s="40"/>
      <c r="J121" s="197">
        <f>BK121</f>
        <v>0</v>
      </c>
      <c r="K121" s="40"/>
      <c r="L121" s="44"/>
      <c r="M121" s="103"/>
      <c r="N121" s="198"/>
      <c r="O121" s="104"/>
      <c r="P121" s="199">
        <f>P122</f>
        <v>0</v>
      </c>
      <c r="Q121" s="104"/>
      <c r="R121" s="199">
        <f>R122</f>
        <v>0</v>
      </c>
      <c r="S121" s="104"/>
      <c r="T121" s="200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75</v>
      </c>
      <c r="AU121" s="17" t="s">
        <v>143</v>
      </c>
      <c r="BK121" s="201">
        <f>BK122</f>
        <v>0</v>
      </c>
    </row>
    <row r="122" s="12" customFormat="1" ht="25.92" customHeight="1">
      <c r="A122" s="12"/>
      <c r="B122" s="202"/>
      <c r="C122" s="203"/>
      <c r="D122" s="204" t="s">
        <v>75</v>
      </c>
      <c r="E122" s="205" t="s">
        <v>162</v>
      </c>
      <c r="F122" s="205" t="s">
        <v>254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P123+P127+P149+P164</f>
        <v>0</v>
      </c>
      <c r="Q122" s="210"/>
      <c r="R122" s="211">
        <f>R123+R127+R149+R164</f>
        <v>0</v>
      </c>
      <c r="S122" s="210"/>
      <c r="T122" s="212">
        <f>T123+T127+T149+T164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83</v>
      </c>
      <c r="AT122" s="214" t="s">
        <v>75</v>
      </c>
      <c r="AU122" s="214" t="s">
        <v>76</v>
      </c>
      <c r="AY122" s="213" t="s">
        <v>164</v>
      </c>
      <c r="BK122" s="215">
        <f>BK123+BK127+BK149+BK164</f>
        <v>0</v>
      </c>
    </row>
    <row r="123" s="12" customFormat="1" ht="22.8" customHeight="1">
      <c r="A123" s="12"/>
      <c r="B123" s="202"/>
      <c r="C123" s="203"/>
      <c r="D123" s="204" t="s">
        <v>75</v>
      </c>
      <c r="E123" s="216" t="s">
        <v>83</v>
      </c>
      <c r="F123" s="216" t="s">
        <v>268</v>
      </c>
      <c r="G123" s="203"/>
      <c r="H123" s="203"/>
      <c r="I123" s="206"/>
      <c r="J123" s="217">
        <f>BK123</f>
        <v>0</v>
      </c>
      <c r="K123" s="203"/>
      <c r="L123" s="208"/>
      <c r="M123" s="209"/>
      <c r="N123" s="210"/>
      <c r="O123" s="210"/>
      <c r="P123" s="211">
        <f>SUM(P124:P126)</f>
        <v>0</v>
      </c>
      <c r="Q123" s="210"/>
      <c r="R123" s="211">
        <f>SUM(R124:R126)</f>
        <v>0</v>
      </c>
      <c r="S123" s="210"/>
      <c r="T123" s="212">
        <f>SUM(T124:T126)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83</v>
      </c>
      <c r="AT123" s="214" t="s">
        <v>75</v>
      </c>
      <c r="AU123" s="214" t="s">
        <v>83</v>
      </c>
      <c r="AY123" s="213" t="s">
        <v>164</v>
      </c>
      <c r="BK123" s="215">
        <f>SUM(BK124:BK126)</f>
        <v>0</v>
      </c>
    </row>
    <row r="124" s="2" customFormat="1" ht="16.5" customHeight="1">
      <c r="A124" s="38"/>
      <c r="B124" s="39"/>
      <c r="C124" s="218" t="s">
        <v>83</v>
      </c>
      <c r="D124" s="218" t="s">
        <v>166</v>
      </c>
      <c r="E124" s="219" t="s">
        <v>407</v>
      </c>
      <c r="F124" s="220" t="s">
        <v>408</v>
      </c>
      <c r="G124" s="221" t="s">
        <v>169</v>
      </c>
      <c r="H124" s="222">
        <v>172.80000000000001</v>
      </c>
      <c r="I124" s="223"/>
      <c r="J124" s="224">
        <f>ROUND(I124*H124,2)</f>
        <v>0</v>
      </c>
      <c r="K124" s="220" t="s">
        <v>1</v>
      </c>
      <c r="L124" s="44"/>
      <c r="M124" s="225" t="s">
        <v>1</v>
      </c>
      <c r="N124" s="226" t="s">
        <v>41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170</v>
      </c>
      <c r="AT124" s="229" t="s">
        <v>166</v>
      </c>
      <c r="AU124" s="229" t="s">
        <v>85</v>
      </c>
      <c r="AY124" s="17" t="s">
        <v>164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83</v>
      </c>
      <c r="BK124" s="230">
        <f>ROUND(I124*H124,2)</f>
        <v>0</v>
      </c>
      <c r="BL124" s="17" t="s">
        <v>170</v>
      </c>
      <c r="BM124" s="229" t="s">
        <v>85</v>
      </c>
    </row>
    <row r="125" s="13" customFormat="1">
      <c r="A125" s="13"/>
      <c r="B125" s="231"/>
      <c r="C125" s="232"/>
      <c r="D125" s="233" t="s">
        <v>172</v>
      </c>
      <c r="E125" s="234" t="s">
        <v>1</v>
      </c>
      <c r="F125" s="235" t="s">
        <v>681</v>
      </c>
      <c r="G125" s="232"/>
      <c r="H125" s="236">
        <v>172.80000000000001</v>
      </c>
      <c r="I125" s="237"/>
      <c r="J125" s="232"/>
      <c r="K125" s="232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172</v>
      </c>
      <c r="AU125" s="242" t="s">
        <v>85</v>
      </c>
      <c r="AV125" s="13" t="s">
        <v>85</v>
      </c>
      <c r="AW125" s="13" t="s">
        <v>32</v>
      </c>
      <c r="AX125" s="13" t="s">
        <v>76</v>
      </c>
      <c r="AY125" s="242" t="s">
        <v>164</v>
      </c>
    </row>
    <row r="126" s="15" customFormat="1">
      <c r="A126" s="15"/>
      <c r="B126" s="253"/>
      <c r="C126" s="254"/>
      <c r="D126" s="233" t="s">
        <v>172</v>
      </c>
      <c r="E126" s="255" t="s">
        <v>1</v>
      </c>
      <c r="F126" s="256" t="s">
        <v>201</v>
      </c>
      <c r="G126" s="254"/>
      <c r="H126" s="257">
        <v>172.80000000000001</v>
      </c>
      <c r="I126" s="258"/>
      <c r="J126" s="254"/>
      <c r="K126" s="254"/>
      <c r="L126" s="259"/>
      <c r="M126" s="260"/>
      <c r="N126" s="261"/>
      <c r="O126" s="261"/>
      <c r="P126" s="261"/>
      <c r="Q126" s="261"/>
      <c r="R126" s="261"/>
      <c r="S126" s="261"/>
      <c r="T126" s="262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3" t="s">
        <v>172</v>
      </c>
      <c r="AU126" s="263" t="s">
        <v>85</v>
      </c>
      <c r="AV126" s="15" t="s">
        <v>170</v>
      </c>
      <c r="AW126" s="15" t="s">
        <v>32</v>
      </c>
      <c r="AX126" s="15" t="s">
        <v>83</v>
      </c>
      <c r="AY126" s="263" t="s">
        <v>164</v>
      </c>
    </row>
    <row r="127" s="12" customFormat="1" ht="22.8" customHeight="1">
      <c r="A127" s="12"/>
      <c r="B127" s="202"/>
      <c r="C127" s="203"/>
      <c r="D127" s="204" t="s">
        <v>75</v>
      </c>
      <c r="E127" s="216" t="s">
        <v>188</v>
      </c>
      <c r="F127" s="216" t="s">
        <v>552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SUM(P128:P148)</f>
        <v>0</v>
      </c>
      <c r="Q127" s="210"/>
      <c r="R127" s="211">
        <f>SUM(R128:R148)</f>
        <v>0</v>
      </c>
      <c r="S127" s="210"/>
      <c r="T127" s="212">
        <f>SUM(T128:T148)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83</v>
      </c>
      <c r="AT127" s="214" t="s">
        <v>75</v>
      </c>
      <c r="AU127" s="214" t="s">
        <v>83</v>
      </c>
      <c r="AY127" s="213" t="s">
        <v>164</v>
      </c>
      <c r="BK127" s="215">
        <f>SUM(BK128:BK148)</f>
        <v>0</v>
      </c>
    </row>
    <row r="128" s="2" customFormat="1" ht="16.5" customHeight="1">
      <c r="A128" s="38"/>
      <c r="B128" s="39"/>
      <c r="C128" s="218" t="s">
        <v>85</v>
      </c>
      <c r="D128" s="218" t="s">
        <v>166</v>
      </c>
      <c r="E128" s="219" t="s">
        <v>432</v>
      </c>
      <c r="F128" s="220" t="s">
        <v>433</v>
      </c>
      <c r="G128" s="221" t="s">
        <v>169</v>
      </c>
      <c r="H128" s="222">
        <v>144</v>
      </c>
      <c r="I128" s="223"/>
      <c r="J128" s="224">
        <f>ROUND(I128*H128,2)</f>
        <v>0</v>
      </c>
      <c r="K128" s="220" t="s">
        <v>1</v>
      </c>
      <c r="L128" s="44"/>
      <c r="M128" s="225" t="s">
        <v>1</v>
      </c>
      <c r="N128" s="226" t="s">
        <v>41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170</v>
      </c>
      <c r="AT128" s="229" t="s">
        <v>166</v>
      </c>
      <c r="AU128" s="229" t="s">
        <v>85</v>
      </c>
      <c r="AY128" s="17" t="s">
        <v>164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83</v>
      </c>
      <c r="BK128" s="230">
        <f>ROUND(I128*H128,2)</f>
        <v>0</v>
      </c>
      <c r="BL128" s="17" t="s">
        <v>170</v>
      </c>
      <c r="BM128" s="229" t="s">
        <v>170</v>
      </c>
    </row>
    <row r="129" s="13" customFormat="1">
      <c r="A129" s="13"/>
      <c r="B129" s="231"/>
      <c r="C129" s="232"/>
      <c r="D129" s="233" t="s">
        <v>172</v>
      </c>
      <c r="E129" s="234" t="s">
        <v>1</v>
      </c>
      <c r="F129" s="235" t="s">
        <v>682</v>
      </c>
      <c r="G129" s="232"/>
      <c r="H129" s="236">
        <v>144</v>
      </c>
      <c r="I129" s="237"/>
      <c r="J129" s="232"/>
      <c r="K129" s="232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172</v>
      </c>
      <c r="AU129" s="242" t="s">
        <v>85</v>
      </c>
      <c r="AV129" s="13" t="s">
        <v>85</v>
      </c>
      <c r="AW129" s="13" t="s">
        <v>32</v>
      </c>
      <c r="AX129" s="13" t="s">
        <v>76</v>
      </c>
      <c r="AY129" s="242" t="s">
        <v>164</v>
      </c>
    </row>
    <row r="130" s="15" customFormat="1">
      <c r="A130" s="15"/>
      <c r="B130" s="253"/>
      <c r="C130" s="254"/>
      <c r="D130" s="233" t="s">
        <v>172</v>
      </c>
      <c r="E130" s="255" t="s">
        <v>1</v>
      </c>
      <c r="F130" s="256" t="s">
        <v>201</v>
      </c>
      <c r="G130" s="254"/>
      <c r="H130" s="257">
        <v>144</v>
      </c>
      <c r="I130" s="258"/>
      <c r="J130" s="254"/>
      <c r="K130" s="254"/>
      <c r="L130" s="259"/>
      <c r="M130" s="260"/>
      <c r="N130" s="261"/>
      <c r="O130" s="261"/>
      <c r="P130" s="261"/>
      <c r="Q130" s="261"/>
      <c r="R130" s="261"/>
      <c r="S130" s="261"/>
      <c r="T130" s="262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3" t="s">
        <v>172</v>
      </c>
      <c r="AU130" s="263" t="s">
        <v>85</v>
      </c>
      <c r="AV130" s="15" t="s">
        <v>170</v>
      </c>
      <c r="AW130" s="15" t="s">
        <v>32</v>
      </c>
      <c r="AX130" s="15" t="s">
        <v>83</v>
      </c>
      <c r="AY130" s="263" t="s">
        <v>164</v>
      </c>
    </row>
    <row r="131" s="2" customFormat="1" ht="16.5" customHeight="1">
      <c r="A131" s="38"/>
      <c r="B131" s="39"/>
      <c r="C131" s="218" t="s">
        <v>178</v>
      </c>
      <c r="D131" s="218" t="s">
        <v>166</v>
      </c>
      <c r="E131" s="219" t="s">
        <v>683</v>
      </c>
      <c r="F131" s="220" t="s">
        <v>684</v>
      </c>
      <c r="G131" s="221" t="s">
        <v>169</v>
      </c>
      <c r="H131" s="222">
        <v>120</v>
      </c>
      <c r="I131" s="223"/>
      <c r="J131" s="224">
        <f>ROUND(I131*H131,2)</f>
        <v>0</v>
      </c>
      <c r="K131" s="220" t="s">
        <v>1</v>
      </c>
      <c r="L131" s="44"/>
      <c r="M131" s="225" t="s">
        <v>1</v>
      </c>
      <c r="N131" s="226" t="s">
        <v>41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170</v>
      </c>
      <c r="AT131" s="229" t="s">
        <v>166</v>
      </c>
      <c r="AU131" s="229" t="s">
        <v>85</v>
      </c>
      <c r="AY131" s="17" t="s">
        <v>164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83</v>
      </c>
      <c r="BK131" s="230">
        <f>ROUND(I131*H131,2)</f>
        <v>0</v>
      </c>
      <c r="BL131" s="17" t="s">
        <v>170</v>
      </c>
      <c r="BM131" s="229" t="s">
        <v>194</v>
      </c>
    </row>
    <row r="132" s="13" customFormat="1">
      <c r="A132" s="13"/>
      <c r="B132" s="231"/>
      <c r="C132" s="232"/>
      <c r="D132" s="233" t="s">
        <v>172</v>
      </c>
      <c r="E132" s="234" t="s">
        <v>1</v>
      </c>
      <c r="F132" s="235" t="s">
        <v>685</v>
      </c>
      <c r="G132" s="232"/>
      <c r="H132" s="236">
        <v>120</v>
      </c>
      <c r="I132" s="237"/>
      <c r="J132" s="232"/>
      <c r="K132" s="232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172</v>
      </c>
      <c r="AU132" s="242" t="s">
        <v>85</v>
      </c>
      <c r="AV132" s="13" t="s">
        <v>85</v>
      </c>
      <c r="AW132" s="13" t="s">
        <v>32</v>
      </c>
      <c r="AX132" s="13" t="s">
        <v>76</v>
      </c>
      <c r="AY132" s="242" t="s">
        <v>164</v>
      </c>
    </row>
    <row r="133" s="15" customFormat="1">
      <c r="A133" s="15"/>
      <c r="B133" s="253"/>
      <c r="C133" s="254"/>
      <c r="D133" s="233" t="s">
        <v>172</v>
      </c>
      <c r="E133" s="255" t="s">
        <v>1</v>
      </c>
      <c r="F133" s="256" t="s">
        <v>201</v>
      </c>
      <c r="G133" s="254"/>
      <c r="H133" s="257">
        <v>120</v>
      </c>
      <c r="I133" s="258"/>
      <c r="J133" s="254"/>
      <c r="K133" s="254"/>
      <c r="L133" s="259"/>
      <c r="M133" s="260"/>
      <c r="N133" s="261"/>
      <c r="O133" s="261"/>
      <c r="P133" s="261"/>
      <c r="Q133" s="261"/>
      <c r="R133" s="261"/>
      <c r="S133" s="261"/>
      <c r="T133" s="262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3" t="s">
        <v>172</v>
      </c>
      <c r="AU133" s="263" t="s">
        <v>85</v>
      </c>
      <c r="AV133" s="15" t="s">
        <v>170</v>
      </c>
      <c r="AW133" s="15" t="s">
        <v>32</v>
      </c>
      <c r="AX133" s="15" t="s">
        <v>83</v>
      </c>
      <c r="AY133" s="263" t="s">
        <v>164</v>
      </c>
    </row>
    <row r="134" s="2" customFormat="1" ht="16.5" customHeight="1">
      <c r="A134" s="38"/>
      <c r="B134" s="39"/>
      <c r="C134" s="218" t="s">
        <v>170</v>
      </c>
      <c r="D134" s="218" t="s">
        <v>166</v>
      </c>
      <c r="E134" s="219" t="s">
        <v>686</v>
      </c>
      <c r="F134" s="220" t="s">
        <v>687</v>
      </c>
      <c r="G134" s="221" t="s">
        <v>169</v>
      </c>
      <c r="H134" s="222">
        <v>120</v>
      </c>
      <c r="I134" s="223"/>
      <c r="J134" s="224">
        <f>ROUND(I134*H134,2)</f>
        <v>0</v>
      </c>
      <c r="K134" s="220" t="s">
        <v>1</v>
      </c>
      <c r="L134" s="44"/>
      <c r="M134" s="225" t="s">
        <v>1</v>
      </c>
      <c r="N134" s="226" t="s">
        <v>41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170</v>
      </c>
      <c r="AT134" s="229" t="s">
        <v>166</v>
      </c>
      <c r="AU134" s="229" t="s">
        <v>85</v>
      </c>
      <c r="AY134" s="17" t="s">
        <v>164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83</v>
      </c>
      <c r="BK134" s="230">
        <f>ROUND(I134*H134,2)</f>
        <v>0</v>
      </c>
      <c r="BL134" s="17" t="s">
        <v>170</v>
      </c>
      <c r="BM134" s="229" t="s">
        <v>211</v>
      </c>
    </row>
    <row r="135" s="13" customFormat="1">
      <c r="A135" s="13"/>
      <c r="B135" s="231"/>
      <c r="C135" s="232"/>
      <c r="D135" s="233" t="s">
        <v>172</v>
      </c>
      <c r="E135" s="234" t="s">
        <v>1</v>
      </c>
      <c r="F135" s="235" t="s">
        <v>685</v>
      </c>
      <c r="G135" s="232"/>
      <c r="H135" s="236">
        <v>120</v>
      </c>
      <c r="I135" s="237"/>
      <c r="J135" s="232"/>
      <c r="K135" s="232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172</v>
      </c>
      <c r="AU135" s="242" t="s">
        <v>85</v>
      </c>
      <c r="AV135" s="13" t="s">
        <v>85</v>
      </c>
      <c r="AW135" s="13" t="s">
        <v>32</v>
      </c>
      <c r="AX135" s="13" t="s">
        <v>76</v>
      </c>
      <c r="AY135" s="242" t="s">
        <v>164</v>
      </c>
    </row>
    <row r="136" s="15" customFormat="1">
      <c r="A136" s="15"/>
      <c r="B136" s="253"/>
      <c r="C136" s="254"/>
      <c r="D136" s="233" t="s">
        <v>172</v>
      </c>
      <c r="E136" s="255" t="s">
        <v>1</v>
      </c>
      <c r="F136" s="256" t="s">
        <v>201</v>
      </c>
      <c r="G136" s="254"/>
      <c r="H136" s="257">
        <v>120</v>
      </c>
      <c r="I136" s="258"/>
      <c r="J136" s="254"/>
      <c r="K136" s="254"/>
      <c r="L136" s="259"/>
      <c r="M136" s="260"/>
      <c r="N136" s="261"/>
      <c r="O136" s="261"/>
      <c r="P136" s="261"/>
      <c r="Q136" s="261"/>
      <c r="R136" s="261"/>
      <c r="S136" s="261"/>
      <c r="T136" s="262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3" t="s">
        <v>172</v>
      </c>
      <c r="AU136" s="263" t="s">
        <v>85</v>
      </c>
      <c r="AV136" s="15" t="s">
        <v>170</v>
      </c>
      <c r="AW136" s="15" t="s">
        <v>32</v>
      </c>
      <c r="AX136" s="15" t="s">
        <v>83</v>
      </c>
      <c r="AY136" s="263" t="s">
        <v>164</v>
      </c>
    </row>
    <row r="137" s="2" customFormat="1" ht="16.5" customHeight="1">
      <c r="A137" s="38"/>
      <c r="B137" s="39"/>
      <c r="C137" s="218" t="s">
        <v>188</v>
      </c>
      <c r="D137" s="218" t="s">
        <v>166</v>
      </c>
      <c r="E137" s="219" t="s">
        <v>688</v>
      </c>
      <c r="F137" s="220" t="s">
        <v>689</v>
      </c>
      <c r="G137" s="221" t="s">
        <v>169</v>
      </c>
      <c r="H137" s="222">
        <v>120</v>
      </c>
      <c r="I137" s="223"/>
      <c r="J137" s="224">
        <f>ROUND(I137*H137,2)</f>
        <v>0</v>
      </c>
      <c r="K137" s="220" t="s">
        <v>1</v>
      </c>
      <c r="L137" s="44"/>
      <c r="M137" s="225" t="s">
        <v>1</v>
      </c>
      <c r="N137" s="226" t="s">
        <v>41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170</v>
      </c>
      <c r="AT137" s="229" t="s">
        <v>166</v>
      </c>
      <c r="AU137" s="229" t="s">
        <v>85</v>
      </c>
      <c r="AY137" s="17" t="s">
        <v>164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83</v>
      </c>
      <c r="BK137" s="230">
        <f>ROUND(I137*H137,2)</f>
        <v>0</v>
      </c>
      <c r="BL137" s="17" t="s">
        <v>170</v>
      </c>
      <c r="BM137" s="229" t="s">
        <v>224</v>
      </c>
    </row>
    <row r="138" s="13" customFormat="1">
      <c r="A138" s="13"/>
      <c r="B138" s="231"/>
      <c r="C138" s="232"/>
      <c r="D138" s="233" t="s">
        <v>172</v>
      </c>
      <c r="E138" s="234" t="s">
        <v>1</v>
      </c>
      <c r="F138" s="235" t="s">
        <v>685</v>
      </c>
      <c r="G138" s="232"/>
      <c r="H138" s="236">
        <v>120</v>
      </c>
      <c r="I138" s="237"/>
      <c r="J138" s="232"/>
      <c r="K138" s="232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172</v>
      </c>
      <c r="AU138" s="242" t="s">
        <v>85</v>
      </c>
      <c r="AV138" s="13" t="s">
        <v>85</v>
      </c>
      <c r="AW138" s="13" t="s">
        <v>32</v>
      </c>
      <c r="AX138" s="13" t="s">
        <v>76</v>
      </c>
      <c r="AY138" s="242" t="s">
        <v>164</v>
      </c>
    </row>
    <row r="139" s="15" customFormat="1">
      <c r="A139" s="15"/>
      <c r="B139" s="253"/>
      <c r="C139" s="254"/>
      <c r="D139" s="233" t="s">
        <v>172</v>
      </c>
      <c r="E139" s="255" t="s">
        <v>1</v>
      </c>
      <c r="F139" s="256" t="s">
        <v>201</v>
      </c>
      <c r="G139" s="254"/>
      <c r="H139" s="257">
        <v>120</v>
      </c>
      <c r="I139" s="258"/>
      <c r="J139" s="254"/>
      <c r="K139" s="254"/>
      <c r="L139" s="259"/>
      <c r="M139" s="260"/>
      <c r="N139" s="261"/>
      <c r="O139" s="261"/>
      <c r="P139" s="261"/>
      <c r="Q139" s="261"/>
      <c r="R139" s="261"/>
      <c r="S139" s="261"/>
      <c r="T139" s="262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3" t="s">
        <v>172</v>
      </c>
      <c r="AU139" s="263" t="s">
        <v>85</v>
      </c>
      <c r="AV139" s="15" t="s">
        <v>170</v>
      </c>
      <c r="AW139" s="15" t="s">
        <v>32</v>
      </c>
      <c r="AX139" s="15" t="s">
        <v>83</v>
      </c>
      <c r="AY139" s="263" t="s">
        <v>164</v>
      </c>
    </row>
    <row r="140" s="2" customFormat="1" ht="21.75" customHeight="1">
      <c r="A140" s="38"/>
      <c r="B140" s="39"/>
      <c r="C140" s="218" t="s">
        <v>194</v>
      </c>
      <c r="D140" s="218" t="s">
        <v>166</v>
      </c>
      <c r="E140" s="219" t="s">
        <v>690</v>
      </c>
      <c r="F140" s="220" t="s">
        <v>691</v>
      </c>
      <c r="G140" s="221" t="s">
        <v>169</v>
      </c>
      <c r="H140" s="222">
        <v>120</v>
      </c>
      <c r="I140" s="223"/>
      <c r="J140" s="224">
        <f>ROUND(I140*H140,2)</f>
        <v>0</v>
      </c>
      <c r="K140" s="220" t="s">
        <v>1</v>
      </c>
      <c r="L140" s="44"/>
      <c r="M140" s="225" t="s">
        <v>1</v>
      </c>
      <c r="N140" s="226" t="s">
        <v>41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170</v>
      </c>
      <c r="AT140" s="229" t="s">
        <v>166</v>
      </c>
      <c r="AU140" s="229" t="s">
        <v>85</v>
      </c>
      <c r="AY140" s="17" t="s">
        <v>164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83</v>
      </c>
      <c r="BK140" s="230">
        <f>ROUND(I140*H140,2)</f>
        <v>0</v>
      </c>
      <c r="BL140" s="17" t="s">
        <v>170</v>
      </c>
      <c r="BM140" s="229" t="s">
        <v>235</v>
      </c>
    </row>
    <row r="141" s="13" customFormat="1">
      <c r="A141" s="13"/>
      <c r="B141" s="231"/>
      <c r="C141" s="232"/>
      <c r="D141" s="233" t="s">
        <v>172</v>
      </c>
      <c r="E141" s="234" t="s">
        <v>1</v>
      </c>
      <c r="F141" s="235" t="s">
        <v>685</v>
      </c>
      <c r="G141" s="232"/>
      <c r="H141" s="236">
        <v>120</v>
      </c>
      <c r="I141" s="237"/>
      <c r="J141" s="232"/>
      <c r="K141" s="232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172</v>
      </c>
      <c r="AU141" s="242" t="s">
        <v>85</v>
      </c>
      <c r="AV141" s="13" t="s">
        <v>85</v>
      </c>
      <c r="AW141" s="13" t="s">
        <v>32</v>
      </c>
      <c r="AX141" s="13" t="s">
        <v>76</v>
      </c>
      <c r="AY141" s="242" t="s">
        <v>164</v>
      </c>
    </row>
    <row r="142" s="15" customFormat="1">
      <c r="A142" s="15"/>
      <c r="B142" s="253"/>
      <c r="C142" s="254"/>
      <c r="D142" s="233" t="s">
        <v>172</v>
      </c>
      <c r="E142" s="255" t="s">
        <v>1</v>
      </c>
      <c r="F142" s="256" t="s">
        <v>201</v>
      </c>
      <c r="G142" s="254"/>
      <c r="H142" s="257">
        <v>120</v>
      </c>
      <c r="I142" s="258"/>
      <c r="J142" s="254"/>
      <c r="K142" s="254"/>
      <c r="L142" s="259"/>
      <c r="M142" s="260"/>
      <c r="N142" s="261"/>
      <c r="O142" s="261"/>
      <c r="P142" s="261"/>
      <c r="Q142" s="261"/>
      <c r="R142" s="261"/>
      <c r="S142" s="261"/>
      <c r="T142" s="262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3" t="s">
        <v>172</v>
      </c>
      <c r="AU142" s="263" t="s">
        <v>85</v>
      </c>
      <c r="AV142" s="15" t="s">
        <v>170</v>
      </c>
      <c r="AW142" s="15" t="s">
        <v>32</v>
      </c>
      <c r="AX142" s="15" t="s">
        <v>83</v>
      </c>
      <c r="AY142" s="263" t="s">
        <v>164</v>
      </c>
    </row>
    <row r="143" s="2" customFormat="1" ht="16.5" customHeight="1">
      <c r="A143" s="38"/>
      <c r="B143" s="39"/>
      <c r="C143" s="218" t="s">
        <v>203</v>
      </c>
      <c r="D143" s="218" t="s">
        <v>166</v>
      </c>
      <c r="E143" s="219" t="s">
        <v>440</v>
      </c>
      <c r="F143" s="220" t="s">
        <v>441</v>
      </c>
      <c r="G143" s="221" t="s">
        <v>169</v>
      </c>
      <c r="H143" s="222">
        <v>0.65000000000000002</v>
      </c>
      <c r="I143" s="223"/>
      <c r="J143" s="224">
        <f>ROUND(I143*H143,2)</f>
        <v>0</v>
      </c>
      <c r="K143" s="220" t="s">
        <v>1</v>
      </c>
      <c r="L143" s="44"/>
      <c r="M143" s="225" t="s">
        <v>1</v>
      </c>
      <c r="N143" s="226" t="s">
        <v>41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170</v>
      </c>
      <c r="AT143" s="229" t="s">
        <v>166</v>
      </c>
      <c r="AU143" s="229" t="s">
        <v>85</v>
      </c>
      <c r="AY143" s="17" t="s">
        <v>164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83</v>
      </c>
      <c r="BK143" s="230">
        <f>ROUND(I143*H143,2)</f>
        <v>0</v>
      </c>
      <c r="BL143" s="17" t="s">
        <v>170</v>
      </c>
      <c r="BM143" s="229" t="s">
        <v>246</v>
      </c>
    </row>
    <row r="144" s="13" customFormat="1">
      <c r="A144" s="13"/>
      <c r="B144" s="231"/>
      <c r="C144" s="232"/>
      <c r="D144" s="233" t="s">
        <v>172</v>
      </c>
      <c r="E144" s="234" t="s">
        <v>1</v>
      </c>
      <c r="F144" s="235" t="s">
        <v>692</v>
      </c>
      <c r="G144" s="232"/>
      <c r="H144" s="236">
        <v>0.65000000000000002</v>
      </c>
      <c r="I144" s="237"/>
      <c r="J144" s="232"/>
      <c r="K144" s="232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172</v>
      </c>
      <c r="AU144" s="242" t="s">
        <v>85</v>
      </c>
      <c r="AV144" s="13" t="s">
        <v>85</v>
      </c>
      <c r="AW144" s="13" t="s">
        <v>32</v>
      </c>
      <c r="AX144" s="13" t="s">
        <v>76</v>
      </c>
      <c r="AY144" s="242" t="s">
        <v>164</v>
      </c>
    </row>
    <row r="145" s="15" customFormat="1">
      <c r="A145" s="15"/>
      <c r="B145" s="253"/>
      <c r="C145" s="254"/>
      <c r="D145" s="233" t="s">
        <v>172</v>
      </c>
      <c r="E145" s="255" t="s">
        <v>1</v>
      </c>
      <c r="F145" s="256" t="s">
        <v>201</v>
      </c>
      <c r="G145" s="254"/>
      <c r="H145" s="257">
        <v>0.65000000000000002</v>
      </c>
      <c r="I145" s="258"/>
      <c r="J145" s="254"/>
      <c r="K145" s="254"/>
      <c r="L145" s="259"/>
      <c r="M145" s="260"/>
      <c r="N145" s="261"/>
      <c r="O145" s="261"/>
      <c r="P145" s="261"/>
      <c r="Q145" s="261"/>
      <c r="R145" s="261"/>
      <c r="S145" s="261"/>
      <c r="T145" s="262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3" t="s">
        <v>172</v>
      </c>
      <c r="AU145" s="263" t="s">
        <v>85</v>
      </c>
      <c r="AV145" s="15" t="s">
        <v>170</v>
      </c>
      <c r="AW145" s="15" t="s">
        <v>32</v>
      </c>
      <c r="AX145" s="15" t="s">
        <v>83</v>
      </c>
      <c r="AY145" s="263" t="s">
        <v>164</v>
      </c>
    </row>
    <row r="146" s="2" customFormat="1" ht="16.5" customHeight="1">
      <c r="A146" s="38"/>
      <c r="B146" s="39"/>
      <c r="C146" s="272" t="s">
        <v>211</v>
      </c>
      <c r="D146" s="272" t="s">
        <v>416</v>
      </c>
      <c r="E146" s="273" t="s">
        <v>444</v>
      </c>
      <c r="F146" s="274" t="s">
        <v>445</v>
      </c>
      <c r="G146" s="275" t="s">
        <v>169</v>
      </c>
      <c r="H146" s="276">
        <v>0.66300000000000003</v>
      </c>
      <c r="I146" s="277"/>
      <c r="J146" s="278">
        <f>ROUND(I146*H146,2)</f>
        <v>0</v>
      </c>
      <c r="K146" s="274" t="s">
        <v>1</v>
      </c>
      <c r="L146" s="279"/>
      <c r="M146" s="280" t="s">
        <v>1</v>
      </c>
      <c r="N146" s="281" t="s">
        <v>41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211</v>
      </c>
      <c r="AT146" s="229" t="s">
        <v>416</v>
      </c>
      <c r="AU146" s="229" t="s">
        <v>85</v>
      </c>
      <c r="AY146" s="17" t="s">
        <v>164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83</v>
      </c>
      <c r="BK146" s="230">
        <f>ROUND(I146*H146,2)</f>
        <v>0</v>
      </c>
      <c r="BL146" s="17" t="s">
        <v>170</v>
      </c>
      <c r="BM146" s="229" t="s">
        <v>292</v>
      </c>
    </row>
    <row r="147" s="13" customFormat="1">
      <c r="A147" s="13"/>
      <c r="B147" s="231"/>
      <c r="C147" s="232"/>
      <c r="D147" s="233" t="s">
        <v>172</v>
      </c>
      <c r="E147" s="234" t="s">
        <v>1</v>
      </c>
      <c r="F147" s="235" t="s">
        <v>693</v>
      </c>
      <c r="G147" s="232"/>
      <c r="H147" s="236">
        <v>0.66300000000000003</v>
      </c>
      <c r="I147" s="237"/>
      <c r="J147" s="232"/>
      <c r="K147" s="232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172</v>
      </c>
      <c r="AU147" s="242" t="s">
        <v>85</v>
      </c>
      <c r="AV147" s="13" t="s">
        <v>85</v>
      </c>
      <c r="AW147" s="13" t="s">
        <v>32</v>
      </c>
      <c r="AX147" s="13" t="s">
        <v>76</v>
      </c>
      <c r="AY147" s="242" t="s">
        <v>164</v>
      </c>
    </row>
    <row r="148" s="15" customFormat="1">
      <c r="A148" s="15"/>
      <c r="B148" s="253"/>
      <c r="C148" s="254"/>
      <c r="D148" s="233" t="s">
        <v>172</v>
      </c>
      <c r="E148" s="255" t="s">
        <v>1</v>
      </c>
      <c r="F148" s="256" t="s">
        <v>201</v>
      </c>
      <c r="G148" s="254"/>
      <c r="H148" s="257">
        <v>0.66300000000000003</v>
      </c>
      <c r="I148" s="258"/>
      <c r="J148" s="254"/>
      <c r="K148" s="254"/>
      <c r="L148" s="259"/>
      <c r="M148" s="260"/>
      <c r="N148" s="261"/>
      <c r="O148" s="261"/>
      <c r="P148" s="261"/>
      <c r="Q148" s="261"/>
      <c r="R148" s="261"/>
      <c r="S148" s="261"/>
      <c r="T148" s="262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3" t="s">
        <v>172</v>
      </c>
      <c r="AU148" s="263" t="s">
        <v>85</v>
      </c>
      <c r="AV148" s="15" t="s">
        <v>170</v>
      </c>
      <c r="AW148" s="15" t="s">
        <v>32</v>
      </c>
      <c r="AX148" s="15" t="s">
        <v>83</v>
      </c>
      <c r="AY148" s="263" t="s">
        <v>164</v>
      </c>
    </row>
    <row r="149" s="12" customFormat="1" ht="22.8" customHeight="1">
      <c r="A149" s="12"/>
      <c r="B149" s="202"/>
      <c r="C149" s="203"/>
      <c r="D149" s="204" t="s">
        <v>75</v>
      </c>
      <c r="E149" s="216" t="s">
        <v>209</v>
      </c>
      <c r="F149" s="216" t="s">
        <v>255</v>
      </c>
      <c r="G149" s="203"/>
      <c r="H149" s="203"/>
      <c r="I149" s="206"/>
      <c r="J149" s="217">
        <f>BK149</f>
        <v>0</v>
      </c>
      <c r="K149" s="203"/>
      <c r="L149" s="208"/>
      <c r="M149" s="209"/>
      <c r="N149" s="210"/>
      <c r="O149" s="210"/>
      <c r="P149" s="211">
        <f>SUM(P150:P163)</f>
        <v>0</v>
      </c>
      <c r="Q149" s="210"/>
      <c r="R149" s="211">
        <f>SUM(R150:R163)</f>
        <v>0</v>
      </c>
      <c r="S149" s="210"/>
      <c r="T149" s="212">
        <f>SUM(T150:T163)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3" t="s">
        <v>83</v>
      </c>
      <c r="AT149" s="214" t="s">
        <v>75</v>
      </c>
      <c r="AU149" s="214" t="s">
        <v>83</v>
      </c>
      <c r="AY149" s="213" t="s">
        <v>164</v>
      </c>
      <c r="BK149" s="215">
        <f>SUM(BK150:BK163)</f>
        <v>0</v>
      </c>
    </row>
    <row r="150" s="2" customFormat="1" ht="16.5" customHeight="1">
      <c r="A150" s="38"/>
      <c r="B150" s="39"/>
      <c r="C150" s="218" t="s">
        <v>209</v>
      </c>
      <c r="D150" s="218" t="s">
        <v>166</v>
      </c>
      <c r="E150" s="219" t="s">
        <v>448</v>
      </c>
      <c r="F150" s="220" t="s">
        <v>449</v>
      </c>
      <c r="G150" s="221" t="s">
        <v>185</v>
      </c>
      <c r="H150" s="222">
        <v>52</v>
      </c>
      <c r="I150" s="223"/>
      <c r="J150" s="224">
        <f>ROUND(I150*H150,2)</f>
        <v>0</v>
      </c>
      <c r="K150" s="220" t="s">
        <v>1</v>
      </c>
      <c r="L150" s="44"/>
      <c r="M150" s="225" t="s">
        <v>1</v>
      </c>
      <c r="N150" s="226" t="s">
        <v>41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170</v>
      </c>
      <c r="AT150" s="229" t="s">
        <v>166</v>
      </c>
      <c r="AU150" s="229" t="s">
        <v>85</v>
      </c>
      <c r="AY150" s="17" t="s">
        <v>164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83</v>
      </c>
      <c r="BK150" s="230">
        <f>ROUND(I150*H150,2)</f>
        <v>0</v>
      </c>
      <c r="BL150" s="17" t="s">
        <v>170</v>
      </c>
      <c r="BM150" s="229" t="s">
        <v>293</v>
      </c>
    </row>
    <row r="151" s="13" customFormat="1">
      <c r="A151" s="13"/>
      <c r="B151" s="231"/>
      <c r="C151" s="232"/>
      <c r="D151" s="233" t="s">
        <v>172</v>
      </c>
      <c r="E151" s="234" t="s">
        <v>1</v>
      </c>
      <c r="F151" s="235" t="s">
        <v>694</v>
      </c>
      <c r="G151" s="232"/>
      <c r="H151" s="236">
        <v>37</v>
      </c>
      <c r="I151" s="237"/>
      <c r="J151" s="232"/>
      <c r="K151" s="232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172</v>
      </c>
      <c r="AU151" s="242" t="s">
        <v>85</v>
      </c>
      <c r="AV151" s="13" t="s">
        <v>85</v>
      </c>
      <c r="AW151" s="13" t="s">
        <v>32</v>
      </c>
      <c r="AX151" s="13" t="s">
        <v>76</v>
      </c>
      <c r="AY151" s="242" t="s">
        <v>164</v>
      </c>
    </row>
    <row r="152" s="13" customFormat="1">
      <c r="A152" s="13"/>
      <c r="B152" s="231"/>
      <c r="C152" s="232"/>
      <c r="D152" s="233" t="s">
        <v>172</v>
      </c>
      <c r="E152" s="234" t="s">
        <v>1</v>
      </c>
      <c r="F152" s="235" t="s">
        <v>695</v>
      </c>
      <c r="G152" s="232"/>
      <c r="H152" s="236">
        <v>11</v>
      </c>
      <c r="I152" s="237"/>
      <c r="J152" s="232"/>
      <c r="K152" s="232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172</v>
      </c>
      <c r="AU152" s="242" t="s">
        <v>85</v>
      </c>
      <c r="AV152" s="13" t="s">
        <v>85</v>
      </c>
      <c r="AW152" s="13" t="s">
        <v>32</v>
      </c>
      <c r="AX152" s="13" t="s">
        <v>76</v>
      </c>
      <c r="AY152" s="242" t="s">
        <v>164</v>
      </c>
    </row>
    <row r="153" s="13" customFormat="1">
      <c r="A153" s="13"/>
      <c r="B153" s="231"/>
      <c r="C153" s="232"/>
      <c r="D153" s="233" t="s">
        <v>172</v>
      </c>
      <c r="E153" s="234" t="s">
        <v>1</v>
      </c>
      <c r="F153" s="235" t="s">
        <v>696</v>
      </c>
      <c r="G153" s="232"/>
      <c r="H153" s="236">
        <v>4</v>
      </c>
      <c r="I153" s="237"/>
      <c r="J153" s="232"/>
      <c r="K153" s="232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172</v>
      </c>
      <c r="AU153" s="242" t="s">
        <v>85</v>
      </c>
      <c r="AV153" s="13" t="s">
        <v>85</v>
      </c>
      <c r="AW153" s="13" t="s">
        <v>32</v>
      </c>
      <c r="AX153" s="13" t="s">
        <v>76</v>
      </c>
      <c r="AY153" s="242" t="s">
        <v>164</v>
      </c>
    </row>
    <row r="154" s="15" customFormat="1">
      <c r="A154" s="15"/>
      <c r="B154" s="253"/>
      <c r="C154" s="254"/>
      <c r="D154" s="233" t="s">
        <v>172</v>
      </c>
      <c r="E154" s="255" t="s">
        <v>1</v>
      </c>
      <c r="F154" s="256" t="s">
        <v>261</v>
      </c>
      <c r="G154" s="254"/>
      <c r="H154" s="257">
        <v>52</v>
      </c>
      <c r="I154" s="258"/>
      <c r="J154" s="254"/>
      <c r="K154" s="254"/>
      <c r="L154" s="259"/>
      <c r="M154" s="260"/>
      <c r="N154" s="261"/>
      <c r="O154" s="261"/>
      <c r="P154" s="261"/>
      <c r="Q154" s="261"/>
      <c r="R154" s="261"/>
      <c r="S154" s="261"/>
      <c r="T154" s="262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3" t="s">
        <v>172</v>
      </c>
      <c r="AU154" s="263" t="s">
        <v>85</v>
      </c>
      <c r="AV154" s="15" t="s">
        <v>170</v>
      </c>
      <c r="AW154" s="15" t="s">
        <v>32</v>
      </c>
      <c r="AX154" s="15" t="s">
        <v>83</v>
      </c>
      <c r="AY154" s="263" t="s">
        <v>164</v>
      </c>
    </row>
    <row r="155" s="2" customFormat="1" ht="16.5" customHeight="1">
      <c r="A155" s="38"/>
      <c r="B155" s="39"/>
      <c r="C155" s="272" t="s">
        <v>224</v>
      </c>
      <c r="D155" s="272" t="s">
        <v>416</v>
      </c>
      <c r="E155" s="273" t="s">
        <v>454</v>
      </c>
      <c r="F155" s="274" t="s">
        <v>455</v>
      </c>
      <c r="G155" s="275" t="s">
        <v>185</v>
      </c>
      <c r="H155" s="276">
        <v>37.369999999999997</v>
      </c>
      <c r="I155" s="277"/>
      <c r="J155" s="278">
        <f>ROUND(I155*H155,2)</f>
        <v>0</v>
      </c>
      <c r="K155" s="274" t="s">
        <v>1</v>
      </c>
      <c r="L155" s="279"/>
      <c r="M155" s="280" t="s">
        <v>1</v>
      </c>
      <c r="N155" s="281" t="s">
        <v>41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211</v>
      </c>
      <c r="AT155" s="229" t="s">
        <v>416</v>
      </c>
      <c r="AU155" s="229" t="s">
        <v>85</v>
      </c>
      <c r="AY155" s="17" t="s">
        <v>164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83</v>
      </c>
      <c r="BK155" s="230">
        <f>ROUND(I155*H155,2)</f>
        <v>0</v>
      </c>
      <c r="BL155" s="17" t="s">
        <v>170</v>
      </c>
      <c r="BM155" s="229" t="s">
        <v>296</v>
      </c>
    </row>
    <row r="156" s="13" customFormat="1">
      <c r="A156" s="13"/>
      <c r="B156" s="231"/>
      <c r="C156" s="232"/>
      <c r="D156" s="233" t="s">
        <v>172</v>
      </c>
      <c r="E156" s="234" t="s">
        <v>1</v>
      </c>
      <c r="F156" s="235" t="s">
        <v>697</v>
      </c>
      <c r="G156" s="232"/>
      <c r="H156" s="236">
        <v>37.369999999999997</v>
      </c>
      <c r="I156" s="237"/>
      <c r="J156" s="232"/>
      <c r="K156" s="232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172</v>
      </c>
      <c r="AU156" s="242" t="s">
        <v>85</v>
      </c>
      <c r="AV156" s="13" t="s">
        <v>85</v>
      </c>
      <c r="AW156" s="13" t="s">
        <v>32</v>
      </c>
      <c r="AX156" s="13" t="s">
        <v>76</v>
      </c>
      <c r="AY156" s="242" t="s">
        <v>164</v>
      </c>
    </row>
    <row r="157" s="15" customFormat="1">
      <c r="A157" s="15"/>
      <c r="B157" s="253"/>
      <c r="C157" s="254"/>
      <c r="D157" s="233" t="s">
        <v>172</v>
      </c>
      <c r="E157" s="255" t="s">
        <v>1</v>
      </c>
      <c r="F157" s="256" t="s">
        <v>201</v>
      </c>
      <c r="G157" s="254"/>
      <c r="H157" s="257">
        <v>37.369999999999997</v>
      </c>
      <c r="I157" s="258"/>
      <c r="J157" s="254"/>
      <c r="K157" s="254"/>
      <c r="L157" s="259"/>
      <c r="M157" s="260"/>
      <c r="N157" s="261"/>
      <c r="O157" s="261"/>
      <c r="P157" s="261"/>
      <c r="Q157" s="261"/>
      <c r="R157" s="261"/>
      <c r="S157" s="261"/>
      <c r="T157" s="262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3" t="s">
        <v>172</v>
      </c>
      <c r="AU157" s="263" t="s">
        <v>85</v>
      </c>
      <c r="AV157" s="15" t="s">
        <v>170</v>
      </c>
      <c r="AW157" s="15" t="s">
        <v>32</v>
      </c>
      <c r="AX157" s="15" t="s">
        <v>83</v>
      </c>
      <c r="AY157" s="263" t="s">
        <v>164</v>
      </c>
    </row>
    <row r="158" s="2" customFormat="1" ht="16.5" customHeight="1">
      <c r="A158" s="38"/>
      <c r="B158" s="39"/>
      <c r="C158" s="272" t="s">
        <v>230</v>
      </c>
      <c r="D158" s="272" t="s">
        <v>416</v>
      </c>
      <c r="E158" s="273" t="s">
        <v>459</v>
      </c>
      <c r="F158" s="274" t="s">
        <v>460</v>
      </c>
      <c r="G158" s="275" t="s">
        <v>185</v>
      </c>
      <c r="H158" s="276">
        <v>11.109999999999999</v>
      </c>
      <c r="I158" s="277"/>
      <c r="J158" s="278">
        <f>ROUND(I158*H158,2)</f>
        <v>0</v>
      </c>
      <c r="K158" s="274" t="s">
        <v>1</v>
      </c>
      <c r="L158" s="279"/>
      <c r="M158" s="280" t="s">
        <v>1</v>
      </c>
      <c r="N158" s="281" t="s">
        <v>41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211</v>
      </c>
      <c r="AT158" s="229" t="s">
        <v>416</v>
      </c>
      <c r="AU158" s="229" t="s">
        <v>85</v>
      </c>
      <c r="AY158" s="17" t="s">
        <v>164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83</v>
      </c>
      <c r="BK158" s="230">
        <f>ROUND(I158*H158,2)</f>
        <v>0</v>
      </c>
      <c r="BL158" s="17" t="s">
        <v>170</v>
      </c>
      <c r="BM158" s="229" t="s">
        <v>298</v>
      </c>
    </row>
    <row r="159" s="13" customFormat="1">
      <c r="A159" s="13"/>
      <c r="B159" s="231"/>
      <c r="C159" s="232"/>
      <c r="D159" s="233" t="s">
        <v>172</v>
      </c>
      <c r="E159" s="234" t="s">
        <v>1</v>
      </c>
      <c r="F159" s="235" t="s">
        <v>698</v>
      </c>
      <c r="G159" s="232"/>
      <c r="H159" s="236">
        <v>11.109999999999999</v>
      </c>
      <c r="I159" s="237"/>
      <c r="J159" s="232"/>
      <c r="K159" s="232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172</v>
      </c>
      <c r="AU159" s="242" t="s">
        <v>85</v>
      </c>
      <c r="AV159" s="13" t="s">
        <v>85</v>
      </c>
      <c r="AW159" s="13" t="s">
        <v>32</v>
      </c>
      <c r="AX159" s="13" t="s">
        <v>76</v>
      </c>
      <c r="AY159" s="242" t="s">
        <v>164</v>
      </c>
    </row>
    <row r="160" s="15" customFormat="1">
      <c r="A160" s="15"/>
      <c r="B160" s="253"/>
      <c r="C160" s="254"/>
      <c r="D160" s="233" t="s">
        <v>172</v>
      </c>
      <c r="E160" s="255" t="s">
        <v>1</v>
      </c>
      <c r="F160" s="256" t="s">
        <v>201</v>
      </c>
      <c r="G160" s="254"/>
      <c r="H160" s="257">
        <v>11.109999999999999</v>
      </c>
      <c r="I160" s="258"/>
      <c r="J160" s="254"/>
      <c r="K160" s="254"/>
      <c r="L160" s="259"/>
      <c r="M160" s="260"/>
      <c r="N160" s="261"/>
      <c r="O160" s="261"/>
      <c r="P160" s="261"/>
      <c r="Q160" s="261"/>
      <c r="R160" s="261"/>
      <c r="S160" s="261"/>
      <c r="T160" s="262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3" t="s">
        <v>172</v>
      </c>
      <c r="AU160" s="263" t="s">
        <v>85</v>
      </c>
      <c r="AV160" s="15" t="s">
        <v>170</v>
      </c>
      <c r="AW160" s="15" t="s">
        <v>32</v>
      </c>
      <c r="AX160" s="15" t="s">
        <v>83</v>
      </c>
      <c r="AY160" s="263" t="s">
        <v>164</v>
      </c>
    </row>
    <row r="161" s="2" customFormat="1" ht="16.5" customHeight="1">
      <c r="A161" s="38"/>
      <c r="B161" s="39"/>
      <c r="C161" s="272" t="s">
        <v>235</v>
      </c>
      <c r="D161" s="272" t="s">
        <v>416</v>
      </c>
      <c r="E161" s="273" t="s">
        <v>463</v>
      </c>
      <c r="F161" s="274" t="s">
        <v>464</v>
      </c>
      <c r="G161" s="275" t="s">
        <v>185</v>
      </c>
      <c r="H161" s="276">
        <v>4.04</v>
      </c>
      <c r="I161" s="277"/>
      <c r="J161" s="278">
        <f>ROUND(I161*H161,2)</f>
        <v>0</v>
      </c>
      <c r="K161" s="274" t="s">
        <v>1</v>
      </c>
      <c r="L161" s="279"/>
      <c r="M161" s="280" t="s">
        <v>1</v>
      </c>
      <c r="N161" s="281" t="s">
        <v>41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211</v>
      </c>
      <c r="AT161" s="229" t="s">
        <v>416</v>
      </c>
      <c r="AU161" s="229" t="s">
        <v>85</v>
      </c>
      <c r="AY161" s="17" t="s">
        <v>164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83</v>
      </c>
      <c r="BK161" s="230">
        <f>ROUND(I161*H161,2)</f>
        <v>0</v>
      </c>
      <c r="BL161" s="17" t="s">
        <v>170</v>
      </c>
      <c r="BM161" s="229" t="s">
        <v>300</v>
      </c>
    </row>
    <row r="162" s="13" customFormat="1">
      <c r="A162" s="13"/>
      <c r="B162" s="231"/>
      <c r="C162" s="232"/>
      <c r="D162" s="233" t="s">
        <v>172</v>
      </c>
      <c r="E162" s="234" t="s">
        <v>1</v>
      </c>
      <c r="F162" s="235" t="s">
        <v>699</v>
      </c>
      <c r="G162" s="232"/>
      <c r="H162" s="236">
        <v>4.04</v>
      </c>
      <c r="I162" s="237"/>
      <c r="J162" s="232"/>
      <c r="K162" s="232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172</v>
      </c>
      <c r="AU162" s="242" t="s">
        <v>85</v>
      </c>
      <c r="AV162" s="13" t="s">
        <v>85</v>
      </c>
      <c r="AW162" s="13" t="s">
        <v>32</v>
      </c>
      <c r="AX162" s="13" t="s">
        <v>76</v>
      </c>
      <c r="AY162" s="242" t="s">
        <v>164</v>
      </c>
    </row>
    <row r="163" s="15" customFormat="1">
      <c r="A163" s="15"/>
      <c r="B163" s="253"/>
      <c r="C163" s="254"/>
      <c r="D163" s="233" t="s">
        <v>172</v>
      </c>
      <c r="E163" s="255" t="s">
        <v>1</v>
      </c>
      <c r="F163" s="256" t="s">
        <v>201</v>
      </c>
      <c r="G163" s="254"/>
      <c r="H163" s="257">
        <v>4.04</v>
      </c>
      <c r="I163" s="258"/>
      <c r="J163" s="254"/>
      <c r="K163" s="254"/>
      <c r="L163" s="259"/>
      <c r="M163" s="260"/>
      <c r="N163" s="261"/>
      <c r="O163" s="261"/>
      <c r="P163" s="261"/>
      <c r="Q163" s="261"/>
      <c r="R163" s="261"/>
      <c r="S163" s="261"/>
      <c r="T163" s="262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3" t="s">
        <v>172</v>
      </c>
      <c r="AU163" s="263" t="s">
        <v>85</v>
      </c>
      <c r="AV163" s="15" t="s">
        <v>170</v>
      </c>
      <c r="AW163" s="15" t="s">
        <v>32</v>
      </c>
      <c r="AX163" s="15" t="s">
        <v>83</v>
      </c>
      <c r="AY163" s="263" t="s">
        <v>164</v>
      </c>
    </row>
    <row r="164" s="12" customFormat="1" ht="22.8" customHeight="1">
      <c r="A164" s="12"/>
      <c r="B164" s="202"/>
      <c r="C164" s="203"/>
      <c r="D164" s="204" t="s">
        <v>75</v>
      </c>
      <c r="E164" s="216" t="s">
        <v>244</v>
      </c>
      <c r="F164" s="216" t="s">
        <v>308</v>
      </c>
      <c r="G164" s="203"/>
      <c r="H164" s="203"/>
      <c r="I164" s="206"/>
      <c r="J164" s="217">
        <f>BK164</f>
        <v>0</v>
      </c>
      <c r="K164" s="203"/>
      <c r="L164" s="208"/>
      <c r="M164" s="209"/>
      <c r="N164" s="210"/>
      <c r="O164" s="210"/>
      <c r="P164" s="211">
        <f>P165</f>
        <v>0</v>
      </c>
      <c r="Q164" s="210"/>
      <c r="R164" s="211">
        <f>R165</f>
        <v>0</v>
      </c>
      <c r="S164" s="210"/>
      <c r="T164" s="212">
        <f>T165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3" t="s">
        <v>83</v>
      </c>
      <c r="AT164" s="214" t="s">
        <v>75</v>
      </c>
      <c r="AU164" s="214" t="s">
        <v>83</v>
      </c>
      <c r="AY164" s="213" t="s">
        <v>164</v>
      </c>
      <c r="BK164" s="215">
        <f>BK165</f>
        <v>0</v>
      </c>
    </row>
    <row r="165" s="2" customFormat="1" ht="21.75" customHeight="1">
      <c r="A165" s="38"/>
      <c r="B165" s="39"/>
      <c r="C165" s="218" t="s">
        <v>240</v>
      </c>
      <c r="D165" s="218" t="s">
        <v>166</v>
      </c>
      <c r="E165" s="219" t="s">
        <v>247</v>
      </c>
      <c r="F165" s="220" t="s">
        <v>248</v>
      </c>
      <c r="G165" s="221" t="s">
        <v>220</v>
      </c>
      <c r="H165" s="222">
        <v>58.034999999999997</v>
      </c>
      <c r="I165" s="223"/>
      <c r="J165" s="224">
        <f>ROUND(I165*H165,2)</f>
        <v>0</v>
      </c>
      <c r="K165" s="220" t="s">
        <v>1</v>
      </c>
      <c r="L165" s="44"/>
      <c r="M165" s="264" t="s">
        <v>1</v>
      </c>
      <c r="N165" s="265" t="s">
        <v>41</v>
      </c>
      <c r="O165" s="266"/>
      <c r="P165" s="267">
        <f>O165*H165</f>
        <v>0</v>
      </c>
      <c r="Q165" s="267">
        <v>0</v>
      </c>
      <c r="R165" s="267">
        <f>Q165*H165</f>
        <v>0</v>
      </c>
      <c r="S165" s="267">
        <v>0</v>
      </c>
      <c r="T165" s="26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170</v>
      </c>
      <c r="AT165" s="229" t="s">
        <v>166</v>
      </c>
      <c r="AU165" s="229" t="s">
        <v>85</v>
      </c>
      <c r="AY165" s="17" t="s">
        <v>164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83</v>
      </c>
      <c r="BK165" s="230">
        <f>ROUND(I165*H165,2)</f>
        <v>0</v>
      </c>
      <c r="BL165" s="17" t="s">
        <v>170</v>
      </c>
      <c r="BM165" s="229" t="s">
        <v>302</v>
      </c>
    </row>
    <row r="166" s="2" customFormat="1" ht="6.96" customHeight="1">
      <c r="A166" s="38"/>
      <c r="B166" s="66"/>
      <c r="C166" s="67"/>
      <c r="D166" s="67"/>
      <c r="E166" s="67"/>
      <c r="F166" s="67"/>
      <c r="G166" s="67"/>
      <c r="H166" s="67"/>
      <c r="I166" s="67"/>
      <c r="J166" s="67"/>
      <c r="K166" s="67"/>
      <c r="L166" s="44"/>
      <c r="M166" s="38"/>
      <c r="O166" s="38"/>
      <c r="P166" s="38"/>
      <c r="Q166" s="38"/>
      <c r="R166" s="38"/>
      <c r="S166" s="38"/>
      <c r="T166" s="38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</row>
  </sheetData>
  <sheetProtection sheet="1" autoFilter="0" formatColumns="0" formatRows="0" objects="1" scenarios="1" spinCount="100000" saltValue="cv4QgnPqmATxX/HkjVH0IWgloXN5uv6BNRYEwBPrIxpfLR+kFZMofZeHCr4+Mnhz7vOrWirpPCotIRhI5cXtmA==" hashValue="6uD6u9Rj1wNceIfNUzU6pzc5hOn3MhW4pvm9gXRV6Tug+nal1V+t1fwhWYaXugWfEn9A6L702GqSv92N62SDcw==" algorithmName="SHA-512" password="C7A2"/>
  <autoFilter ref="C120:K165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131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2021022oL - _II-401, III-36063, III-36066 Lipník, úprava křižovatky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132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133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8. 6. 2022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134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135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136</v>
      </c>
      <c r="F21" s="38"/>
      <c r="G21" s="38"/>
      <c r="H21" s="38"/>
      <c r="I21" s="140" t="s">
        <v>27</v>
      </c>
      <c r="J21" s="143" t="s">
        <v>137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138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ROUND((SUM(BE121:BE164)),  2)</f>
        <v>0</v>
      </c>
      <c r="G33" s="38"/>
      <c r="H33" s="38"/>
      <c r="I33" s="155">
        <v>0.20999999999999999</v>
      </c>
      <c r="J33" s="154">
        <f>ROUND(((SUM(BE121:BE164))*I33),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ROUND((SUM(BF121:BF164)),  2)</f>
        <v>0</v>
      </c>
      <c r="G34" s="38"/>
      <c r="H34" s="38"/>
      <c r="I34" s="155">
        <v>0.14999999999999999</v>
      </c>
      <c r="J34" s="154">
        <f>ROUND(((SUM(BF121:BF164))*I34),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ROUND((SUM(BG121:BG164)),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ROUND((SUM(BH121:BH164)),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ROUND((SUM(BI121:BI164)),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2021022oL - _II-401, III-36063, III-36066 Lipník, úprava křižovatky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015 - Vozovka - autobusové nástupiště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Obec Lipník u Hrotovic</v>
      </c>
      <c r="G89" s="40"/>
      <c r="H89" s="40"/>
      <c r="I89" s="32" t="s">
        <v>22</v>
      </c>
      <c r="J89" s="79" t="str">
        <f>IF(J12="","",J12)</f>
        <v>8. 6. 2022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54.45" customHeight="1">
      <c r="A91" s="38"/>
      <c r="B91" s="39"/>
      <c r="C91" s="32" t="s">
        <v>24</v>
      </c>
      <c r="D91" s="40"/>
      <c r="E91" s="40"/>
      <c r="F91" s="27" t="str">
        <f>E15</f>
        <v>Obec Lipník</v>
      </c>
      <c r="G91" s="40"/>
      <c r="H91" s="40"/>
      <c r="I91" s="32" t="s">
        <v>30</v>
      </c>
      <c r="J91" s="36" t="str">
        <f>E21</f>
        <v>TERRA-POZEMKOVÉ ÚPRAVY s.r.o. Šumperk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Milan Holotík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140</v>
      </c>
      <c r="D94" s="176"/>
      <c r="E94" s="176"/>
      <c r="F94" s="176"/>
      <c r="G94" s="176"/>
      <c r="H94" s="176"/>
      <c r="I94" s="176"/>
      <c r="J94" s="177" t="s">
        <v>141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142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143</v>
      </c>
    </row>
    <row r="97" s="9" customFormat="1" ht="24.96" customHeight="1">
      <c r="A97" s="9"/>
      <c r="B97" s="179"/>
      <c r="C97" s="180"/>
      <c r="D97" s="181" t="s">
        <v>144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145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146</v>
      </c>
      <c r="E99" s="188"/>
      <c r="F99" s="188"/>
      <c r="G99" s="188"/>
      <c r="H99" s="188"/>
      <c r="I99" s="188"/>
      <c r="J99" s="189">
        <f>J145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147</v>
      </c>
      <c r="E100" s="188"/>
      <c r="F100" s="188"/>
      <c r="G100" s="188"/>
      <c r="H100" s="188"/>
      <c r="I100" s="188"/>
      <c r="J100" s="189">
        <f>J148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148</v>
      </c>
      <c r="E101" s="188"/>
      <c r="F101" s="188"/>
      <c r="G101" s="188"/>
      <c r="H101" s="188"/>
      <c r="I101" s="188"/>
      <c r="J101" s="189">
        <f>J163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149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74" t="str">
        <f>E7</f>
        <v>2021022oL - _II-401, III-36063, III-36066 Lipník, úprava křižovatky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132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SO 015 - Vozovka - autobusové nástupiště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>Obec Lipník u Hrotovic</v>
      </c>
      <c r="G115" s="40"/>
      <c r="H115" s="40"/>
      <c r="I115" s="32" t="s">
        <v>22</v>
      </c>
      <c r="J115" s="79" t="str">
        <f>IF(J12="","",J12)</f>
        <v>8. 6. 2022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54.45" customHeight="1">
      <c r="A117" s="38"/>
      <c r="B117" s="39"/>
      <c r="C117" s="32" t="s">
        <v>24</v>
      </c>
      <c r="D117" s="40"/>
      <c r="E117" s="40"/>
      <c r="F117" s="27" t="str">
        <f>E15</f>
        <v>Obec Lipník</v>
      </c>
      <c r="G117" s="40"/>
      <c r="H117" s="40"/>
      <c r="I117" s="32" t="s">
        <v>30</v>
      </c>
      <c r="J117" s="36" t="str">
        <f>E21</f>
        <v>TERRA-POZEMKOVÉ ÚPRAVY s.r.o. Šumperk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32" t="s">
        <v>33</v>
      </c>
      <c r="J118" s="36" t="str">
        <f>E24</f>
        <v xml:space="preserve"> Milan Holotík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150</v>
      </c>
      <c r="D120" s="194" t="s">
        <v>61</v>
      </c>
      <c r="E120" s="194" t="s">
        <v>57</v>
      </c>
      <c r="F120" s="194" t="s">
        <v>58</v>
      </c>
      <c r="G120" s="194" t="s">
        <v>151</v>
      </c>
      <c r="H120" s="194" t="s">
        <v>152</v>
      </c>
      <c r="I120" s="194" t="s">
        <v>153</v>
      </c>
      <c r="J120" s="194" t="s">
        <v>141</v>
      </c>
      <c r="K120" s="195" t="s">
        <v>154</v>
      </c>
      <c r="L120" s="196"/>
      <c r="M120" s="100" t="s">
        <v>1</v>
      </c>
      <c r="N120" s="101" t="s">
        <v>40</v>
      </c>
      <c r="O120" s="101" t="s">
        <v>155</v>
      </c>
      <c r="P120" s="101" t="s">
        <v>156</v>
      </c>
      <c r="Q120" s="101" t="s">
        <v>157</v>
      </c>
      <c r="R120" s="101" t="s">
        <v>158</v>
      </c>
      <c r="S120" s="101" t="s">
        <v>159</v>
      </c>
      <c r="T120" s="102" t="s">
        <v>160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161</v>
      </c>
      <c r="D121" s="40"/>
      <c r="E121" s="40"/>
      <c r="F121" s="40"/>
      <c r="G121" s="40"/>
      <c r="H121" s="40"/>
      <c r="I121" s="40"/>
      <c r="J121" s="197">
        <f>BK121</f>
        <v>0</v>
      </c>
      <c r="K121" s="40"/>
      <c r="L121" s="44"/>
      <c r="M121" s="103"/>
      <c r="N121" s="198"/>
      <c r="O121" s="104"/>
      <c r="P121" s="199">
        <f>P122</f>
        <v>0</v>
      </c>
      <c r="Q121" s="104"/>
      <c r="R121" s="199">
        <f>R122</f>
        <v>0.050699999999999995</v>
      </c>
      <c r="S121" s="104"/>
      <c r="T121" s="200">
        <f>T122</f>
        <v>401.81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75</v>
      </c>
      <c r="AU121" s="17" t="s">
        <v>143</v>
      </c>
      <c r="BK121" s="201">
        <f>BK122</f>
        <v>0</v>
      </c>
    </row>
    <row r="122" s="12" customFormat="1" ht="25.92" customHeight="1">
      <c r="A122" s="12"/>
      <c r="B122" s="202"/>
      <c r="C122" s="203"/>
      <c r="D122" s="204" t="s">
        <v>75</v>
      </c>
      <c r="E122" s="205" t="s">
        <v>162</v>
      </c>
      <c r="F122" s="205" t="s">
        <v>163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P123+P145+P148+P163</f>
        <v>0</v>
      </c>
      <c r="Q122" s="210"/>
      <c r="R122" s="211">
        <f>R123+R145+R148+R163</f>
        <v>0.050699999999999995</v>
      </c>
      <c r="S122" s="210"/>
      <c r="T122" s="212">
        <f>T123+T145+T148+T163</f>
        <v>401.81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83</v>
      </c>
      <c r="AT122" s="214" t="s">
        <v>75</v>
      </c>
      <c r="AU122" s="214" t="s">
        <v>76</v>
      </c>
      <c r="AY122" s="213" t="s">
        <v>164</v>
      </c>
      <c r="BK122" s="215">
        <f>BK123+BK145+BK148+BK163</f>
        <v>0</v>
      </c>
    </row>
    <row r="123" s="12" customFormat="1" ht="22.8" customHeight="1">
      <c r="A123" s="12"/>
      <c r="B123" s="202"/>
      <c r="C123" s="203"/>
      <c r="D123" s="204" t="s">
        <v>75</v>
      </c>
      <c r="E123" s="216" t="s">
        <v>83</v>
      </c>
      <c r="F123" s="216" t="s">
        <v>165</v>
      </c>
      <c r="G123" s="203"/>
      <c r="H123" s="203"/>
      <c r="I123" s="206"/>
      <c r="J123" s="217">
        <f>BK123</f>
        <v>0</v>
      </c>
      <c r="K123" s="203"/>
      <c r="L123" s="208"/>
      <c r="M123" s="209"/>
      <c r="N123" s="210"/>
      <c r="O123" s="210"/>
      <c r="P123" s="211">
        <f>SUM(P124:P144)</f>
        <v>0</v>
      </c>
      <c r="Q123" s="210"/>
      <c r="R123" s="211">
        <f>SUM(R124:R144)</f>
        <v>0.050699999999999995</v>
      </c>
      <c r="S123" s="210"/>
      <c r="T123" s="212">
        <f>SUM(T124:T144)</f>
        <v>401.81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83</v>
      </c>
      <c r="AT123" s="214" t="s">
        <v>75</v>
      </c>
      <c r="AU123" s="214" t="s">
        <v>83</v>
      </c>
      <c r="AY123" s="213" t="s">
        <v>164</v>
      </c>
      <c r="BK123" s="215">
        <f>SUM(BK124:BK144)</f>
        <v>0</v>
      </c>
    </row>
    <row r="124" s="2" customFormat="1" ht="37.8" customHeight="1">
      <c r="A124" s="38"/>
      <c r="B124" s="39"/>
      <c r="C124" s="218" t="s">
        <v>83</v>
      </c>
      <c r="D124" s="218" t="s">
        <v>166</v>
      </c>
      <c r="E124" s="219" t="s">
        <v>167</v>
      </c>
      <c r="F124" s="220" t="s">
        <v>168</v>
      </c>
      <c r="G124" s="221" t="s">
        <v>169</v>
      </c>
      <c r="H124" s="222">
        <v>390</v>
      </c>
      <c r="I124" s="223"/>
      <c r="J124" s="224">
        <f>ROUND(I124*H124,2)</f>
        <v>0</v>
      </c>
      <c r="K124" s="220" t="s">
        <v>1</v>
      </c>
      <c r="L124" s="44"/>
      <c r="M124" s="225" t="s">
        <v>1</v>
      </c>
      <c r="N124" s="226" t="s">
        <v>41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0.28999999999999998</v>
      </c>
      <c r="T124" s="228">
        <f>S124*H124</f>
        <v>113.09999999999999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170</v>
      </c>
      <c r="AT124" s="229" t="s">
        <v>166</v>
      </c>
      <c r="AU124" s="229" t="s">
        <v>85</v>
      </c>
      <c r="AY124" s="17" t="s">
        <v>164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83</v>
      </c>
      <c r="BK124" s="230">
        <f>ROUND(I124*H124,2)</f>
        <v>0</v>
      </c>
      <c r="BL124" s="17" t="s">
        <v>170</v>
      </c>
      <c r="BM124" s="229" t="s">
        <v>171</v>
      </c>
    </row>
    <row r="125" s="13" customFormat="1">
      <c r="A125" s="13"/>
      <c r="B125" s="231"/>
      <c r="C125" s="232"/>
      <c r="D125" s="233" t="s">
        <v>172</v>
      </c>
      <c r="E125" s="234" t="s">
        <v>1</v>
      </c>
      <c r="F125" s="235" t="s">
        <v>173</v>
      </c>
      <c r="G125" s="232"/>
      <c r="H125" s="236">
        <v>390</v>
      </c>
      <c r="I125" s="237"/>
      <c r="J125" s="232"/>
      <c r="K125" s="232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172</v>
      </c>
      <c r="AU125" s="242" t="s">
        <v>85</v>
      </c>
      <c r="AV125" s="13" t="s">
        <v>85</v>
      </c>
      <c r="AW125" s="13" t="s">
        <v>32</v>
      </c>
      <c r="AX125" s="13" t="s">
        <v>83</v>
      </c>
      <c r="AY125" s="242" t="s">
        <v>164</v>
      </c>
    </row>
    <row r="126" s="2" customFormat="1" ht="16.5" customHeight="1">
      <c r="A126" s="38"/>
      <c r="B126" s="39"/>
      <c r="C126" s="218" t="s">
        <v>85</v>
      </c>
      <c r="D126" s="218" t="s">
        <v>166</v>
      </c>
      <c r="E126" s="219" t="s">
        <v>174</v>
      </c>
      <c r="F126" s="220" t="s">
        <v>175</v>
      </c>
      <c r="G126" s="221" t="s">
        <v>169</v>
      </c>
      <c r="H126" s="222">
        <v>429</v>
      </c>
      <c r="I126" s="223"/>
      <c r="J126" s="224">
        <f>ROUND(I126*H126,2)</f>
        <v>0</v>
      </c>
      <c r="K126" s="220" t="s">
        <v>1</v>
      </c>
      <c r="L126" s="44"/>
      <c r="M126" s="225" t="s">
        <v>1</v>
      </c>
      <c r="N126" s="226" t="s">
        <v>41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0.44</v>
      </c>
      <c r="T126" s="228">
        <f>S126*H126</f>
        <v>188.75999999999999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170</v>
      </c>
      <c r="AT126" s="229" t="s">
        <v>166</v>
      </c>
      <c r="AU126" s="229" t="s">
        <v>85</v>
      </c>
      <c r="AY126" s="17" t="s">
        <v>164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83</v>
      </c>
      <c r="BK126" s="230">
        <f>ROUND(I126*H126,2)</f>
        <v>0</v>
      </c>
      <c r="BL126" s="17" t="s">
        <v>170</v>
      </c>
      <c r="BM126" s="229" t="s">
        <v>176</v>
      </c>
    </row>
    <row r="127" s="13" customFormat="1">
      <c r="A127" s="13"/>
      <c r="B127" s="231"/>
      <c r="C127" s="232"/>
      <c r="D127" s="233" t="s">
        <v>172</v>
      </c>
      <c r="E127" s="234" t="s">
        <v>1</v>
      </c>
      <c r="F127" s="235" t="s">
        <v>177</v>
      </c>
      <c r="G127" s="232"/>
      <c r="H127" s="236">
        <v>429</v>
      </c>
      <c r="I127" s="237"/>
      <c r="J127" s="232"/>
      <c r="K127" s="232"/>
      <c r="L127" s="238"/>
      <c r="M127" s="239"/>
      <c r="N127" s="240"/>
      <c r="O127" s="240"/>
      <c r="P127" s="240"/>
      <c r="Q127" s="240"/>
      <c r="R127" s="240"/>
      <c r="S127" s="240"/>
      <c r="T127" s="24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172</v>
      </c>
      <c r="AU127" s="242" t="s">
        <v>85</v>
      </c>
      <c r="AV127" s="13" t="s">
        <v>85</v>
      </c>
      <c r="AW127" s="13" t="s">
        <v>32</v>
      </c>
      <c r="AX127" s="13" t="s">
        <v>83</v>
      </c>
      <c r="AY127" s="242" t="s">
        <v>164</v>
      </c>
    </row>
    <row r="128" s="2" customFormat="1" ht="24.15" customHeight="1">
      <c r="A128" s="38"/>
      <c r="B128" s="39"/>
      <c r="C128" s="218" t="s">
        <v>178</v>
      </c>
      <c r="D128" s="218" t="s">
        <v>166</v>
      </c>
      <c r="E128" s="219" t="s">
        <v>179</v>
      </c>
      <c r="F128" s="220" t="s">
        <v>180</v>
      </c>
      <c r="G128" s="221" t="s">
        <v>169</v>
      </c>
      <c r="H128" s="222">
        <v>390</v>
      </c>
      <c r="I128" s="223"/>
      <c r="J128" s="224">
        <f>ROUND(I128*H128,2)</f>
        <v>0</v>
      </c>
      <c r="K128" s="220" t="s">
        <v>1</v>
      </c>
      <c r="L128" s="44"/>
      <c r="M128" s="225" t="s">
        <v>1</v>
      </c>
      <c r="N128" s="226" t="s">
        <v>41</v>
      </c>
      <c r="O128" s="91"/>
      <c r="P128" s="227">
        <f>O128*H128</f>
        <v>0</v>
      </c>
      <c r="Q128" s="227">
        <v>0.00012999999999999999</v>
      </c>
      <c r="R128" s="227">
        <f>Q128*H128</f>
        <v>0.050699999999999995</v>
      </c>
      <c r="S128" s="227">
        <v>0.23000000000000001</v>
      </c>
      <c r="T128" s="228">
        <f>S128*H128</f>
        <v>89.700000000000003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170</v>
      </c>
      <c r="AT128" s="229" t="s">
        <v>166</v>
      </c>
      <c r="AU128" s="229" t="s">
        <v>85</v>
      </c>
      <c r="AY128" s="17" t="s">
        <v>164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83</v>
      </c>
      <c r="BK128" s="230">
        <f>ROUND(I128*H128,2)</f>
        <v>0</v>
      </c>
      <c r="BL128" s="17" t="s">
        <v>170</v>
      </c>
      <c r="BM128" s="229" t="s">
        <v>181</v>
      </c>
    </row>
    <row r="129" s="13" customFormat="1">
      <c r="A129" s="13"/>
      <c r="B129" s="231"/>
      <c r="C129" s="232"/>
      <c r="D129" s="233" t="s">
        <v>172</v>
      </c>
      <c r="E129" s="234" t="s">
        <v>1</v>
      </c>
      <c r="F129" s="235" t="s">
        <v>182</v>
      </c>
      <c r="G129" s="232"/>
      <c r="H129" s="236">
        <v>390</v>
      </c>
      <c r="I129" s="237"/>
      <c r="J129" s="232"/>
      <c r="K129" s="232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172</v>
      </c>
      <c r="AU129" s="242" t="s">
        <v>85</v>
      </c>
      <c r="AV129" s="13" t="s">
        <v>85</v>
      </c>
      <c r="AW129" s="13" t="s">
        <v>32</v>
      </c>
      <c r="AX129" s="13" t="s">
        <v>83</v>
      </c>
      <c r="AY129" s="242" t="s">
        <v>164</v>
      </c>
    </row>
    <row r="130" s="2" customFormat="1" ht="16.5" customHeight="1">
      <c r="A130" s="38"/>
      <c r="B130" s="39"/>
      <c r="C130" s="218" t="s">
        <v>170</v>
      </c>
      <c r="D130" s="218" t="s">
        <v>166</v>
      </c>
      <c r="E130" s="219" t="s">
        <v>183</v>
      </c>
      <c r="F130" s="220" t="s">
        <v>184</v>
      </c>
      <c r="G130" s="221" t="s">
        <v>185</v>
      </c>
      <c r="H130" s="222">
        <v>50</v>
      </c>
      <c r="I130" s="223"/>
      <c r="J130" s="224">
        <f>ROUND(I130*H130,2)</f>
        <v>0</v>
      </c>
      <c r="K130" s="220" t="s">
        <v>1</v>
      </c>
      <c r="L130" s="44"/>
      <c r="M130" s="225" t="s">
        <v>1</v>
      </c>
      <c r="N130" s="226" t="s">
        <v>41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0.20499999999999999</v>
      </c>
      <c r="T130" s="228">
        <f>S130*H130</f>
        <v>10.25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170</v>
      </c>
      <c r="AT130" s="229" t="s">
        <v>166</v>
      </c>
      <c r="AU130" s="229" t="s">
        <v>85</v>
      </c>
      <c r="AY130" s="17" t="s">
        <v>164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83</v>
      </c>
      <c r="BK130" s="230">
        <f>ROUND(I130*H130,2)</f>
        <v>0</v>
      </c>
      <c r="BL130" s="17" t="s">
        <v>170</v>
      </c>
      <c r="BM130" s="229" t="s">
        <v>186</v>
      </c>
    </row>
    <row r="131" s="13" customFormat="1">
      <c r="A131" s="13"/>
      <c r="B131" s="231"/>
      <c r="C131" s="232"/>
      <c r="D131" s="233" t="s">
        <v>172</v>
      </c>
      <c r="E131" s="234" t="s">
        <v>1</v>
      </c>
      <c r="F131" s="235" t="s">
        <v>187</v>
      </c>
      <c r="G131" s="232"/>
      <c r="H131" s="236">
        <v>50</v>
      </c>
      <c r="I131" s="237"/>
      <c r="J131" s="232"/>
      <c r="K131" s="232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172</v>
      </c>
      <c r="AU131" s="242" t="s">
        <v>85</v>
      </c>
      <c r="AV131" s="13" t="s">
        <v>85</v>
      </c>
      <c r="AW131" s="13" t="s">
        <v>32</v>
      </c>
      <c r="AX131" s="13" t="s">
        <v>83</v>
      </c>
      <c r="AY131" s="242" t="s">
        <v>164</v>
      </c>
    </row>
    <row r="132" s="2" customFormat="1" ht="24.15" customHeight="1">
      <c r="A132" s="38"/>
      <c r="B132" s="39"/>
      <c r="C132" s="218" t="s">
        <v>188</v>
      </c>
      <c r="D132" s="218" t="s">
        <v>166</v>
      </c>
      <c r="E132" s="219" t="s">
        <v>189</v>
      </c>
      <c r="F132" s="220" t="s">
        <v>190</v>
      </c>
      <c r="G132" s="221" t="s">
        <v>191</v>
      </c>
      <c r="H132" s="222">
        <v>6.4000000000000004</v>
      </c>
      <c r="I132" s="223"/>
      <c r="J132" s="224">
        <f>ROUND(I132*H132,2)</f>
        <v>0</v>
      </c>
      <c r="K132" s="220" t="s">
        <v>1</v>
      </c>
      <c r="L132" s="44"/>
      <c r="M132" s="225" t="s">
        <v>1</v>
      </c>
      <c r="N132" s="226" t="s">
        <v>41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170</v>
      </c>
      <c r="AT132" s="229" t="s">
        <v>166</v>
      </c>
      <c r="AU132" s="229" t="s">
        <v>85</v>
      </c>
      <c r="AY132" s="17" t="s">
        <v>164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83</v>
      </c>
      <c r="BK132" s="230">
        <f>ROUND(I132*H132,2)</f>
        <v>0</v>
      </c>
      <c r="BL132" s="17" t="s">
        <v>170</v>
      </c>
      <c r="BM132" s="229" t="s">
        <v>192</v>
      </c>
    </row>
    <row r="133" s="13" customFormat="1">
      <c r="A133" s="13"/>
      <c r="B133" s="231"/>
      <c r="C133" s="232"/>
      <c r="D133" s="233" t="s">
        <v>172</v>
      </c>
      <c r="E133" s="234" t="s">
        <v>1</v>
      </c>
      <c r="F133" s="235" t="s">
        <v>193</v>
      </c>
      <c r="G133" s="232"/>
      <c r="H133" s="236">
        <v>6.4000000000000004</v>
      </c>
      <c r="I133" s="237"/>
      <c r="J133" s="232"/>
      <c r="K133" s="232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172</v>
      </c>
      <c r="AU133" s="242" t="s">
        <v>85</v>
      </c>
      <c r="AV133" s="13" t="s">
        <v>85</v>
      </c>
      <c r="AW133" s="13" t="s">
        <v>32</v>
      </c>
      <c r="AX133" s="13" t="s">
        <v>83</v>
      </c>
      <c r="AY133" s="242" t="s">
        <v>164</v>
      </c>
    </row>
    <row r="134" s="2" customFormat="1" ht="24.15" customHeight="1">
      <c r="A134" s="38"/>
      <c r="B134" s="39"/>
      <c r="C134" s="218" t="s">
        <v>194</v>
      </c>
      <c r="D134" s="218" t="s">
        <v>166</v>
      </c>
      <c r="E134" s="219" t="s">
        <v>195</v>
      </c>
      <c r="F134" s="220" t="s">
        <v>196</v>
      </c>
      <c r="G134" s="221" t="s">
        <v>191</v>
      </c>
      <c r="H134" s="222">
        <v>6.4000000000000004</v>
      </c>
      <c r="I134" s="223"/>
      <c r="J134" s="224">
        <f>ROUND(I134*H134,2)</f>
        <v>0</v>
      </c>
      <c r="K134" s="220" t="s">
        <v>1</v>
      </c>
      <c r="L134" s="44"/>
      <c r="M134" s="225" t="s">
        <v>1</v>
      </c>
      <c r="N134" s="226" t="s">
        <v>41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170</v>
      </c>
      <c r="AT134" s="229" t="s">
        <v>166</v>
      </c>
      <c r="AU134" s="229" t="s">
        <v>85</v>
      </c>
      <c r="AY134" s="17" t="s">
        <v>164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83</v>
      </c>
      <c r="BK134" s="230">
        <f>ROUND(I134*H134,2)</f>
        <v>0</v>
      </c>
      <c r="BL134" s="17" t="s">
        <v>170</v>
      </c>
      <c r="BM134" s="229" t="s">
        <v>197</v>
      </c>
    </row>
    <row r="135" s="14" customFormat="1">
      <c r="A135" s="14"/>
      <c r="B135" s="243"/>
      <c r="C135" s="244"/>
      <c r="D135" s="233" t="s">
        <v>172</v>
      </c>
      <c r="E135" s="245" t="s">
        <v>1</v>
      </c>
      <c r="F135" s="246" t="s">
        <v>198</v>
      </c>
      <c r="G135" s="244"/>
      <c r="H135" s="245" t="s">
        <v>1</v>
      </c>
      <c r="I135" s="247"/>
      <c r="J135" s="244"/>
      <c r="K135" s="244"/>
      <c r="L135" s="248"/>
      <c r="M135" s="249"/>
      <c r="N135" s="250"/>
      <c r="O135" s="250"/>
      <c r="P135" s="250"/>
      <c r="Q135" s="250"/>
      <c r="R135" s="250"/>
      <c r="S135" s="250"/>
      <c r="T135" s="25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2" t="s">
        <v>172</v>
      </c>
      <c r="AU135" s="252" t="s">
        <v>85</v>
      </c>
      <c r="AV135" s="14" t="s">
        <v>83</v>
      </c>
      <c r="AW135" s="14" t="s">
        <v>32</v>
      </c>
      <c r="AX135" s="14" t="s">
        <v>76</v>
      </c>
      <c r="AY135" s="252" t="s">
        <v>164</v>
      </c>
    </row>
    <row r="136" s="14" customFormat="1">
      <c r="A136" s="14"/>
      <c r="B136" s="243"/>
      <c r="C136" s="244"/>
      <c r="D136" s="233" t="s">
        <v>172</v>
      </c>
      <c r="E136" s="245" t="s">
        <v>1</v>
      </c>
      <c r="F136" s="246" t="s">
        <v>199</v>
      </c>
      <c r="G136" s="244"/>
      <c r="H136" s="245" t="s">
        <v>1</v>
      </c>
      <c r="I136" s="247"/>
      <c r="J136" s="244"/>
      <c r="K136" s="244"/>
      <c r="L136" s="248"/>
      <c r="M136" s="249"/>
      <c r="N136" s="250"/>
      <c r="O136" s="250"/>
      <c r="P136" s="250"/>
      <c r="Q136" s="250"/>
      <c r="R136" s="250"/>
      <c r="S136" s="250"/>
      <c r="T136" s="25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2" t="s">
        <v>172</v>
      </c>
      <c r="AU136" s="252" t="s">
        <v>85</v>
      </c>
      <c r="AV136" s="14" t="s">
        <v>83</v>
      </c>
      <c r="AW136" s="14" t="s">
        <v>32</v>
      </c>
      <c r="AX136" s="14" t="s">
        <v>76</v>
      </c>
      <c r="AY136" s="252" t="s">
        <v>164</v>
      </c>
    </row>
    <row r="137" s="13" customFormat="1">
      <c r="A137" s="13"/>
      <c r="B137" s="231"/>
      <c r="C137" s="232"/>
      <c r="D137" s="233" t="s">
        <v>172</v>
      </c>
      <c r="E137" s="234" t="s">
        <v>1</v>
      </c>
      <c r="F137" s="235" t="s">
        <v>200</v>
      </c>
      <c r="G137" s="232"/>
      <c r="H137" s="236">
        <v>6.4000000000000004</v>
      </c>
      <c r="I137" s="237"/>
      <c r="J137" s="232"/>
      <c r="K137" s="232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172</v>
      </c>
      <c r="AU137" s="242" t="s">
        <v>85</v>
      </c>
      <c r="AV137" s="13" t="s">
        <v>85</v>
      </c>
      <c r="AW137" s="13" t="s">
        <v>32</v>
      </c>
      <c r="AX137" s="13" t="s">
        <v>76</v>
      </c>
      <c r="AY137" s="242" t="s">
        <v>164</v>
      </c>
    </row>
    <row r="138" s="15" customFormat="1">
      <c r="A138" s="15"/>
      <c r="B138" s="253"/>
      <c r="C138" s="254"/>
      <c r="D138" s="233" t="s">
        <v>172</v>
      </c>
      <c r="E138" s="255" t="s">
        <v>1</v>
      </c>
      <c r="F138" s="256" t="s">
        <v>201</v>
      </c>
      <c r="G138" s="254"/>
      <c r="H138" s="257">
        <v>6.4000000000000004</v>
      </c>
      <c r="I138" s="258"/>
      <c r="J138" s="254"/>
      <c r="K138" s="254"/>
      <c r="L138" s="259"/>
      <c r="M138" s="260"/>
      <c r="N138" s="261"/>
      <c r="O138" s="261"/>
      <c r="P138" s="261"/>
      <c r="Q138" s="261"/>
      <c r="R138" s="261"/>
      <c r="S138" s="261"/>
      <c r="T138" s="262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3" t="s">
        <v>172</v>
      </c>
      <c r="AU138" s="263" t="s">
        <v>85</v>
      </c>
      <c r="AV138" s="15" t="s">
        <v>170</v>
      </c>
      <c r="AW138" s="15" t="s">
        <v>32</v>
      </c>
      <c r="AX138" s="15" t="s">
        <v>83</v>
      </c>
      <c r="AY138" s="263" t="s">
        <v>164</v>
      </c>
    </row>
    <row r="139" s="14" customFormat="1">
      <c r="A139" s="14"/>
      <c r="B139" s="243"/>
      <c r="C139" s="244"/>
      <c r="D139" s="233" t="s">
        <v>172</v>
      </c>
      <c r="E139" s="245" t="s">
        <v>1</v>
      </c>
      <c r="F139" s="246" t="s">
        <v>202</v>
      </c>
      <c r="G139" s="244"/>
      <c r="H139" s="245" t="s">
        <v>1</v>
      </c>
      <c r="I139" s="247"/>
      <c r="J139" s="244"/>
      <c r="K139" s="244"/>
      <c r="L139" s="248"/>
      <c r="M139" s="249"/>
      <c r="N139" s="250"/>
      <c r="O139" s="250"/>
      <c r="P139" s="250"/>
      <c r="Q139" s="250"/>
      <c r="R139" s="250"/>
      <c r="S139" s="250"/>
      <c r="T139" s="25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2" t="s">
        <v>172</v>
      </c>
      <c r="AU139" s="252" t="s">
        <v>85</v>
      </c>
      <c r="AV139" s="14" t="s">
        <v>83</v>
      </c>
      <c r="AW139" s="14" t="s">
        <v>32</v>
      </c>
      <c r="AX139" s="14" t="s">
        <v>76</v>
      </c>
      <c r="AY139" s="252" t="s">
        <v>164</v>
      </c>
    </row>
    <row r="140" s="2" customFormat="1" ht="24.15" customHeight="1">
      <c r="A140" s="38"/>
      <c r="B140" s="39"/>
      <c r="C140" s="218" t="s">
        <v>203</v>
      </c>
      <c r="D140" s="218" t="s">
        <v>166</v>
      </c>
      <c r="E140" s="219" t="s">
        <v>204</v>
      </c>
      <c r="F140" s="220" t="s">
        <v>205</v>
      </c>
      <c r="G140" s="221" t="s">
        <v>191</v>
      </c>
      <c r="H140" s="222">
        <v>128.69999999999999</v>
      </c>
      <c r="I140" s="223"/>
      <c r="J140" s="224">
        <f>ROUND(I140*H140,2)</f>
        <v>0</v>
      </c>
      <c r="K140" s="220" t="s">
        <v>1</v>
      </c>
      <c r="L140" s="44"/>
      <c r="M140" s="225" t="s">
        <v>1</v>
      </c>
      <c r="N140" s="226" t="s">
        <v>41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170</v>
      </c>
      <c r="AT140" s="229" t="s">
        <v>166</v>
      </c>
      <c r="AU140" s="229" t="s">
        <v>85</v>
      </c>
      <c r="AY140" s="17" t="s">
        <v>164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83</v>
      </c>
      <c r="BK140" s="230">
        <f>ROUND(I140*H140,2)</f>
        <v>0</v>
      </c>
      <c r="BL140" s="17" t="s">
        <v>170</v>
      </c>
      <c r="BM140" s="229" t="s">
        <v>206</v>
      </c>
    </row>
    <row r="141" s="14" customFormat="1">
      <c r="A141" s="14"/>
      <c r="B141" s="243"/>
      <c r="C141" s="244"/>
      <c r="D141" s="233" t="s">
        <v>172</v>
      </c>
      <c r="E141" s="245" t="s">
        <v>1</v>
      </c>
      <c r="F141" s="246" t="s">
        <v>207</v>
      </c>
      <c r="G141" s="244"/>
      <c r="H141" s="245" t="s">
        <v>1</v>
      </c>
      <c r="I141" s="247"/>
      <c r="J141" s="244"/>
      <c r="K141" s="244"/>
      <c r="L141" s="248"/>
      <c r="M141" s="249"/>
      <c r="N141" s="250"/>
      <c r="O141" s="250"/>
      <c r="P141" s="250"/>
      <c r="Q141" s="250"/>
      <c r="R141" s="250"/>
      <c r="S141" s="250"/>
      <c r="T141" s="25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172</v>
      </c>
      <c r="AU141" s="252" t="s">
        <v>85</v>
      </c>
      <c r="AV141" s="14" t="s">
        <v>83</v>
      </c>
      <c r="AW141" s="14" t="s">
        <v>32</v>
      </c>
      <c r="AX141" s="14" t="s">
        <v>76</v>
      </c>
      <c r="AY141" s="252" t="s">
        <v>164</v>
      </c>
    </row>
    <row r="142" s="13" customFormat="1">
      <c r="A142" s="13"/>
      <c r="B142" s="231"/>
      <c r="C142" s="232"/>
      <c r="D142" s="233" t="s">
        <v>172</v>
      </c>
      <c r="E142" s="234" t="s">
        <v>1</v>
      </c>
      <c r="F142" s="235" t="s">
        <v>208</v>
      </c>
      <c r="G142" s="232"/>
      <c r="H142" s="236">
        <v>128.69999999999999</v>
      </c>
      <c r="I142" s="237"/>
      <c r="J142" s="232"/>
      <c r="K142" s="232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172</v>
      </c>
      <c r="AU142" s="242" t="s">
        <v>85</v>
      </c>
      <c r="AV142" s="13" t="s">
        <v>85</v>
      </c>
      <c r="AW142" s="13" t="s">
        <v>32</v>
      </c>
      <c r="AX142" s="13" t="s">
        <v>76</v>
      </c>
      <c r="AY142" s="242" t="s">
        <v>164</v>
      </c>
    </row>
    <row r="143" s="15" customFormat="1">
      <c r="A143" s="15"/>
      <c r="B143" s="253"/>
      <c r="C143" s="254"/>
      <c r="D143" s="233" t="s">
        <v>172</v>
      </c>
      <c r="E143" s="255" t="s">
        <v>1</v>
      </c>
      <c r="F143" s="256" t="s">
        <v>201</v>
      </c>
      <c r="G143" s="254"/>
      <c r="H143" s="257">
        <v>128.69999999999999</v>
      </c>
      <c r="I143" s="258"/>
      <c r="J143" s="254"/>
      <c r="K143" s="254"/>
      <c r="L143" s="259"/>
      <c r="M143" s="260"/>
      <c r="N143" s="261"/>
      <c r="O143" s="261"/>
      <c r="P143" s="261"/>
      <c r="Q143" s="261"/>
      <c r="R143" s="261"/>
      <c r="S143" s="261"/>
      <c r="T143" s="262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3" t="s">
        <v>172</v>
      </c>
      <c r="AU143" s="263" t="s">
        <v>85</v>
      </c>
      <c r="AV143" s="15" t="s">
        <v>170</v>
      </c>
      <c r="AW143" s="15" t="s">
        <v>32</v>
      </c>
      <c r="AX143" s="15" t="s">
        <v>83</v>
      </c>
      <c r="AY143" s="263" t="s">
        <v>164</v>
      </c>
    </row>
    <row r="144" s="14" customFormat="1">
      <c r="A144" s="14"/>
      <c r="B144" s="243"/>
      <c r="C144" s="244"/>
      <c r="D144" s="233" t="s">
        <v>172</v>
      </c>
      <c r="E144" s="245" t="s">
        <v>1</v>
      </c>
      <c r="F144" s="246" t="s">
        <v>202</v>
      </c>
      <c r="G144" s="244"/>
      <c r="H144" s="245" t="s">
        <v>1</v>
      </c>
      <c r="I144" s="247"/>
      <c r="J144" s="244"/>
      <c r="K144" s="244"/>
      <c r="L144" s="248"/>
      <c r="M144" s="249"/>
      <c r="N144" s="250"/>
      <c r="O144" s="250"/>
      <c r="P144" s="250"/>
      <c r="Q144" s="250"/>
      <c r="R144" s="250"/>
      <c r="S144" s="250"/>
      <c r="T144" s="25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2" t="s">
        <v>172</v>
      </c>
      <c r="AU144" s="252" t="s">
        <v>85</v>
      </c>
      <c r="AV144" s="14" t="s">
        <v>83</v>
      </c>
      <c r="AW144" s="14" t="s">
        <v>32</v>
      </c>
      <c r="AX144" s="14" t="s">
        <v>76</v>
      </c>
      <c r="AY144" s="252" t="s">
        <v>164</v>
      </c>
    </row>
    <row r="145" s="12" customFormat="1" ht="22.8" customHeight="1">
      <c r="A145" s="12"/>
      <c r="B145" s="202"/>
      <c r="C145" s="203"/>
      <c r="D145" s="204" t="s">
        <v>75</v>
      </c>
      <c r="E145" s="216" t="s">
        <v>209</v>
      </c>
      <c r="F145" s="216" t="s">
        <v>210</v>
      </c>
      <c r="G145" s="203"/>
      <c r="H145" s="203"/>
      <c r="I145" s="206"/>
      <c r="J145" s="217">
        <f>BK145</f>
        <v>0</v>
      </c>
      <c r="K145" s="203"/>
      <c r="L145" s="208"/>
      <c r="M145" s="209"/>
      <c r="N145" s="210"/>
      <c r="O145" s="210"/>
      <c r="P145" s="211">
        <f>SUM(P146:P147)</f>
        <v>0</v>
      </c>
      <c r="Q145" s="210"/>
      <c r="R145" s="211">
        <f>SUM(R146:R147)</f>
        <v>0</v>
      </c>
      <c r="S145" s="210"/>
      <c r="T145" s="212">
        <f>SUM(T146:T147)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3" t="s">
        <v>83</v>
      </c>
      <c r="AT145" s="214" t="s">
        <v>75</v>
      </c>
      <c r="AU145" s="214" t="s">
        <v>83</v>
      </c>
      <c r="AY145" s="213" t="s">
        <v>164</v>
      </c>
      <c r="BK145" s="215">
        <f>SUM(BK146:BK147)</f>
        <v>0</v>
      </c>
    </row>
    <row r="146" s="2" customFormat="1" ht="16.5" customHeight="1">
      <c r="A146" s="38"/>
      <c r="B146" s="39"/>
      <c r="C146" s="218" t="s">
        <v>211</v>
      </c>
      <c r="D146" s="218" t="s">
        <v>166</v>
      </c>
      <c r="E146" s="219" t="s">
        <v>212</v>
      </c>
      <c r="F146" s="220" t="s">
        <v>213</v>
      </c>
      <c r="G146" s="221" t="s">
        <v>185</v>
      </c>
      <c r="H146" s="222">
        <v>14</v>
      </c>
      <c r="I146" s="223"/>
      <c r="J146" s="224">
        <f>ROUND(I146*H146,2)</f>
        <v>0</v>
      </c>
      <c r="K146" s="220" t="s">
        <v>1</v>
      </c>
      <c r="L146" s="44"/>
      <c r="M146" s="225" t="s">
        <v>1</v>
      </c>
      <c r="N146" s="226" t="s">
        <v>41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170</v>
      </c>
      <c r="AT146" s="229" t="s">
        <v>166</v>
      </c>
      <c r="AU146" s="229" t="s">
        <v>85</v>
      </c>
      <c r="AY146" s="17" t="s">
        <v>164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83</v>
      </c>
      <c r="BK146" s="230">
        <f>ROUND(I146*H146,2)</f>
        <v>0</v>
      </c>
      <c r="BL146" s="17" t="s">
        <v>170</v>
      </c>
      <c r="BM146" s="229" t="s">
        <v>214</v>
      </c>
    </row>
    <row r="147" s="13" customFormat="1">
      <c r="A147" s="13"/>
      <c r="B147" s="231"/>
      <c r="C147" s="232"/>
      <c r="D147" s="233" t="s">
        <v>172</v>
      </c>
      <c r="E147" s="234" t="s">
        <v>1</v>
      </c>
      <c r="F147" s="235" t="s">
        <v>215</v>
      </c>
      <c r="G147" s="232"/>
      <c r="H147" s="236">
        <v>14</v>
      </c>
      <c r="I147" s="237"/>
      <c r="J147" s="232"/>
      <c r="K147" s="232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172</v>
      </c>
      <c r="AU147" s="242" t="s">
        <v>85</v>
      </c>
      <c r="AV147" s="13" t="s">
        <v>85</v>
      </c>
      <c r="AW147" s="13" t="s">
        <v>32</v>
      </c>
      <c r="AX147" s="13" t="s">
        <v>83</v>
      </c>
      <c r="AY147" s="242" t="s">
        <v>164</v>
      </c>
    </row>
    <row r="148" s="12" customFormat="1" ht="22.8" customHeight="1">
      <c r="A148" s="12"/>
      <c r="B148" s="202"/>
      <c r="C148" s="203"/>
      <c r="D148" s="204" t="s">
        <v>75</v>
      </c>
      <c r="E148" s="216" t="s">
        <v>216</v>
      </c>
      <c r="F148" s="216" t="s">
        <v>217</v>
      </c>
      <c r="G148" s="203"/>
      <c r="H148" s="203"/>
      <c r="I148" s="206"/>
      <c r="J148" s="217">
        <f>BK148</f>
        <v>0</v>
      </c>
      <c r="K148" s="203"/>
      <c r="L148" s="208"/>
      <c r="M148" s="209"/>
      <c r="N148" s="210"/>
      <c r="O148" s="210"/>
      <c r="P148" s="211">
        <f>SUM(P149:P162)</f>
        <v>0</v>
      </c>
      <c r="Q148" s="210"/>
      <c r="R148" s="211">
        <f>SUM(R149:R162)</f>
        <v>0</v>
      </c>
      <c r="S148" s="210"/>
      <c r="T148" s="212">
        <f>SUM(T149:T162)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3" t="s">
        <v>83</v>
      </c>
      <c r="AT148" s="214" t="s">
        <v>75</v>
      </c>
      <c r="AU148" s="214" t="s">
        <v>83</v>
      </c>
      <c r="AY148" s="213" t="s">
        <v>164</v>
      </c>
      <c r="BK148" s="215">
        <f>SUM(BK149:BK162)</f>
        <v>0</v>
      </c>
    </row>
    <row r="149" s="2" customFormat="1" ht="16.5" customHeight="1">
      <c r="A149" s="38"/>
      <c r="B149" s="39"/>
      <c r="C149" s="218" t="s">
        <v>209</v>
      </c>
      <c r="D149" s="218" t="s">
        <v>166</v>
      </c>
      <c r="E149" s="219" t="s">
        <v>218</v>
      </c>
      <c r="F149" s="220" t="s">
        <v>219</v>
      </c>
      <c r="G149" s="221" t="s">
        <v>220</v>
      </c>
      <c r="H149" s="222">
        <v>202.80000000000001</v>
      </c>
      <c r="I149" s="223"/>
      <c r="J149" s="224">
        <f>ROUND(I149*H149,2)</f>
        <v>0</v>
      </c>
      <c r="K149" s="220" t="s">
        <v>1</v>
      </c>
      <c r="L149" s="44"/>
      <c r="M149" s="225" t="s">
        <v>1</v>
      </c>
      <c r="N149" s="226" t="s">
        <v>41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170</v>
      </c>
      <c r="AT149" s="229" t="s">
        <v>166</v>
      </c>
      <c r="AU149" s="229" t="s">
        <v>85</v>
      </c>
      <c r="AY149" s="17" t="s">
        <v>164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83</v>
      </c>
      <c r="BK149" s="230">
        <f>ROUND(I149*H149,2)</f>
        <v>0</v>
      </c>
      <c r="BL149" s="17" t="s">
        <v>170</v>
      </c>
      <c r="BM149" s="229" t="s">
        <v>221</v>
      </c>
    </row>
    <row r="150" s="13" customFormat="1">
      <c r="A150" s="13"/>
      <c r="B150" s="231"/>
      <c r="C150" s="232"/>
      <c r="D150" s="233" t="s">
        <v>172</v>
      </c>
      <c r="E150" s="234" t="s">
        <v>1</v>
      </c>
      <c r="F150" s="235" t="s">
        <v>222</v>
      </c>
      <c r="G150" s="232"/>
      <c r="H150" s="236">
        <v>89.700000000000003</v>
      </c>
      <c r="I150" s="237"/>
      <c r="J150" s="232"/>
      <c r="K150" s="232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172</v>
      </c>
      <c r="AU150" s="242" t="s">
        <v>85</v>
      </c>
      <c r="AV150" s="13" t="s">
        <v>85</v>
      </c>
      <c r="AW150" s="13" t="s">
        <v>32</v>
      </c>
      <c r="AX150" s="13" t="s">
        <v>76</v>
      </c>
      <c r="AY150" s="242" t="s">
        <v>164</v>
      </c>
    </row>
    <row r="151" s="13" customFormat="1">
      <c r="A151" s="13"/>
      <c r="B151" s="231"/>
      <c r="C151" s="232"/>
      <c r="D151" s="233" t="s">
        <v>172</v>
      </c>
      <c r="E151" s="234" t="s">
        <v>1</v>
      </c>
      <c r="F151" s="235" t="s">
        <v>223</v>
      </c>
      <c r="G151" s="232"/>
      <c r="H151" s="236">
        <v>113.09999999999999</v>
      </c>
      <c r="I151" s="237"/>
      <c r="J151" s="232"/>
      <c r="K151" s="232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172</v>
      </c>
      <c r="AU151" s="242" t="s">
        <v>85</v>
      </c>
      <c r="AV151" s="13" t="s">
        <v>85</v>
      </c>
      <c r="AW151" s="13" t="s">
        <v>32</v>
      </c>
      <c r="AX151" s="13" t="s">
        <v>76</v>
      </c>
      <c r="AY151" s="242" t="s">
        <v>164</v>
      </c>
    </row>
    <row r="152" s="15" customFormat="1">
      <c r="A152" s="15"/>
      <c r="B152" s="253"/>
      <c r="C152" s="254"/>
      <c r="D152" s="233" t="s">
        <v>172</v>
      </c>
      <c r="E152" s="255" t="s">
        <v>1</v>
      </c>
      <c r="F152" s="256" t="s">
        <v>201</v>
      </c>
      <c r="G152" s="254"/>
      <c r="H152" s="257">
        <v>202.80000000000001</v>
      </c>
      <c r="I152" s="258"/>
      <c r="J152" s="254"/>
      <c r="K152" s="254"/>
      <c r="L152" s="259"/>
      <c r="M152" s="260"/>
      <c r="N152" s="261"/>
      <c r="O152" s="261"/>
      <c r="P152" s="261"/>
      <c r="Q152" s="261"/>
      <c r="R152" s="261"/>
      <c r="S152" s="261"/>
      <c r="T152" s="262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3" t="s">
        <v>172</v>
      </c>
      <c r="AU152" s="263" t="s">
        <v>85</v>
      </c>
      <c r="AV152" s="15" t="s">
        <v>170</v>
      </c>
      <c r="AW152" s="15" t="s">
        <v>32</v>
      </c>
      <c r="AX152" s="15" t="s">
        <v>83</v>
      </c>
      <c r="AY152" s="263" t="s">
        <v>164</v>
      </c>
    </row>
    <row r="153" s="2" customFormat="1" ht="16.5" customHeight="1">
      <c r="A153" s="38"/>
      <c r="B153" s="39"/>
      <c r="C153" s="218" t="s">
        <v>224</v>
      </c>
      <c r="D153" s="218" t="s">
        <v>166</v>
      </c>
      <c r="E153" s="219" t="s">
        <v>225</v>
      </c>
      <c r="F153" s="220" t="s">
        <v>226</v>
      </c>
      <c r="G153" s="221" t="s">
        <v>220</v>
      </c>
      <c r="H153" s="222">
        <v>1797.9000000000001</v>
      </c>
      <c r="I153" s="223"/>
      <c r="J153" s="224">
        <f>ROUND(I153*H153,2)</f>
        <v>0</v>
      </c>
      <c r="K153" s="220" t="s">
        <v>1</v>
      </c>
      <c r="L153" s="44"/>
      <c r="M153" s="225" t="s">
        <v>1</v>
      </c>
      <c r="N153" s="226" t="s">
        <v>41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170</v>
      </c>
      <c r="AT153" s="229" t="s">
        <v>166</v>
      </c>
      <c r="AU153" s="229" t="s">
        <v>85</v>
      </c>
      <c r="AY153" s="17" t="s">
        <v>164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83</v>
      </c>
      <c r="BK153" s="230">
        <f>ROUND(I153*H153,2)</f>
        <v>0</v>
      </c>
      <c r="BL153" s="17" t="s">
        <v>170</v>
      </c>
      <c r="BM153" s="229" t="s">
        <v>227</v>
      </c>
    </row>
    <row r="154" s="13" customFormat="1">
      <c r="A154" s="13"/>
      <c r="B154" s="231"/>
      <c r="C154" s="232"/>
      <c r="D154" s="233" t="s">
        <v>172</v>
      </c>
      <c r="E154" s="234" t="s">
        <v>1</v>
      </c>
      <c r="F154" s="235" t="s">
        <v>228</v>
      </c>
      <c r="G154" s="232"/>
      <c r="H154" s="236">
        <v>1345.5</v>
      </c>
      <c r="I154" s="237"/>
      <c r="J154" s="232"/>
      <c r="K154" s="232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172</v>
      </c>
      <c r="AU154" s="242" t="s">
        <v>85</v>
      </c>
      <c r="AV154" s="13" t="s">
        <v>85</v>
      </c>
      <c r="AW154" s="13" t="s">
        <v>32</v>
      </c>
      <c r="AX154" s="13" t="s">
        <v>76</v>
      </c>
      <c r="AY154" s="242" t="s">
        <v>164</v>
      </c>
    </row>
    <row r="155" s="13" customFormat="1">
      <c r="A155" s="13"/>
      <c r="B155" s="231"/>
      <c r="C155" s="232"/>
      <c r="D155" s="233" t="s">
        <v>172</v>
      </c>
      <c r="E155" s="234" t="s">
        <v>1</v>
      </c>
      <c r="F155" s="235" t="s">
        <v>229</v>
      </c>
      <c r="G155" s="232"/>
      <c r="H155" s="236">
        <v>452.39999999999998</v>
      </c>
      <c r="I155" s="237"/>
      <c r="J155" s="232"/>
      <c r="K155" s="232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172</v>
      </c>
      <c r="AU155" s="242" t="s">
        <v>85</v>
      </c>
      <c r="AV155" s="13" t="s">
        <v>85</v>
      </c>
      <c r="AW155" s="13" t="s">
        <v>32</v>
      </c>
      <c r="AX155" s="13" t="s">
        <v>76</v>
      </c>
      <c r="AY155" s="242" t="s">
        <v>164</v>
      </c>
    </row>
    <row r="156" s="15" customFormat="1">
      <c r="A156" s="15"/>
      <c r="B156" s="253"/>
      <c r="C156" s="254"/>
      <c r="D156" s="233" t="s">
        <v>172</v>
      </c>
      <c r="E156" s="255" t="s">
        <v>1</v>
      </c>
      <c r="F156" s="256" t="s">
        <v>201</v>
      </c>
      <c r="G156" s="254"/>
      <c r="H156" s="257">
        <v>1797.9000000000001</v>
      </c>
      <c r="I156" s="258"/>
      <c r="J156" s="254"/>
      <c r="K156" s="254"/>
      <c r="L156" s="259"/>
      <c r="M156" s="260"/>
      <c r="N156" s="261"/>
      <c r="O156" s="261"/>
      <c r="P156" s="261"/>
      <c r="Q156" s="261"/>
      <c r="R156" s="261"/>
      <c r="S156" s="261"/>
      <c r="T156" s="262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3" t="s">
        <v>172</v>
      </c>
      <c r="AU156" s="263" t="s">
        <v>85</v>
      </c>
      <c r="AV156" s="15" t="s">
        <v>170</v>
      </c>
      <c r="AW156" s="15" t="s">
        <v>32</v>
      </c>
      <c r="AX156" s="15" t="s">
        <v>83</v>
      </c>
      <c r="AY156" s="263" t="s">
        <v>164</v>
      </c>
    </row>
    <row r="157" s="2" customFormat="1" ht="16.5" customHeight="1">
      <c r="A157" s="38"/>
      <c r="B157" s="39"/>
      <c r="C157" s="218" t="s">
        <v>230</v>
      </c>
      <c r="D157" s="218" t="s">
        <v>166</v>
      </c>
      <c r="E157" s="219" t="s">
        <v>231</v>
      </c>
      <c r="F157" s="220" t="s">
        <v>232</v>
      </c>
      <c r="G157" s="221" t="s">
        <v>220</v>
      </c>
      <c r="H157" s="222">
        <v>10.25</v>
      </c>
      <c r="I157" s="223"/>
      <c r="J157" s="224">
        <f>ROUND(I157*H157,2)</f>
        <v>0</v>
      </c>
      <c r="K157" s="220" t="s">
        <v>1</v>
      </c>
      <c r="L157" s="44"/>
      <c r="M157" s="225" t="s">
        <v>1</v>
      </c>
      <c r="N157" s="226" t="s">
        <v>41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170</v>
      </c>
      <c r="AT157" s="229" t="s">
        <v>166</v>
      </c>
      <c r="AU157" s="229" t="s">
        <v>85</v>
      </c>
      <c r="AY157" s="17" t="s">
        <v>164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83</v>
      </c>
      <c r="BK157" s="230">
        <f>ROUND(I157*H157,2)</f>
        <v>0</v>
      </c>
      <c r="BL157" s="17" t="s">
        <v>170</v>
      </c>
      <c r="BM157" s="229" t="s">
        <v>233</v>
      </c>
    </row>
    <row r="158" s="13" customFormat="1">
      <c r="A158" s="13"/>
      <c r="B158" s="231"/>
      <c r="C158" s="232"/>
      <c r="D158" s="233" t="s">
        <v>172</v>
      </c>
      <c r="E158" s="234" t="s">
        <v>1</v>
      </c>
      <c r="F158" s="235" t="s">
        <v>234</v>
      </c>
      <c r="G158" s="232"/>
      <c r="H158" s="236">
        <v>10.25</v>
      </c>
      <c r="I158" s="237"/>
      <c r="J158" s="232"/>
      <c r="K158" s="232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172</v>
      </c>
      <c r="AU158" s="242" t="s">
        <v>85</v>
      </c>
      <c r="AV158" s="13" t="s">
        <v>85</v>
      </c>
      <c r="AW158" s="13" t="s">
        <v>32</v>
      </c>
      <c r="AX158" s="13" t="s">
        <v>83</v>
      </c>
      <c r="AY158" s="242" t="s">
        <v>164</v>
      </c>
    </row>
    <row r="159" s="2" customFormat="1" ht="16.5" customHeight="1">
      <c r="A159" s="38"/>
      <c r="B159" s="39"/>
      <c r="C159" s="218" t="s">
        <v>235</v>
      </c>
      <c r="D159" s="218" t="s">
        <v>166</v>
      </c>
      <c r="E159" s="219" t="s">
        <v>236</v>
      </c>
      <c r="F159" s="220" t="s">
        <v>237</v>
      </c>
      <c r="G159" s="221" t="s">
        <v>220</v>
      </c>
      <c r="H159" s="222">
        <v>604.75</v>
      </c>
      <c r="I159" s="223"/>
      <c r="J159" s="224">
        <f>ROUND(I159*H159,2)</f>
        <v>0</v>
      </c>
      <c r="K159" s="220" t="s">
        <v>1</v>
      </c>
      <c r="L159" s="44"/>
      <c r="M159" s="225" t="s">
        <v>1</v>
      </c>
      <c r="N159" s="226" t="s">
        <v>41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170</v>
      </c>
      <c r="AT159" s="229" t="s">
        <v>166</v>
      </c>
      <c r="AU159" s="229" t="s">
        <v>85</v>
      </c>
      <c r="AY159" s="17" t="s">
        <v>164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83</v>
      </c>
      <c r="BK159" s="230">
        <f>ROUND(I159*H159,2)</f>
        <v>0</v>
      </c>
      <c r="BL159" s="17" t="s">
        <v>170</v>
      </c>
      <c r="BM159" s="229" t="s">
        <v>238</v>
      </c>
    </row>
    <row r="160" s="13" customFormat="1">
      <c r="A160" s="13"/>
      <c r="B160" s="231"/>
      <c r="C160" s="232"/>
      <c r="D160" s="233" t="s">
        <v>172</v>
      </c>
      <c r="E160" s="234" t="s">
        <v>1</v>
      </c>
      <c r="F160" s="235" t="s">
        <v>239</v>
      </c>
      <c r="G160" s="232"/>
      <c r="H160" s="236">
        <v>604.75</v>
      </c>
      <c r="I160" s="237"/>
      <c r="J160" s="232"/>
      <c r="K160" s="232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172</v>
      </c>
      <c r="AU160" s="242" t="s">
        <v>85</v>
      </c>
      <c r="AV160" s="13" t="s">
        <v>85</v>
      </c>
      <c r="AW160" s="13" t="s">
        <v>32</v>
      </c>
      <c r="AX160" s="13" t="s">
        <v>83</v>
      </c>
      <c r="AY160" s="242" t="s">
        <v>164</v>
      </c>
    </row>
    <row r="161" s="2" customFormat="1" ht="21.75" customHeight="1">
      <c r="A161" s="38"/>
      <c r="B161" s="39"/>
      <c r="C161" s="218" t="s">
        <v>240</v>
      </c>
      <c r="D161" s="218" t="s">
        <v>166</v>
      </c>
      <c r="E161" s="219" t="s">
        <v>241</v>
      </c>
      <c r="F161" s="220" t="s">
        <v>242</v>
      </c>
      <c r="G161" s="221" t="s">
        <v>220</v>
      </c>
      <c r="H161" s="222">
        <v>10.25</v>
      </c>
      <c r="I161" s="223"/>
      <c r="J161" s="224">
        <f>ROUND(I161*H161,2)</f>
        <v>0</v>
      </c>
      <c r="K161" s="220" t="s">
        <v>1</v>
      </c>
      <c r="L161" s="44"/>
      <c r="M161" s="225" t="s">
        <v>1</v>
      </c>
      <c r="N161" s="226" t="s">
        <v>41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170</v>
      </c>
      <c r="AT161" s="229" t="s">
        <v>166</v>
      </c>
      <c r="AU161" s="229" t="s">
        <v>85</v>
      </c>
      <c r="AY161" s="17" t="s">
        <v>164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83</v>
      </c>
      <c r="BK161" s="230">
        <f>ROUND(I161*H161,2)</f>
        <v>0</v>
      </c>
      <c r="BL161" s="17" t="s">
        <v>170</v>
      </c>
      <c r="BM161" s="229" t="s">
        <v>243</v>
      </c>
    </row>
    <row r="162" s="13" customFormat="1">
      <c r="A162" s="13"/>
      <c r="B162" s="231"/>
      <c r="C162" s="232"/>
      <c r="D162" s="233" t="s">
        <v>172</v>
      </c>
      <c r="E162" s="234" t="s">
        <v>1</v>
      </c>
      <c r="F162" s="235" t="s">
        <v>234</v>
      </c>
      <c r="G162" s="232"/>
      <c r="H162" s="236">
        <v>10.25</v>
      </c>
      <c r="I162" s="237"/>
      <c r="J162" s="232"/>
      <c r="K162" s="232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172</v>
      </c>
      <c r="AU162" s="242" t="s">
        <v>85</v>
      </c>
      <c r="AV162" s="13" t="s">
        <v>85</v>
      </c>
      <c r="AW162" s="13" t="s">
        <v>32</v>
      </c>
      <c r="AX162" s="13" t="s">
        <v>83</v>
      </c>
      <c r="AY162" s="242" t="s">
        <v>164</v>
      </c>
    </row>
    <row r="163" s="12" customFormat="1" ht="22.8" customHeight="1">
      <c r="A163" s="12"/>
      <c r="B163" s="202"/>
      <c r="C163" s="203"/>
      <c r="D163" s="204" t="s">
        <v>75</v>
      </c>
      <c r="E163" s="216" t="s">
        <v>244</v>
      </c>
      <c r="F163" s="216" t="s">
        <v>245</v>
      </c>
      <c r="G163" s="203"/>
      <c r="H163" s="203"/>
      <c r="I163" s="206"/>
      <c r="J163" s="217">
        <f>BK163</f>
        <v>0</v>
      </c>
      <c r="K163" s="203"/>
      <c r="L163" s="208"/>
      <c r="M163" s="209"/>
      <c r="N163" s="210"/>
      <c r="O163" s="210"/>
      <c r="P163" s="211">
        <f>P164</f>
        <v>0</v>
      </c>
      <c r="Q163" s="210"/>
      <c r="R163" s="211">
        <f>R164</f>
        <v>0</v>
      </c>
      <c r="S163" s="210"/>
      <c r="T163" s="212">
        <f>T164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3" t="s">
        <v>83</v>
      </c>
      <c r="AT163" s="214" t="s">
        <v>75</v>
      </c>
      <c r="AU163" s="214" t="s">
        <v>83</v>
      </c>
      <c r="AY163" s="213" t="s">
        <v>164</v>
      </c>
      <c r="BK163" s="215">
        <f>BK164</f>
        <v>0</v>
      </c>
    </row>
    <row r="164" s="2" customFormat="1" ht="21.75" customHeight="1">
      <c r="A164" s="38"/>
      <c r="B164" s="39"/>
      <c r="C164" s="218" t="s">
        <v>246</v>
      </c>
      <c r="D164" s="218" t="s">
        <v>166</v>
      </c>
      <c r="E164" s="219" t="s">
        <v>247</v>
      </c>
      <c r="F164" s="220" t="s">
        <v>248</v>
      </c>
      <c r="G164" s="221" t="s">
        <v>220</v>
      </c>
      <c r="H164" s="222">
        <v>0.129</v>
      </c>
      <c r="I164" s="223"/>
      <c r="J164" s="224">
        <f>ROUND(I164*H164,2)</f>
        <v>0</v>
      </c>
      <c r="K164" s="220" t="s">
        <v>1</v>
      </c>
      <c r="L164" s="44"/>
      <c r="M164" s="264" t="s">
        <v>1</v>
      </c>
      <c r="N164" s="265" t="s">
        <v>41</v>
      </c>
      <c r="O164" s="266"/>
      <c r="P164" s="267">
        <f>O164*H164</f>
        <v>0</v>
      </c>
      <c r="Q164" s="267">
        <v>0</v>
      </c>
      <c r="R164" s="267">
        <f>Q164*H164</f>
        <v>0</v>
      </c>
      <c r="S164" s="267">
        <v>0</v>
      </c>
      <c r="T164" s="26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170</v>
      </c>
      <c r="AT164" s="229" t="s">
        <v>166</v>
      </c>
      <c r="AU164" s="229" t="s">
        <v>85</v>
      </c>
      <c r="AY164" s="17" t="s">
        <v>164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83</v>
      </c>
      <c r="BK164" s="230">
        <f>ROUND(I164*H164,2)</f>
        <v>0</v>
      </c>
      <c r="BL164" s="17" t="s">
        <v>170</v>
      </c>
      <c r="BM164" s="229" t="s">
        <v>249</v>
      </c>
    </row>
    <row r="165" s="2" customFormat="1" ht="6.96" customHeight="1">
      <c r="A165" s="38"/>
      <c r="B165" s="66"/>
      <c r="C165" s="67"/>
      <c r="D165" s="67"/>
      <c r="E165" s="67"/>
      <c r="F165" s="67"/>
      <c r="G165" s="67"/>
      <c r="H165" s="67"/>
      <c r="I165" s="67"/>
      <c r="J165" s="67"/>
      <c r="K165" s="67"/>
      <c r="L165" s="44"/>
      <c r="M165" s="38"/>
      <c r="O165" s="38"/>
      <c r="P165" s="38"/>
      <c r="Q165" s="38"/>
      <c r="R165" s="38"/>
      <c r="S165" s="38"/>
      <c r="T165" s="38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</row>
  </sheetData>
  <sheetProtection sheet="1" autoFilter="0" formatColumns="0" formatRows="0" objects="1" scenarios="1" spinCount="100000" saltValue="/A9kmediVVnmb0qc1mvZz9X5u4S3db99+o5EcvZe6hpxXef3RS5mVmwUQ2x3o8aaURkpCioShOUUO6JNiVQxZQ==" hashValue="kSGwiCP1+FSJrv73dbwJTszfKwsmZJtHACVonT68YSmLSAJa8SeSOYmm1ampf5rjPgjSm8kVIhX6YeMi4uQzUA==" algorithmName="SHA-512" password="C7A2"/>
  <autoFilter ref="C120:K164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131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2021022oL - _II-401, III-36063, III-36066 Lipník, úprava křižovatky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132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700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8. 6. 2022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ROUND((SUM(BE121:BE167)),  2)</f>
        <v>0</v>
      </c>
      <c r="G33" s="38"/>
      <c r="H33" s="38"/>
      <c r="I33" s="155">
        <v>0.20999999999999999</v>
      </c>
      <c r="J33" s="154">
        <f>ROUND(((SUM(BE121:BE167))*I33),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ROUND((SUM(BF121:BF167)),  2)</f>
        <v>0</v>
      </c>
      <c r="G34" s="38"/>
      <c r="H34" s="38"/>
      <c r="I34" s="155">
        <v>0.14999999999999999</v>
      </c>
      <c r="J34" s="154">
        <f>ROUND(((SUM(BF121:BF167))*I34),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ROUND((SUM(BG121:BG167)),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ROUND((SUM(BH121:BH167)),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ROUND((SUM(BI121:BI167)),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2021022oL - _II-401, III-36063, III-36066 Lipník, úprava křižovatky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127 - Rozpočet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Obec Lipník u Hrotovic</v>
      </c>
      <c r="G89" s="40"/>
      <c r="H89" s="40"/>
      <c r="I89" s="32" t="s">
        <v>22</v>
      </c>
      <c r="J89" s="79" t="str">
        <f>IF(J12="","",J12)</f>
        <v>8. 6. 2022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Obec Lipník</v>
      </c>
      <c r="G91" s="40"/>
      <c r="H91" s="40"/>
      <c r="I91" s="32" t="s">
        <v>30</v>
      </c>
      <c r="J91" s="36" t="str">
        <f>E21</f>
        <v>TERRA-POZEMKOVÉ ÚPRAVY,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Milan Holotík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140</v>
      </c>
      <c r="D94" s="176"/>
      <c r="E94" s="176"/>
      <c r="F94" s="176"/>
      <c r="G94" s="176"/>
      <c r="H94" s="176"/>
      <c r="I94" s="176"/>
      <c r="J94" s="177" t="s">
        <v>141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142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143</v>
      </c>
    </row>
    <row r="97" s="9" customFormat="1" ht="24.96" customHeight="1">
      <c r="A97" s="9"/>
      <c r="B97" s="179"/>
      <c r="C97" s="180"/>
      <c r="D97" s="181" t="s">
        <v>251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266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549</v>
      </c>
      <c r="E99" s="188"/>
      <c r="F99" s="188"/>
      <c r="G99" s="188"/>
      <c r="H99" s="188"/>
      <c r="I99" s="188"/>
      <c r="J99" s="189">
        <f>J128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252</v>
      </c>
      <c r="E100" s="188"/>
      <c r="F100" s="188"/>
      <c r="G100" s="188"/>
      <c r="H100" s="188"/>
      <c r="I100" s="188"/>
      <c r="J100" s="189">
        <f>J159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267</v>
      </c>
      <c r="E101" s="188"/>
      <c r="F101" s="188"/>
      <c r="G101" s="188"/>
      <c r="H101" s="188"/>
      <c r="I101" s="188"/>
      <c r="J101" s="189">
        <f>J166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149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74" t="str">
        <f>E7</f>
        <v>2021022oL - _II-401, III-36063, III-36066 Lipník, úprava křižovatky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132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SO 127 - Rozpočet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>Obec Lipník u Hrotovic</v>
      </c>
      <c r="G115" s="40"/>
      <c r="H115" s="40"/>
      <c r="I115" s="32" t="s">
        <v>22</v>
      </c>
      <c r="J115" s="79" t="str">
        <f>IF(J12="","",J12)</f>
        <v>8. 6. 2022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40.05" customHeight="1">
      <c r="A117" s="38"/>
      <c r="B117" s="39"/>
      <c r="C117" s="32" t="s">
        <v>24</v>
      </c>
      <c r="D117" s="40"/>
      <c r="E117" s="40"/>
      <c r="F117" s="27" t="str">
        <f>E15</f>
        <v>Obec Lipník</v>
      </c>
      <c r="G117" s="40"/>
      <c r="H117" s="40"/>
      <c r="I117" s="32" t="s">
        <v>30</v>
      </c>
      <c r="J117" s="36" t="str">
        <f>E21</f>
        <v>TERRA-POZEMKOVÉ ÚPRAVY, s.r.o.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32" t="s">
        <v>33</v>
      </c>
      <c r="J118" s="36" t="str">
        <f>E24</f>
        <v>Milan Holotík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150</v>
      </c>
      <c r="D120" s="194" t="s">
        <v>61</v>
      </c>
      <c r="E120" s="194" t="s">
        <v>57</v>
      </c>
      <c r="F120" s="194" t="s">
        <v>58</v>
      </c>
      <c r="G120" s="194" t="s">
        <v>151</v>
      </c>
      <c r="H120" s="194" t="s">
        <v>152</v>
      </c>
      <c r="I120" s="194" t="s">
        <v>153</v>
      </c>
      <c r="J120" s="194" t="s">
        <v>141</v>
      </c>
      <c r="K120" s="195" t="s">
        <v>154</v>
      </c>
      <c r="L120" s="196"/>
      <c r="M120" s="100" t="s">
        <v>1</v>
      </c>
      <c r="N120" s="101" t="s">
        <v>40</v>
      </c>
      <c r="O120" s="101" t="s">
        <v>155</v>
      </c>
      <c r="P120" s="101" t="s">
        <v>156</v>
      </c>
      <c r="Q120" s="101" t="s">
        <v>157</v>
      </c>
      <c r="R120" s="101" t="s">
        <v>158</v>
      </c>
      <c r="S120" s="101" t="s">
        <v>159</v>
      </c>
      <c r="T120" s="102" t="s">
        <v>160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161</v>
      </c>
      <c r="D121" s="40"/>
      <c r="E121" s="40"/>
      <c r="F121" s="40"/>
      <c r="G121" s="40"/>
      <c r="H121" s="40"/>
      <c r="I121" s="40"/>
      <c r="J121" s="197">
        <f>BK121</f>
        <v>0</v>
      </c>
      <c r="K121" s="40"/>
      <c r="L121" s="44"/>
      <c r="M121" s="103"/>
      <c r="N121" s="198"/>
      <c r="O121" s="104"/>
      <c r="P121" s="199">
        <f>P122</f>
        <v>0</v>
      </c>
      <c r="Q121" s="104"/>
      <c r="R121" s="199">
        <f>R122</f>
        <v>0</v>
      </c>
      <c r="S121" s="104"/>
      <c r="T121" s="200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75</v>
      </c>
      <c r="AU121" s="17" t="s">
        <v>143</v>
      </c>
      <c r="BK121" s="201">
        <f>BK122</f>
        <v>0</v>
      </c>
    </row>
    <row r="122" s="12" customFormat="1" ht="25.92" customHeight="1">
      <c r="A122" s="12"/>
      <c r="B122" s="202"/>
      <c r="C122" s="203"/>
      <c r="D122" s="204" t="s">
        <v>75</v>
      </c>
      <c r="E122" s="205" t="s">
        <v>162</v>
      </c>
      <c r="F122" s="205" t="s">
        <v>254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P123+P128+P159+P166</f>
        <v>0</v>
      </c>
      <c r="Q122" s="210"/>
      <c r="R122" s="211">
        <f>R123+R128+R159+R166</f>
        <v>0</v>
      </c>
      <c r="S122" s="210"/>
      <c r="T122" s="212">
        <f>T123+T128+T159+T166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83</v>
      </c>
      <c r="AT122" s="214" t="s">
        <v>75</v>
      </c>
      <c r="AU122" s="214" t="s">
        <v>76</v>
      </c>
      <c r="AY122" s="213" t="s">
        <v>164</v>
      </c>
      <c r="BK122" s="215">
        <f>BK123+BK128+BK159+BK166</f>
        <v>0</v>
      </c>
    </row>
    <row r="123" s="12" customFormat="1" ht="22.8" customHeight="1">
      <c r="A123" s="12"/>
      <c r="B123" s="202"/>
      <c r="C123" s="203"/>
      <c r="D123" s="204" t="s">
        <v>75</v>
      </c>
      <c r="E123" s="216" t="s">
        <v>83</v>
      </c>
      <c r="F123" s="216" t="s">
        <v>268</v>
      </c>
      <c r="G123" s="203"/>
      <c r="H123" s="203"/>
      <c r="I123" s="206"/>
      <c r="J123" s="217">
        <f>BK123</f>
        <v>0</v>
      </c>
      <c r="K123" s="203"/>
      <c r="L123" s="208"/>
      <c r="M123" s="209"/>
      <c r="N123" s="210"/>
      <c r="O123" s="210"/>
      <c r="P123" s="211">
        <f>SUM(P124:P127)</f>
        <v>0</v>
      </c>
      <c r="Q123" s="210"/>
      <c r="R123" s="211">
        <f>SUM(R124:R127)</f>
        <v>0</v>
      </c>
      <c r="S123" s="210"/>
      <c r="T123" s="212">
        <f>SUM(T124:T127)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83</v>
      </c>
      <c r="AT123" s="214" t="s">
        <v>75</v>
      </c>
      <c r="AU123" s="214" t="s">
        <v>83</v>
      </c>
      <c r="AY123" s="213" t="s">
        <v>164</v>
      </c>
      <c r="BK123" s="215">
        <f>SUM(BK124:BK127)</f>
        <v>0</v>
      </c>
    </row>
    <row r="124" s="2" customFormat="1" ht="16.5" customHeight="1">
      <c r="A124" s="38"/>
      <c r="B124" s="39"/>
      <c r="C124" s="218" t="s">
        <v>83</v>
      </c>
      <c r="D124" s="218" t="s">
        <v>166</v>
      </c>
      <c r="E124" s="219" t="s">
        <v>407</v>
      </c>
      <c r="F124" s="220" t="s">
        <v>408</v>
      </c>
      <c r="G124" s="221" t="s">
        <v>169</v>
      </c>
      <c r="H124" s="222">
        <v>32.676000000000002</v>
      </c>
      <c r="I124" s="223"/>
      <c r="J124" s="224">
        <f>ROUND(I124*H124,2)</f>
        <v>0</v>
      </c>
      <c r="K124" s="220" t="s">
        <v>1</v>
      </c>
      <c r="L124" s="44"/>
      <c r="M124" s="225" t="s">
        <v>1</v>
      </c>
      <c r="N124" s="226" t="s">
        <v>41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170</v>
      </c>
      <c r="AT124" s="229" t="s">
        <v>166</v>
      </c>
      <c r="AU124" s="229" t="s">
        <v>85</v>
      </c>
      <c r="AY124" s="17" t="s">
        <v>164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83</v>
      </c>
      <c r="BK124" s="230">
        <f>ROUND(I124*H124,2)</f>
        <v>0</v>
      </c>
      <c r="BL124" s="17" t="s">
        <v>170</v>
      </c>
      <c r="BM124" s="229" t="s">
        <v>85</v>
      </c>
    </row>
    <row r="125" s="13" customFormat="1">
      <c r="A125" s="13"/>
      <c r="B125" s="231"/>
      <c r="C125" s="232"/>
      <c r="D125" s="233" t="s">
        <v>172</v>
      </c>
      <c r="E125" s="234" t="s">
        <v>1</v>
      </c>
      <c r="F125" s="235" t="s">
        <v>701</v>
      </c>
      <c r="G125" s="232"/>
      <c r="H125" s="236">
        <v>12.403000000000001</v>
      </c>
      <c r="I125" s="237"/>
      <c r="J125" s="232"/>
      <c r="K125" s="232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172</v>
      </c>
      <c r="AU125" s="242" t="s">
        <v>85</v>
      </c>
      <c r="AV125" s="13" t="s">
        <v>85</v>
      </c>
      <c r="AW125" s="13" t="s">
        <v>32</v>
      </c>
      <c r="AX125" s="13" t="s">
        <v>76</v>
      </c>
      <c r="AY125" s="242" t="s">
        <v>164</v>
      </c>
    </row>
    <row r="126" s="13" customFormat="1">
      <c r="A126" s="13"/>
      <c r="B126" s="231"/>
      <c r="C126" s="232"/>
      <c r="D126" s="233" t="s">
        <v>172</v>
      </c>
      <c r="E126" s="234" t="s">
        <v>1</v>
      </c>
      <c r="F126" s="235" t="s">
        <v>702</v>
      </c>
      <c r="G126" s="232"/>
      <c r="H126" s="236">
        <v>20.273</v>
      </c>
      <c r="I126" s="237"/>
      <c r="J126" s="232"/>
      <c r="K126" s="232"/>
      <c r="L126" s="238"/>
      <c r="M126" s="239"/>
      <c r="N126" s="240"/>
      <c r="O126" s="240"/>
      <c r="P126" s="240"/>
      <c r="Q126" s="240"/>
      <c r="R126" s="240"/>
      <c r="S126" s="240"/>
      <c r="T126" s="24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2" t="s">
        <v>172</v>
      </c>
      <c r="AU126" s="242" t="s">
        <v>85</v>
      </c>
      <c r="AV126" s="13" t="s">
        <v>85</v>
      </c>
      <c r="AW126" s="13" t="s">
        <v>32</v>
      </c>
      <c r="AX126" s="13" t="s">
        <v>76</v>
      </c>
      <c r="AY126" s="242" t="s">
        <v>164</v>
      </c>
    </row>
    <row r="127" s="15" customFormat="1">
      <c r="A127" s="15"/>
      <c r="B127" s="253"/>
      <c r="C127" s="254"/>
      <c r="D127" s="233" t="s">
        <v>172</v>
      </c>
      <c r="E127" s="255" t="s">
        <v>1</v>
      </c>
      <c r="F127" s="256" t="s">
        <v>261</v>
      </c>
      <c r="G127" s="254"/>
      <c r="H127" s="257">
        <v>32.676000000000002</v>
      </c>
      <c r="I127" s="258"/>
      <c r="J127" s="254"/>
      <c r="K127" s="254"/>
      <c r="L127" s="259"/>
      <c r="M127" s="260"/>
      <c r="N127" s="261"/>
      <c r="O127" s="261"/>
      <c r="P127" s="261"/>
      <c r="Q127" s="261"/>
      <c r="R127" s="261"/>
      <c r="S127" s="261"/>
      <c r="T127" s="262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3" t="s">
        <v>172</v>
      </c>
      <c r="AU127" s="263" t="s">
        <v>85</v>
      </c>
      <c r="AV127" s="15" t="s">
        <v>170</v>
      </c>
      <c r="AW127" s="15" t="s">
        <v>32</v>
      </c>
      <c r="AX127" s="15" t="s">
        <v>83</v>
      </c>
      <c r="AY127" s="263" t="s">
        <v>164</v>
      </c>
    </row>
    <row r="128" s="12" customFormat="1" ht="22.8" customHeight="1">
      <c r="A128" s="12"/>
      <c r="B128" s="202"/>
      <c r="C128" s="203"/>
      <c r="D128" s="204" t="s">
        <v>75</v>
      </c>
      <c r="E128" s="216" t="s">
        <v>188</v>
      </c>
      <c r="F128" s="216" t="s">
        <v>552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SUM(P129:P158)</f>
        <v>0</v>
      </c>
      <c r="Q128" s="210"/>
      <c r="R128" s="211">
        <f>SUM(R129:R158)</f>
        <v>0</v>
      </c>
      <c r="S128" s="210"/>
      <c r="T128" s="212">
        <f>SUM(T129:T158)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83</v>
      </c>
      <c r="AT128" s="214" t="s">
        <v>75</v>
      </c>
      <c r="AU128" s="214" t="s">
        <v>83</v>
      </c>
      <c r="AY128" s="213" t="s">
        <v>164</v>
      </c>
      <c r="BK128" s="215">
        <f>SUM(BK129:BK158)</f>
        <v>0</v>
      </c>
    </row>
    <row r="129" s="2" customFormat="1" ht="16.5" customHeight="1">
      <c r="A129" s="38"/>
      <c r="B129" s="39"/>
      <c r="C129" s="218" t="s">
        <v>85</v>
      </c>
      <c r="D129" s="218" t="s">
        <v>166</v>
      </c>
      <c r="E129" s="219" t="s">
        <v>553</v>
      </c>
      <c r="F129" s="220" t="s">
        <v>554</v>
      </c>
      <c r="G129" s="221" t="s">
        <v>169</v>
      </c>
      <c r="H129" s="222">
        <v>10.25</v>
      </c>
      <c r="I129" s="223"/>
      <c r="J129" s="224">
        <f>ROUND(I129*H129,2)</f>
        <v>0</v>
      </c>
      <c r="K129" s="220" t="s">
        <v>1</v>
      </c>
      <c r="L129" s="44"/>
      <c r="M129" s="225" t="s">
        <v>1</v>
      </c>
      <c r="N129" s="226" t="s">
        <v>41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170</v>
      </c>
      <c r="AT129" s="229" t="s">
        <v>166</v>
      </c>
      <c r="AU129" s="229" t="s">
        <v>85</v>
      </c>
      <c r="AY129" s="17" t="s">
        <v>164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83</v>
      </c>
      <c r="BK129" s="230">
        <f>ROUND(I129*H129,2)</f>
        <v>0</v>
      </c>
      <c r="BL129" s="17" t="s">
        <v>170</v>
      </c>
      <c r="BM129" s="229" t="s">
        <v>170</v>
      </c>
    </row>
    <row r="130" s="13" customFormat="1">
      <c r="A130" s="13"/>
      <c r="B130" s="231"/>
      <c r="C130" s="232"/>
      <c r="D130" s="233" t="s">
        <v>172</v>
      </c>
      <c r="E130" s="234" t="s">
        <v>1</v>
      </c>
      <c r="F130" s="235" t="s">
        <v>703</v>
      </c>
      <c r="G130" s="232"/>
      <c r="H130" s="236">
        <v>10.25</v>
      </c>
      <c r="I130" s="237"/>
      <c r="J130" s="232"/>
      <c r="K130" s="232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172</v>
      </c>
      <c r="AU130" s="242" t="s">
        <v>85</v>
      </c>
      <c r="AV130" s="13" t="s">
        <v>85</v>
      </c>
      <c r="AW130" s="13" t="s">
        <v>32</v>
      </c>
      <c r="AX130" s="13" t="s">
        <v>76</v>
      </c>
      <c r="AY130" s="242" t="s">
        <v>164</v>
      </c>
    </row>
    <row r="131" s="15" customFormat="1">
      <c r="A131" s="15"/>
      <c r="B131" s="253"/>
      <c r="C131" s="254"/>
      <c r="D131" s="233" t="s">
        <v>172</v>
      </c>
      <c r="E131" s="255" t="s">
        <v>1</v>
      </c>
      <c r="F131" s="256" t="s">
        <v>201</v>
      </c>
      <c r="G131" s="254"/>
      <c r="H131" s="257">
        <v>10.25</v>
      </c>
      <c r="I131" s="258"/>
      <c r="J131" s="254"/>
      <c r="K131" s="254"/>
      <c r="L131" s="259"/>
      <c r="M131" s="260"/>
      <c r="N131" s="261"/>
      <c r="O131" s="261"/>
      <c r="P131" s="261"/>
      <c r="Q131" s="261"/>
      <c r="R131" s="261"/>
      <c r="S131" s="261"/>
      <c r="T131" s="262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3" t="s">
        <v>172</v>
      </c>
      <c r="AU131" s="263" t="s">
        <v>85</v>
      </c>
      <c r="AV131" s="15" t="s">
        <v>170</v>
      </c>
      <c r="AW131" s="15" t="s">
        <v>32</v>
      </c>
      <c r="AX131" s="15" t="s">
        <v>83</v>
      </c>
      <c r="AY131" s="263" t="s">
        <v>164</v>
      </c>
    </row>
    <row r="132" s="2" customFormat="1" ht="16.5" customHeight="1">
      <c r="A132" s="38"/>
      <c r="B132" s="39"/>
      <c r="C132" s="218" t="s">
        <v>178</v>
      </c>
      <c r="D132" s="218" t="s">
        <v>166</v>
      </c>
      <c r="E132" s="219" t="s">
        <v>432</v>
      </c>
      <c r="F132" s="220" t="s">
        <v>433</v>
      </c>
      <c r="G132" s="221" t="s">
        <v>169</v>
      </c>
      <c r="H132" s="222">
        <v>11.275</v>
      </c>
      <c r="I132" s="223"/>
      <c r="J132" s="224">
        <f>ROUND(I132*H132,2)</f>
        <v>0</v>
      </c>
      <c r="K132" s="220" t="s">
        <v>1</v>
      </c>
      <c r="L132" s="44"/>
      <c r="M132" s="225" t="s">
        <v>1</v>
      </c>
      <c r="N132" s="226" t="s">
        <v>41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170</v>
      </c>
      <c r="AT132" s="229" t="s">
        <v>166</v>
      </c>
      <c r="AU132" s="229" t="s">
        <v>85</v>
      </c>
      <c r="AY132" s="17" t="s">
        <v>164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83</v>
      </c>
      <c r="BK132" s="230">
        <f>ROUND(I132*H132,2)</f>
        <v>0</v>
      </c>
      <c r="BL132" s="17" t="s">
        <v>170</v>
      </c>
      <c r="BM132" s="229" t="s">
        <v>194</v>
      </c>
    </row>
    <row r="133" s="13" customFormat="1">
      <c r="A133" s="13"/>
      <c r="B133" s="231"/>
      <c r="C133" s="232"/>
      <c r="D133" s="233" t="s">
        <v>172</v>
      </c>
      <c r="E133" s="234" t="s">
        <v>1</v>
      </c>
      <c r="F133" s="235" t="s">
        <v>704</v>
      </c>
      <c r="G133" s="232"/>
      <c r="H133" s="236">
        <v>11.275</v>
      </c>
      <c r="I133" s="237"/>
      <c r="J133" s="232"/>
      <c r="K133" s="232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172</v>
      </c>
      <c r="AU133" s="242" t="s">
        <v>85</v>
      </c>
      <c r="AV133" s="13" t="s">
        <v>85</v>
      </c>
      <c r="AW133" s="13" t="s">
        <v>32</v>
      </c>
      <c r="AX133" s="13" t="s">
        <v>76</v>
      </c>
      <c r="AY133" s="242" t="s">
        <v>164</v>
      </c>
    </row>
    <row r="134" s="15" customFormat="1">
      <c r="A134" s="15"/>
      <c r="B134" s="253"/>
      <c r="C134" s="254"/>
      <c r="D134" s="233" t="s">
        <v>172</v>
      </c>
      <c r="E134" s="255" t="s">
        <v>1</v>
      </c>
      <c r="F134" s="256" t="s">
        <v>201</v>
      </c>
      <c r="G134" s="254"/>
      <c r="H134" s="257">
        <v>11.275</v>
      </c>
      <c r="I134" s="258"/>
      <c r="J134" s="254"/>
      <c r="K134" s="254"/>
      <c r="L134" s="259"/>
      <c r="M134" s="260"/>
      <c r="N134" s="261"/>
      <c r="O134" s="261"/>
      <c r="P134" s="261"/>
      <c r="Q134" s="261"/>
      <c r="R134" s="261"/>
      <c r="S134" s="261"/>
      <c r="T134" s="262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3" t="s">
        <v>172</v>
      </c>
      <c r="AU134" s="263" t="s">
        <v>85</v>
      </c>
      <c r="AV134" s="15" t="s">
        <v>170</v>
      </c>
      <c r="AW134" s="15" t="s">
        <v>32</v>
      </c>
      <c r="AX134" s="15" t="s">
        <v>83</v>
      </c>
      <c r="AY134" s="263" t="s">
        <v>164</v>
      </c>
    </row>
    <row r="135" s="2" customFormat="1" ht="16.5" customHeight="1">
      <c r="A135" s="38"/>
      <c r="B135" s="39"/>
      <c r="C135" s="218" t="s">
        <v>170</v>
      </c>
      <c r="D135" s="218" t="s">
        <v>166</v>
      </c>
      <c r="E135" s="219" t="s">
        <v>557</v>
      </c>
      <c r="F135" s="220" t="s">
        <v>558</v>
      </c>
      <c r="G135" s="221" t="s">
        <v>169</v>
      </c>
      <c r="H135" s="222">
        <v>35.174999999999997</v>
      </c>
      <c r="I135" s="223"/>
      <c r="J135" s="224">
        <f>ROUND(I135*H135,2)</f>
        <v>0</v>
      </c>
      <c r="K135" s="220" t="s">
        <v>1</v>
      </c>
      <c r="L135" s="44"/>
      <c r="M135" s="225" t="s">
        <v>1</v>
      </c>
      <c r="N135" s="226" t="s">
        <v>41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170</v>
      </c>
      <c r="AT135" s="229" t="s">
        <v>166</v>
      </c>
      <c r="AU135" s="229" t="s">
        <v>85</v>
      </c>
      <c r="AY135" s="17" t="s">
        <v>164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83</v>
      </c>
      <c r="BK135" s="230">
        <f>ROUND(I135*H135,2)</f>
        <v>0</v>
      </c>
      <c r="BL135" s="17" t="s">
        <v>170</v>
      </c>
      <c r="BM135" s="229" t="s">
        <v>211</v>
      </c>
    </row>
    <row r="136" s="13" customFormat="1">
      <c r="A136" s="13"/>
      <c r="B136" s="231"/>
      <c r="C136" s="232"/>
      <c r="D136" s="233" t="s">
        <v>172</v>
      </c>
      <c r="E136" s="234" t="s">
        <v>1</v>
      </c>
      <c r="F136" s="235" t="s">
        <v>705</v>
      </c>
      <c r="G136" s="232"/>
      <c r="H136" s="236">
        <v>18.425000000000001</v>
      </c>
      <c r="I136" s="237"/>
      <c r="J136" s="232"/>
      <c r="K136" s="232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172</v>
      </c>
      <c r="AU136" s="242" t="s">
        <v>85</v>
      </c>
      <c r="AV136" s="13" t="s">
        <v>85</v>
      </c>
      <c r="AW136" s="13" t="s">
        <v>32</v>
      </c>
      <c r="AX136" s="13" t="s">
        <v>76</v>
      </c>
      <c r="AY136" s="242" t="s">
        <v>164</v>
      </c>
    </row>
    <row r="137" s="13" customFormat="1">
      <c r="A137" s="13"/>
      <c r="B137" s="231"/>
      <c r="C137" s="232"/>
      <c r="D137" s="233" t="s">
        <v>172</v>
      </c>
      <c r="E137" s="234" t="s">
        <v>1</v>
      </c>
      <c r="F137" s="235" t="s">
        <v>706</v>
      </c>
      <c r="G137" s="232"/>
      <c r="H137" s="236">
        <v>16.75</v>
      </c>
      <c r="I137" s="237"/>
      <c r="J137" s="232"/>
      <c r="K137" s="232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172</v>
      </c>
      <c r="AU137" s="242" t="s">
        <v>85</v>
      </c>
      <c r="AV137" s="13" t="s">
        <v>85</v>
      </c>
      <c r="AW137" s="13" t="s">
        <v>32</v>
      </c>
      <c r="AX137" s="13" t="s">
        <v>76</v>
      </c>
      <c r="AY137" s="242" t="s">
        <v>164</v>
      </c>
    </row>
    <row r="138" s="15" customFormat="1">
      <c r="A138" s="15"/>
      <c r="B138" s="253"/>
      <c r="C138" s="254"/>
      <c r="D138" s="233" t="s">
        <v>172</v>
      </c>
      <c r="E138" s="255" t="s">
        <v>1</v>
      </c>
      <c r="F138" s="256" t="s">
        <v>261</v>
      </c>
      <c r="G138" s="254"/>
      <c r="H138" s="257">
        <v>35.174999999999997</v>
      </c>
      <c r="I138" s="258"/>
      <c r="J138" s="254"/>
      <c r="K138" s="254"/>
      <c r="L138" s="259"/>
      <c r="M138" s="260"/>
      <c r="N138" s="261"/>
      <c r="O138" s="261"/>
      <c r="P138" s="261"/>
      <c r="Q138" s="261"/>
      <c r="R138" s="261"/>
      <c r="S138" s="261"/>
      <c r="T138" s="262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3" t="s">
        <v>172</v>
      </c>
      <c r="AU138" s="263" t="s">
        <v>85</v>
      </c>
      <c r="AV138" s="15" t="s">
        <v>170</v>
      </c>
      <c r="AW138" s="15" t="s">
        <v>32</v>
      </c>
      <c r="AX138" s="15" t="s">
        <v>83</v>
      </c>
      <c r="AY138" s="263" t="s">
        <v>164</v>
      </c>
    </row>
    <row r="139" s="2" customFormat="1" ht="16.5" customHeight="1">
      <c r="A139" s="38"/>
      <c r="B139" s="39"/>
      <c r="C139" s="218" t="s">
        <v>188</v>
      </c>
      <c r="D139" s="218" t="s">
        <v>166</v>
      </c>
      <c r="E139" s="219" t="s">
        <v>561</v>
      </c>
      <c r="F139" s="220" t="s">
        <v>562</v>
      </c>
      <c r="G139" s="221" t="s">
        <v>169</v>
      </c>
      <c r="H139" s="222">
        <v>16.75</v>
      </c>
      <c r="I139" s="223"/>
      <c r="J139" s="224">
        <f>ROUND(I139*H139,2)</f>
        <v>0</v>
      </c>
      <c r="K139" s="220" t="s">
        <v>1</v>
      </c>
      <c r="L139" s="44"/>
      <c r="M139" s="225" t="s">
        <v>1</v>
      </c>
      <c r="N139" s="226" t="s">
        <v>41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170</v>
      </c>
      <c r="AT139" s="229" t="s">
        <v>166</v>
      </c>
      <c r="AU139" s="229" t="s">
        <v>85</v>
      </c>
      <c r="AY139" s="17" t="s">
        <v>164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83</v>
      </c>
      <c r="BK139" s="230">
        <f>ROUND(I139*H139,2)</f>
        <v>0</v>
      </c>
      <c r="BL139" s="17" t="s">
        <v>170</v>
      </c>
      <c r="BM139" s="229" t="s">
        <v>224</v>
      </c>
    </row>
    <row r="140" s="13" customFormat="1">
      <c r="A140" s="13"/>
      <c r="B140" s="231"/>
      <c r="C140" s="232"/>
      <c r="D140" s="233" t="s">
        <v>172</v>
      </c>
      <c r="E140" s="234" t="s">
        <v>1</v>
      </c>
      <c r="F140" s="235" t="s">
        <v>707</v>
      </c>
      <c r="G140" s="232"/>
      <c r="H140" s="236">
        <v>15</v>
      </c>
      <c r="I140" s="237"/>
      <c r="J140" s="232"/>
      <c r="K140" s="232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172</v>
      </c>
      <c r="AU140" s="242" t="s">
        <v>85</v>
      </c>
      <c r="AV140" s="13" t="s">
        <v>85</v>
      </c>
      <c r="AW140" s="13" t="s">
        <v>32</v>
      </c>
      <c r="AX140" s="13" t="s">
        <v>76</v>
      </c>
      <c r="AY140" s="242" t="s">
        <v>164</v>
      </c>
    </row>
    <row r="141" s="13" customFormat="1">
      <c r="A141" s="13"/>
      <c r="B141" s="231"/>
      <c r="C141" s="232"/>
      <c r="D141" s="233" t="s">
        <v>172</v>
      </c>
      <c r="E141" s="234" t="s">
        <v>1</v>
      </c>
      <c r="F141" s="235" t="s">
        <v>708</v>
      </c>
      <c r="G141" s="232"/>
      <c r="H141" s="236">
        <v>1.75</v>
      </c>
      <c r="I141" s="237"/>
      <c r="J141" s="232"/>
      <c r="K141" s="232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172</v>
      </c>
      <c r="AU141" s="242" t="s">
        <v>85</v>
      </c>
      <c r="AV141" s="13" t="s">
        <v>85</v>
      </c>
      <c r="AW141" s="13" t="s">
        <v>32</v>
      </c>
      <c r="AX141" s="13" t="s">
        <v>76</v>
      </c>
      <c r="AY141" s="242" t="s">
        <v>164</v>
      </c>
    </row>
    <row r="142" s="15" customFormat="1">
      <c r="A142" s="15"/>
      <c r="B142" s="253"/>
      <c r="C142" s="254"/>
      <c r="D142" s="233" t="s">
        <v>172</v>
      </c>
      <c r="E142" s="255" t="s">
        <v>1</v>
      </c>
      <c r="F142" s="256" t="s">
        <v>261</v>
      </c>
      <c r="G142" s="254"/>
      <c r="H142" s="257">
        <v>16.75</v>
      </c>
      <c r="I142" s="258"/>
      <c r="J142" s="254"/>
      <c r="K142" s="254"/>
      <c r="L142" s="259"/>
      <c r="M142" s="260"/>
      <c r="N142" s="261"/>
      <c r="O142" s="261"/>
      <c r="P142" s="261"/>
      <c r="Q142" s="261"/>
      <c r="R142" s="261"/>
      <c r="S142" s="261"/>
      <c r="T142" s="262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3" t="s">
        <v>172</v>
      </c>
      <c r="AU142" s="263" t="s">
        <v>85</v>
      </c>
      <c r="AV142" s="15" t="s">
        <v>170</v>
      </c>
      <c r="AW142" s="15" t="s">
        <v>32</v>
      </c>
      <c r="AX142" s="15" t="s">
        <v>83</v>
      </c>
      <c r="AY142" s="263" t="s">
        <v>164</v>
      </c>
    </row>
    <row r="143" s="2" customFormat="1" ht="16.5" customHeight="1">
      <c r="A143" s="38"/>
      <c r="B143" s="39"/>
      <c r="C143" s="272" t="s">
        <v>194</v>
      </c>
      <c r="D143" s="272" t="s">
        <v>416</v>
      </c>
      <c r="E143" s="273" t="s">
        <v>565</v>
      </c>
      <c r="F143" s="274" t="s">
        <v>566</v>
      </c>
      <c r="G143" s="275" t="s">
        <v>169</v>
      </c>
      <c r="H143" s="276">
        <v>15.449999999999999</v>
      </c>
      <c r="I143" s="277"/>
      <c r="J143" s="278">
        <f>ROUND(I143*H143,2)</f>
        <v>0</v>
      </c>
      <c r="K143" s="274" t="s">
        <v>1</v>
      </c>
      <c r="L143" s="279"/>
      <c r="M143" s="280" t="s">
        <v>1</v>
      </c>
      <c r="N143" s="281" t="s">
        <v>41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211</v>
      </c>
      <c r="AT143" s="229" t="s">
        <v>416</v>
      </c>
      <c r="AU143" s="229" t="s">
        <v>85</v>
      </c>
      <c r="AY143" s="17" t="s">
        <v>164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83</v>
      </c>
      <c r="BK143" s="230">
        <f>ROUND(I143*H143,2)</f>
        <v>0</v>
      </c>
      <c r="BL143" s="17" t="s">
        <v>170</v>
      </c>
      <c r="BM143" s="229" t="s">
        <v>235</v>
      </c>
    </row>
    <row r="144" s="13" customFormat="1">
      <c r="A144" s="13"/>
      <c r="B144" s="231"/>
      <c r="C144" s="232"/>
      <c r="D144" s="233" t="s">
        <v>172</v>
      </c>
      <c r="E144" s="234" t="s">
        <v>1</v>
      </c>
      <c r="F144" s="235" t="s">
        <v>709</v>
      </c>
      <c r="G144" s="232"/>
      <c r="H144" s="236">
        <v>15.449999999999999</v>
      </c>
      <c r="I144" s="237"/>
      <c r="J144" s="232"/>
      <c r="K144" s="232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172</v>
      </c>
      <c r="AU144" s="242" t="s">
        <v>85</v>
      </c>
      <c r="AV144" s="13" t="s">
        <v>85</v>
      </c>
      <c r="AW144" s="13" t="s">
        <v>32</v>
      </c>
      <c r="AX144" s="13" t="s">
        <v>76</v>
      </c>
      <c r="AY144" s="242" t="s">
        <v>164</v>
      </c>
    </row>
    <row r="145" s="15" customFormat="1">
      <c r="A145" s="15"/>
      <c r="B145" s="253"/>
      <c r="C145" s="254"/>
      <c r="D145" s="233" t="s">
        <v>172</v>
      </c>
      <c r="E145" s="255" t="s">
        <v>1</v>
      </c>
      <c r="F145" s="256" t="s">
        <v>201</v>
      </c>
      <c r="G145" s="254"/>
      <c r="H145" s="257">
        <v>15.449999999999999</v>
      </c>
      <c r="I145" s="258"/>
      <c r="J145" s="254"/>
      <c r="K145" s="254"/>
      <c r="L145" s="259"/>
      <c r="M145" s="260"/>
      <c r="N145" s="261"/>
      <c r="O145" s="261"/>
      <c r="P145" s="261"/>
      <c r="Q145" s="261"/>
      <c r="R145" s="261"/>
      <c r="S145" s="261"/>
      <c r="T145" s="262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3" t="s">
        <v>172</v>
      </c>
      <c r="AU145" s="263" t="s">
        <v>85</v>
      </c>
      <c r="AV145" s="15" t="s">
        <v>170</v>
      </c>
      <c r="AW145" s="15" t="s">
        <v>32</v>
      </c>
      <c r="AX145" s="15" t="s">
        <v>83</v>
      </c>
      <c r="AY145" s="263" t="s">
        <v>164</v>
      </c>
    </row>
    <row r="146" s="2" customFormat="1" ht="16.5" customHeight="1">
      <c r="A146" s="38"/>
      <c r="B146" s="39"/>
      <c r="C146" s="272" t="s">
        <v>203</v>
      </c>
      <c r="D146" s="272" t="s">
        <v>416</v>
      </c>
      <c r="E146" s="273" t="s">
        <v>568</v>
      </c>
      <c r="F146" s="274" t="s">
        <v>569</v>
      </c>
      <c r="G146" s="275" t="s">
        <v>169</v>
      </c>
      <c r="H146" s="276">
        <v>1.8029999999999999</v>
      </c>
      <c r="I146" s="277"/>
      <c r="J146" s="278">
        <f>ROUND(I146*H146,2)</f>
        <v>0</v>
      </c>
      <c r="K146" s="274" t="s">
        <v>1</v>
      </c>
      <c r="L146" s="279"/>
      <c r="M146" s="280" t="s">
        <v>1</v>
      </c>
      <c r="N146" s="281" t="s">
        <v>41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211</v>
      </c>
      <c r="AT146" s="229" t="s">
        <v>416</v>
      </c>
      <c r="AU146" s="229" t="s">
        <v>85</v>
      </c>
      <c r="AY146" s="17" t="s">
        <v>164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83</v>
      </c>
      <c r="BK146" s="230">
        <f>ROUND(I146*H146,2)</f>
        <v>0</v>
      </c>
      <c r="BL146" s="17" t="s">
        <v>170</v>
      </c>
      <c r="BM146" s="229" t="s">
        <v>246</v>
      </c>
    </row>
    <row r="147" s="13" customFormat="1">
      <c r="A147" s="13"/>
      <c r="B147" s="231"/>
      <c r="C147" s="232"/>
      <c r="D147" s="233" t="s">
        <v>172</v>
      </c>
      <c r="E147" s="234" t="s">
        <v>1</v>
      </c>
      <c r="F147" s="235" t="s">
        <v>710</v>
      </c>
      <c r="G147" s="232"/>
      <c r="H147" s="236">
        <v>1.8029999999999999</v>
      </c>
      <c r="I147" s="237"/>
      <c r="J147" s="232"/>
      <c r="K147" s="232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172</v>
      </c>
      <c r="AU147" s="242" t="s">
        <v>85</v>
      </c>
      <c r="AV147" s="13" t="s">
        <v>85</v>
      </c>
      <c r="AW147" s="13" t="s">
        <v>32</v>
      </c>
      <c r="AX147" s="13" t="s">
        <v>76</v>
      </c>
      <c r="AY147" s="242" t="s">
        <v>164</v>
      </c>
    </row>
    <row r="148" s="15" customFormat="1">
      <c r="A148" s="15"/>
      <c r="B148" s="253"/>
      <c r="C148" s="254"/>
      <c r="D148" s="233" t="s">
        <v>172</v>
      </c>
      <c r="E148" s="255" t="s">
        <v>1</v>
      </c>
      <c r="F148" s="256" t="s">
        <v>201</v>
      </c>
      <c r="G148" s="254"/>
      <c r="H148" s="257">
        <v>1.8029999999999999</v>
      </c>
      <c r="I148" s="258"/>
      <c r="J148" s="254"/>
      <c r="K148" s="254"/>
      <c r="L148" s="259"/>
      <c r="M148" s="260"/>
      <c r="N148" s="261"/>
      <c r="O148" s="261"/>
      <c r="P148" s="261"/>
      <c r="Q148" s="261"/>
      <c r="R148" s="261"/>
      <c r="S148" s="261"/>
      <c r="T148" s="262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3" t="s">
        <v>172</v>
      </c>
      <c r="AU148" s="263" t="s">
        <v>85</v>
      </c>
      <c r="AV148" s="15" t="s">
        <v>170</v>
      </c>
      <c r="AW148" s="15" t="s">
        <v>32</v>
      </c>
      <c r="AX148" s="15" t="s">
        <v>83</v>
      </c>
      <c r="AY148" s="263" t="s">
        <v>164</v>
      </c>
    </row>
    <row r="149" s="2" customFormat="1" ht="16.5" customHeight="1">
      <c r="A149" s="38"/>
      <c r="B149" s="39"/>
      <c r="C149" s="218" t="s">
        <v>211</v>
      </c>
      <c r="D149" s="218" t="s">
        <v>166</v>
      </c>
      <c r="E149" s="219" t="s">
        <v>596</v>
      </c>
      <c r="F149" s="220" t="s">
        <v>597</v>
      </c>
      <c r="G149" s="221" t="s">
        <v>169</v>
      </c>
      <c r="H149" s="222">
        <v>10.25</v>
      </c>
      <c r="I149" s="223"/>
      <c r="J149" s="224">
        <f>ROUND(I149*H149,2)</f>
        <v>0</v>
      </c>
      <c r="K149" s="220" t="s">
        <v>1</v>
      </c>
      <c r="L149" s="44"/>
      <c r="M149" s="225" t="s">
        <v>1</v>
      </c>
      <c r="N149" s="226" t="s">
        <v>41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170</v>
      </c>
      <c r="AT149" s="229" t="s">
        <v>166</v>
      </c>
      <c r="AU149" s="229" t="s">
        <v>85</v>
      </c>
      <c r="AY149" s="17" t="s">
        <v>164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83</v>
      </c>
      <c r="BK149" s="230">
        <f>ROUND(I149*H149,2)</f>
        <v>0</v>
      </c>
      <c r="BL149" s="17" t="s">
        <v>170</v>
      </c>
      <c r="BM149" s="229" t="s">
        <v>292</v>
      </c>
    </row>
    <row r="150" s="13" customFormat="1">
      <c r="A150" s="13"/>
      <c r="B150" s="231"/>
      <c r="C150" s="232"/>
      <c r="D150" s="233" t="s">
        <v>172</v>
      </c>
      <c r="E150" s="234" t="s">
        <v>1</v>
      </c>
      <c r="F150" s="235" t="s">
        <v>711</v>
      </c>
      <c r="G150" s="232"/>
      <c r="H150" s="236">
        <v>7.5</v>
      </c>
      <c r="I150" s="237"/>
      <c r="J150" s="232"/>
      <c r="K150" s="232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172</v>
      </c>
      <c r="AU150" s="242" t="s">
        <v>85</v>
      </c>
      <c r="AV150" s="13" t="s">
        <v>85</v>
      </c>
      <c r="AW150" s="13" t="s">
        <v>32</v>
      </c>
      <c r="AX150" s="13" t="s">
        <v>76</v>
      </c>
      <c r="AY150" s="242" t="s">
        <v>164</v>
      </c>
    </row>
    <row r="151" s="13" customFormat="1">
      <c r="A151" s="13"/>
      <c r="B151" s="231"/>
      <c r="C151" s="232"/>
      <c r="D151" s="233" t="s">
        <v>172</v>
      </c>
      <c r="E151" s="234" t="s">
        <v>1</v>
      </c>
      <c r="F151" s="235" t="s">
        <v>712</v>
      </c>
      <c r="G151" s="232"/>
      <c r="H151" s="236">
        <v>2.75</v>
      </c>
      <c r="I151" s="237"/>
      <c r="J151" s="232"/>
      <c r="K151" s="232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172</v>
      </c>
      <c r="AU151" s="242" t="s">
        <v>85</v>
      </c>
      <c r="AV151" s="13" t="s">
        <v>85</v>
      </c>
      <c r="AW151" s="13" t="s">
        <v>32</v>
      </c>
      <c r="AX151" s="13" t="s">
        <v>76</v>
      </c>
      <c r="AY151" s="242" t="s">
        <v>164</v>
      </c>
    </row>
    <row r="152" s="15" customFormat="1">
      <c r="A152" s="15"/>
      <c r="B152" s="253"/>
      <c r="C152" s="254"/>
      <c r="D152" s="233" t="s">
        <v>172</v>
      </c>
      <c r="E152" s="255" t="s">
        <v>1</v>
      </c>
      <c r="F152" s="256" t="s">
        <v>261</v>
      </c>
      <c r="G152" s="254"/>
      <c r="H152" s="257">
        <v>10.25</v>
      </c>
      <c r="I152" s="258"/>
      <c r="J152" s="254"/>
      <c r="K152" s="254"/>
      <c r="L152" s="259"/>
      <c r="M152" s="260"/>
      <c r="N152" s="261"/>
      <c r="O152" s="261"/>
      <c r="P152" s="261"/>
      <c r="Q152" s="261"/>
      <c r="R152" s="261"/>
      <c r="S152" s="261"/>
      <c r="T152" s="262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3" t="s">
        <v>172</v>
      </c>
      <c r="AU152" s="263" t="s">
        <v>85</v>
      </c>
      <c r="AV152" s="15" t="s">
        <v>170</v>
      </c>
      <c r="AW152" s="15" t="s">
        <v>32</v>
      </c>
      <c r="AX152" s="15" t="s">
        <v>83</v>
      </c>
      <c r="AY152" s="263" t="s">
        <v>164</v>
      </c>
    </row>
    <row r="153" s="2" customFormat="1" ht="16.5" customHeight="1">
      <c r="A153" s="38"/>
      <c r="B153" s="39"/>
      <c r="C153" s="272" t="s">
        <v>209</v>
      </c>
      <c r="D153" s="272" t="s">
        <v>416</v>
      </c>
      <c r="E153" s="273" t="s">
        <v>575</v>
      </c>
      <c r="F153" s="274" t="s">
        <v>576</v>
      </c>
      <c r="G153" s="275" t="s">
        <v>169</v>
      </c>
      <c r="H153" s="276">
        <v>2.8330000000000002</v>
      </c>
      <c r="I153" s="277"/>
      <c r="J153" s="278">
        <f>ROUND(I153*H153,2)</f>
        <v>0</v>
      </c>
      <c r="K153" s="274" t="s">
        <v>1</v>
      </c>
      <c r="L153" s="279"/>
      <c r="M153" s="280" t="s">
        <v>1</v>
      </c>
      <c r="N153" s="281" t="s">
        <v>41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211</v>
      </c>
      <c r="AT153" s="229" t="s">
        <v>416</v>
      </c>
      <c r="AU153" s="229" t="s">
        <v>85</v>
      </c>
      <c r="AY153" s="17" t="s">
        <v>164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83</v>
      </c>
      <c r="BK153" s="230">
        <f>ROUND(I153*H153,2)</f>
        <v>0</v>
      </c>
      <c r="BL153" s="17" t="s">
        <v>170</v>
      </c>
      <c r="BM153" s="229" t="s">
        <v>293</v>
      </c>
    </row>
    <row r="154" s="13" customFormat="1">
      <c r="A154" s="13"/>
      <c r="B154" s="231"/>
      <c r="C154" s="232"/>
      <c r="D154" s="233" t="s">
        <v>172</v>
      </c>
      <c r="E154" s="234" t="s">
        <v>1</v>
      </c>
      <c r="F154" s="235" t="s">
        <v>713</v>
      </c>
      <c r="G154" s="232"/>
      <c r="H154" s="236">
        <v>2.8330000000000002</v>
      </c>
      <c r="I154" s="237"/>
      <c r="J154" s="232"/>
      <c r="K154" s="232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172</v>
      </c>
      <c r="AU154" s="242" t="s">
        <v>85</v>
      </c>
      <c r="AV154" s="13" t="s">
        <v>85</v>
      </c>
      <c r="AW154" s="13" t="s">
        <v>32</v>
      </c>
      <c r="AX154" s="13" t="s">
        <v>76</v>
      </c>
      <c r="AY154" s="242" t="s">
        <v>164</v>
      </c>
    </row>
    <row r="155" s="15" customFormat="1">
      <c r="A155" s="15"/>
      <c r="B155" s="253"/>
      <c r="C155" s="254"/>
      <c r="D155" s="233" t="s">
        <v>172</v>
      </c>
      <c r="E155" s="255" t="s">
        <v>1</v>
      </c>
      <c r="F155" s="256" t="s">
        <v>201</v>
      </c>
      <c r="G155" s="254"/>
      <c r="H155" s="257">
        <v>2.8330000000000002</v>
      </c>
      <c r="I155" s="258"/>
      <c r="J155" s="254"/>
      <c r="K155" s="254"/>
      <c r="L155" s="259"/>
      <c r="M155" s="260"/>
      <c r="N155" s="261"/>
      <c r="O155" s="261"/>
      <c r="P155" s="261"/>
      <c r="Q155" s="261"/>
      <c r="R155" s="261"/>
      <c r="S155" s="261"/>
      <c r="T155" s="262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3" t="s">
        <v>172</v>
      </c>
      <c r="AU155" s="263" t="s">
        <v>85</v>
      </c>
      <c r="AV155" s="15" t="s">
        <v>170</v>
      </c>
      <c r="AW155" s="15" t="s">
        <v>32</v>
      </c>
      <c r="AX155" s="15" t="s">
        <v>83</v>
      </c>
      <c r="AY155" s="263" t="s">
        <v>164</v>
      </c>
    </row>
    <row r="156" s="2" customFormat="1" ht="16.5" customHeight="1">
      <c r="A156" s="38"/>
      <c r="B156" s="39"/>
      <c r="C156" s="272" t="s">
        <v>224</v>
      </c>
      <c r="D156" s="272" t="s">
        <v>416</v>
      </c>
      <c r="E156" s="273" t="s">
        <v>578</v>
      </c>
      <c r="F156" s="274" t="s">
        <v>579</v>
      </c>
      <c r="G156" s="275" t="s">
        <v>169</v>
      </c>
      <c r="H156" s="276">
        <v>7.7249999999999996</v>
      </c>
      <c r="I156" s="277"/>
      <c r="J156" s="278">
        <f>ROUND(I156*H156,2)</f>
        <v>0</v>
      </c>
      <c r="K156" s="274" t="s">
        <v>1</v>
      </c>
      <c r="L156" s="279"/>
      <c r="M156" s="280" t="s">
        <v>1</v>
      </c>
      <c r="N156" s="281" t="s">
        <v>41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211</v>
      </c>
      <c r="AT156" s="229" t="s">
        <v>416</v>
      </c>
      <c r="AU156" s="229" t="s">
        <v>85</v>
      </c>
      <c r="AY156" s="17" t="s">
        <v>164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83</v>
      </c>
      <c r="BK156" s="230">
        <f>ROUND(I156*H156,2)</f>
        <v>0</v>
      </c>
      <c r="BL156" s="17" t="s">
        <v>170</v>
      </c>
      <c r="BM156" s="229" t="s">
        <v>296</v>
      </c>
    </row>
    <row r="157" s="13" customFormat="1">
      <c r="A157" s="13"/>
      <c r="B157" s="231"/>
      <c r="C157" s="232"/>
      <c r="D157" s="233" t="s">
        <v>172</v>
      </c>
      <c r="E157" s="234" t="s">
        <v>1</v>
      </c>
      <c r="F157" s="235" t="s">
        <v>714</v>
      </c>
      <c r="G157" s="232"/>
      <c r="H157" s="236">
        <v>7.7249999999999996</v>
      </c>
      <c r="I157" s="237"/>
      <c r="J157" s="232"/>
      <c r="K157" s="232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172</v>
      </c>
      <c r="AU157" s="242" t="s">
        <v>85</v>
      </c>
      <c r="AV157" s="13" t="s">
        <v>85</v>
      </c>
      <c r="AW157" s="13" t="s">
        <v>32</v>
      </c>
      <c r="AX157" s="13" t="s">
        <v>76</v>
      </c>
      <c r="AY157" s="242" t="s">
        <v>164</v>
      </c>
    </row>
    <row r="158" s="15" customFormat="1">
      <c r="A158" s="15"/>
      <c r="B158" s="253"/>
      <c r="C158" s="254"/>
      <c r="D158" s="233" t="s">
        <v>172</v>
      </c>
      <c r="E158" s="255" t="s">
        <v>1</v>
      </c>
      <c r="F158" s="256" t="s">
        <v>201</v>
      </c>
      <c r="G158" s="254"/>
      <c r="H158" s="257">
        <v>7.7249999999999996</v>
      </c>
      <c r="I158" s="258"/>
      <c r="J158" s="254"/>
      <c r="K158" s="254"/>
      <c r="L158" s="259"/>
      <c r="M158" s="260"/>
      <c r="N158" s="261"/>
      <c r="O158" s="261"/>
      <c r="P158" s="261"/>
      <c r="Q158" s="261"/>
      <c r="R158" s="261"/>
      <c r="S158" s="261"/>
      <c r="T158" s="262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3" t="s">
        <v>172</v>
      </c>
      <c r="AU158" s="263" t="s">
        <v>85</v>
      </c>
      <c r="AV158" s="15" t="s">
        <v>170</v>
      </c>
      <c r="AW158" s="15" t="s">
        <v>32</v>
      </c>
      <c r="AX158" s="15" t="s">
        <v>83</v>
      </c>
      <c r="AY158" s="263" t="s">
        <v>164</v>
      </c>
    </row>
    <row r="159" s="12" customFormat="1" ht="22.8" customHeight="1">
      <c r="A159" s="12"/>
      <c r="B159" s="202"/>
      <c r="C159" s="203"/>
      <c r="D159" s="204" t="s">
        <v>75</v>
      </c>
      <c r="E159" s="216" t="s">
        <v>209</v>
      </c>
      <c r="F159" s="216" t="s">
        <v>255</v>
      </c>
      <c r="G159" s="203"/>
      <c r="H159" s="203"/>
      <c r="I159" s="206"/>
      <c r="J159" s="217">
        <f>BK159</f>
        <v>0</v>
      </c>
      <c r="K159" s="203"/>
      <c r="L159" s="208"/>
      <c r="M159" s="209"/>
      <c r="N159" s="210"/>
      <c r="O159" s="210"/>
      <c r="P159" s="211">
        <f>SUM(P160:P165)</f>
        <v>0</v>
      </c>
      <c r="Q159" s="210"/>
      <c r="R159" s="211">
        <f>SUM(R160:R165)</f>
        <v>0</v>
      </c>
      <c r="S159" s="210"/>
      <c r="T159" s="212">
        <f>SUM(T160:T165)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3" t="s">
        <v>83</v>
      </c>
      <c r="AT159" s="214" t="s">
        <v>75</v>
      </c>
      <c r="AU159" s="214" t="s">
        <v>83</v>
      </c>
      <c r="AY159" s="213" t="s">
        <v>164</v>
      </c>
      <c r="BK159" s="215">
        <f>SUM(BK160:BK165)</f>
        <v>0</v>
      </c>
    </row>
    <row r="160" s="2" customFormat="1" ht="16.5" customHeight="1">
      <c r="A160" s="38"/>
      <c r="B160" s="39"/>
      <c r="C160" s="218" t="s">
        <v>230</v>
      </c>
      <c r="D160" s="218" t="s">
        <v>166</v>
      </c>
      <c r="E160" s="219" t="s">
        <v>466</v>
      </c>
      <c r="F160" s="220" t="s">
        <v>467</v>
      </c>
      <c r="G160" s="221" t="s">
        <v>185</v>
      </c>
      <c r="H160" s="222">
        <v>23</v>
      </c>
      <c r="I160" s="223"/>
      <c r="J160" s="224">
        <f>ROUND(I160*H160,2)</f>
        <v>0</v>
      </c>
      <c r="K160" s="220" t="s">
        <v>1</v>
      </c>
      <c r="L160" s="44"/>
      <c r="M160" s="225" t="s">
        <v>1</v>
      </c>
      <c r="N160" s="226" t="s">
        <v>41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170</v>
      </c>
      <c r="AT160" s="229" t="s">
        <v>166</v>
      </c>
      <c r="AU160" s="229" t="s">
        <v>85</v>
      </c>
      <c r="AY160" s="17" t="s">
        <v>164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83</v>
      </c>
      <c r="BK160" s="230">
        <f>ROUND(I160*H160,2)</f>
        <v>0</v>
      </c>
      <c r="BL160" s="17" t="s">
        <v>170</v>
      </c>
      <c r="BM160" s="229" t="s">
        <v>298</v>
      </c>
    </row>
    <row r="161" s="13" customFormat="1">
      <c r="A161" s="13"/>
      <c r="B161" s="231"/>
      <c r="C161" s="232"/>
      <c r="D161" s="233" t="s">
        <v>172</v>
      </c>
      <c r="E161" s="234" t="s">
        <v>1</v>
      </c>
      <c r="F161" s="235" t="s">
        <v>715</v>
      </c>
      <c r="G161" s="232"/>
      <c r="H161" s="236">
        <v>23</v>
      </c>
      <c r="I161" s="237"/>
      <c r="J161" s="232"/>
      <c r="K161" s="232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172</v>
      </c>
      <c r="AU161" s="242" t="s">
        <v>85</v>
      </c>
      <c r="AV161" s="13" t="s">
        <v>85</v>
      </c>
      <c r="AW161" s="13" t="s">
        <v>32</v>
      </c>
      <c r="AX161" s="13" t="s">
        <v>76</v>
      </c>
      <c r="AY161" s="242" t="s">
        <v>164</v>
      </c>
    </row>
    <row r="162" s="15" customFormat="1">
      <c r="A162" s="15"/>
      <c r="B162" s="253"/>
      <c r="C162" s="254"/>
      <c r="D162" s="233" t="s">
        <v>172</v>
      </c>
      <c r="E162" s="255" t="s">
        <v>1</v>
      </c>
      <c r="F162" s="256" t="s">
        <v>201</v>
      </c>
      <c r="G162" s="254"/>
      <c r="H162" s="257">
        <v>23</v>
      </c>
      <c r="I162" s="258"/>
      <c r="J162" s="254"/>
      <c r="K162" s="254"/>
      <c r="L162" s="259"/>
      <c r="M162" s="260"/>
      <c r="N162" s="261"/>
      <c r="O162" s="261"/>
      <c r="P162" s="261"/>
      <c r="Q162" s="261"/>
      <c r="R162" s="261"/>
      <c r="S162" s="261"/>
      <c r="T162" s="262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3" t="s">
        <v>172</v>
      </c>
      <c r="AU162" s="263" t="s">
        <v>85</v>
      </c>
      <c r="AV162" s="15" t="s">
        <v>170</v>
      </c>
      <c r="AW162" s="15" t="s">
        <v>32</v>
      </c>
      <c r="AX162" s="15" t="s">
        <v>83</v>
      </c>
      <c r="AY162" s="263" t="s">
        <v>164</v>
      </c>
    </row>
    <row r="163" s="2" customFormat="1" ht="16.5" customHeight="1">
      <c r="A163" s="38"/>
      <c r="B163" s="39"/>
      <c r="C163" s="272" t="s">
        <v>235</v>
      </c>
      <c r="D163" s="272" t="s">
        <v>416</v>
      </c>
      <c r="E163" s="273" t="s">
        <v>470</v>
      </c>
      <c r="F163" s="274" t="s">
        <v>471</v>
      </c>
      <c r="G163" s="275" t="s">
        <v>185</v>
      </c>
      <c r="H163" s="276">
        <v>23.23</v>
      </c>
      <c r="I163" s="277"/>
      <c r="J163" s="278">
        <f>ROUND(I163*H163,2)</f>
        <v>0</v>
      </c>
      <c r="K163" s="274" t="s">
        <v>1</v>
      </c>
      <c r="L163" s="279"/>
      <c r="M163" s="280" t="s">
        <v>1</v>
      </c>
      <c r="N163" s="281" t="s">
        <v>41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211</v>
      </c>
      <c r="AT163" s="229" t="s">
        <v>416</v>
      </c>
      <c r="AU163" s="229" t="s">
        <v>85</v>
      </c>
      <c r="AY163" s="17" t="s">
        <v>164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83</v>
      </c>
      <c r="BK163" s="230">
        <f>ROUND(I163*H163,2)</f>
        <v>0</v>
      </c>
      <c r="BL163" s="17" t="s">
        <v>170</v>
      </c>
      <c r="BM163" s="229" t="s">
        <v>300</v>
      </c>
    </row>
    <row r="164" s="13" customFormat="1">
      <c r="A164" s="13"/>
      <c r="B164" s="231"/>
      <c r="C164" s="232"/>
      <c r="D164" s="233" t="s">
        <v>172</v>
      </c>
      <c r="E164" s="234" t="s">
        <v>1</v>
      </c>
      <c r="F164" s="235" t="s">
        <v>716</v>
      </c>
      <c r="G164" s="232"/>
      <c r="H164" s="236">
        <v>23.23</v>
      </c>
      <c r="I164" s="237"/>
      <c r="J164" s="232"/>
      <c r="K164" s="232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172</v>
      </c>
      <c r="AU164" s="242" t="s">
        <v>85</v>
      </c>
      <c r="AV164" s="13" t="s">
        <v>85</v>
      </c>
      <c r="AW164" s="13" t="s">
        <v>32</v>
      </c>
      <c r="AX164" s="13" t="s">
        <v>76</v>
      </c>
      <c r="AY164" s="242" t="s">
        <v>164</v>
      </c>
    </row>
    <row r="165" s="15" customFormat="1">
      <c r="A165" s="15"/>
      <c r="B165" s="253"/>
      <c r="C165" s="254"/>
      <c r="D165" s="233" t="s">
        <v>172</v>
      </c>
      <c r="E165" s="255" t="s">
        <v>1</v>
      </c>
      <c r="F165" s="256" t="s">
        <v>201</v>
      </c>
      <c r="G165" s="254"/>
      <c r="H165" s="257">
        <v>23.23</v>
      </c>
      <c r="I165" s="258"/>
      <c r="J165" s="254"/>
      <c r="K165" s="254"/>
      <c r="L165" s="259"/>
      <c r="M165" s="260"/>
      <c r="N165" s="261"/>
      <c r="O165" s="261"/>
      <c r="P165" s="261"/>
      <c r="Q165" s="261"/>
      <c r="R165" s="261"/>
      <c r="S165" s="261"/>
      <c r="T165" s="262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3" t="s">
        <v>172</v>
      </c>
      <c r="AU165" s="263" t="s">
        <v>85</v>
      </c>
      <c r="AV165" s="15" t="s">
        <v>170</v>
      </c>
      <c r="AW165" s="15" t="s">
        <v>32</v>
      </c>
      <c r="AX165" s="15" t="s">
        <v>83</v>
      </c>
      <c r="AY165" s="263" t="s">
        <v>164</v>
      </c>
    </row>
    <row r="166" s="12" customFormat="1" ht="22.8" customHeight="1">
      <c r="A166" s="12"/>
      <c r="B166" s="202"/>
      <c r="C166" s="203"/>
      <c r="D166" s="204" t="s">
        <v>75</v>
      </c>
      <c r="E166" s="216" t="s">
        <v>244</v>
      </c>
      <c r="F166" s="216" t="s">
        <v>308</v>
      </c>
      <c r="G166" s="203"/>
      <c r="H166" s="203"/>
      <c r="I166" s="206"/>
      <c r="J166" s="217">
        <f>BK166</f>
        <v>0</v>
      </c>
      <c r="K166" s="203"/>
      <c r="L166" s="208"/>
      <c r="M166" s="209"/>
      <c r="N166" s="210"/>
      <c r="O166" s="210"/>
      <c r="P166" s="211">
        <f>P167</f>
        <v>0</v>
      </c>
      <c r="Q166" s="210"/>
      <c r="R166" s="211">
        <f>R167</f>
        <v>0</v>
      </c>
      <c r="S166" s="210"/>
      <c r="T166" s="212">
        <f>T167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3" t="s">
        <v>83</v>
      </c>
      <c r="AT166" s="214" t="s">
        <v>75</v>
      </c>
      <c r="AU166" s="214" t="s">
        <v>83</v>
      </c>
      <c r="AY166" s="213" t="s">
        <v>164</v>
      </c>
      <c r="BK166" s="215">
        <f>BK167</f>
        <v>0</v>
      </c>
    </row>
    <row r="167" s="2" customFormat="1" ht="16.5" customHeight="1">
      <c r="A167" s="38"/>
      <c r="B167" s="39"/>
      <c r="C167" s="218" t="s">
        <v>240</v>
      </c>
      <c r="D167" s="218" t="s">
        <v>166</v>
      </c>
      <c r="E167" s="219" t="s">
        <v>487</v>
      </c>
      <c r="F167" s="220" t="s">
        <v>488</v>
      </c>
      <c r="G167" s="221" t="s">
        <v>220</v>
      </c>
      <c r="H167" s="222">
        <v>29.309000000000001</v>
      </c>
      <c r="I167" s="223"/>
      <c r="J167" s="224">
        <f>ROUND(I167*H167,2)</f>
        <v>0</v>
      </c>
      <c r="K167" s="220" t="s">
        <v>1</v>
      </c>
      <c r="L167" s="44"/>
      <c r="M167" s="264" t="s">
        <v>1</v>
      </c>
      <c r="N167" s="265" t="s">
        <v>41</v>
      </c>
      <c r="O167" s="266"/>
      <c r="P167" s="267">
        <f>O167*H167</f>
        <v>0</v>
      </c>
      <c r="Q167" s="267">
        <v>0</v>
      </c>
      <c r="R167" s="267">
        <f>Q167*H167</f>
        <v>0</v>
      </c>
      <c r="S167" s="267">
        <v>0</v>
      </c>
      <c r="T167" s="26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170</v>
      </c>
      <c r="AT167" s="229" t="s">
        <v>166</v>
      </c>
      <c r="AU167" s="229" t="s">
        <v>85</v>
      </c>
      <c r="AY167" s="17" t="s">
        <v>164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83</v>
      </c>
      <c r="BK167" s="230">
        <f>ROUND(I167*H167,2)</f>
        <v>0</v>
      </c>
      <c r="BL167" s="17" t="s">
        <v>170</v>
      </c>
      <c r="BM167" s="229" t="s">
        <v>302</v>
      </c>
    </row>
    <row r="168" s="2" customFormat="1" ht="6.96" customHeight="1">
      <c r="A168" s="38"/>
      <c r="B168" s="66"/>
      <c r="C168" s="67"/>
      <c r="D168" s="67"/>
      <c r="E168" s="67"/>
      <c r="F168" s="67"/>
      <c r="G168" s="67"/>
      <c r="H168" s="67"/>
      <c r="I168" s="67"/>
      <c r="J168" s="67"/>
      <c r="K168" s="67"/>
      <c r="L168" s="44"/>
      <c r="M168" s="38"/>
      <c r="O168" s="38"/>
      <c r="P168" s="38"/>
      <c r="Q168" s="38"/>
      <c r="R168" s="38"/>
      <c r="S168" s="38"/>
      <c r="T168" s="38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</row>
  </sheetData>
  <sheetProtection sheet="1" autoFilter="0" formatColumns="0" formatRows="0" objects="1" scenarios="1" spinCount="100000" saltValue="OYBWLz8qs64Q0QS83wFmUBLeXH/L+gnCZw4WPaZxAxOShGuN0jy2RIxBiW74/iVHEc3LIgneYWgRPkpEajJxWg==" hashValue="DUuFdrm8yP7Iq5Hvgnh3/pnoJve3GIv6wZscIxsEwZQvREpkpxpqKsJ1gCi+b0aQ+h+jC+53hGzCdbEfkLKnHA==" algorithmName="SHA-512" password="C7A2"/>
  <autoFilter ref="C120:K167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131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2021022oL - _II-401, III-36063, III-36066 Lipník, úprava křižovatky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132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717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718</v>
      </c>
      <c r="G12" s="38"/>
      <c r="H12" s="38"/>
      <c r="I12" s="140" t="s">
        <v>22</v>
      </c>
      <c r="J12" s="144" t="str">
        <f>'Rekapitulace stavby'!AN8</f>
        <v>8. 6. 2022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719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720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721</v>
      </c>
      <c r="F21" s="38"/>
      <c r="G21" s="38"/>
      <c r="H21" s="38"/>
      <c r="I21" s="140" t="s">
        <v>27</v>
      </c>
      <c r="J21" s="143" t="s">
        <v>722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720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721</v>
      </c>
      <c r="F24" s="38"/>
      <c r="G24" s="38"/>
      <c r="H24" s="38"/>
      <c r="I24" s="140" t="s">
        <v>27</v>
      </c>
      <c r="J24" s="143" t="s">
        <v>722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ROUND(J147,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ROUND((SUM(BE147:BE292)),  2)</f>
        <v>0</v>
      </c>
      <c r="G33" s="38"/>
      <c r="H33" s="38"/>
      <c r="I33" s="155">
        <v>0.20999999999999999</v>
      </c>
      <c r="J33" s="154">
        <f>ROUND(((SUM(BE147:BE292))*I33),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ROUND((SUM(BF147:BF292)),  2)</f>
        <v>0</v>
      </c>
      <c r="G34" s="38"/>
      <c r="H34" s="38"/>
      <c r="I34" s="155">
        <v>0.14999999999999999</v>
      </c>
      <c r="J34" s="154">
        <f>ROUND(((SUM(BF147:BF292))*I34),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ROUND((SUM(BG147:BG292)),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ROUND((SUM(BH147:BH292)),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ROUND((SUM(BI147:BI292)),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2021022oL - _II-401, III-36063, III-36066 Lipník, úprava křižovatky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401 - Veřejné osvětlení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Obec Lipník u Hrotovic</v>
      </c>
      <c r="G89" s="40"/>
      <c r="H89" s="40"/>
      <c r="I89" s="32" t="s">
        <v>22</v>
      </c>
      <c r="J89" s="79" t="str">
        <f>IF(J12="","",J12)</f>
        <v>8. 6. 2022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 xml:space="preserve"> Obec Lipník</v>
      </c>
      <c r="G91" s="40"/>
      <c r="H91" s="40"/>
      <c r="I91" s="32" t="s">
        <v>30</v>
      </c>
      <c r="J91" s="36" t="str">
        <f>E21</f>
        <v>PVLK PROJECT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PVLK PROJECT s.r.o.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140</v>
      </c>
      <c r="D94" s="176"/>
      <c r="E94" s="176"/>
      <c r="F94" s="176"/>
      <c r="G94" s="176"/>
      <c r="H94" s="176"/>
      <c r="I94" s="176"/>
      <c r="J94" s="177" t="s">
        <v>141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142</v>
      </c>
      <c r="D96" s="40"/>
      <c r="E96" s="40"/>
      <c r="F96" s="40"/>
      <c r="G96" s="40"/>
      <c r="H96" s="40"/>
      <c r="I96" s="40"/>
      <c r="J96" s="110">
        <f>J147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143</v>
      </c>
    </row>
    <row r="97" s="9" customFormat="1" ht="24.96" customHeight="1">
      <c r="A97" s="9"/>
      <c r="B97" s="179"/>
      <c r="C97" s="180"/>
      <c r="D97" s="181" t="s">
        <v>723</v>
      </c>
      <c r="E97" s="182"/>
      <c r="F97" s="182"/>
      <c r="G97" s="182"/>
      <c r="H97" s="182"/>
      <c r="I97" s="182"/>
      <c r="J97" s="183">
        <f>J148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724</v>
      </c>
      <c r="E98" s="188"/>
      <c r="F98" s="188"/>
      <c r="G98" s="188"/>
      <c r="H98" s="188"/>
      <c r="I98" s="188"/>
      <c r="J98" s="189">
        <f>J149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725</v>
      </c>
      <c r="E99" s="188"/>
      <c r="F99" s="188"/>
      <c r="G99" s="188"/>
      <c r="H99" s="188"/>
      <c r="I99" s="188"/>
      <c r="J99" s="189">
        <f>J152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726</v>
      </c>
      <c r="E100" s="188"/>
      <c r="F100" s="188"/>
      <c r="G100" s="188"/>
      <c r="H100" s="188"/>
      <c r="I100" s="188"/>
      <c r="J100" s="189">
        <f>J157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727</v>
      </c>
      <c r="E101" s="188"/>
      <c r="F101" s="188"/>
      <c r="G101" s="188"/>
      <c r="H101" s="188"/>
      <c r="I101" s="188"/>
      <c r="J101" s="189">
        <f>J161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728</v>
      </c>
      <c r="E102" s="188"/>
      <c r="F102" s="188"/>
      <c r="G102" s="188"/>
      <c r="H102" s="188"/>
      <c r="I102" s="188"/>
      <c r="J102" s="189">
        <f>J164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729</v>
      </c>
      <c r="E103" s="188"/>
      <c r="F103" s="188"/>
      <c r="G103" s="188"/>
      <c r="H103" s="188"/>
      <c r="I103" s="188"/>
      <c r="J103" s="189">
        <f>J166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730</v>
      </c>
      <c r="E104" s="188"/>
      <c r="F104" s="188"/>
      <c r="G104" s="188"/>
      <c r="H104" s="188"/>
      <c r="I104" s="188"/>
      <c r="J104" s="189">
        <f>J169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731</v>
      </c>
      <c r="E105" s="188"/>
      <c r="F105" s="188"/>
      <c r="G105" s="188"/>
      <c r="H105" s="188"/>
      <c r="I105" s="188"/>
      <c r="J105" s="189">
        <f>J173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732</v>
      </c>
      <c r="E106" s="188"/>
      <c r="F106" s="188"/>
      <c r="G106" s="188"/>
      <c r="H106" s="188"/>
      <c r="I106" s="188"/>
      <c r="J106" s="189">
        <f>J176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733</v>
      </c>
      <c r="E107" s="188"/>
      <c r="F107" s="188"/>
      <c r="G107" s="188"/>
      <c r="H107" s="188"/>
      <c r="I107" s="188"/>
      <c r="J107" s="189">
        <f>J182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734</v>
      </c>
      <c r="E108" s="188"/>
      <c r="F108" s="188"/>
      <c r="G108" s="188"/>
      <c r="H108" s="188"/>
      <c r="I108" s="188"/>
      <c r="J108" s="189">
        <f>J186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79"/>
      <c r="C109" s="180"/>
      <c r="D109" s="181" t="s">
        <v>735</v>
      </c>
      <c r="E109" s="182"/>
      <c r="F109" s="182"/>
      <c r="G109" s="182"/>
      <c r="H109" s="182"/>
      <c r="I109" s="182"/>
      <c r="J109" s="183">
        <f>J189</f>
        <v>0</v>
      </c>
      <c r="K109" s="180"/>
      <c r="L109" s="184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85"/>
      <c r="C110" s="186"/>
      <c r="D110" s="187" t="s">
        <v>736</v>
      </c>
      <c r="E110" s="188"/>
      <c r="F110" s="188"/>
      <c r="G110" s="188"/>
      <c r="H110" s="188"/>
      <c r="I110" s="188"/>
      <c r="J110" s="189">
        <f>J190</f>
        <v>0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5"/>
      <c r="C111" s="186"/>
      <c r="D111" s="187" t="s">
        <v>737</v>
      </c>
      <c r="E111" s="188"/>
      <c r="F111" s="188"/>
      <c r="G111" s="188"/>
      <c r="H111" s="188"/>
      <c r="I111" s="188"/>
      <c r="J111" s="189">
        <f>J197</f>
        <v>0</v>
      </c>
      <c r="K111" s="186"/>
      <c r="L111" s="19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5"/>
      <c r="C112" s="186"/>
      <c r="D112" s="187" t="s">
        <v>738</v>
      </c>
      <c r="E112" s="188"/>
      <c r="F112" s="188"/>
      <c r="G112" s="188"/>
      <c r="H112" s="188"/>
      <c r="I112" s="188"/>
      <c r="J112" s="189">
        <f>J201</f>
        <v>0</v>
      </c>
      <c r="K112" s="186"/>
      <c r="L112" s="19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5"/>
      <c r="C113" s="186"/>
      <c r="D113" s="187" t="s">
        <v>739</v>
      </c>
      <c r="E113" s="188"/>
      <c r="F113" s="188"/>
      <c r="G113" s="188"/>
      <c r="H113" s="188"/>
      <c r="I113" s="188"/>
      <c r="J113" s="189">
        <f>J207</f>
        <v>0</v>
      </c>
      <c r="K113" s="186"/>
      <c r="L113" s="19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5"/>
      <c r="C114" s="186"/>
      <c r="D114" s="187" t="s">
        <v>740</v>
      </c>
      <c r="E114" s="188"/>
      <c r="F114" s="188"/>
      <c r="G114" s="188"/>
      <c r="H114" s="188"/>
      <c r="I114" s="188"/>
      <c r="J114" s="189">
        <f>J225</f>
        <v>0</v>
      </c>
      <c r="K114" s="186"/>
      <c r="L114" s="19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5"/>
      <c r="C115" s="186"/>
      <c r="D115" s="187" t="s">
        <v>741</v>
      </c>
      <c r="E115" s="188"/>
      <c r="F115" s="188"/>
      <c r="G115" s="188"/>
      <c r="H115" s="188"/>
      <c r="I115" s="188"/>
      <c r="J115" s="189">
        <f>J242</f>
        <v>0</v>
      </c>
      <c r="K115" s="186"/>
      <c r="L115" s="19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5"/>
      <c r="C116" s="186"/>
      <c r="D116" s="187" t="s">
        <v>742</v>
      </c>
      <c r="E116" s="188"/>
      <c r="F116" s="188"/>
      <c r="G116" s="188"/>
      <c r="H116" s="188"/>
      <c r="I116" s="188"/>
      <c r="J116" s="189">
        <f>J245</f>
        <v>0</v>
      </c>
      <c r="K116" s="186"/>
      <c r="L116" s="19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5"/>
      <c r="C117" s="186"/>
      <c r="D117" s="187" t="s">
        <v>743</v>
      </c>
      <c r="E117" s="188"/>
      <c r="F117" s="188"/>
      <c r="G117" s="188"/>
      <c r="H117" s="188"/>
      <c r="I117" s="188"/>
      <c r="J117" s="189">
        <f>J248</f>
        <v>0</v>
      </c>
      <c r="K117" s="186"/>
      <c r="L117" s="19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5"/>
      <c r="C118" s="186"/>
      <c r="D118" s="187" t="s">
        <v>744</v>
      </c>
      <c r="E118" s="188"/>
      <c r="F118" s="188"/>
      <c r="G118" s="188"/>
      <c r="H118" s="188"/>
      <c r="I118" s="188"/>
      <c r="J118" s="189">
        <f>J250</f>
        <v>0</v>
      </c>
      <c r="K118" s="186"/>
      <c r="L118" s="19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5"/>
      <c r="C119" s="186"/>
      <c r="D119" s="187" t="s">
        <v>745</v>
      </c>
      <c r="E119" s="188"/>
      <c r="F119" s="188"/>
      <c r="G119" s="188"/>
      <c r="H119" s="188"/>
      <c r="I119" s="188"/>
      <c r="J119" s="189">
        <f>J251</f>
        <v>0</v>
      </c>
      <c r="K119" s="186"/>
      <c r="L119" s="19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5"/>
      <c r="C120" s="186"/>
      <c r="D120" s="187" t="s">
        <v>746</v>
      </c>
      <c r="E120" s="188"/>
      <c r="F120" s="188"/>
      <c r="G120" s="188"/>
      <c r="H120" s="188"/>
      <c r="I120" s="188"/>
      <c r="J120" s="189">
        <f>J258</f>
        <v>0</v>
      </c>
      <c r="K120" s="186"/>
      <c r="L120" s="19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5"/>
      <c r="C121" s="186"/>
      <c r="D121" s="187" t="s">
        <v>747</v>
      </c>
      <c r="E121" s="188"/>
      <c r="F121" s="188"/>
      <c r="G121" s="188"/>
      <c r="H121" s="188"/>
      <c r="I121" s="188"/>
      <c r="J121" s="189">
        <f>J262</f>
        <v>0</v>
      </c>
      <c r="K121" s="186"/>
      <c r="L121" s="19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5"/>
      <c r="C122" s="186"/>
      <c r="D122" s="187" t="s">
        <v>748</v>
      </c>
      <c r="E122" s="188"/>
      <c r="F122" s="188"/>
      <c r="G122" s="188"/>
      <c r="H122" s="188"/>
      <c r="I122" s="188"/>
      <c r="J122" s="189">
        <f>J265</f>
        <v>0</v>
      </c>
      <c r="K122" s="186"/>
      <c r="L122" s="19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85"/>
      <c r="C123" s="186"/>
      <c r="D123" s="187" t="s">
        <v>749</v>
      </c>
      <c r="E123" s="188"/>
      <c r="F123" s="188"/>
      <c r="G123" s="188"/>
      <c r="H123" s="188"/>
      <c r="I123" s="188"/>
      <c r="J123" s="189">
        <f>J275</f>
        <v>0</v>
      </c>
      <c r="K123" s="186"/>
      <c r="L123" s="19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9" customFormat="1" ht="24.96" customHeight="1">
      <c r="A124" s="9"/>
      <c r="B124" s="179"/>
      <c r="C124" s="180"/>
      <c r="D124" s="181" t="s">
        <v>750</v>
      </c>
      <c r="E124" s="182"/>
      <c r="F124" s="182"/>
      <c r="G124" s="182"/>
      <c r="H124" s="182"/>
      <c r="I124" s="182"/>
      <c r="J124" s="183">
        <f>J286</f>
        <v>0</v>
      </c>
      <c r="K124" s="180"/>
      <c r="L124" s="184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</row>
    <row r="125" s="10" customFormat="1" ht="19.92" customHeight="1">
      <c r="A125" s="10"/>
      <c r="B125" s="185"/>
      <c r="C125" s="186"/>
      <c r="D125" s="187" t="s">
        <v>751</v>
      </c>
      <c r="E125" s="188"/>
      <c r="F125" s="188"/>
      <c r="G125" s="188"/>
      <c r="H125" s="188"/>
      <c r="I125" s="188"/>
      <c r="J125" s="189">
        <f>J287</f>
        <v>0</v>
      </c>
      <c r="K125" s="186"/>
      <c r="L125" s="19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185"/>
      <c r="C126" s="186"/>
      <c r="D126" s="187" t="s">
        <v>752</v>
      </c>
      <c r="E126" s="188"/>
      <c r="F126" s="188"/>
      <c r="G126" s="188"/>
      <c r="H126" s="188"/>
      <c r="I126" s="188"/>
      <c r="J126" s="189">
        <f>J289</f>
        <v>0</v>
      </c>
      <c r="K126" s="186"/>
      <c r="L126" s="19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10" customFormat="1" ht="19.92" customHeight="1">
      <c r="A127" s="10"/>
      <c r="B127" s="185"/>
      <c r="C127" s="186"/>
      <c r="D127" s="187" t="s">
        <v>753</v>
      </c>
      <c r="E127" s="188"/>
      <c r="F127" s="188"/>
      <c r="G127" s="188"/>
      <c r="H127" s="188"/>
      <c r="I127" s="188"/>
      <c r="J127" s="189">
        <f>J291</f>
        <v>0</v>
      </c>
      <c r="K127" s="186"/>
      <c r="L127" s="19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2" customFormat="1" ht="21.84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66"/>
      <c r="C129" s="67"/>
      <c r="D129" s="67"/>
      <c r="E129" s="67"/>
      <c r="F129" s="67"/>
      <c r="G129" s="67"/>
      <c r="H129" s="67"/>
      <c r="I129" s="67"/>
      <c r="J129" s="67"/>
      <c r="K129" s="67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3" s="2" customFormat="1" ht="6.96" customHeight="1">
      <c r="A133" s="38"/>
      <c r="B133" s="68"/>
      <c r="C133" s="69"/>
      <c r="D133" s="69"/>
      <c r="E133" s="69"/>
      <c r="F133" s="69"/>
      <c r="G133" s="69"/>
      <c r="H133" s="69"/>
      <c r="I133" s="69"/>
      <c r="J133" s="69"/>
      <c r="K133" s="69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24.96" customHeight="1">
      <c r="A134" s="38"/>
      <c r="B134" s="39"/>
      <c r="C134" s="23" t="s">
        <v>149</v>
      </c>
      <c r="D134" s="40"/>
      <c r="E134" s="40"/>
      <c r="F134" s="40"/>
      <c r="G134" s="40"/>
      <c r="H134" s="40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6.96" customHeight="1">
      <c r="A135" s="38"/>
      <c r="B135" s="39"/>
      <c r="C135" s="40"/>
      <c r="D135" s="40"/>
      <c r="E135" s="40"/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2" customHeight="1">
      <c r="A136" s="38"/>
      <c r="B136" s="39"/>
      <c r="C136" s="32" t="s">
        <v>16</v>
      </c>
      <c r="D136" s="40"/>
      <c r="E136" s="40"/>
      <c r="F136" s="40"/>
      <c r="G136" s="40"/>
      <c r="H136" s="40"/>
      <c r="I136" s="40"/>
      <c r="J136" s="40"/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16.5" customHeight="1">
      <c r="A137" s="38"/>
      <c r="B137" s="39"/>
      <c r="C137" s="40"/>
      <c r="D137" s="40"/>
      <c r="E137" s="174" t="str">
        <f>E7</f>
        <v>2021022oL - _II-401, III-36063, III-36066 Lipník, úprava křižovatky</v>
      </c>
      <c r="F137" s="32"/>
      <c r="G137" s="32"/>
      <c r="H137" s="32"/>
      <c r="I137" s="40"/>
      <c r="J137" s="40"/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12" customHeight="1">
      <c r="A138" s="38"/>
      <c r="B138" s="39"/>
      <c r="C138" s="32" t="s">
        <v>132</v>
      </c>
      <c r="D138" s="40"/>
      <c r="E138" s="40"/>
      <c r="F138" s="40"/>
      <c r="G138" s="40"/>
      <c r="H138" s="40"/>
      <c r="I138" s="40"/>
      <c r="J138" s="40"/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6.5" customHeight="1">
      <c r="A139" s="38"/>
      <c r="B139" s="39"/>
      <c r="C139" s="40"/>
      <c r="D139" s="40"/>
      <c r="E139" s="76" t="str">
        <f>E9</f>
        <v>SO 401 - Veřejné osvětlení</v>
      </c>
      <c r="F139" s="40"/>
      <c r="G139" s="40"/>
      <c r="H139" s="40"/>
      <c r="I139" s="40"/>
      <c r="J139" s="40"/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6.96" customHeight="1">
      <c r="A140" s="38"/>
      <c r="B140" s="39"/>
      <c r="C140" s="40"/>
      <c r="D140" s="40"/>
      <c r="E140" s="40"/>
      <c r="F140" s="40"/>
      <c r="G140" s="40"/>
      <c r="H140" s="40"/>
      <c r="I140" s="40"/>
      <c r="J140" s="40"/>
      <c r="K140" s="40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12" customHeight="1">
      <c r="A141" s="38"/>
      <c r="B141" s="39"/>
      <c r="C141" s="32" t="s">
        <v>20</v>
      </c>
      <c r="D141" s="40"/>
      <c r="E141" s="40"/>
      <c r="F141" s="27" t="str">
        <f>F12</f>
        <v xml:space="preserve"> Obec Lipník u Hrotovic</v>
      </c>
      <c r="G141" s="40"/>
      <c r="H141" s="40"/>
      <c r="I141" s="32" t="s">
        <v>22</v>
      </c>
      <c r="J141" s="79" t="str">
        <f>IF(J12="","",J12)</f>
        <v>8. 6. 2022</v>
      </c>
      <c r="K141" s="40"/>
      <c r="L141" s="63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2" customFormat="1" ht="6.96" customHeight="1">
      <c r="A142" s="38"/>
      <c r="B142" s="39"/>
      <c r="C142" s="40"/>
      <c r="D142" s="40"/>
      <c r="E142" s="40"/>
      <c r="F142" s="40"/>
      <c r="G142" s="40"/>
      <c r="H142" s="40"/>
      <c r="I142" s="40"/>
      <c r="J142" s="40"/>
      <c r="K142" s="40"/>
      <c r="L142" s="63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="2" customFormat="1" ht="25.65" customHeight="1">
      <c r="A143" s="38"/>
      <c r="B143" s="39"/>
      <c r="C143" s="32" t="s">
        <v>24</v>
      </c>
      <c r="D143" s="40"/>
      <c r="E143" s="40"/>
      <c r="F143" s="27" t="str">
        <f>E15</f>
        <v xml:space="preserve"> Obec Lipník</v>
      </c>
      <c r="G143" s="40"/>
      <c r="H143" s="40"/>
      <c r="I143" s="32" t="s">
        <v>30</v>
      </c>
      <c r="J143" s="36" t="str">
        <f>E21</f>
        <v>PVLK PROJECT s.r.o.</v>
      </c>
      <c r="K143" s="40"/>
      <c r="L143" s="63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  <row r="144" s="2" customFormat="1" ht="25.65" customHeight="1">
      <c r="A144" s="38"/>
      <c r="B144" s="39"/>
      <c r="C144" s="32" t="s">
        <v>28</v>
      </c>
      <c r="D144" s="40"/>
      <c r="E144" s="40"/>
      <c r="F144" s="27" t="str">
        <f>IF(E18="","",E18)</f>
        <v>Vyplň údaj</v>
      </c>
      <c r="G144" s="40"/>
      <c r="H144" s="40"/>
      <c r="I144" s="32" t="s">
        <v>33</v>
      </c>
      <c r="J144" s="36" t="str">
        <f>E24</f>
        <v>PVLK PROJECT s.r.o.</v>
      </c>
      <c r="K144" s="40"/>
      <c r="L144" s="63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  <row r="145" s="2" customFormat="1" ht="10.32" customHeight="1">
      <c r="A145" s="38"/>
      <c r="B145" s="39"/>
      <c r="C145" s="40"/>
      <c r="D145" s="40"/>
      <c r="E145" s="40"/>
      <c r="F145" s="40"/>
      <c r="G145" s="40"/>
      <c r="H145" s="40"/>
      <c r="I145" s="40"/>
      <c r="J145" s="40"/>
      <c r="K145" s="40"/>
      <c r="L145" s="63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  <row r="146" s="11" customFormat="1" ht="29.28" customHeight="1">
      <c r="A146" s="191"/>
      <c r="B146" s="192"/>
      <c r="C146" s="193" t="s">
        <v>150</v>
      </c>
      <c r="D146" s="194" t="s">
        <v>61</v>
      </c>
      <c r="E146" s="194" t="s">
        <v>57</v>
      </c>
      <c r="F146" s="194" t="s">
        <v>58</v>
      </c>
      <c r="G146" s="194" t="s">
        <v>151</v>
      </c>
      <c r="H146" s="194" t="s">
        <v>152</v>
      </c>
      <c r="I146" s="194" t="s">
        <v>153</v>
      </c>
      <c r="J146" s="194" t="s">
        <v>141</v>
      </c>
      <c r="K146" s="195" t="s">
        <v>154</v>
      </c>
      <c r="L146" s="196"/>
      <c r="M146" s="100" t="s">
        <v>1</v>
      </c>
      <c r="N146" s="101" t="s">
        <v>40</v>
      </c>
      <c r="O146" s="101" t="s">
        <v>155</v>
      </c>
      <c r="P146" s="101" t="s">
        <v>156</v>
      </c>
      <c r="Q146" s="101" t="s">
        <v>157</v>
      </c>
      <c r="R146" s="101" t="s">
        <v>158</v>
      </c>
      <c r="S146" s="101" t="s">
        <v>159</v>
      </c>
      <c r="T146" s="102" t="s">
        <v>160</v>
      </c>
      <c r="U146" s="191"/>
      <c r="V146" s="191"/>
      <c r="W146" s="191"/>
      <c r="X146" s="191"/>
      <c r="Y146" s="191"/>
      <c r="Z146" s="191"/>
      <c r="AA146" s="191"/>
      <c r="AB146" s="191"/>
      <c r="AC146" s="191"/>
      <c r="AD146" s="191"/>
      <c r="AE146" s="191"/>
    </row>
    <row r="147" s="2" customFormat="1" ht="22.8" customHeight="1">
      <c r="A147" s="38"/>
      <c r="B147" s="39"/>
      <c r="C147" s="107" t="s">
        <v>161</v>
      </c>
      <c r="D147" s="40"/>
      <c r="E147" s="40"/>
      <c r="F147" s="40"/>
      <c r="G147" s="40"/>
      <c r="H147" s="40"/>
      <c r="I147" s="40"/>
      <c r="J147" s="197">
        <f>BK147</f>
        <v>0</v>
      </c>
      <c r="K147" s="40"/>
      <c r="L147" s="44"/>
      <c r="M147" s="103"/>
      <c r="N147" s="198"/>
      <c r="O147" s="104"/>
      <c r="P147" s="199">
        <f>P148+P189+P286</f>
        <v>0</v>
      </c>
      <c r="Q147" s="104"/>
      <c r="R147" s="199">
        <f>R148+R189+R286</f>
        <v>0.19998000000000002</v>
      </c>
      <c r="S147" s="104"/>
      <c r="T147" s="200">
        <f>T148+T189+T286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75</v>
      </c>
      <c r="AU147" s="17" t="s">
        <v>143</v>
      </c>
      <c r="BK147" s="201">
        <f>BK148+BK189+BK286</f>
        <v>0</v>
      </c>
    </row>
    <row r="148" s="12" customFormat="1" ht="25.92" customHeight="1">
      <c r="A148" s="12"/>
      <c r="B148" s="202"/>
      <c r="C148" s="203"/>
      <c r="D148" s="204" t="s">
        <v>75</v>
      </c>
      <c r="E148" s="205" t="s">
        <v>629</v>
      </c>
      <c r="F148" s="205" t="s">
        <v>754</v>
      </c>
      <c r="G148" s="203"/>
      <c r="H148" s="203"/>
      <c r="I148" s="206"/>
      <c r="J148" s="207">
        <f>BK148</f>
        <v>0</v>
      </c>
      <c r="K148" s="203"/>
      <c r="L148" s="208"/>
      <c r="M148" s="209"/>
      <c r="N148" s="210"/>
      <c r="O148" s="210"/>
      <c r="P148" s="211">
        <f>P149+P152+P157+P161+P164+P166+P169+P173+P176+P182+P186</f>
        <v>0</v>
      </c>
      <c r="Q148" s="210"/>
      <c r="R148" s="211">
        <f>R149+R152+R157+R161+R164+R166+R169+R173+R176+R182+R186</f>
        <v>0</v>
      </c>
      <c r="S148" s="210"/>
      <c r="T148" s="212">
        <f>T149+T152+T157+T161+T164+T166+T169+T173+T176+T182+T186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3" t="s">
        <v>85</v>
      </c>
      <c r="AT148" s="214" t="s">
        <v>75</v>
      </c>
      <c r="AU148" s="214" t="s">
        <v>76</v>
      </c>
      <c r="AY148" s="213" t="s">
        <v>164</v>
      </c>
      <c r="BK148" s="215">
        <f>BK149+BK152+BK157+BK161+BK164+BK166+BK169+BK173+BK176+BK182+BK186</f>
        <v>0</v>
      </c>
    </row>
    <row r="149" s="12" customFormat="1" ht="22.8" customHeight="1">
      <c r="A149" s="12"/>
      <c r="B149" s="202"/>
      <c r="C149" s="203"/>
      <c r="D149" s="204" t="s">
        <v>75</v>
      </c>
      <c r="E149" s="216" t="s">
        <v>755</v>
      </c>
      <c r="F149" s="216" t="s">
        <v>756</v>
      </c>
      <c r="G149" s="203"/>
      <c r="H149" s="203"/>
      <c r="I149" s="206"/>
      <c r="J149" s="217">
        <f>BK149</f>
        <v>0</v>
      </c>
      <c r="K149" s="203"/>
      <c r="L149" s="208"/>
      <c r="M149" s="209"/>
      <c r="N149" s="210"/>
      <c r="O149" s="210"/>
      <c r="P149" s="211">
        <f>SUM(P150:P151)</f>
        <v>0</v>
      </c>
      <c r="Q149" s="210"/>
      <c r="R149" s="211">
        <f>SUM(R150:R151)</f>
        <v>0</v>
      </c>
      <c r="S149" s="210"/>
      <c r="T149" s="212">
        <f>SUM(T150:T151)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3" t="s">
        <v>85</v>
      </c>
      <c r="AT149" s="214" t="s">
        <v>75</v>
      </c>
      <c r="AU149" s="214" t="s">
        <v>83</v>
      </c>
      <c r="AY149" s="213" t="s">
        <v>164</v>
      </c>
      <c r="BK149" s="215">
        <f>SUM(BK150:BK151)</f>
        <v>0</v>
      </c>
    </row>
    <row r="150" s="2" customFormat="1" ht="16.5" customHeight="1">
      <c r="A150" s="38"/>
      <c r="B150" s="39"/>
      <c r="C150" s="218" t="s">
        <v>83</v>
      </c>
      <c r="D150" s="218" t="s">
        <v>166</v>
      </c>
      <c r="E150" s="219" t="s">
        <v>757</v>
      </c>
      <c r="F150" s="220" t="s">
        <v>758</v>
      </c>
      <c r="G150" s="221" t="s">
        <v>185</v>
      </c>
      <c r="H150" s="222">
        <v>96</v>
      </c>
      <c r="I150" s="223"/>
      <c r="J150" s="224">
        <f>ROUND(I150*H150,2)</f>
        <v>0</v>
      </c>
      <c r="K150" s="220" t="s">
        <v>1</v>
      </c>
      <c r="L150" s="44"/>
      <c r="M150" s="225" t="s">
        <v>1</v>
      </c>
      <c r="N150" s="226" t="s">
        <v>41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292</v>
      </c>
      <c r="AT150" s="229" t="s">
        <v>166</v>
      </c>
      <c r="AU150" s="229" t="s">
        <v>85</v>
      </c>
      <c r="AY150" s="17" t="s">
        <v>164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83</v>
      </c>
      <c r="BK150" s="230">
        <f>ROUND(I150*H150,2)</f>
        <v>0</v>
      </c>
      <c r="BL150" s="17" t="s">
        <v>292</v>
      </c>
      <c r="BM150" s="229" t="s">
        <v>759</v>
      </c>
    </row>
    <row r="151" s="2" customFormat="1" ht="16.5" customHeight="1">
      <c r="A151" s="38"/>
      <c r="B151" s="39"/>
      <c r="C151" s="272" t="s">
        <v>85</v>
      </c>
      <c r="D151" s="272" t="s">
        <v>416</v>
      </c>
      <c r="E151" s="273" t="s">
        <v>760</v>
      </c>
      <c r="F151" s="274" t="s">
        <v>761</v>
      </c>
      <c r="G151" s="275" t="s">
        <v>416</v>
      </c>
      <c r="H151" s="276">
        <v>96</v>
      </c>
      <c r="I151" s="277"/>
      <c r="J151" s="278">
        <f>ROUND(I151*H151,2)</f>
        <v>0</v>
      </c>
      <c r="K151" s="274" t="s">
        <v>1</v>
      </c>
      <c r="L151" s="279"/>
      <c r="M151" s="280" t="s">
        <v>1</v>
      </c>
      <c r="N151" s="281" t="s">
        <v>41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309</v>
      </c>
      <c r="AT151" s="229" t="s">
        <v>416</v>
      </c>
      <c r="AU151" s="229" t="s">
        <v>85</v>
      </c>
      <c r="AY151" s="17" t="s">
        <v>164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83</v>
      </c>
      <c r="BK151" s="230">
        <f>ROUND(I151*H151,2)</f>
        <v>0</v>
      </c>
      <c r="BL151" s="17" t="s">
        <v>292</v>
      </c>
      <c r="BM151" s="229" t="s">
        <v>762</v>
      </c>
    </row>
    <row r="152" s="12" customFormat="1" ht="22.8" customHeight="1">
      <c r="A152" s="12"/>
      <c r="B152" s="202"/>
      <c r="C152" s="203"/>
      <c r="D152" s="204" t="s">
        <v>75</v>
      </c>
      <c r="E152" s="216" t="s">
        <v>763</v>
      </c>
      <c r="F152" s="216" t="s">
        <v>764</v>
      </c>
      <c r="G152" s="203"/>
      <c r="H152" s="203"/>
      <c r="I152" s="206"/>
      <c r="J152" s="217">
        <f>BK152</f>
        <v>0</v>
      </c>
      <c r="K152" s="203"/>
      <c r="L152" s="208"/>
      <c r="M152" s="209"/>
      <c r="N152" s="210"/>
      <c r="O152" s="210"/>
      <c r="P152" s="211">
        <f>SUM(P153:P156)</f>
        <v>0</v>
      </c>
      <c r="Q152" s="210"/>
      <c r="R152" s="211">
        <f>SUM(R153:R156)</f>
        <v>0</v>
      </c>
      <c r="S152" s="210"/>
      <c r="T152" s="212">
        <f>SUM(T153:T156)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3" t="s">
        <v>85</v>
      </c>
      <c r="AT152" s="214" t="s">
        <v>75</v>
      </c>
      <c r="AU152" s="214" t="s">
        <v>83</v>
      </c>
      <c r="AY152" s="213" t="s">
        <v>164</v>
      </c>
      <c r="BK152" s="215">
        <f>SUM(BK153:BK156)</f>
        <v>0</v>
      </c>
    </row>
    <row r="153" s="2" customFormat="1" ht="16.5" customHeight="1">
      <c r="A153" s="38"/>
      <c r="B153" s="39"/>
      <c r="C153" s="218" t="s">
        <v>178</v>
      </c>
      <c r="D153" s="218" t="s">
        <v>166</v>
      </c>
      <c r="E153" s="219" t="s">
        <v>765</v>
      </c>
      <c r="F153" s="220" t="s">
        <v>766</v>
      </c>
      <c r="G153" s="221" t="s">
        <v>185</v>
      </c>
      <c r="H153" s="222">
        <v>12</v>
      </c>
      <c r="I153" s="223"/>
      <c r="J153" s="224">
        <f>ROUND(I153*H153,2)</f>
        <v>0</v>
      </c>
      <c r="K153" s="220" t="s">
        <v>1</v>
      </c>
      <c r="L153" s="44"/>
      <c r="M153" s="225" t="s">
        <v>1</v>
      </c>
      <c r="N153" s="226" t="s">
        <v>41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292</v>
      </c>
      <c r="AT153" s="229" t="s">
        <v>166</v>
      </c>
      <c r="AU153" s="229" t="s">
        <v>85</v>
      </c>
      <c r="AY153" s="17" t="s">
        <v>164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83</v>
      </c>
      <c r="BK153" s="230">
        <f>ROUND(I153*H153,2)</f>
        <v>0</v>
      </c>
      <c r="BL153" s="17" t="s">
        <v>292</v>
      </c>
      <c r="BM153" s="229" t="s">
        <v>767</v>
      </c>
    </row>
    <row r="154" s="2" customFormat="1" ht="24.15" customHeight="1">
      <c r="A154" s="38"/>
      <c r="B154" s="39"/>
      <c r="C154" s="272" t="s">
        <v>170</v>
      </c>
      <c r="D154" s="272" t="s">
        <v>416</v>
      </c>
      <c r="E154" s="273" t="s">
        <v>768</v>
      </c>
      <c r="F154" s="274" t="s">
        <v>769</v>
      </c>
      <c r="G154" s="275" t="s">
        <v>770</v>
      </c>
      <c r="H154" s="276">
        <v>2</v>
      </c>
      <c r="I154" s="277"/>
      <c r="J154" s="278">
        <f>ROUND(I154*H154,2)</f>
        <v>0</v>
      </c>
      <c r="K154" s="274" t="s">
        <v>1</v>
      </c>
      <c r="L154" s="279"/>
      <c r="M154" s="280" t="s">
        <v>1</v>
      </c>
      <c r="N154" s="281" t="s">
        <v>41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309</v>
      </c>
      <c r="AT154" s="229" t="s">
        <v>416</v>
      </c>
      <c r="AU154" s="229" t="s">
        <v>85</v>
      </c>
      <c r="AY154" s="17" t="s">
        <v>164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83</v>
      </c>
      <c r="BK154" s="230">
        <f>ROUND(I154*H154,2)</f>
        <v>0</v>
      </c>
      <c r="BL154" s="17" t="s">
        <v>292</v>
      </c>
      <c r="BM154" s="229" t="s">
        <v>771</v>
      </c>
    </row>
    <row r="155" s="2" customFormat="1" ht="24.15" customHeight="1">
      <c r="A155" s="38"/>
      <c r="B155" s="39"/>
      <c r="C155" s="272" t="s">
        <v>188</v>
      </c>
      <c r="D155" s="272" t="s">
        <v>416</v>
      </c>
      <c r="E155" s="273" t="s">
        <v>772</v>
      </c>
      <c r="F155" s="274" t="s">
        <v>773</v>
      </c>
      <c r="G155" s="275" t="s">
        <v>416</v>
      </c>
      <c r="H155" s="276">
        <v>15</v>
      </c>
      <c r="I155" s="277"/>
      <c r="J155" s="278">
        <f>ROUND(I155*H155,2)</f>
        <v>0</v>
      </c>
      <c r="K155" s="274" t="s">
        <v>1</v>
      </c>
      <c r="L155" s="279"/>
      <c r="M155" s="280" t="s">
        <v>1</v>
      </c>
      <c r="N155" s="281" t="s">
        <v>41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309</v>
      </c>
      <c r="AT155" s="229" t="s">
        <v>416</v>
      </c>
      <c r="AU155" s="229" t="s">
        <v>85</v>
      </c>
      <c r="AY155" s="17" t="s">
        <v>164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83</v>
      </c>
      <c r="BK155" s="230">
        <f>ROUND(I155*H155,2)</f>
        <v>0</v>
      </c>
      <c r="BL155" s="17" t="s">
        <v>292</v>
      </c>
      <c r="BM155" s="229" t="s">
        <v>774</v>
      </c>
    </row>
    <row r="156" s="2" customFormat="1" ht="24.15" customHeight="1">
      <c r="A156" s="38"/>
      <c r="B156" s="39"/>
      <c r="C156" s="272" t="s">
        <v>194</v>
      </c>
      <c r="D156" s="272" t="s">
        <v>416</v>
      </c>
      <c r="E156" s="273" t="s">
        <v>775</v>
      </c>
      <c r="F156" s="274" t="s">
        <v>776</v>
      </c>
      <c r="G156" s="275" t="s">
        <v>770</v>
      </c>
      <c r="H156" s="276">
        <v>10</v>
      </c>
      <c r="I156" s="277"/>
      <c r="J156" s="278">
        <f>ROUND(I156*H156,2)</f>
        <v>0</v>
      </c>
      <c r="K156" s="274" t="s">
        <v>1</v>
      </c>
      <c r="L156" s="279"/>
      <c r="M156" s="280" t="s">
        <v>1</v>
      </c>
      <c r="N156" s="281" t="s">
        <v>41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309</v>
      </c>
      <c r="AT156" s="229" t="s">
        <v>416</v>
      </c>
      <c r="AU156" s="229" t="s">
        <v>85</v>
      </c>
      <c r="AY156" s="17" t="s">
        <v>164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83</v>
      </c>
      <c r="BK156" s="230">
        <f>ROUND(I156*H156,2)</f>
        <v>0</v>
      </c>
      <c r="BL156" s="17" t="s">
        <v>292</v>
      </c>
      <c r="BM156" s="229" t="s">
        <v>777</v>
      </c>
    </row>
    <row r="157" s="12" customFormat="1" ht="22.8" customHeight="1">
      <c r="A157" s="12"/>
      <c r="B157" s="202"/>
      <c r="C157" s="203"/>
      <c r="D157" s="204" t="s">
        <v>75</v>
      </c>
      <c r="E157" s="216" t="s">
        <v>778</v>
      </c>
      <c r="F157" s="216" t="s">
        <v>779</v>
      </c>
      <c r="G157" s="203"/>
      <c r="H157" s="203"/>
      <c r="I157" s="206"/>
      <c r="J157" s="217">
        <f>BK157</f>
        <v>0</v>
      </c>
      <c r="K157" s="203"/>
      <c r="L157" s="208"/>
      <c r="M157" s="209"/>
      <c r="N157" s="210"/>
      <c r="O157" s="210"/>
      <c r="P157" s="211">
        <f>SUM(P158:P160)</f>
        <v>0</v>
      </c>
      <c r="Q157" s="210"/>
      <c r="R157" s="211">
        <f>SUM(R158:R160)</f>
        <v>0</v>
      </c>
      <c r="S157" s="210"/>
      <c r="T157" s="212">
        <f>SUM(T158:T160)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3" t="s">
        <v>85</v>
      </c>
      <c r="AT157" s="214" t="s">
        <v>75</v>
      </c>
      <c r="AU157" s="214" t="s">
        <v>83</v>
      </c>
      <c r="AY157" s="213" t="s">
        <v>164</v>
      </c>
      <c r="BK157" s="215">
        <f>SUM(BK158:BK160)</f>
        <v>0</v>
      </c>
    </row>
    <row r="158" s="2" customFormat="1" ht="16.5" customHeight="1">
      <c r="A158" s="38"/>
      <c r="B158" s="39"/>
      <c r="C158" s="218" t="s">
        <v>203</v>
      </c>
      <c r="D158" s="218" t="s">
        <v>166</v>
      </c>
      <c r="E158" s="219" t="s">
        <v>780</v>
      </c>
      <c r="F158" s="220" t="s">
        <v>781</v>
      </c>
      <c r="G158" s="221" t="s">
        <v>185</v>
      </c>
      <c r="H158" s="222">
        <v>137</v>
      </c>
      <c r="I158" s="223"/>
      <c r="J158" s="224">
        <f>ROUND(I158*H158,2)</f>
        <v>0</v>
      </c>
      <c r="K158" s="220" t="s">
        <v>1</v>
      </c>
      <c r="L158" s="44"/>
      <c r="M158" s="225" t="s">
        <v>1</v>
      </c>
      <c r="N158" s="226" t="s">
        <v>41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292</v>
      </c>
      <c r="AT158" s="229" t="s">
        <v>166</v>
      </c>
      <c r="AU158" s="229" t="s">
        <v>85</v>
      </c>
      <c r="AY158" s="17" t="s">
        <v>164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83</v>
      </c>
      <c r="BK158" s="230">
        <f>ROUND(I158*H158,2)</f>
        <v>0</v>
      </c>
      <c r="BL158" s="17" t="s">
        <v>292</v>
      </c>
      <c r="BM158" s="229" t="s">
        <v>782</v>
      </c>
    </row>
    <row r="159" s="2" customFormat="1" ht="16.5" customHeight="1">
      <c r="A159" s="38"/>
      <c r="B159" s="39"/>
      <c r="C159" s="218" t="s">
        <v>211</v>
      </c>
      <c r="D159" s="218" t="s">
        <v>166</v>
      </c>
      <c r="E159" s="219" t="s">
        <v>783</v>
      </c>
      <c r="F159" s="220" t="s">
        <v>784</v>
      </c>
      <c r="G159" s="221" t="s">
        <v>185</v>
      </c>
      <c r="H159" s="222">
        <v>137</v>
      </c>
      <c r="I159" s="223"/>
      <c r="J159" s="224">
        <f>ROUND(I159*H159,2)</f>
        <v>0</v>
      </c>
      <c r="K159" s="220" t="s">
        <v>1</v>
      </c>
      <c r="L159" s="44"/>
      <c r="M159" s="225" t="s">
        <v>1</v>
      </c>
      <c r="N159" s="226" t="s">
        <v>41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292</v>
      </c>
      <c r="AT159" s="229" t="s">
        <v>166</v>
      </c>
      <c r="AU159" s="229" t="s">
        <v>85</v>
      </c>
      <c r="AY159" s="17" t="s">
        <v>164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83</v>
      </c>
      <c r="BK159" s="230">
        <f>ROUND(I159*H159,2)</f>
        <v>0</v>
      </c>
      <c r="BL159" s="17" t="s">
        <v>292</v>
      </c>
      <c r="BM159" s="229" t="s">
        <v>785</v>
      </c>
    </row>
    <row r="160" s="2" customFormat="1" ht="16.5" customHeight="1">
      <c r="A160" s="38"/>
      <c r="B160" s="39"/>
      <c r="C160" s="272" t="s">
        <v>209</v>
      </c>
      <c r="D160" s="272" t="s">
        <v>416</v>
      </c>
      <c r="E160" s="273" t="s">
        <v>786</v>
      </c>
      <c r="F160" s="274" t="s">
        <v>787</v>
      </c>
      <c r="G160" s="275" t="s">
        <v>416</v>
      </c>
      <c r="H160" s="276">
        <v>137</v>
      </c>
      <c r="I160" s="277"/>
      <c r="J160" s="278">
        <f>ROUND(I160*H160,2)</f>
        <v>0</v>
      </c>
      <c r="K160" s="274" t="s">
        <v>1</v>
      </c>
      <c r="L160" s="279"/>
      <c r="M160" s="280" t="s">
        <v>1</v>
      </c>
      <c r="N160" s="281" t="s">
        <v>41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309</v>
      </c>
      <c r="AT160" s="229" t="s">
        <v>416</v>
      </c>
      <c r="AU160" s="229" t="s">
        <v>85</v>
      </c>
      <c r="AY160" s="17" t="s">
        <v>164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83</v>
      </c>
      <c r="BK160" s="230">
        <f>ROUND(I160*H160,2)</f>
        <v>0</v>
      </c>
      <c r="BL160" s="17" t="s">
        <v>292</v>
      </c>
      <c r="BM160" s="229" t="s">
        <v>788</v>
      </c>
    </row>
    <row r="161" s="12" customFormat="1" ht="22.8" customHeight="1">
      <c r="A161" s="12"/>
      <c r="B161" s="202"/>
      <c r="C161" s="203"/>
      <c r="D161" s="204" t="s">
        <v>75</v>
      </c>
      <c r="E161" s="216" t="s">
        <v>789</v>
      </c>
      <c r="F161" s="216" t="s">
        <v>790</v>
      </c>
      <c r="G161" s="203"/>
      <c r="H161" s="203"/>
      <c r="I161" s="206"/>
      <c r="J161" s="217">
        <f>BK161</f>
        <v>0</v>
      </c>
      <c r="K161" s="203"/>
      <c r="L161" s="208"/>
      <c r="M161" s="209"/>
      <c r="N161" s="210"/>
      <c r="O161" s="210"/>
      <c r="P161" s="211">
        <f>SUM(P162:P163)</f>
        <v>0</v>
      </c>
      <c r="Q161" s="210"/>
      <c r="R161" s="211">
        <f>SUM(R162:R163)</f>
        <v>0</v>
      </c>
      <c r="S161" s="210"/>
      <c r="T161" s="212">
        <f>SUM(T162:T163)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3" t="s">
        <v>85</v>
      </c>
      <c r="AT161" s="214" t="s">
        <v>75</v>
      </c>
      <c r="AU161" s="214" t="s">
        <v>83</v>
      </c>
      <c r="AY161" s="213" t="s">
        <v>164</v>
      </c>
      <c r="BK161" s="215">
        <f>SUM(BK162:BK163)</f>
        <v>0</v>
      </c>
    </row>
    <row r="162" s="2" customFormat="1" ht="16.5" customHeight="1">
      <c r="A162" s="38"/>
      <c r="B162" s="39"/>
      <c r="C162" s="218" t="s">
        <v>224</v>
      </c>
      <c r="D162" s="218" t="s">
        <v>166</v>
      </c>
      <c r="E162" s="219" t="s">
        <v>791</v>
      </c>
      <c r="F162" s="220" t="s">
        <v>792</v>
      </c>
      <c r="G162" s="221" t="s">
        <v>258</v>
      </c>
      <c r="H162" s="222">
        <v>6</v>
      </c>
      <c r="I162" s="223"/>
      <c r="J162" s="224">
        <f>ROUND(I162*H162,2)</f>
        <v>0</v>
      </c>
      <c r="K162" s="220" t="s">
        <v>1</v>
      </c>
      <c r="L162" s="44"/>
      <c r="M162" s="225" t="s">
        <v>1</v>
      </c>
      <c r="N162" s="226" t="s">
        <v>41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292</v>
      </c>
      <c r="AT162" s="229" t="s">
        <v>166</v>
      </c>
      <c r="AU162" s="229" t="s">
        <v>85</v>
      </c>
      <c r="AY162" s="17" t="s">
        <v>164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83</v>
      </c>
      <c r="BK162" s="230">
        <f>ROUND(I162*H162,2)</f>
        <v>0</v>
      </c>
      <c r="BL162" s="17" t="s">
        <v>292</v>
      </c>
      <c r="BM162" s="229" t="s">
        <v>793</v>
      </c>
    </row>
    <row r="163" s="2" customFormat="1" ht="16.5" customHeight="1">
      <c r="A163" s="38"/>
      <c r="B163" s="39"/>
      <c r="C163" s="272" t="s">
        <v>230</v>
      </c>
      <c r="D163" s="272" t="s">
        <v>416</v>
      </c>
      <c r="E163" s="273" t="s">
        <v>794</v>
      </c>
      <c r="F163" s="274" t="s">
        <v>795</v>
      </c>
      <c r="G163" s="275" t="s">
        <v>770</v>
      </c>
      <c r="H163" s="276">
        <v>6</v>
      </c>
      <c r="I163" s="277"/>
      <c r="J163" s="278">
        <f>ROUND(I163*H163,2)</f>
        <v>0</v>
      </c>
      <c r="K163" s="274" t="s">
        <v>1</v>
      </c>
      <c r="L163" s="279"/>
      <c r="M163" s="280" t="s">
        <v>1</v>
      </c>
      <c r="N163" s="281" t="s">
        <v>41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309</v>
      </c>
      <c r="AT163" s="229" t="s">
        <v>416</v>
      </c>
      <c r="AU163" s="229" t="s">
        <v>85</v>
      </c>
      <c r="AY163" s="17" t="s">
        <v>164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83</v>
      </c>
      <c r="BK163" s="230">
        <f>ROUND(I163*H163,2)</f>
        <v>0</v>
      </c>
      <c r="BL163" s="17" t="s">
        <v>292</v>
      </c>
      <c r="BM163" s="229" t="s">
        <v>796</v>
      </c>
    </row>
    <row r="164" s="12" customFormat="1" ht="22.8" customHeight="1">
      <c r="A164" s="12"/>
      <c r="B164" s="202"/>
      <c r="C164" s="203"/>
      <c r="D164" s="204" t="s">
        <v>75</v>
      </c>
      <c r="E164" s="216" t="s">
        <v>797</v>
      </c>
      <c r="F164" s="216" t="s">
        <v>798</v>
      </c>
      <c r="G164" s="203"/>
      <c r="H164" s="203"/>
      <c r="I164" s="206"/>
      <c r="J164" s="217">
        <f>BK164</f>
        <v>0</v>
      </c>
      <c r="K164" s="203"/>
      <c r="L164" s="208"/>
      <c r="M164" s="209"/>
      <c r="N164" s="210"/>
      <c r="O164" s="210"/>
      <c r="P164" s="211">
        <f>P165</f>
        <v>0</v>
      </c>
      <c r="Q164" s="210"/>
      <c r="R164" s="211">
        <f>R165</f>
        <v>0</v>
      </c>
      <c r="S164" s="210"/>
      <c r="T164" s="212">
        <f>T165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3" t="s">
        <v>85</v>
      </c>
      <c r="AT164" s="214" t="s">
        <v>75</v>
      </c>
      <c r="AU164" s="214" t="s">
        <v>83</v>
      </c>
      <c r="AY164" s="213" t="s">
        <v>164</v>
      </c>
      <c r="BK164" s="215">
        <f>BK165</f>
        <v>0</v>
      </c>
    </row>
    <row r="165" s="2" customFormat="1" ht="16.5" customHeight="1">
      <c r="A165" s="38"/>
      <c r="B165" s="39"/>
      <c r="C165" s="218" t="s">
        <v>235</v>
      </c>
      <c r="D165" s="218" t="s">
        <v>166</v>
      </c>
      <c r="E165" s="219" t="s">
        <v>799</v>
      </c>
      <c r="F165" s="220" t="s">
        <v>800</v>
      </c>
      <c r="G165" s="221" t="s">
        <v>258</v>
      </c>
      <c r="H165" s="222">
        <v>48</v>
      </c>
      <c r="I165" s="223"/>
      <c r="J165" s="224">
        <f>ROUND(I165*H165,2)</f>
        <v>0</v>
      </c>
      <c r="K165" s="220" t="s">
        <v>1</v>
      </c>
      <c r="L165" s="44"/>
      <c r="M165" s="225" t="s">
        <v>1</v>
      </c>
      <c r="N165" s="226" t="s">
        <v>41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292</v>
      </c>
      <c r="AT165" s="229" t="s">
        <v>166</v>
      </c>
      <c r="AU165" s="229" t="s">
        <v>85</v>
      </c>
      <c r="AY165" s="17" t="s">
        <v>164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83</v>
      </c>
      <c r="BK165" s="230">
        <f>ROUND(I165*H165,2)</f>
        <v>0</v>
      </c>
      <c r="BL165" s="17" t="s">
        <v>292</v>
      </c>
      <c r="BM165" s="229" t="s">
        <v>801</v>
      </c>
    </row>
    <row r="166" s="12" customFormat="1" ht="22.8" customHeight="1">
      <c r="A166" s="12"/>
      <c r="B166" s="202"/>
      <c r="C166" s="203"/>
      <c r="D166" s="204" t="s">
        <v>75</v>
      </c>
      <c r="E166" s="216" t="s">
        <v>802</v>
      </c>
      <c r="F166" s="216" t="s">
        <v>803</v>
      </c>
      <c r="G166" s="203"/>
      <c r="H166" s="203"/>
      <c r="I166" s="206"/>
      <c r="J166" s="217">
        <f>BK166</f>
        <v>0</v>
      </c>
      <c r="K166" s="203"/>
      <c r="L166" s="208"/>
      <c r="M166" s="209"/>
      <c r="N166" s="210"/>
      <c r="O166" s="210"/>
      <c r="P166" s="211">
        <f>SUM(P167:P168)</f>
        <v>0</v>
      </c>
      <c r="Q166" s="210"/>
      <c r="R166" s="211">
        <f>SUM(R167:R168)</f>
        <v>0</v>
      </c>
      <c r="S166" s="210"/>
      <c r="T166" s="212">
        <f>SUM(T167:T168)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3" t="s">
        <v>85</v>
      </c>
      <c r="AT166" s="214" t="s">
        <v>75</v>
      </c>
      <c r="AU166" s="214" t="s">
        <v>83</v>
      </c>
      <c r="AY166" s="213" t="s">
        <v>164</v>
      </c>
      <c r="BK166" s="215">
        <f>SUM(BK167:BK168)</f>
        <v>0</v>
      </c>
    </row>
    <row r="167" s="2" customFormat="1" ht="16.5" customHeight="1">
      <c r="A167" s="38"/>
      <c r="B167" s="39"/>
      <c r="C167" s="218" t="s">
        <v>240</v>
      </c>
      <c r="D167" s="218" t="s">
        <v>166</v>
      </c>
      <c r="E167" s="219" t="s">
        <v>804</v>
      </c>
      <c r="F167" s="220" t="s">
        <v>805</v>
      </c>
      <c r="G167" s="221" t="s">
        <v>258</v>
      </c>
      <c r="H167" s="222">
        <v>9</v>
      </c>
      <c r="I167" s="223"/>
      <c r="J167" s="224">
        <f>ROUND(I167*H167,2)</f>
        <v>0</v>
      </c>
      <c r="K167" s="220" t="s">
        <v>1</v>
      </c>
      <c r="L167" s="44"/>
      <c r="M167" s="225" t="s">
        <v>1</v>
      </c>
      <c r="N167" s="226" t="s">
        <v>41</v>
      </c>
      <c r="O167" s="91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292</v>
      </c>
      <c r="AT167" s="229" t="s">
        <v>166</v>
      </c>
      <c r="AU167" s="229" t="s">
        <v>85</v>
      </c>
      <c r="AY167" s="17" t="s">
        <v>164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83</v>
      </c>
      <c r="BK167" s="230">
        <f>ROUND(I167*H167,2)</f>
        <v>0</v>
      </c>
      <c r="BL167" s="17" t="s">
        <v>292</v>
      </c>
      <c r="BM167" s="229" t="s">
        <v>806</v>
      </c>
    </row>
    <row r="168" s="2" customFormat="1" ht="16.5" customHeight="1">
      <c r="A168" s="38"/>
      <c r="B168" s="39"/>
      <c r="C168" s="272" t="s">
        <v>246</v>
      </c>
      <c r="D168" s="272" t="s">
        <v>416</v>
      </c>
      <c r="E168" s="273" t="s">
        <v>807</v>
      </c>
      <c r="F168" s="274" t="s">
        <v>808</v>
      </c>
      <c r="G168" s="275" t="s">
        <v>770</v>
      </c>
      <c r="H168" s="276">
        <v>9</v>
      </c>
      <c r="I168" s="277"/>
      <c r="J168" s="278">
        <f>ROUND(I168*H168,2)</f>
        <v>0</v>
      </c>
      <c r="K168" s="274" t="s">
        <v>1</v>
      </c>
      <c r="L168" s="279"/>
      <c r="M168" s="280" t="s">
        <v>1</v>
      </c>
      <c r="N168" s="281" t="s">
        <v>41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309</v>
      </c>
      <c r="AT168" s="229" t="s">
        <v>416</v>
      </c>
      <c r="AU168" s="229" t="s">
        <v>85</v>
      </c>
      <c r="AY168" s="17" t="s">
        <v>164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83</v>
      </c>
      <c r="BK168" s="230">
        <f>ROUND(I168*H168,2)</f>
        <v>0</v>
      </c>
      <c r="BL168" s="17" t="s">
        <v>292</v>
      </c>
      <c r="BM168" s="229" t="s">
        <v>809</v>
      </c>
    </row>
    <row r="169" s="12" customFormat="1" ht="22.8" customHeight="1">
      <c r="A169" s="12"/>
      <c r="B169" s="202"/>
      <c r="C169" s="203"/>
      <c r="D169" s="204" t="s">
        <v>75</v>
      </c>
      <c r="E169" s="216" t="s">
        <v>810</v>
      </c>
      <c r="F169" s="216" t="s">
        <v>811</v>
      </c>
      <c r="G169" s="203"/>
      <c r="H169" s="203"/>
      <c r="I169" s="206"/>
      <c r="J169" s="217">
        <f>BK169</f>
        <v>0</v>
      </c>
      <c r="K169" s="203"/>
      <c r="L169" s="208"/>
      <c r="M169" s="209"/>
      <c r="N169" s="210"/>
      <c r="O169" s="210"/>
      <c r="P169" s="211">
        <f>SUM(P170:P172)</f>
        <v>0</v>
      </c>
      <c r="Q169" s="210"/>
      <c r="R169" s="211">
        <f>SUM(R170:R172)</f>
        <v>0</v>
      </c>
      <c r="S169" s="210"/>
      <c r="T169" s="212">
        <f>SUM(T170:T172)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3" t="s">
        <v>85</v>
      </c>
      <c r="AT169" s="214" t="s">
        <v>75</v>
      </c>
      <c r="AU169" s="214" t="s">
        <v>83</v>
      </c>
      <c r="AY169" s="213" t="s">
        <v>164</v>
      </c>
      <c r="BK169" s="215">
        <f>SUM(BK170:BK172)</f>
        <v>0</v>
      </c>
    </row>
    <row r="170" s="2" customFormat="1" ht="16.5" customHeight="1">
      <c r="A170" s="38"/>
      <c r="B170" s="39"/>
      <c r="C170" s="218" t="s">
        <v>8</v>
      </c>
      <c r="D170" s="218" t="s">
        <v>166</v>
      </c>
      <c r="E170" s="219" t="s">
        <v>812</v>
      </c>
      <c r="F170" s="220" t="s">
        <v>813</v>
      </c>
      <c r="G170" s="221" t="s">
        <v>185</v>
      </c>
      <c r="H170" s="222">
        <v>77</v>
      </c>
      <c r="I170" s="223"/>
      <c r="J170" s="224">
        <f>ROUND(I170*H170,2)</f>
        <v>0</v>
      </c>
      <c r="K170" s="220" t="s">
        <v>1</v>
      </c>
      <c r="L170" s="44"/>
      <c r="M170" s="225" t="s">
        <v>1</v>
      </c>
      <c r="N170" s="226" t="s">
        <v>41</v>
      </c>
      <c r="O170" s="91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292</v>
      </c>
      <c r="AT170" s="229" t="s">
        <v>166</v>
      </c>
      <c r="AU170" s="229" t="s">
        <v>85</v>
      </c>
      <c r="AY170" s="17" t="s">
        <v>164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83</v>
      </c>
      <c r="BK170" s="230">
        <f>ROUND(I170*H170,2)</f>
        <v>0</v>
      </c>
      <c r="BL170" s="17" t="s">
        <v>292</v>
      </c>
      <c r="BM170" s="229" t="s">
        <v>814</v>
      </c>
    </row>
    <row r="171" s="2" customFormat="1" ht="16.5" customHeight="1">
      <c r="A171" s="38"/>
      <c r="B171" s="39"/>
      <c r="C171" s="272" t="s">
        <v>292</v>
      </c>
      <c r="D171" s="272" t="s">
        <v>416</v>
      </c>
      <c r="E171" s="273" t="s">
        <v>815</v>
      </c>
      <c r="F171" s="274" t="s">
        <v>816</v>
      </c>
      <c r="G171" s="275" t="s">
        <v>817</v>
      </c>
      <c r="H171" s="276">
        <v>77</v>
      </c>
      <c r="I171" s="277"/>
      <c r="J171" s="278">
        <f>ROUND(I171*H171,2)</f>
        <v>0</v>
      </c>
      <c r="K171" s="274" t="s">
        <v>1</v>
      </c>
      <c r="L171" s="279"/>
      <c r="M171" s="280" t="s">
        <v>1</v>
      </c>
      <c r="N171" s="281" t="s">
        <v>41</v>
      </c>
      <c r="O171" s="91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309</v>
      </c>
      <c r="AT171" s="229" t="s">
        <v>416</v>
      </c>
      <c r="AU171" s="229" t="s">
        <v>85</v>
      </c>
      <c r="AY171" s="17" t="s">
        <v>164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83</v>
      </c>
      <c r="BK171" s="230">
        <f>ROUND(I171*H171,2)</f>
        <v>0</v>
      </c>
      <c r="BL171" s="17" t="s">
        <v>292</v>
      </c>
      <c r="BM171" s="229" t="s">
        <v>818</v>
      </c>
    </row>
    <row r="172" s="2" customFormat="1" ht="24.15" customHeight="1">
      <c r="A172" s="38"/>
      <c r="B172" s="39"/>
      <c r="C172" s="272" t="s">
        <v>348</v>
      </c>
      <c r="D172" s="272" t="s">
        <v>416</v>
      </c>
      <c r="E172" s="273" t="s">
        <v>819</v>
      </c>
      <c r="F172" s="274" t="s">
        <v>820</v>
      </c>
      <c r="G172" s="275" t="s">
        <v>817</v>
      </c>
      <c r="H172" s="276">
        <v>0.77000000000000002</v>
      </c>
      <c r="I172" s="277"/>
      <c r="J172" s="278">
        <f>ROUND(I172*H172,2)</f>
        <v>0</v>
      </c>
      <c r="K172" s="274" t="s">
        <v>1</v>
      </c>
      <c r="L172" s="279"/>
      <c r="M172" s="280" t="s">
        <v>1</v>
      </c>
      <c r="N172" s="281" t="s">
        <v>41</v>
      </c>
      <c r="O172" s="91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309</v>
      </c>
      <c r="AT172" s="229" t="s">
        <v>416</v>
      </c>
      <c r="AU172" s="229" t="s">
        <v>85</v>
      </c>
      <c r="AY172" s="17" t="s">
        <v>164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83</v>
      </c>
      <c r="BK172" s="230">
        <f>ROUND(I172*H172,2)</f>
        <v>0</v>
      </c>
      <c r="BL172" s="17" t="s">
        <v>292</v>
      </c>
      <c r="BM172" s="229" t="s">
        <v>821</v>
      </c>
    </row>
    <row r="173" s="12" customFormat="1" ht="22.8" customHeight="1">
      <c r="A173" s="12"/>
      <c r="B173" s="202"/>
      <c r="C173" s="203"/>
      <c r="D173" s="204" t="s">
        <v>75</v>
      </c>
      <c r="E173" s="216" t="s">
        <v>822</v>
      </c>
      <c r="F173" s="216" t="s">
        <v>823</v>
      </c>
      <c r="G173" s="203"/>
      <c r="H173" s="203"/>
      <c r="I173" s="206"/>
      <c r="J173" s="217">
        <f>BK173</f>
        <v>0</v>
      </c>
      <c r="K173" s="203"/>
      <c r="L173" s="208"/>
      <c r="M173" s="209"/>
      <c r="N173" s="210"/>
      <c r="O173" s="210"/>
      <c r="P173" s="211">
        <f>SUM(P174:P175)</f>
        <v>0</v>
      </c>
      <c r="Q173" s="210"/>
      <c r="R173" s="211">
        <f>SUM(R174:R175)</f>
        <v>0</v>
      </c>
      <c r="S173" s="210"/>
      <c r="T173" s="212">
        <f>SUM(T174:T175)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3" t="s">
        <v>85</v>
      </c>
      <c r="AT173" s="214" t="s">
        <v>75</v>
      </c>
      <c r="AU173" s="214" t="s">
        <v>83</v>
      </c>
      <c r="AY173" s="213" t="s">
        <v>164</v>
      </c>
      <c r="BK173" s="215">
        <f>SUM(BK174:BK175)</f>
        <v>0</v>
      </c>
    </row>
    <row r="174" s="2" customFormat="1" ht="16.5" customHeight="1">
      <c r="A174" s="38"/>
      <c r="B174" s="39"/>
      <c r="C174" s="218" t="s">
        <v>293</v>
      </c>
      <c r="D174" s="218" t="s">
        <v>166</v>
      </c>
      <c r="E174" s="219" t="s">
        <v>824</v>
      </c>
      <c r="F174" s="220" t="s">
        <v>825</v>
      </c>
      <c r="G174" s="221" t="s">
        <v>185</v>
      </c>
      <c r="H174" s="222">
        <v>12</v>
      </c>
      <c r="I174" s="223"/>
      <c r="J174" s="224">
        <f>ROUND(I174*H174,2)</f>
        <v>0</v>
      </c>
      <c r="K174" s="220" t="s">
        <v>1</v>
      </c>
      <c r="L174" s="44"/>
      <c r="M174" s="225" t="s">
        <v>1</v>
      </c>
      <c r="N174" s="226" t="s">
        <v>41</v>
      </c>
      <c r="O174" s="91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292</v>
      </c>
      <c r="AT174" s="229" t="s">
        <v>166</v>
      </c>
      <c r="AU174" s="229" t="s">
        <v>85</v>
      </c>
      <c r="AY174" s="17" t="s">
        <v>164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83</v>
      </c>
      <c r="BK174" s="230">
        <f>ROUND(I174*H174,2)</f>
        <v>0</v>
      </c>
      <c r="BL174" s="17" t="s">
        <v>292</v>
      </c>
      <c r="BM174" s="229" t="s">
        <v>826</v>
      </c>
    </row>
    <row r="175" s="2" customFormat="1" ht="16.5" customHeight="1">
      <c r="A175" s="38"/>
      <c r="B175" s="39"/>
      <c r="C175" s="272" t="s">
        <v>352</v>
      </c>
      <c r="D175" s="272" t="s">
        <v>416</v>
      </c>
      <c r="E175" s="273" t="s">
        <v>827</v>
      </c>
      <c r="F175" s="274" t="s">
        <v>828</v>
      </c>
      <c r="G175" s="275" t="s">
        <v>817</v>
      </c>
      <c r="H175" s="276">
        <v>7.4400000000000004</v>
      </c>
      <c r="I175" s="277"/>
      <c r="J175" s="278">
        <f>ROUND(I175*H175,2)</f>
        <v>0</v>
      </c>
      <c r="K175" s="274" t="s">
        <v>1</v>
      </c>
      <c r="L175" s="279"/>
      <c r="M175" s="280" t="s">
        <v>1</v>
      </c>
      <c r="N175" s="281" t="s">
        <v>41</v>
      </c>
      <c r="O175" s="91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309</v>
      </c>
      <c r="AT175" s="229" t="s">
        <v>416</v>
      </c>
      <c r="AU175" s="229" t="s">
        <v>85</v>
      </c>
      <c r="AY175" s="17" t="s">
        <v>164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83</v>
      </c>
      <c r="BK175" s="230">
        <f>ROUND(I175*H175,2)</f>
        <v>0</v>
      </c>
      <c r="BL175" s="17" t="s">
        <v>292</v>
      </c>
      <c r="BM175" s="229" t="s">
        <v>829</v>
      </c>
    </row>
    <row r="176" s="12" customFormat="1" ht="22.8" customHeight="1">
      <c r="A176" s="12"/>
      <c r="B176" s="202"/>
      <c r="C176" s="203"/>
      <c r="D176" s="204" t="s">
        <v>75</v>
      </c>
      <c r="E176" s="216" t="s">
        <v>830</v>
      </c>
      <c r="F176" s="216" t="s">
        <v>831</v>
      </c>
      <c r="G176" s="203"/>
      <c r="H176" s="203"/>
      <c r="I176" s="206"/>
      <c r="J176" s="217">
        <f>BK176</f>
        <v>0</v>
      </c>
      <c r="K176" s="203"/>
      <c r="L176" s="208"/>
      <c r="M176" s="209"/>
      <c r="N176" s="210"/>
      <c r="O176" s="210"/>
      <c r="P176" s="211">
        <f>SUM(P177:P181)</f>
        <v>0</v>
      </c>
      <c r="Q176" s="210"/>
      <c r="R176" s="211">
        <f>SUM(R177:R181)</f>
        <v>0</v>
      </c>
      <c r="S176" s="210"/>
      <c r="T176" s="212">
        <f>SUM(T177:T181)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3" t="s">
        <v>85</v>
      </c>
      <c r="AT176" s="214" t="s">
        <v>75</v>
      </c>
      <c r="AU176" s="214" t="s">
        <v>83</v>
      </c>
      <c r="AY176" s="213" t="s">
        <v>164</v>
      </c>
      <c r="BK176" s="215">
        <f>SUM(BK177:BK181)</f>
        <v>0</v>
      </c>
    </row>
    <row r="177" s="2" customFormat="1" ht="16.5" customHeight="1">
      <c r="A177" s="38"/>
      <c r="B177" s="39"/>
      <c r="C177" s="218" t="s">
        <v>296</v>
      </c>
      <c r="D177" s="218" t="s">
        <v>166</v>
      </c>
      <c r="E177" s="219" t="s">
        <v>832</v>
      </c>
      <c r="F177" s="220" t="s">
        <v>833</v>
      </c>
      <c r="G177" s="221" t="s">
        <v>185</v>
      </c>
      <c r="H177" s="222">
        <v>10</v>
      </c>
      <c r="I177" s="223"/>
      <c r="J177" s="224">
        <f>ROUND(I177*H177,2)</f>
        <v>0</v>
      </c>
      <c r="K177" s="220" t="s">
        <v>1</v>
      </c>
      <c r="L177" s="44"/>
      <c r="M177" s="225" t="s">
        <v>1</v>
      </c>
      <c r="N177" s="226" t="s">
        <v>41</v>
      </c>
      <c r="O177" s="91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292</v>
      </c>
      <c r="AT177" s="229" t="s">
        <v>166</v>
      </c>
      <c r="AU177" s="229" t="s">
        <v>85</v>
      </c>
      <c r="AY177" s="17" t="s">
        <v>164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83</v>
      </c>
      <c r="BK177" s="230">
        <f>ROUND(I177*H177,2)</f>
        <v>0</v>
      </c>
      <c r="BL177" s="17" t="s">
        <v>292</v>
      </c>
      <c r="BM177" s="229" t="s">
        <v>834</v>
      </c>
    </row>
    <row r="178" s="2" customFormat="1" ht="16.5" customHeight="1">
      <c r="A178" s="38"/>
      <c r="B178" s="39"/>
      <c r="C178" s="272" t="s">
        <v>7</v>
      </c>
      <c r="D178" s="272" t="s">
        <v>416</v>
      </c>
      <c r="E178" s="273" t="s">
        <v>835</v>
      </c>
      <c r="F178" s="274" t="s">
        <v>836</v>
      </c>
      <c r="G178" s="275" t="s">
        <v>817</v>
      </c>
      <c r="H178" s="276">
        <v>4</v>
      </c>
      <c r="I178" s="277"/>
      <c r="J178" s="278">
        <f>ROUND(I178*H178,2)</f>
        <v>0</v>
      </c>
      <c r="K178" s="274" t="s">
        <v>1</v>
      </c>
      <c r="L178" s="279"/>
      <c r="M178" s="280" t="s">
        <v>1</v>
      </c>
      <c r="N178" s="281" t="s">
        <v>41</v>
      </c>
      <c r="O178" s="91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309</v>
      </c>
      <c r="AT178" s="229" t="s">
        <v>416</v>
      </c>
      <c r="AU178" s="229" t="s">
        <v>85</v>
      </c>
      <c r="AY178" s="17" t="s">
        <v>164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83</v>
      </c>
      <c r="BK178" s="230">
        <f>ROUND(I178*H178,2)</f>
        <v>0</v>
      </c>
      <c r="BL178" s="17" t="s">
        <v>292</v>
      </c>
      <c r="BM178" s="229" t="s">
        <v>837</v>
      </c>
    </row>
    <row r="179" s="2" customFormat="1" ht="24.15" customHeight="1">
      <c r="A179" s="38"/>
      <c r="B179" s="39"/>
      <c r="C179" s="272" t="s">
        <v>298</v>
      </c>
      <c r="D179" s="272" t="s">
        <v>416</v>
      </c>
      <c r="E179" s="273" t="s">
        <v>772</v>
      </c>
      <c r="F179" s="274" t="s">
        <v>773</v>
      </c>
      <c r="G179" s="275" t="s">
        <v>416</v>
      </c>
      <c r="H179" s="276">
        <v>12</v>
      </c>
      <c r="I179" s="277"/>
      <c r="J179" s="278">
        <f>ROUND(I179*H179,2)</f>
        <v>0</v>
      </c>
      <c r="K179" s="274" t="s">
        <v>1</v>
      </c>
      <c r="L179" s="279"/>
      <c r="M179" s="280" t="s">
        <v>1</v>
      </c>
      <c r="N179" s="281" t="s">
        <v>41</v>
      </c>
      <c r="O179" s="91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309</v>
      </c>
      <c r="AT179" s="229" t="s">
        <v>416</v>
      </c>
      <c r="AU179" s="229" t="s">
        <v>85</v>
      </c>
      <c r="AY179" s="17" t="s">
        <v>164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83</v>
      </c>
      <c r="BK179" s="230">
        <f>ROUND(I179*H179,2)</f>
        <v>0</v>
      </c>
      <c r="BL179" s="17" t="s">
        <v>292</v>
      </c>
      <c r="BM179" s="229" t="s">
        <v>838</v>
      </c>
    </row>
    <row r="180" s="2" customFormat="1" ht="24.15" customHeight="1">
      <c r="A180" s="38"/>
      <c r="B180" s="39"/>
      <c r="C180" s="272" t="s">
        <v>839</v>
      </c>
      <c r="D180" s="272" t="s">
        <v>416</v>
      </c>
      <c r="E180" s="273" t="s">
        <v>775</v>
      </c>
      <c r="F180" s="274" t="s">
        <v>776</v>
      </c>
      <c r="G180" s="275" t="s">
        <v>770</v>
      </c>
      <c r="H180" s="276">
        <v>10</v>
      </c>
      <c r="I180" s="277"/>
      <c r="J180" s="278">
        <f>ROUND(I180*H180,2)</f>
        <v>0</v>
      </c>
      <c r="K180" s="274" t="s">
        <v>1</v>
      </c>
      <c r="L180" s="279"/>
      <c r="M180" s="280" t="s">
        <v>1</v>
      </c>
      <c r="N180" s="281" t="s">
        <v>41</v>
      </c>
      <c r="O180" s="91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309</v>
      </c>
      <c r="AT180" s="229" t="s">
        <v>416</v>
      </c>
      <c r="AU180" s="229" t="s">
        <v>85</v>
      </c>
      <c r="AY180" s="17" t="s">
        <v>164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83</v>
      </c>
      <c r="BK180" s="230">
        <f>ROUND(I180*H180,2)</f>
        <v>0</v>
      </c>
      <c r="BL180" s="17" t="s">
        <v>292</v>
      </c>
      <c r="BM180" s="229" t="s">
        <v>840</v>
      </c>
    </row>
    <row r="181" s="2" customFormat="1" ht="21.75" customHeight="1">
      <c r="A181" s="38"/>
      <c r="B181" s="39"/>
      <c r="C181" s="272" t="s">
        <v>300</v>
      </c>
      <c r="D181" s="272" t="s">
        <v>416</v>
      </c>
      <c r="E181" s="273" t="s">
        <v>841</v>
      </c>
      <c r="F181" s="274" t="s">
        <v>842</v>
      </c>
      <c r="G181" s="275" t="s">
        <v>770</v>
      </c>
      <c r="H181" s="276">
        <v>1</v>
      </c>
      <c r="I181" s="277"/>
      <c r="J181" s="278">
        <f>ROUND(I181*H181,2)</f>
        <v>0</v>
      </c>
      <c r="K181" s="274" t="s">
        <v>1</v>
      </c>
      <c r="L181" s="279"/>
      <c r="M181" s="280" t="s">
        <v>1</v>
      </c>
      <c r="N181" s="281" t="s">
        <v>41</v>
      </c>
      <c r="O181" s="91"/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309</v>
      </c>
      <c r="AT181" s="229" t="s">
        <v>416</v>
      </c>
      <c r="AU181" s="229" t="s">
        <v>85</v>
      </c>
      <c r="AY181" s="17" t="s">
        <v>164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83</v>
      </c>
      <c r="BK181" s="230">
        <f>ROUND(I181*H181,2)</f>
        <v>0</v>
      </c>
      <c r="BL181" s="17" t="s">
        <v>292</v>
      </c>
      <c r="BM181" s="229" t="s">
        <v>843</v>
      </c>
    </row>
    <row r="182" s="12" customFormat="1" ht="22.8" customHeight="1">
      <c r="A182" s="12"/>
      <c r="B182" s="202"/>
      <c r="C182" s="203"/>
      <c r="D182" s="204" t="s">
        <v>75</v>
      </c>
      <c r="E182" s="216" t="s">
        <v>844</v>
      </c>
      <c r="F182" s="216" t="s">
        <v>845</v>
      </c>
      <c r="G182" s="203"/>
      <c r="H182" s="203"/>
      <c r="I182" s="206"/>
      <c r="J182" s="217">
        <f>BK182</f>
        <v>0</v>
      </c>
      <c r="K182" s="203"/>
      <c r="L182" s="208"/>
      <c r="M182" s="209"/>
      <c r="N182" s="210"/>
      <c r="O182" s="210"/>
      <c r="P182" s="211">
        <f>SUM(P183:P185)</f>
        <v>0</v>
      </c>
      <c r="Q182" s="210"/>
      <c r="R182" s="211">
        <f>SUM(R183:R185)</f>
        <v>0</v>
      </c>
      <c r="S182" s="210"/>
      <c r="T182" s="212">
        <f>SUM(T183:T185)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3" t="s">
        <v>85</v>
      </c>
      <c r="AT182" s="214" t="s">
        <v>75</v>
      </c>
      <c r="AU182" s="214" t="s">
        <v>83</v>
      </c>
      <c r="AY182" s="213" t="s">
        <v>164</v>
      </c>
      <c r="BK182" s="215">
        <f>SUM(BK183:BK185)</f>
        <v>0</v>
      </c>
    </row>
    <row r="183" s="2" customFormat="1" ht="16.5" customHeight="1">
      <c r="A183" s="38"/>
      <c r="B183" s="39"/>
      <c r="C183" s="218" t="s">
        <v>846</v>
      </c>
      <c r="D183" s="218" t="s">
        <v>166</v>
      </c>
      <c r="E183" s="219" t="s">
        <v>847</v>
      </c>
      <c r="F183" s="220" t="s">
        <v>848</v>
      </c>
      <c r="G183" s="221" t="s">
        <v>849</v>
      </c>
      <c r="H183" s="222">
        <v>24</v>
      </c>
      <c r="I183" s="223"/>
      <c r="J183" s="224">
        <f>ROUND(I183*H183,2)</f>
        <v>0</v>
      </c>
      <c r="K183" s="220" t="s">
        <v>1</v>
      </c>
      <c r="L183" s="44"/>
      <c r="M183" s="225" t="s">
        <v>1</v>
      </c>
      <c r="N183" s="226" t="s">
        <v>41</v>
      </c>
      <c r="O183" s="91"/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850</v>
      </c>
      <c r="AT183" s="229" t="s">
        <v>166</v>
      </c>
      <c r="AU183" s="229" t="s">
        <v>85</v>
      </c>
      <c r="AY183" s="17" t="s">
        <v>164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83</v>
      </c>
      <c r="BK183" s="230">
        <f>ROUND(I183*H183,2)</f>
        <v>0</v>
      </c>
      <c r="BL183" s="17" t="s">
        <v>850</v>
      </c>
      <c r="BM183" s="229" t="s">
        <v>851</v>
      </c>
    </row>
    <row r="184" s="2" customFormat="1" ht="16.5" customHeight="1">
      <c r="A184" s="38"/>
      <c r="B184" s="39"/>
      <c r="C184" s="218" t="s">
        <v>302</v>
      </c>
      <c r="D184" s="218" t="s">
        <v>166</v>
      </c>
      <c r="E184" s="219" t="s">
        <v>852</v>
      </c>
      <c r="F184" s="220" t="s">
        <v>853</v>
      </c>
      <c r="G184" s="221" t="s">
        <v>258</v>
      </c>
      <c r="H184" s="222">
        <v>13</v>
      </c>
      <c r="I184" s="223"/>
      <c r="J184" s="224">
        <f>ROUND(I184*H184,2)</f>
        <v>0</v>
      </c>
      <c r="K184" s="220" t="s">
        <v>1</v>
      </c>
      <c r="L184" s="44"/>
      <c r="M184" s="225" t="s">
        <v>1</v>
      </c>
      <c r="N184" s="226" t="s">
        <v>41</v>
      </c>
      <c r="O184" s="91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854</v>
      </c>
      <c r="AT184" s="229" t="s">
        <v>166</v>
      </c>
      <c r="AU184" s="229" t="s">
        <v>85</v>
      </c>
      <c r="AY184" s="17" t="s">
        <v>164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83</v>
      </c>
      <c r="BK184" s="230">
        <f>ROUND(I184*H184,2)</f>
        <v>0</v>
      </c>
      <c r="BL184" s="17" t="s">
        <v>854</v>
      </c>
      <c r="BM184" s="229" t="s">
        <v>855</v>
      </c>
    </row>
    <row r="185" s="2" customFormat="1" ht="16.5" customHeight="1">
      <c r="A185" s="38"/>
      <c r="B185" s="39"/>
      <c r="C185" s="218" t="s">
        <v>856</v>
      </c>
      <c r="D185" s="218" t="s">
        <v>166</v>
      </c>
      <c r="E185" s="219" t="s">
        <v>857</v>
      </c>
      <c r="F185" s="220" t="s">
        <v>858</v>
      </c>
      <c r="G185" s="221" t="s">
        <v>258</v>
      </c>
      <c r="H185" s="222">
        <v>12</v>
      </c>
      <c r="I185" s="223"/>
      <c r="J185" s="224">
        <f>ROUND(I185*H185,2)</f>
        <v>0</v>
      </c>
      <c r="K185" s="220" t="s">
        <v>1</v>
      </c>
      <c r="L185" s="44"/>
      <c r="M185" s="225" t="s">
        <v>1</v>
      </c>
      <c r="N185" s="226" t="s">
        <v>41</v>
      </c>
      <c r="O185" s="91"/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854</v>
      </c>
      <c r="AT185" s="229" t="s">
        <v>166</v>
      </c>
      <c r="AU185" s="229" t="s">
        <v>85</v>
      </c>
      <c r="AY185" s="17" t="s">
        <v>164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83</v>
      </c>
      <c r="BK185" s="230">
        <f>ROUND(I185*H185,2)</f>
        <v>0</v>
      </c>
      <c r="BL185" s="17" t="s">
        <v>854</v>
      </c>
      <c r="BM185" s="229" t="s">
        <v>859</v>
      </c>
    </row>
    <row r="186" s="12" customFormat="1" ht="22.8" customHeight="1">
      <c r="A186" s="12"/>
      <c r="B186" s="202"/>
      <c r="C186" s="203"/>
      <c r="D186" s="204" t="s">
        <v>75</v>
      </c>
      <c r="E186" s="216" t="s">
        <v>860</v>
      </c>
      <c r="F186" s="216" t="s">
        <v>861</v>
      </c>
      <c r="G186" s="203"/>
      <c r="H186" s="203"/>
      <c r="I186" s="206"/>
      <c r="J186" s="217">
        <f>BK186</f>
        <v>0</v>
      </c>
      <c r="K186" s="203"/>
      <c r="L186" s="208"/>
      <c r="M186" s="209"/>
      <c r="N186" s="210"/>
      <c r="O186" s="210"/>
      <c r="P186" s="211">
        <f>SUM(P187:P188)</f>
        <v>0</v>
      </c>
      <c r="Q186" s="210"/>
      <c r="R186" s="211">
        <f>SUM(R187:R188)</f>
        <v>0</v>
      </c>
      <c r="S186" s="210"/>
      <c r="T186" s="212">
        <f>SUM(T187:T188)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3" t="s">
        <v>85</v>
      </c>
      <c r="AT186" s="214" t="s">
        <v>75</v>
      </c>
      <c r="AU186" s="214" t="s">
        <v>83</v>
      </c>
      <c r="AY186" s="213" t="s">
        <v>164</v>
      </c>
      <c r="BK186" s="215">
        <f>SUM(BK187:BK188)</f>
        <v>0</v>
      </c>
    </row>
    <row r="187" s="2" customFormat="1" ht="16.5" customHeight="1">
      <c r="A187" s="38"/>
      <c r="B187" s="39"/>
      <c r="C187" s="218" t="s">
        <v>305</v>
      </c>
      <c r="D187" s="218" t="s">
        <v>166</v>
      </c>
      <c r="E187" s="219" t="s">
        <v>847</v>
      </c>
      <c r="F187" s="220" t="s">
        <v>848</v>
      </c>
      <c r="G187" s="221" t="s">
        <v>849</v>
      </c>
      <c r="H187" s="222">
        <v>10</v>
      </c>
      <c r="I187" s="223"/>
      <c r="J187" s="224">
        <f>ROUND(I187*H187,2)</f>
        <v>0</v>
      </c>
      <c r="K187" s="220" t="s">
        <v>1</v>
      </c>
      <c r="L187" s="44"/>
      <c r="M187" s="225" t="s">
        <v>1</v>
      </c>
      <c r="N187" s="226" t="s">
        <v>41</v>
      </c>
      <c r="O187" s="91"/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850</v>
      </c>
      <c r="AT187" s="229" t="s">
        <v>166</v>
      </c>
      <c r="AU187" s="229" t="s">
        <v>85</v>
      </c>
      <c r="AY187" s="17" t="s">
        <v>164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83</v>
      </c>
      <c r="BK187" s="230">
        <f>ROUND(I187*H187,2)</f>
        <v>0</v>
      </c>
      <c r="BL187" s="17" t="s">
        <v>850</v>
      </c>
      <c r="BM187" s="229" t="s">
        <v>862</v>
      </c>
    </row>
    <row r="188" s="2" customFormat="1" ht="24.15" customHeight="1">
      <c r="A188" s="38"/>
      <c r="B188" s="39"/>
      <c r="C188" s="272" t="s">
        <v>863</v>
      </c>
      <c r="D188" s="272" t="s">
        <v>416</v>
      </c>
      <c r="E188" s="273" t="s">
        <v>864</v>
      </c>
      <c r="F188" s="274" t="s">
        <v>865</v>
      </c>
      <c r="G188" s="275" t="s">
        <v>866</v>
      </c>
      <c r="H188" s="276">
        <v>1</v>
      </c>
      <c r="I188" s="277"/>
      <c r="J188" s="278">
        <f>ROUND(I188*H188,2)</f>
        <v>0</v>
      </c>
      <c r="K188" s="274" t="s">
        <v>1</v>
      </c>
      <c r="L188" s="279"/>
      <c r="M188" s="280" t="s">
        <v>1</v>
      </c>
      <c r="N188" s="281" t="s">
        <v>41</v>
      </c>
      <c r="O188" s="91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309</v>
      </c>
      <c r="AT188" s="229" t="s">
        <v>416</v>
      </c>
      <c r="AU188" s="229" t="s">
        <v>85</v>
      </c>
      <c r="AY188" s="17" t="s">
        <v>164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83</v>
      </c>
      <c r="BK188" s="230">
        <f>ROUND(I188*H188,2)</f>
        <v>0</v>
      </c>
      <c r="BL188" s="17" t="s">
        <v>292</v>
      </c>
      <c r="BM188" s="229" t="s">
        <v>867</v>
      </c>
    </row>
    <row r="189" s="12" customFormat="1" ht="25.92" customHeight="1">
      <c r="A189" s="12"/>
      <c r="B189" s="202"/>
      <c r="C189" s="203"/>
      <c r="D189" s="204" t="s">
        <v>75</v>
      </c>
      <c r="E189" s="205" t="s">
        <v>416</v>
      </c>
      <c r="F189" s="205" t="s">
        <v>868</v>
      </c>
      <c r="G189" s="203"/>
      <c r="H189" s="203"/>
      <c r="I189" s="206"/>
      <c r="J189" s="207">
        <f>BK189</f>
        <v>0</v>
      </c>
      <c r="K189" s="203"/>
      <c r="L189" s="208"/>
      <c r="M189" s="209"/>
      <c r="N189" s="210"/>
      <c r="O189" s="210"/>
      <c r="P189" s="211">
        <f>P190+P197+P201+P207+P225+P242+P245+P248+P250+P251+P258+P262+P265+P275</f>
        <v>0</v>
      </c>
      <c r="Q189" s="210"/>
      <c r="R189" s="211">
        <f>R190+R197+R201+R207+R225+R242+R245+R248+R250+R251+R258+R262+R265+R275</f>
        <v>0.19998000000000002</v>
      </c>
      <c r="S189" s="210"/>
      <c r="T189" s="212">
        <f>T190+T197+T201+T207+T225+T242+T245+T248+T250+T251+T258+T262+T265+T275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3" t="s">
        <v>178</v>
      </c>
      <c r="AT189" s="214" t="s">
        <v>75</v>
      </c>
      <c r="AU189" s="214" t="s">
        <v>76</v>
      </c>
      <c r="AY189" s="213" t="s">
        <v>164</v>
      </c>
      <c r="BK189" s="215">
        <f>BK190+BK197+BK201+BK207+BK225+BK242+BK245+BK248+BK250+BK251+BK258+BK262+BK265+BK275</f>
        <v>0</v>
      </c>
    </row>
    <row r="190" s="12" customFormat="1" ht="22.8" customHeight="1">
      <c r="A190" s="12"/>
      <c r="B190" s="202"/>
      <c r="C190" s="203"/>
      <c r="D190" s="204" t="s">
        <v>75</v>
      </c>
      <c r="E190" s="216" t="s">
        <v>869</v>
      </c>
      <c r="F190" s="216" t="s">
        <v>870</v>
      </c>
      <c r="G190" s="203"/>
      <c r="H190" s="203"/>
      <c r="I190" s="206"/>
      <c r="J190" s="217">
        <f>BK190</f>
        <v>0</v>
      </c>
      <c r="K190" s="203"/>
      <c r="L190" s="208"/>
      <c r="M190" s="209"/>
      <c r="N190" s="210"/>
      <c r="O190" s="210"/>
      <c r="P190" s="211">
        <f>SUM(P191:P196)</f>
        <v>0</v>
      </c>
      <c r="Q190" s="210"/>
      <c r="R190" s="211">
        <f>SUM(R191:R196)</f>
        <v>0</v>
      </c>
      <c r="S190" s="210"/>
      <c r="T190" s="212">
        <f>SUM(T191:T196)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3" t="s">
        <v>178</v>
      </c>
      <c r="AT190" s="214" t="s">
        <v>75</v>
      </c>
      <c r="AU190" s="214" t="s">
        <v>83</v>
      </c>
      <c r="AY190" s="213" t="s">
        <v>164</v>
      </c>
      <c r="BK190" s="215">
        <f>SUM(BK191:BK196)</f>
        <v>0</v>
      </c>
    </row>
    <row r="191" s="2" customFormat="1" ht="16.5" customHeight="1">
      <c r="A191" s="38"/>
      <c r="B191" s="39"/>
      <c r="C191" s="218" t="s">
        <v>307</v>
      </c>
      <c r="D191" s="218" t="s">
        <v>166</v>
      </c>
      <c r="E191" s="219" t="s">
        <v>871</v>
      </c>
      <c r="F191" s="220" t="s">
        <v>872</v>
      </c>
      <c r="G191" s="221" t="s">
        <v>258</v>
      </c>
      <c r="H191" s="222">
        <v>1</v>
      </c>
      <c r="I191" s="223"/>
      <c r="J191" s="224">
        <f>ROUND(I191*H191,2)</f>
        <v>0</v>
      </c>
      <c r="K191" s="220" t="s">
        <v>1</v>
      </c>
      <c r="L191" s="44"/>
      <c r="M191" s="225" t="s">
        <v>1</v>
      </c>
      <c r="N191" s="226" t="s">
        <v>41</v>
      </c>
      <c r="O191" s="91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854</v>
      </c>
      <c r="AT191" s="229" t="s">
        <v>166</v>
      </c>
      <c r="AU191" s="229" t="s">
        <v>85</v>
      </c>
      <c r="AY191" s="17" t="s">
        <v>164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83</v>
      </c>
      <c r="BK191" s="230">
        <f>ROUND(I191*H191,2)</f>
        <v>0</v>
      </c>
      <c r="BL191" s="17" t="s">
        <v>854</v>
      </c>
      <c r="BM191" s="229" t="s">
        <v>873</v>
      </c>
    </row>
    <row r="192" s="2" customFormat="1" ht="16.5" customHeight="1">
      <c r="A192" s="38"/>
      <c r="B192" s="39"/>
      <c r="C192" s="218" t="s">
        <v>874</v>
      </c>
      <c r="D192" s="218" t="s">
        <v>166</v>
      </c>
      <c r="E192" s="219" t="s">
        <v>875</v>
      </c>
      <c r="F192" s="220" t="s">
        <v>876</v>
      </c>
      <c r="G192" s="221" t="s">
        <v>258</v>
      </c>
      <c r="H192" s="222">
        <v>2</v>
      </c>
      <c r="I192" s="223"/>
      <c r="J192" s="224">
        <f>ROUND(I192*H192,2)</f>
        <v>0</v>
      </c>
      <c r="K192" s="220" t="s">
        <v>1</v>
      </c>
      <c r="L192" s="44"/>
      <c r="M192" s="225" t="s">
        <v>1</v>
      </c>
      <c r="N192" s="226" t="s">
        <v>41</v>
      </c>
      <c r="O192" s="91"/>
      <c r="P192" s="227">
        <f>O192*H192</f>
        <v>0</v>
      </c>
      <c r="Q192" s="227">
        <v>0</v>
      </c>
      <c r="R192" s="227">
        <f>Q192*H192</f>
        <v>0</v>
      </c>
      <c r="S192" s="227">
        <v>0</v>
      </c>
      <c r="T192" s="22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9" t="s">
        <v>854</v>
      </c>
      <c r="AT192" s="229" t="s">
        <v>166</v>
      </c>
      <c r="AU192" s="229" t="s">
        <v>85</v>
      </c>
      <c r="AY192" s="17" t="s">
        <v>164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7" t="s">
        <v>83</v>
      </c>
      <c r="BK192" s="230">
        <f>ROUND(I192*H192,2)</f>
        <v>0</v>
      </c>
      <c r="BL192" s="17" t="s">
        <v>854</v>
      </c>
      <c r="BM192" s="229" t="s">
        <v>877</v>
      </c>
    </row>
    <row r="193" s="2" customFormat="1" ht="24.15" customHeight="1">
      <c r="A193" s="38"/>
      <c r="B193" s="39"/>
      <c r="C193" s="272" t="s">
        <v>309</v>
      </c>
      <c r="D193" s="272" t="s">
        <v>416</v>
      </c>
      <c r="E193" s="273" t="s">
        <v>878</v>
      </c>
      <c r="F193" s="274" t="s">
        <v>879</v>
      </c>
      <c r="G193" s="275" t="s">
        <v>770</v>
      </c>
      <c r="H193" s="276">
        <v>1</v>
      </c>
      <c r="I193" s="277"/>
      <c r="J193" s="278">
        <f>ROUND(I193*H193,2)</f>
        <v>0</v>
      </c>
      <c r="K193" s="274" t="s">
        <v>1</v>
      </c>
      <c r="L193" s="279"/>
      <c r="M193" s="280" t="s">
        <v>1</v>
      </c>
      <c r="N193" s="281" t="s">
        <v>41</v>
      </c>
      <c r="O193" s="91"/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309</v>
      </c>
      <c r="AT193" s="229" t="s">
        <v>416</v>
      </c>
      <c r="AU193" s="229" t="s">
        <v>85</v>
      </c>
      <c r="AY193" s="17" t="s">
        <v>164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83</v>
      </c>
      <c r="BK193" s="230">
        <f>ROUND(I193*H193,2)</f>
        <v>0</v>
      </c>
      <c r="BL193" s="17" t="s">
        <v>292</v>
      </c>
      <c r="BM193" s="229" t="s">
        <v>880</v>
      </c>
    </row>
    <row r="194" s="2" customFormat="1" ht="24.15" customHeight="1">
      <c r="A194" s="38"/>
      <c r="B194" s="39"/>
      <c r="C194" s="272" t="s">
        <v>881</v>
      </c>
      <c r="D194" s="272" t="s">
        <v>416</v>
      </c>
      <c r="E194" s="273" t="s">
        <v>772</v>
      </c>
      <c r="F194" s="274" t="s">
        <v>773</v>
      </c>
      <c r="G194" s="275" t="s">
        <v>416</v>
      </c>
      <c r="H194" s="276">
        <v>3</v>
      </c>
      <c r="I194" s="277"/>
      <c r="J194" s="278">
        <f>ROUND(I194*H194,2)</f>
        <v>0</v>
      </c>
      <c r="K194" s="274" t="s">
        <v>1</v>
      </c>
      <c r="L194" s="279"/>
      <c r="M194" s="280" t="s">
        <v>1</v>
      </c>
      <c r="N194" s="281" t="s">
        <v>41</v>
      </c>
      <c r="O194" s="91"/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309</v>
      </c>
      <c r="AT194" s="229" t="s">
        <v>416</v>
      </c>
      <c r="AU194" s="229" t="s">
        <v>85</v>
      </c>
      <c r="AY194" s="17" t="s">
        <v>164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83</v>
      </c>
      <c r="BK194" s="230">
        <f>ROUND(I194*H194,2)</f>
        <v>0</v>
      </c>
      <c r="BL194" s="17" t="s">
        <v>292</v>
      </c>
      <c r="BM194" s="229" t="s">
        <v>882</v>
      </c>
    </row>
    <row r="195" s="2" customFormat="1" ht="24.15" customHeight="1">
      <c r="A195" s="38"/>
      <c r="B195" s="39"/>
      <c r="C195" s="272" t="s">
        <v>349</v>
      </c>
      <c r="D195" s="272" t="s">
        <v>416</v>
      </c>
      <c r="E195" s="273" t="s">
        <v>775</v>
      </c>
      <c r="F195" s="274" t="s">
        <v>776</v>
      </c>
      <c r="G195" s="275" t="s">
        <v>770</v>
      </c>
      <c r="H195" s="276">
        <v>2</v>
      </c>
      <c r="I195" s="277"/>
      <c r="J195" s="278">
        <f>ROUND(I195*H195,2)</f>
        <v>0</v>
      </c>
      <c r="K195" s="274" t="s">
        <v>1</v>
      </c>
      <c r="L195" s="279"/>
      <c r="M195" s="280" t="s">
        <v>1</v>
      </c>
      <c r="N195" s="281" t="s">
        <v>41</v>
      </c>
      <c r="O195" s="91"/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309</v>
      </c>
      <c r="AT195" s="229" t="s">
        <v>416</v>
      </c>
      <c r="AU195" s="229" t="s">
        <v>85</v>
      </c>
      <c r="AY195" s="17" t="s">
        <v>164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83</v>
      </c>
      <c r="BK195" s="230">
        <f>ROUND(I195*H195,2)</f>
        <v>0</v>
      </c>
      <c r="BL195" s="17" t="s">
        <v>292</v>
      </c>
      <c r="BM195" s="229" t="s">
        <v>883</v>
      </c>
    </row>
    <row r="196" s="2" customFormat="1" ht="16.5" customHeight="1">
      <c r="A196" s="38"/>
      <c r="B196" s="39"/>
      <c r="C196" s="272" t="s">
        <v>884</v>
      </c>
      <c r="D196" s="272" t="s">
        <v>416</v>
      </c>
      <c r="E196" s="273" t="s">
        <v>885</v>
      </c>
      <c r="F196" s="274" t="s">
        <v>886</v>
      </c>
      <c r="G196" s="275" t="s">
        <v>770</v>
      </c>
      <c r="H196" s="276">
        <v>3</v>
      </c>
      <c r="I196" s="277"/>
      <c r="J196" s="278">
        <f>ROUND(I196*H196,2)</f>
        <v>0</v>
      </c>
      <c r="K196" s="274" t="s">
        <v>1</v>
      </c>
      <c r="L196" s="279"/>
      <c r="M196" s="280" t="s">
        <v>1</v>
      </c>
      <c r="N196" s="281" t="s">
        <v>41</v>
      </c>
      <c r="O196" s="91"/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309</v>
      </c>
      <c r="AT196" s="229" t="s">
        <v>416</v>
      </c>
      <c r="AU196" s="229" t="s">
        <v>85</v>
      </c>
      <c r="AY196" s="17" t="s">
        <v>164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83</v>
      </c>
      <c r="BK196" s="230">
        <f>ROUND(I196*H196,2)</f>
        <v>0</v>
      </c>
      <c r="BL196" s="17" t="s">
        <v>292</v>
      </c>
      <c r="BM196" s="229" t="s">
        <v>887</v>
      </c>
    </row>
    <row r="197" s="12" customFormat="1" ht="22.8" customHeight="1">
      <c r="A197" s="12"/>
      <c r="B197" s="202"/>
      <c r="C197" s="203"/>
      <c r="D197" s="204" t="s">
        <v>75</v>
      </c>
      <c r="E197" s="216" t="s">
        <v>888</v>
      </c>
      <c r="F197" s="216" t="s">
        <v>889</v>
      </c>
      <c r="G197" s="203"/>
      <c r="H197" s="203"/>
      <c r="I197" s="206"/>
      <c r="J197" s="217">
        <f>BK197</f>
        <v>0</v>
      </c>
      <c r="K197" s="203"/>
      <c r="L197" s="208"/>
      <c r="M197" s="209"/>
      <c r="N197" s="210"/>
      <c r="O197" s="210"/>
      <c r="P197" s="211">
        <f>SUM(P198:P200)</f>
        <v>0</v>
      </c>
      <c r="Q197" s="210"/>
      <c r="R197" s="211">
        <f>SUM(R198:R200)</f>
        <v>0</v>
      </c>
      <c r="S197" s="210"/>
      <c r="T197" s="212">
        <f>SUM(T198:T200)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3" t="s">
        <v>178</v>
      </c>
      <c r="AT197" s="214" t="s">
        <v>75</v>
      </c>
      <c r="AU197" s="214" t="s">
        <v>83</v>
      </c>
      <c r="AY197" s="213" t="s">
        <v>164</v>
      </c>
      <c r="BK197" s="215">
        <f>SUM(BK198:BK200)</f>
        <v>0</v>
      </c>
    </row>
    <row r="198" s="2" customFormat="1" ht="16.5" customHeight="1">
      <c r="A198" s="38"/>
      <c r="B198" s="39"/>
      <c r="C198" s="218" t="s">
        <v>351</v>
      </c>
      <c r="D198" s="218" t="s">
        <v>166</v>
      </c>
      <c r="E198" s="219" t="s">
        <v>852</v>
      </c>
      <c r="F198" s="220" t="s">
        <v>853</v>
      </c>
      <c r="G198" s="221" t="s">
        <v>258</v>
      </c>
      <c r="H198" s="222">
        <v>1</v>
      </c>
      <c r="I198" s="223"/>
      <c r="J198" s="224">
        <f>ROUND(I198*H198,2)</f>
        <v>0</v>
      </c>
      <c r="K198" s="220" t="s">
        <v>1</v>
      </c>
      <c r="L198" s="44"/>
      <c r="M198" s="225" t="s">
        <v>1</v>
      </c>
      <c r="N198" s="226" t="s">
        <v>41</v>
      </c>
      <c r="O198" s="91"/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854</v>
      </c>
      <c r="AT198" s="229" t="s">
        <v>166</v>
      </c>
      <c r="AU198" s="229" t="s">
        <v>85</v>
      </c>
      <c r="AY198" s="17" t="s">
        <v>164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83</v>
      </c>
      <c r="BK198" s="230">
        <f>ROUND(I198*H198,2)</f>
        <v>0</v>
      </c>
      <c r="BL198" s="17" t="s">
        <v>854</v>
      </c>
      <c r="BM198" s="229" t="s">
        <v>890</v>
      </c>
    </row>
    <row r="199" s="2" customFormat="1" ht="16.5" customHeight="1">
      <c r="A199" s="38"/>
      <c r="B199" s="39"/>
      <c r="C199" s="218" t="s">
        <v>891</v>
      </c>
      <c r="D199" s="218" t="s">
        <v>166</v>
      </c>
      <c r="E199" s="219" t="s">
        <v>892</v>
      </c>
      <c r="F199" s="220" t="s">
        <v>893</v>
      </c>
      <c r="G199" s="221" t="s">
        <v>258</v>
      </c>
      <c r="H199" s="222">
        <v>6</v>
      </c>
      <c r="I199" s="223"/>
      <c r="J199" s="224">
        <f>ROUND(I199*H199,2)</f>
        <v>0</v>
      </c>
      <c r="K199" s="220" t="s">
        <v>1</v>
      </c>
      <c r="L199" s="44"/>
      <c r="M199" s="225" t="s">
        <v>1</v>
      </c>
      <c r="N199" s="226" t="s">
        <v>41</v>
      </c>
      <c r="O199" s="91"/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854</v>
      </c>
      <c r="AT199" s="229" t="s">
        <v>166</v>
      </c>
      <c r="AU199" s="229" t="s">
        <v>85</v>
      </c>
      <c r="AY199" s="17" t="s">
        <v>164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83</v>
      </c>
      <c r="BK199" s="230">
        <f>ROUND(I199*H199,2)</f>
        <v>0</v>
      </c>
      <c r="BL199" s="17" t="s">
        <v>854</v>
      </c>
      <c r="BM199" s="229" t="s">
        <v>894</v>
      </c>
    </row>
    <row r="200" s="2" customFormat="1" ht="33" customHeight="1">
      <c r="A200" s="38"/>
      <c r="B200" s="39"/>
      <c r="C200" s="272" t="s">
        <v>353</v>
      </c>
      <c r="D200" s="272" t="s">
        <v>416</v>
      </c>
      <c r="E200" s="273" t="s">
        <v>895</v>
      </c>
      <c r="F200" s="274" t="s">
        <v>896</v>
      </c>
      <c r="G200" s="275" t="s">
        <v>770</v>
      </c>
      <c r="H200" s="276">
        <v>1</v>
      </c>
      <c r="I200" s="277"/>
      <c r="J200" s="278">
        <f>ROUND(I200*H200,2)</f>
        <v>0</v>
      </c>
      <c r="K200" s="274" t="s">
        <v>1</v>
      </c>
      <c r="L200" s="279"/>
      <c r="M200" s="280" t="s">
        <v>1</v>
      </c>
      <c r="N200" s="281" t="s">
        <v>41</v>
      </c>
      <c r="O200" s="91"/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309</v>
      </c>
      <c r="AT200" s="229" t="s">
        <v>416</v>
      </c>
      <c r="AU200" s="229" t="s">
        <v>85</v>
      </c>
      <c r="AY200" s="17" t="s">
        <v>164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83</v>
      </c>
      <c r="BK200" s="230">
        <f>ROUND(I200*H200,2)</f>
        <v>0</v>
      </c>
      <c r="BL200" s="17" t="s">
        <v>292</v>
      </c>
      <c r="BM200" s="229" t="s">
        <v>897</v>
      </c>
    </row>
    <row r="201" s="12" customFormat="1" ht="22.8" customHeight="1">
      <c r="A201" s="12"/>
      <c r="B201" s="202"/>
      <c r="C201" s="203"/>
      <c r="D201" s="204" t="s">
        <v>75</v>
      </c>
      <c r="E201" s="216" t="s">
        <v>898</v>
      </c>
      <c r="F201" s="216" t="s">
        <v>899</v>
      </c>
      <c r="G201" s="203"/>
      <c r="H201" s="203"/>
      <c r="I201" s="206"/>
      <c r="J201" s="217">
        <f>BK201</f>
        <v>0</v>
      </c>
      <c r="K201" s="203"/>
      <c r="L201" s="208"/>
      <c r="M201" s="209"/>
      <c r="N201" s="210"/>
      <c r="O201" s="210"/>
      <c r="P201" s="211">
        <f>SUM(P202:P206)</f>
        <v>0</v>
      </c>
      <c r="Q201" s="210"/>
      <c r="R201" s="211">
        <f>SUM(R202:R206)</f>
        <v>0</v>
      </c>
      <c r="S201" s="210"/>
      <c r="T201" s="212">
        <f>SUM(T202:T206)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3" t="s">
        <v>178</v>
      </c>
      <c r="AT201" s="214" t="s">
        <v>75</v>
      </c>
      <c r="AU201" s="214" t="s">
        <v>83</v>
      </c>
      <c r="AY201" s="213" t="s">
        <v>164</v>
      </c>
      <c r="BK201" s="215">
        <f>SUM(BK202:BK206)</f>
        <v>0</v>
      </c>
    </row>
    <row r="202" s="2" customFormat="1" ht="16.5" customHeight="1">
      <c r="A202" s="38"/>
      <c r="B202" s="39"/>
      <c r="C202" s="218" t="s">
        <v>900</v>
      </c>
      <c r="D202" s="218" t="s">
        <v>166</v>
      </c>
      <c r="E202" s="219" t="s">
        <v>852</v>
      </c>
      <c r="F202" s="220" t="s">
        <v>853</v>
      </c>
      <c r="G202" s="221" t="s">
        <v>258</v>
      </c>
      <c r="H202" s="222">
        <v>14</v>
      </c>
      <c r="I202" s="223"/>
      <c r="J202" s="224">
        <f>ROUND(I202*H202,2)</f>
        <v>0</v>
      </c>
      <c r="K202" s="220" t="s">
        <v>1</v>
      </c>
      <c r="L202" s="44"/>
      <c r="M202" s="225" t="s">
        <v>1</v>
      </c>
      <c r="N202" s="226" t="s">
        <v>41</v>
      </c>
      <c r="O202" s="91"/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9" t="s">
        <v>854</v>
      </c>
      <c r="AT202" s="229" t="s">
        <v>166</v>
      </c>
      <c r="AU202" s="229" t="s">
        <v>85</v>
      </c>
      <c r="AY202" s="17" t="s">
        <v>164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7" t="s">
        <v>83</v>
      </c>
      <c r="BK202" s="230">
        <f>ROUND(I202*H202,2)</f>
        <v>0</v>
      </c>
      <c r="BL202" s="17" t="s">
        <v>854</v>
      </c>
      <c r="BM202" s="229" t="s">
        <v>901</v>
      </c>
    </row>
    <row r="203" s="2" customFormat="1" ht="16.5" customHeight="1">
      <c r="A203" s="38"/>
      <c r="B203" s="39"/>
      <c r="C203" s="218" t="s">
        <v>642</v>
      </c>
      <c r="D203" s="218" t="s">
        <v>166</v>
      </c>
      <c r="E203" s="219" t="s">
        <v>857</v>
      </c>
      <c r="F203" s="220" t="s">
        <v>858</v>
      </c>
      <c r="G203" s="221" t="s">
        <v>258</v>
      </c>
      <c r="H203" s="222">
        <v>14</v>
      </c>
      <c r="I203" s="223"/>
      <c r="J203" s="224">
        <f>ROUND(I203*H203,2)</f>
        <v>0</v>
      </c>
      <c r="K203" s="220" t="s">
        <v>1</v>
      </c>
      <c r="L203" s="44"/>
      <c r="M203" s="225" t="s">
        <v>1</v>
      </c>
      <c r="N203" s="226" t="s">
        <v>41</v>
      </c>
      <c r="O203" s="91"/>
      <c r="P203" s="227">
        <f>O203*H203</f>
        <v>0</v>
      </c>
      <c r="Q203" s="227">
        <v>0</v>
      </c>
      <c r="R203" s="227">
        <f>Q203*H203</f>
        <v>0</v>
      </c>
      <c r="S203" s="227">
        <v>0</v>
      </c>
      <c r="T203" s="228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9" t="s">
        <v>854</v>
      </c>
      <c r="AT203" s="229" t="s">
        <v>166</v>
      </c>
      <c r="AU203" s="229" t="s">
        <v>85</v>
      </c>
      <c r="AY203" s="17" t="s">
        <v>164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7" t="s">
        <v>83</v>
      </c>
      <c r="BK203" s="230">
        <f>ROUND(I203*H203,2)</f>
        <v>0</v>
      </c>
      <c r="BL203" s="17" t="s">
        <v>854</v>
      </c>
      <c r="BM203" s="229" t="s">
        <v>902</v>
      </c>
    </row>
    <row r="204" s="2" customFormat="1" ht="16.5" customHeight="1">
      <c r="A204" s="38"/>
      <c r="B204" s="39"/>
      <c r="C204" s="218" t="s">
        <v>903</v>
      </c>
      <c r="D204" s="218" t="s">
        <v>166</v>
      </c>
      <c r="E204" s="219" t="s">
        <v>892</v>
      </c>
      <c r="F204" s="220" t="s">
        <v>893</v>
      </c>
      <c r="G204" s="221" t="s">
        <v>258</v>
      </c>
      <c r="H204" s="222">
        <v>84</v>
      </c>
      <c r="I204" s="223"/>
      <c r="J204" s="224">
        <f>ROUND(I204*H204,2)</f>
        <v>0</v>
      </c>
      <c r="K204" s="220" t="s">
        <v>1</v>
      </c>
      <c r="L204" s="44"/>
      <c r="M204" s="225" t="s">
        <v>1</v>
      </c>
      <c r="N204" s="226" t="s">
        <v>41</v>
      </c>
      <c r="O204" s="91"/>
      <c r="P204" s="227">
        <f>O204*H204</f>
        <v>0</v>
      </c>
      <c r="Q204" s="227">
        <v>0</v>
      </c>
      <c r="R204" s="227">
        <f>Q204*H204</f>
        <v>0</v>
      </c>
      <c r="S204" s="227">
        <v>0</v>
      </c>
      <c r="T204" s="22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854</v>
      </c>
      <c r="AT204" s="229" t="s">
        <v>166</v>
      </c>
      <c r="AU204" s="229" t="s">
        <v>85</v>
      </c>
      <c r="AY204" s="17" t="s">
        <v>164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83</v>
      </c>
      <c r="BK204" s="230">
        <f>ROUND(I204*H204,2)</f>
        <v>0</v>
      </c>
      <c r="BL204" s="17" t="s">
        <v>854</v>
      </c>
      <c r="BM204" s="229" t="s">
        <v>904</v>
      </c>
    </row>
    <row r="205" s="2" customFormat="1" ht="33" customHeight="1">
      <c r="A205" s="38"/>
      <c r="B205" s="39"/>
      <c r="C205" s="272" t="s">
        <v>645</v>
      </c>
      <c r="D205" s="272" t="s">
        <v>416</v>
      </c>
      <c r="E205" s="273" t="s">
        <v>895</v>
      </c>
      <c r="F205" s="274" t="s">
        <v>896</v>
      </c>
      <c r="G205" s="275" t="s">
        <v>770</v>
      </c>
      <c r="H205" s="276">
        <v>14</v>
      </c>
      <c r="I205" s="277"/>
      <c r="J205" s="278">
        <f>ROUND(I205*H205,2)</f>
        <v>0</v>
      </c>
      <c r="K205" s="274" t="s">
        <v>1</v>
      </c>
      <c r="L205" s="279"/>
      <c r="M205" s="280" t="s">
        <v>1</v>
      </c>
      <c r="N205" s="281" t="s">
        <v>41</v>
      </c>
      <c r="O205" s="91"/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309</v>
      </c>
      <c r="AT205" s="229" t="s">
        <v>416</v>
      </c>
      <c r="AU205" s="229" t="s">
        <v>85</v>
      </c>
      <c r="AY205" s="17" t="s">
        <v>164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83</v>
      </c>
      <c r="BK205" s="230">
        <f>ROUND(I205*H205,2)</f>
        <v>0</v>
      </c>
      <c r="BL205" s="17" t="s">
        <v>292</v>
      </c>
      <c r="BM205" s="229" t="s">
        <v>905</v>
      </c>
    </row>
    <row r="206" s="2" customFormat="1" ht="24.15" customHeight="1">
      <c r="A206" s="38"/>
      <c r="B206" s="39"/>
      <c r="C206" s="272" t="s">
        <v>906</v>
      </c>
      <c r="D206" s="272" t="s">
        <v>416</v>
      </c>
      <c r="E206" s="273" t="s">
        <v>907</v>
      </c>
      <c r="F206" s="274" t="s">
        <v>908</v>
      </c>
      <c r="G206" s="275" t="s">
        <v>770</v>
      </c>
      <c r="H206" s="276">
        <v>14</v>
      </c>
      <c r="I206" s="277"/>
      <c r="J206" s="278">
        <f>ROUND(I206*H206,2)</f>
        <v>0</v>
      </c>
      <c r="K206" s="274" t="s">
        <v>1</v>
      </c>
      <c r="L206" s="279"/>
      <c r="M206" s="280" t="s">
        <v>1</v>
      </c>
      <c r="N206" s="281" t="s">
        <v>41</v>
      </c>
      <c r="O206" s="91"/>
      <c r="P206" s="227">
        <f>O206*H206</f>
        <v>0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9" t="s">
        <v>309</v>
      </c>
      <c r="AT206" s="229" t="s">
        <v>416</v>
      </c>
      <c r="AU206" s="229" t="s">
        <v>85</v>
      </c>
      <c r="AY206" s="17" t="s">
        <v>164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7" t="s">
        <v>83</v>
      </c>
      <c r="BK206" s="230">
        <f>ROUND(I206*H206,2)</f>
        <v>0</v>
      </c>
      <c r="BL206" s="17" t="s">
        <v>292</v>
      </c>
      <c r="BM206" s="229" t="s">
        <v>909</v>
      </c>
    </row>
    <row r="207" s="12" customFormat="1" ht="22.8" customHeight="1">
      <c r="A207" s="12"/>
      <c r="B207" s="202"/>
      <c r="C207" s="203"/>
      <c r="D207" s="204" t="s">
        <v>75</v>
      </c>
      <c r="E207" s="216" t="s">
        <v>910</v>
      </c>
      <c r="F207" s="216" t="s">
        <v>911</v>
      </c>
      <c r="G207" s="203"/>
      <c r="H207" s="203"/>
      <c r="I207" s="206"/>
      <c r="J207" s="217">
        <f>BK207</f>
        <v>0</v>
      </c>
      <c r="K207" s="203"/>
      <c r="L207" s="208"/>
      <c r="M207" s="209"/>
      <c r="N207" s="210"/>
      <c r="O207" s="210"/>
      <c r="P207" s="211">
        <f>SUM(P208:P224)</f>
        <v>0</v>
      </c>
      <c r="Q207" s="210"/>
      <c r="R207" s="211">
        <f>SUM(R208:R224)</f>
        <v>0</v>
      </c>
      <c r="S207" s="210"/>
      <c r="T207" s="212">
        <f>SUM(T208:T224)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13" t="s">
        <v>178</v>
      </c>
      <c r="AT207" s="214" t="s">
        <v>75</v>
      </c>
      <c r="AU207" s="214" t="s">
        <v>83</v>
      </c>
      <c r="AY207" s="213" t="s">
        <v>164</v>
      </c>
      <c r="BK207" s="215">
        <f>SUM(BK208:BK224)</f>
        <v>0</v>
      </c>
    </row>
    <row r="208" s="2" customFormat="1" ht="16.5" customHeight="1">
      <c r="A208" s="38"/>
      <c r="B208" s="39"/>
      <c r="C208" s="218" t="s">
        <v>649</v>
      </c>
      <c r="D208" s="218" t="s">
        <v>166</v>
      </c>
      <c r="E208" s="219" t="s">
        <v>912</v>
      </c>
      <c r="F208" s="220" t="s">
        <v>913</v>
      </c>
      <c r="G208" s="221" t="s">
        <v>258</v>
      </c>
      <c r="H208" s="222">
        <v>1</v>
      </c>
      <c r="I208" s="223"/>
      <c r="J208" s="224">
        <f>ROUND(I208*H208,2)</f>
        <v>0</v>
      </c>
      <c r="K208" s="220" t="s">
        <v>1</v>
      </c>
      <c r="L208" s="44"/>
      <c r="M208" s="225" t="s">
        <v>1</v>
      </c>
      <c r="N208" s="226" t="s">
        <v>41</v>
      </c>
      <c r="O208" s="91"/>
      <c r="P208" s="227">
        <f>O208*H208</f>
        <v>0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854</v>
      </c>
      <c r="AT208" s="229" t="s">
        <v>166</v>
      </c>
      <c r="AU208" s="229" t="s">
        <v>85</v>
      </c>
      <c r="AY208" s="17" t="s">
        <v>164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83</v>
      </c>
      <c r="BK208" s="230">
        <f>ROUND(I208*H208,2)</f>
        <v>0</v>
      </c>
      <c r="BL208" s="17" t="s">
        <v>854</v>
      </c>
      <c r="BM208" s="229" t="s">
        <v>914</v>
      </c>
    </row>
    <row r="209" s="2" customFormat="1" ht="16.5" customHeight="1">
      <c r="A209" s="38"/>
      <c r="B209" s="39"/>
      <c r="C209" s="218" t="s">
        <v>915</v>
      </c>
      <c r="D209" s="218" t="s">
        <v>166</v>
      </c>
      <c r="E209" s="219" t="s">
        <v>892</v>
      </c>
      <c r="F209" s="220" t="s">
        <v>893</v>
      </c>
      <c r="G209" s="221" t="s">
        <v>258</v>
      </c>
      <c r="H209" s="222">
        <v>6</v>
      </c>
      <c r="I209" s="223"/>
      <c r="J209" s="224">
        <f>ROUND(I209*H209,2)</f>
        <v>0</v>
      </c>
      <c r="K209" s="220" t="s">
        <v>1</v>
      </c>
      <c r="L209" s="44"/>
      <c r="M209" s="225" t="s">
        <v>1</v>
      </c>
      <c r="N209" s="226" t="s">
        <v>41</v>
      </c>
      <c r="O209" s="91"/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854</v>
      </c>
      <c r="AT209" s="229" t="s">
        <v>166</v>
      </c>
      <c r="AU209" s="229" t="s">
        <v>85</v>
      </c>
      <c r="AY209" s="17" t="s">
        <v>164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83</v>
      </c>
      <c r="BK209" s="230">
        <f>ROUND(I209*H209,2)</f>
        <v>0</v>
      </c>
      <c r="BL209" s="17" t="s">
        <v>854</v>
      </c>
      <c r="BM209" s="229" t="s">
        <v>916</v>
      </c>
    </row>
    <row r="210" s="2" customFormat="1" ht="16.5" customHeight="1">
      <c r="A210" s="38"/>
      <c r="B210" s="39"/>
      <c r="C210" s="218" t="s">
        <v>917</v>
      </c>
      <c r="D210" s="218" t="s">
        <v>166</v>
      </c>
      <c r="E210" s="219" t="s">
        <v>918</v>
      </c>
      <c r="F210" s="220" t="s">
        <v>919</v>
      </c>
      <c r="G210" s="221" t="s">
        <v>258</v>
      </c>
      <c r="H210" s="222">
        <v>2</v>
      </c>
      <c r="I210" s="223"/>
      <c r="J210" s="224">
        <f>ROUND(I210*H210,2)</f>
        <v>0</v>
      </c>
      <c r="K210" s="220" t="s">
        <v>1</v>
      </c>
      <c r="L210" s="44"/>
      <c r="M210" s="225" t="s">
        <v>1</v>
      </c>
      <c r="N210" s="226" t="s">
        <v>41</v>
      </c>
      <c r="O210" s="91"/>
      <c r="P210" s="227">
        <f>O210*H210</f>
        <v>0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854</v>
      </c>
      <c r="AT210" s="229" t="s">
        <v>166</v>
      </c>
      <c r="AU210" s="229" t="s">
        <v>85</v>
      </c>
      <c r="AY210" s="17" t="s">
        <v>164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83</v>
      </c>
      <c r="BK210" s="230">
        <f>ROUND(I210*H210,2)</f>
        <v>0</v>
      </c>
      <c r="BL210" s="17" t="s">
        <v>854</v>
      </c>
      <c r="BM210" s="229" t="s">
        <v>920</v>
      </c>
    </row>
    <row r="211" s="2" customFormat="1" ht="16.5" customHeight="1">
      <c r="A211" s="38"/>
      <c r="B211" s="39"/>
      <c r="C211" s="218" t="s">
        <v>921</v>
      </c>
      <c r="D211" s="218" t="s">
        <v>166</v>
      </c>
      <c r="E211" s="219" t="s">
        <v>922</v>
      </c>
      <c r="F211" s="220" t="s">
        <v>923</v>
      </c>
      <c r="G211" s="221" t="s">
        <v>258</v>
      </c>
      <c r="H211" s="222">
        <v>1</v>
      </c>
      <c r="I211" s="223"/>
      <c r="J211" s="224">
        <f>ROUND(I211*H211,2)</f>
        <v>0</v>
      </c>
      <c r="K211" s="220" t="s">
        <v>1</v>
      </c>
      <c r="L211" s="44"/>
      <c r="M211" s="225" t="s">
        <v>1</v>
      </c>
      <c r="N211" s="226" t="s">
        <v>41</v>
      </c>
      <c r="O211" s="91"/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9" t="s">
        <v>854</v>
      </c>
      <c r="AT211" s="229" t="s">
        <v>166</v>
      </c>
      <c r="AU211" s="229" t="s">
        <v>85</v>
      </c>
      <c r="AY211" s="17" t="s">
        <v>164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7" t="s">
        <v>83</v>
      </c>
      <c r="BK211" s="230">
        <f>ROUND(I211*H211,2)</f>
        <v>0</v>
      </c>
      <c r="BL211" s="17" t="s">
        <v>854</v>
      </c>
      <c r="BM211" s="229" t="s">
        <v>924</v>
      </c>
    </row>
    <row r="212" s="2" customFormat="1" ht="16.5" customHeight="1">
      <c r="A212" s="38"/>
      <c r="B212" s="39"/>
      <c r="C212" s="218" t="s">
        <v>925</v>
      </c>
      <c r="D212" s="218" t="s">
        <v>166</v>
      </c>
      <c r="E212" s="219" t="s">
        <v>852</v>
      </c>
      <c r="F212" s="220" t="s">
        <v>853</v>
      </c>
      <c r="G212" s="221" t="s">
        <v>258</v>
      </c>
      <c r="H212" s="222">
        <v>1</v>
      </c>
      <c r="I212" s="223"/>
      <c r="J212" s="224">
        <f>ROUND(I212*H212,2)</f>
        <v>0</v>
      </c>
      <c r="K212" s="220" t="s">
        <v>1</v>
      </c>
      <c r="L212" s="44"/>
      <c r="M212" s="225" t="s">
        <v>1</v>
      </c>
      <c r="N212" s="226" t="s">
        <v>41</v>
      </c>
      <c r="O212" s="91"/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9" t="s">
        <v>854</v>
      </c>
      <c r="AT212" s="229" t="s">
        <v>166</v>
      </c>
      <c r="AU212" s="229" t="s">
        <v>85</v>
      </c>
      <c r="AY212" s="17" t="s">
        <v>164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7" t="s">
        <v>83</v>
      </c>
      <c r="BK212" s="230">
        <f>ROUND(I212*H212,2)</f>
        <v>0</v>
      </c>
      <c r="BL212" s="17" t="s">
        <v>854</v>
      </c>
      <c r="BM212" s="229" t="s">
        <v>926</v>
      </c>
    </row>
    <row r="213" s="2" customFormat="1" ht="16.5" customHeight="1">
      <c r="A213" s="38"/>
      <c r="B213" s="39"/>
      <c r="C213" s="218" t="s">
        <v>927</v>
      </c>
      <c r="D213" s="218" t="s">
        <v>166</v>
      </c>
      <c r="E213" s="219" t="s">
        <v>857</v>
      </c>
      <c r="F213" s="220" t="s">
        <v>858</v>
      </c>
      <c r="G213" s="221" t="s">
        <v>258</v>
      </c>
      <c r="H213" s="222">
        <v>1</v>
      </c>
      <c r="I213" s="223"/>
      <c r="J213" s="224">
        <f>ROUND(I213*H213,2)</f>
        <v>0</v>
      </c>
      <c r="K213" s="220" t="s">
        <v>1</v>
      </c>
      <c r="L213" s="44"/>
      <c r="M213" s="225" t="s">
        <v>1</v>
      </c>
      <c r="N213" s="226" t="s">
        <v>41</v>
      </c>
      <c r="O213" s="91"/>
      <c r="P213" s="227">
        <f>O213*H213</f>
        <v>0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854</v>
      </c>
      <c r="AT213" s="229" t="s">
        <v>166</v>
      </c>
      <c r="AU213" s="229" t="s">
        <v>85</v>
      </c>
      <c r="AY213" s="17" t="s">
        <v>164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83</v>
      </c>
      <c r="BK213" s="230">
        <f>ROUND(I213*H213,2)</f>
        <v>0</v>
      </c>
      <c r="BL213" s="17" t="s">
        <v>854</v>
      </c>
      <c r="BM213" s="229" t="s">
        <v>928</v>
      </c>
    </row>
    <row r="214" s="2" customFormat="1" ht="33" customHeight="1">
      <c r="A214" s="38"/>
      <c r="B214" s="39"/>
      <c r="C214" s="272" t="s">
        <v>929</v>
      </c>
      <c r="D214" s="272" t="s">
        <v>416</v>
      </c>
      <c r="E214" s="273" t="s">
        <v>895</v>
      </c>
      <c r="F214" s="274" t="s">
        <v>896</v>
      </c>
      <c r="G214" s="275" t="s">
        <v>770</v>
      </c>
      <c r="H214" s="276">
        <v>1</v>
      </c>
      <c r="I214" s="277"/>
      <c r="J214" s="278">
        <f>ROUND(I214*H214,2)</f>
        <v>0</v>
      </c>
      <c r="K214" s="274" t="s">
        <v>1</v>
      </c>
      <c r="L214" s="279"/>
      <c r="M214" s="280" t="s">
        <v>1</v>
      </c>
      <c r="N214" s="281" t="s">
        <v>41</v>
      </c>
      <c r="O214" s="91"/>
      <c r="P214" s="227">
        <f>O214*H214</f>
        <v>0</v>
      </c>
      <c r="Q214" s="227">
        <v>0</v>
      </c>
      <c r="R214" s="227">
        <f>Q214*H214</f>
        <v>0</v>
      </c>
      <c r="S214" s="227">
        <v>0</v>
      </c>
      <c r="T214" s="22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309</v>
      </c>
      <c r="AT214" s="229" t="s">
        <v>416</v>
      </c>
      <c r="AU214" s="229" t="s">
        <v>85</v>
      </c>
      <c r="AY214" s="17" t="s">
        <v>164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83</v>
      </c>
      <c r="BK214" s="230">
        <f>ROUND(I214*H214,2)</f>
        <v>0</v>
      </c>
      <c r="BL214" s="17" t="s">
        <v>292</v>
      </c>
      <c r="BM214" s="229" t="s">
        <v>930</v>
      </c>
    </row>
    <row r="215" s="2" customFormat="1" ht="33" customHeight="1">
      <c r="A215" s="38"/>
      <c r="B215" s="39"/>
      <c r="C215" s="272" t="s">
        <v>931</v>
      </c>
      <c r="D215" s="272" t="s">
        <v>416</v>
      </c>
      <c r="E215" s="273" t="s">
        <v>932</v>
      </c>
      <c r="F215" s="274" t="s">
        <v>933</v>
      </c>
      <c r="G215" s="275" t="s">
        <v>770</v>
      </c>
      <c r="H215" s="276">
        <v>1</v>
      </c>
      <c r="I215" s="277"/>
      <c r="J215" s="278">
        <f>ROUND(I215*H215,2)</f>
        <v>0</v>
      </c>
      <c r="K215" s="274" t="s">
        <v>1</v>
      </c>
      <c r="L215" s="279"/>
      <c r="M215" s="280" t="s">
        <v>1</v>
      </c>
      <c r="N215" s="281" t="s">
        <v>41</v>
      </c>
      <c r="O215" s="91"/>
      <c r="P215" s="227">
        <f>O215*H215</f>
        <v>0</v>
      </c>
      <c r="Q215" s="227">
        <v>0</v>
      </c>
      <c r="R215" s="227">
        <f>Q215*H215</f>
        <v>0</v>
      </c>
      <c r="S215" s="227">
        <v>0</v>
      </c>
      <c r="T215" s="22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9" t="s">
        <v>309</v>
      </c>
      <c r="AT215" s="229" t="s">
        <v>416</v>
      </c>
      <c r="AU215" s="229" t="s">
        <v>85</v>
      </c>
      <c r="AY215" s="17" t="s">
        <v>164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7" t="s">
        <v>83</v>
      </c>
      <c r="BK215" s="230">
        <f>ROUND(I215*H215,2)</f>
        <v>0</v>
      </c>
      <c r="BL215" s="17" t="s">
        <v>292</v>
      </c>
      <c r="BM215" s="229" t="s">
        <v>934</v>
      </c>
    </row>
    <row r="216" s="2" customFormat="1" ht="24.15" customHeight="1">
      <c r="A216" s="38"/>
      <c r="B216" s="39"/>
      <c r="C216" s="272" t="s">
        <v>935</v>
      </c>
      <c r="D216" s="272" t="s">
        <v>416</v>
      </c>
      <c r="E216" s="273" t="s">
        <v>936</v>
      </c>
      <c r="F216" s="274" t="s">
        <v>937</v>
      </c>
      <c r="G216" s="275" t="s">
        <v>770</v>
      </c>
      <c r="H216" s="276">
        <v>1</v>
      </c>
      <c r="I216" s="277"/>
      <c r="J216" s="278">
        <f>ROUND(I216*H216,2)</f>
        <v>0</v>
      </c>
      <c r="K216" s="274" t="s">
        <v>1</v>
      </c>
      <c r="L216" s="279"/>
      <c r="M216" s="280" t="s">
        <v>1</v>
      </c>
      <c r="N216" s="281" t="s">
        <v>41</v>
      </c>
      <c r="O216" s="91"/>
      <c r="P216" s="227">
        <f>O216*H216</f>
        <v>0</v>
      </c>
      <c r="Q216" s="227">
        <v>0</v>
      </c>
      <c r="R216" s="227">
        <f>Q216*H216</f>
        <v>0</v>
      </c>
      <c r="S216" s="227">
        <v>0</v>
      </c>
      <c r="T216" s="22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9" t="s">
        <v>309</v>
      </c>
      <c r="AT216" s="229" t="s">
        <v>416</v>
      </c>
      <c r="AU216" s="229" t="s">
        <v>85</v>
      </c>
      <c r="AY216" s="17" t="s">
        <v>164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17" t="s">
        <v>83</v>
      </c>
      <c r="BK216" s="230">
        <f>ROUND(I216*H216,2)</f>
        <v>0</v>
      </c>
      <c r="BL216" s="17" t="s">
        <v>292</v>
      </c>
      <c r="BM216" s="229" t="s">
        <v>938</v>
      </c>
    </row>
    <row r="217" s="2" customFormat="1" ht="21.75" customHeight="1">
      <c r="A217" s="38"/>
      <c r="B217" s="39"/>
      <c r="C217" s="272" t="s">
        <v>939</v>
      </c>
      <c r="D217" s="272" t="s">
        <v>416</v>
      </c>
      <c r="E217" s="273" t="s">
        <v>940</v>
      </c>
      <c r="F217" s="274" t="s">
        <v>941</v>
      </c>
      <c r="G217" s="275" t="s">
        <v>770</v>
      </c>
      <c r="H217" s="276">
        <v>1</v>
      </c>
      <c r="I217" s="277"/>
      <c r="J217" s="278">
        <f>ROUND(I217*H217,2)</f>
        <v>0</v>
      </c>
      <c r="K217" s="274" t="s">
        <v>1</v>
      </c>
      <c r="L217" s="279"/>
      <c r="M217" s="280" t="s">
        <v>1</v>
      </c>
      <c r="N217" s="281" t="s">
        <v>41</v>
      </c>
      <c r="O217" s="91"/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309</v>
      </c>
      <c r="AT217" s="229" t="s">
        <v>416</v>
      </c>
      <c r="AU217" s="229" t="s">
        <v>85</v>
      </c>
      <c r="AY217" s="17" t="s">
        <v>164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83</v>
      </c>
      <c r="BK217" s="230">
        <f>ROUND(I217*H217,2)</f>
        <v>0</v>
      </c>
      <c r="BL217" s="17" t="s">
        <v>292</v>
      </c>
      <c r="BM217" s="229" t="s">
        <v>942</v>
      </c>
    </row>
    <row r="218" s="2" customFormat="1" ht="16.5" customHeight="1">
      <c r="A218" s="38"/>
      <c r="B218" s="39"/>
      <c r="C218" s="272" t="s">
        <v>943</v>
      </c>
      <c r="D218" s="272" t="s">
        <v>416</v>
      </c>
      <c r="E218" s="273" t="s">
        <v>944</v>
      </c>
      <c r="F218" s="274" t="s">
        <v>945</v>
      </c>
      <c r="G218" s="275" t="s">
        <v>770</v>
      </c>
      <c r="H218" s="276">
        <v>1</v>
      </c>
      <c r="I218" s="277"/>
      <c r="J218" s="278">
        <f>ROUND(I218*H218,2)</f>
        <v>0</v>
      </c>
      <c r="K218" s="274" t="s">
        <v>1</v>
      </c>
      <c r="L218" s="279"/>
      <c r="M218" s="280" t="s">
        <v>1</v>
      </c>
      <c r="N218" s="281" t="s">
        <v>41</v>
      </c>
      <c r="O218" s="91"/>
      <c r="P218" s="227">
        <f>O218*H218</f>
        <v>0</v>
      </c>
      <c r="Q218" s="227">
        <v>0</v>
      </c>
      <c r="R218" s="227">
        <f>Q218*H218</f>
        <v>0</v>
      </c>
      <c r="S218" s="227">
        <v>0</v>
      </c>
      <c r="T218" s="228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9" t="s">
        <v>309</v>
      </c>
      <c r="AT218" s="229" t="s">
        <v>416</v>
      </c>
      <c r="AU218" s="229" t="s">
        <v>85</v>
      </c>
      <c r="AY218" s="17" t="s">
        <v>164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17" t="s">
        <v>83</v>
      </c>
      <c r="BK218" s="230">
        <f>ROUND(I218*H218,2)</f>
        <v>0</v>
      </c>
      <c r="BL218" s="17" t="s">
        <v>292</v>
      </c>
      <c r="BM218" s="229" t="s">
        <v>946</v>
      </c>
    </row>
    <row r="219" s="2" customFormat="1" ht="16.5" customHeight="1">
      <c r="A219" s="38"/>
      <c r="B219" s="39"/>
      <c r="C219" s="272" t="s">
        <v>947</v>
      </c>
      <c r="D219" s="272" t="s">
        <v>416</v>
      </c>
      <c r="E219" s="273" t="s">
        <v>948</v>
      </c>
      <c r="F219" s="274" t="s">
        <v>949</v>
      </c>
      <c r="G219" s="275" t="s">
        <v>770</v>
      </c>
      <c r="H219" s="276">
        <v>1</v>
      </c>
      <c r="I219" s="277"/>
      <c r="J219" s="278">
        <f>ROUND(I219*H219,2)</f>
        <v>0</v>
      </c>
      <c r="K219" s="274" t="s">
        <v>1</v>
      </c>
      <c r="L219" s="279"/>
      <c r="M219" s="280" t="s">
        <v>1</v>
      </c>
      <c r="N219" s="281" t="s">
        <v>41</v>
      </c>
      <c r="O219" s="91"/>
      <c r="P219" s="227">
        <f>O219*H219</f>
        <v>0</v>
      </c>
      <c r="Q219" s="227">
        <v>0</v>
      </c>
      <c r="R219" s="227">
        <f>Q219*H219</f>
        <v>0</v>
      </c>
      <c r="S219" s="227">
        <v>0</v>
      </c>
      <c r="T219" s="22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9" t="s">
        <v>309</v>
      </c>
      <c r="AT219" s="229" t="s">
        <v>416</v>
      </c>
      <c r="AU219" s="229" t="s">
        <v>85</v>
      </c>
      <c r="AY219" s="17" t="s">
        <v>164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83</v>
      </c>
      <c r="BK219" s="230">
        <f>ROUND(I219*H219,2)</f>
        <v>0</v>
      </c>
      <c r="BL219" s="17" t="s">
        <v>292</v>
      </c>
      <c r="BM219" s="229" t="s">
        <v>950</v>
      </c>
    </row>
    <row r="220" s="2" customFormat="1" ht="16.5" customHeight="1">
      <c r="A220" s="38"/>
      <c r="B220" s="39"/>
      <c r="C220" s="272" t="s">
        <v>951</v>
      </c>
      <c r="D220" s="272" t="s">
        <v>416</v>
      </c>
      <c r="E220" s="273" t="s">
        <v>760</v>
      </c>
      <c r="F220" s="274" t="s">
        <v>761</v>
      </c>
      <c r="G220" s="275" t="s">
        <v>416</v>
      </c>
      <c r="H220" s="276">
        <v>14</v>
      </c>
      <c r="I220" s="277"/>
      <c r="J220" s="278">
        <f>ROUND(I220*H220,2)</f>
        <v>0</v>
      </c>
      <c r="K220" s="274" t="s">
        <v>1</v>
      </c>
      <c r="L220" s="279"/>
      <c r="M220" s="280" t="s">
        <v>1</v>
      </c>
      <c r="N220" s="281" t="s">
        <v>41</v>
      </c>
      <c r="O220" s="91"/>
      <c r="P220" s="227">
        <f>O220*H220</f>
        <v>0</v>
      </c>
      <c r="Q220" s="227">
        <v>0</v>
      </c>
      <c r="R220" s="227">
        <f>Q220*H220</f>
        <v>0</v>
      </c>
      <c r="S220" s="227">
        <v>0</v>
      </c>
      <c r="T220" s="228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9" t="s">
        <v>309</v>
      </c>
      <c r="AT220" s="229" t="s">
        <v>416</v>
      </c>
      <c r="AU220" s="229" t="s">
        <v>85</v>
      </c>
      <c r="AY220" s="17" t="s">
        <v>164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17" t="s">
        <v>83</v>
      </c>
      <c r="BK220" s="230">
        <f>ROUND(I220*H220,2)</f>
        <v>0</v>
      </c>
      <c r="BL220" s="17" t="s">
        <v>292</v>
      </c>
      <c r="BM220" s="229" t="s">
        <v>952</v>
      </c>
    </row>
    <row r="221" s="2" customFormat="1" ht="16.5" customHeight="1">
      <c r="A221" s="38"/>
      <c r="B221" s="39"/>
      <c r="C221" s="272" t="s">
        <v>953</v>
      </c>
      <c r="D221" s="272" t="s">
        <v>416</v>
      </c>
      <c r="E221" s="273" t="s">
        <v>954</v>
      </c>
      <c r="F221" s="274" t="s">
        <v>955</v>
      </c>
      <c r="G221" s="275" t="s">
        <v>416</v>
      </c>
      <c r="H221" s="276">
        <v>2</v>
      </c>
      <c r="I221" s="277"/>
      <c r="J221" s="278">
        <f>ROUND(I221*H221,2)</f>
        <v>0</v>
      </c>
      <c r="K221" s="274" t="s">
        <v>1</v>
      </c>
      <c r="L221" s="279"/>
      <c r="M221" s="280" t="s">
        <v>1</v>
      </c>
      <c r="N221" s="281" t="s">
        <v>41</v>
      </c>
      <c r="O221" s="91"/>
      <c r="P221" s="227">
        <f>O221*H221</f>
        <v>0</v>
      </c>
      <c r="Q221" s="227">
        <v>0</v>
      </c>
      <c r="R221" s="227">
        <f>Q221*H221</f>
        <v>0</v>
      </c>
      <c r="S221" s="227">
        <v>0</v>
      </c>
      <c r="T221" s="228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9" t="s">
        <v>309</v>
      </c>
      <c r="AT221" s="229" t="s">
        <v>416</v>
      </c>
      <c r="AU221" s="229" t="s">
        <v>85</v>
      </c>
      <c r="AY221" s="17" t="s">
        <v>164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7" t="s">
        <v>83</v>
      </c>
      <c r="BK221" s="230">
        <f>ROUND(I221*H221,2)</f>
        <v>0</v>
      </c>
      <c r="BL221" s="17" t="s">
        <v>292</v>
      </c>
      <c r="BM221" s="229" t="s">
        <v>956</v>
      </c>
    </row>
    <row r="222" s="2" customFormat="1" ht="16.5" customHeight="1">
      <c r="A222" s="38"/>
      <c r="B222" s="39"/>
      <c r="C222" s="218" t="s">
        <v>957</v>
      </c>
      <c r="D222" s="218" t="s">
        <v>166</v>
      </c>
      <c r="E222" s="219" t="s">
        <v>958</v>
      </c>
      <c r="F222" s="220" t="s">
        <v>959</v>
      </c>
      <c r="G222" s="221" t="s">
        <v>258</v>
      </c>
      <c r="H222" s="222">
        <v>1</v>
      </c>
      <c r="I222" s="223"/>
      <c r="J222" s="224">
        <f>ROUND(I222*H222,2)</f>
        <v>0</v>
      </c>
      <c r="K222" s="220" t="s">
        <v>1</v>
      </c>
      <c r="L222" s="44"/>
      <c r="M222" s="225" t="s">
        <v>1</v>
      </c>
      <c r="N222" s="226" t="s">
        <v>41</v>
      </c>
      <c r="O222" s="91"/>
      <c r="P222" s="227">
        <f>O222*H222</f>
        <v>0</v>
      </c>
      <c r="Q222" s="227">
        <v>0</v>
      </c>
      <c r="R222" s="227">
        <f>Q222*H222</f>
        <v>0</v>
      </c>
      <c r="S222" s="227">
        <v>0</v>
      </c>
      <c r="T222" s="228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9" t="s">
        <v>854</v>
      </c>
      <c r="AT222" s="229" t="s">
        <v>166</v>
      </c>
      <c r="AU222" s="229" t="s">
        <v>85</v>
      </c>
      <c r="AY222" s="17" t="s">
        <v>164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17" t="s">
        <v>83</v>
      </c>
      <c r="BK222" s="230">
        <f>ROUND(I222*H222,2)</f>
        <v>0</v>
      </c>
      <c r="BL222" s="17" t="s">
        <v>854</v>
      </c>
      <c r="BM222" s="229" t="s">
        <v>960</v>
      </c>
    </row>
    <row r="223" s="2" customFormat="1" ht="16.5" customHeight="1">
      <c r="A223" s="38"/>
      <c r="B223" s="39"/>
      <c r="C223" s="218" t="s">
        <v>961</v>
      </c>
      <c r="D223" s="218" t="s">
        <v>166</v>
      </c>
      <c r="E223" s="219" t="s">
        <v>962</v>
      </c>
      <c r="F223" s="220" t="s">
        <v>963</v>
      </c>
      <c r="G223" s="221" t="s">
        <v>185</v>
      </c>
      <c r="H223" s="222">
        <v>2</v>
      </c>
      <c r="I223" s="223"/>
      <c r="J223" s="224">
        <f>ROUND(I223*H223,2)</f>
        <v>0</v>
      </c>
      <c r="K223" s="220" t="s">
        <v>1</v>
      </c>
      <c r="L223" s="44"/>
      <c r="M223" s="225" t="s">
        <v>1</v>
      </c>
      <c r="N223" s="226" t="s">
        <v>41</v>
      </c>
      <c r="O223" s="91"/>
      <c r="P223" s="227">
        <f>O223*H223</f>
        <v>0</v>
      </c>
      <c r="Q223" s="227">
        <v>0</v>
      </c>
      <c r="R223" s="227">
        <f>Q223*H223</f>
        <v>0</v>
      </c>
      <c r="S223" s="227">
        <v>0</v>
      </c>
      <c r="T223" s="22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9" t="s">
        <v>854</v>
      </c>
      <c r="AT223" s="229" t="s">
        <v>166</v>
      </c>
      <c r="AU223" s="229" t="s">
        <v>85</v>
      </c>
      <c r="AY223" s="17" t="s">
        <v>164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7" t="s">
        <v>83</v>
      </c>
      <c r="BK223" s="230">
        <f>ROUND(I223*H223,2)</f>
        <v>0</v>
      </c>
      <c r="BL223" s="17" t="s">
        <v>854</v>
      </c>
      <c r="BM223" s="229" t="s">
        <v>964</v>
      </c>
    </row>
    <row r="224" s="2" customFormat="1" ht="21.75" customHeight="1">
      <c r="A224" s="38"/>
      <c r="B224" s="39"/>
      <c r="C224" s="218" t="s">
        <v>965</v>
      </c>
      <c r="D224" s="218" t="s">
        <v>166</v>
      </c>
      <c r="E224" s="219" t="s">
        <v>966</v>
      </c>
      <c r="F224" s="220" t="s">
        <v>967</v>
      </c>
      <c r="G224" s="221" t="s">
        <v>185</v>
      </c>
      <c r="H224" s="222">
        <v>14</v>
      </c>
      <c r="I224" s="223"/>
      <c r="J224" s="224">
        <f>ROUND(I224*H224,2)</f>
        <v>0</v>
      </c>
      <c r="K224" s="220" t="s">
        <v>1</v>
      </c>
      <c r="L224" s="44"/>
      <c r="M224" s="225" t="s">
        <v>1</v>
      </c>
      <c r="N224" s="226" t="s">
        <v>41</v>
      </c>
      <c r="O224" s="91"/>
      <c r="P224" s="227">
        <f>O224*H224</f>
        <v>0</v>
      </c>
      <c r="Q224" s="227">
        <v>0</v>
      </c>
      <c r="R224" s="227">
        <f>Q224*H224</f>
        <v>0</v>
      </c>
      <c r="S224" s="227">
        <v>0</v>
      </c>
      <c r="T224" s="22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854</v>
      </c>
      <c r="AT224" s="229" t="s">
        <v>166</v>
      </c>
      <c r="AU224" s="229" t="s">
        <v>85</v>
      </c>
      <c r="AY224" s="17" t="s">
        <v>164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83</v>
      </c>
      <c r="BK224" s="230">
        <f>ROUND(I224*H224,2)</f>
        <v>0</v>
      </c>
      <c r="BL224" s="17" t="s">
        <v>854</v>
      </c>
      <c r="BM224" s="229" t="s">
        <v>968</v>
      </c>
    </row>
    <row r="225" s="12" customFormat="1" ht="22.8" customHeight="1">
      <c r="A225" s="12"/>
      <c r="B225" s="202"/>
      <c r="C225" s="203"/>
      <c r="D225" s="204" t="s">
        <v>75</v>
      </c>
      <c r="E225" s="216" t="s">
        <v>969</v>
      </c>
      <c r="F225" s="216" t="s">
        <v>970</v>
      </c>
      <c r="G225" s="203"/>
      <c r="H225" s="203"/>
      <c r="I225" s="206"/>
      <c r="J225" s="217">
        <f>BK225</f>
        <v>0</v>
      </c>
      <c r="K225" s="203"/>
      <c r="L225" s="208"/>
      <c r="M225" s="209"/>
      <c r="N225" s="210"/>
      <c r="O225" s="210"/>
      <c r="P225" s="211">
        <f>SUM(P226:P241)</f>
        <v>0</v>
      </c>
      <c r="Q225" s="210"/>
      <c r="R225" s="211">
        <f>SUM(R226:R241)</f>
        <v>0</v>
      </c>
      <c r="S225" s="210"/>
      <c r="T225" s="212">
        <f>SUM(T226:T241)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3" t="s">
        <v>178</v>
      </c>
      <c r="AT225" s="214" t="s">
        <v>75</v>
      </c>
      <c r="AU225" s="214" t="s">
        <v>83</v>
      </c>
      <c r="AY225" s="213" t="s">
        <v>164</v>
      </c>
      <c r="BK225" s="215">
        <f>SUM(BK226:BK241)</f>
        <v>0</v>
      </c>
    </row>
    <row r="226" s="2" customFormat="1" ht="16.5" customHeight="1">
      <c r="A226" s="38"/>
      <c r="B226" s="39"/>
      <c r="C226" s="218" t="s">
        <v>971</v>
      </c>
      <c r="D226" s="218" t="s">
        <v>166</v>
      </c>
      <c r="E226" s="219" t="s">
        <v>972</v>
      </c>
      <c r="F226" s="220" t="s">
        <v>973</v>
      </c>
      <c r="G226" s="221" t="s">
        <v>258</v>
      </c>
      <c r="H226" s="222">
        <v>2</v>
      </c>
      <c r="I226" s="223"/>
      <c r="J226" s="224">
        <f>ROUND(I226*H226,2)</f>
        <v>0</v>
      </c>
      <c r="K226" s="220" t="s">
        <v>1</v>
      </c>
      <c r="L226" s="44"/>
      <c r="M226" s="225" t="s">
        <v>1</v>
      </c>
      <c r="N226" s="226" t="s">
        <v>41</v>
      </c>
      <c r="O226" s="91"/>
      <c r="P226" s="227">
        <f>O226*H226</f>
        <v>0</v>
      </c>
      <c r="Q226" s="227">
        <v>0</v>
      </c>
      <c r="R226" s="227">
        <f>Q226*H226</f>
        <v>0</v>
      </c>
      <c r="S226" s="227">
        <v>0</v>
      </c>
      <c r="T226" s="22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9" t="s">
        <v>854</v>
      </c>
      <c r="AT226" s="229" t="s">
        <v>166</v>
      </c>
      <c r="AU226" s="229" t="s">
        <v>85</v>
      </c>
      <c r="AY226" s="17" t="s">
        <v>164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7" t="s">
        <v>83</v>
      </c>
      <c r="BK226" s="230">
        <f>ROUND(I226*H226,2)</f>
        <v>0</v>
      </c>
      <c r="BL226" s="17" t="s">
        <v>854</v>
      </c>
      <c r="BM226" s="229" t="s">
        <v>974</v>
      </c>
    </row>
    <row r="227" s="2" customFormat="1" ht="16.5" customHeight="1">
      <c r="A227" s="38"/>
      <c r="B227" s="39"/>
      <c r="C227" s="218" t="s">
        <v>975</v>
      </c>
      <c r="D227" s="218" t="s">
        <v>166</v>
      </c>
      <c r="E227" s="219" t="s">
        <v>852</v>
      </c>
      <c r="F227" s="220" t="s">
        <v>853</v>
      </c>
      <c r="G227" s="221" t="s">
        <v>258</v>
      </c>
      <c r="H227" s="222">
        <v>2</v>
      </c>
      <c r="I227" s="223"/>
      <c r="J227" s="224">
        <f>ROUND(I227*H227,2)</f>
        <v>0</v>
      </c>
      <c r="K227" s="220" t="s">
        <v>1</v>
      </c>
      <c r="L227" s="44"/>
      <c r="M227" s="225" t="s">
        <v>1</v>
      </c>
      <c r="N227" s="226" t="s">
        <v>41</v>
      </c>
      <c r="O227" s="91"/>
      <c r="P227" s="227">
        <f>O227*H227</f>
        <v>0</v>
      </c>
      <c r="Q227" s="227">
        <v>0</v>
      </c>
      <c r="R227" s="227">
        <f>Q227*H227</f>
        <v>0</v>
      </c>
      <c r="S227" s="227">
        <v>0</v>
      </c>
      <c r="T227" s="228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9" t="s">
        <v>854</v>
      </c>
      <c r="AT227" s="229" t="s">
        <v>166</v>
      </c>
      <c r="AU227" s="229" t="s">
        <v>85</v>
      </c>
      <c r="AY227" s="17" t="s">
        <v>164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17" t="s">
        <v>83</v>
      </c>
      <c r="BK227" s="230">
        <f>ROUND(I227*H227,2)</f>
        <v>0</v>
      </c>
      <c r="BL227" s="17" t="s">
        <v>854</v>
      </c>
      <c r="BM227" s="229" t="s">
        <v>976</v>
      </c>
    </row>
    <row r="228" s="2" customFormat="1" ht="16.5" customHeight="1">
      <c r="A228" s="38"/>
      <c r="B228" s="39"/>
      <c r="C228" s="218" t="s">
        <v>977</v>
      </c>
      <c r="D228" s="218" t="s">
        <v>166</v>
      </c>
      <c r="E228" s="219" t="s">
        <v>912</v>
      </c>
      <c r="F228" s="220" t="s">
        <v>913</v>
      </c>
      <c r="G228" s="221" t="s">
        <v>258</v>
      </c>
      <c r="H228" s="222">
        <v>2</v>
      </c>
      <c r="I228" s="223"/>
      <c r="J228" s="224">
        <f>ROUND(I228*H228,2)</f>
        <v>0</v>
      </c>
      <c r="K228" s="220" t="s">
        <v>1</v>
      </c>
      <c r="L228" s="44"/>
      <c r="M228" s="225" t="s">
        <v>1</v>
      </c>
      <c r="N228" s="226" t="s">
        <v>41</v>
      </c>
      <c r="O228" s="91"/>
      <c r="P228" s="227">
        <f>O228*H228</f>
        <v>0</v>
      </c>
      <c r="Q228" s="227">
        <v>0</v>
      </c>
      <c r="R228" s="227">
        <f>Q228*H228</f>
        <v>0</v>
      </c>
      <c r="S228" s="227">
        <v>0</v>
      </c>
      <c r="T228" s="228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9" t="s">
        <v>854</v>
      </c>
      <c r="AT228" s="229" t="s">
        <v>166</v>
      </c>
      <c r="AU228" s="229" t="s">
        <v>85</v>
      </c>
      <c r="AY228" s="17" t="s">
        <v>164</v>
      </c>
      <c r="BE228" s="230">
        <f>IF(N228="základní",J228,0)</f>
        <v>0</v>
      </c>
      <c r="BF228" s="230">
        <f>IF(N228="snížená",J228,0)</f>
        <v>0</v>
      </c>
      <c r="BG228" s="230">
        <f>IF(N228="zákl. přenesená",J228,0)</f>
        <v>0</v>
      </c>
      <c r="BH228" s="230">
        <f>IF(N228="sníž. přenesená",J228,0)</f>
        <v>0</v>
      </c>
      <c r="BI228" s="230">
        <f>IF(N228="nulová",J228,0)</f>
        <v>0</v>
      </c>
      <c r="BJ228" s="17" t="s">
        <v>83</v>
      </c>
      <c r="BK228" s="230">
        <f>ROUND(I228*H228,2)</f>
        <v>0</v>
      </c>
      <c r="BL228" s="17" t="s">
        <v>854</v>
      </c>
      <c r="BM228" s="229" t="s">
        <v>978</v>
      </c>
    </row>
    <row r="229" s="2" customFormat="1" ht="16.5" customHeight="1">
      <c r="A229" s="38"/>
      <c r="B229" s="39"/>
      <c r="C229" s="218" t="s">
        <v>854</v>
      </c>
      <c r="D229" s="218" t="s">
        <v>166</v>
      </c>
      <c r="E229" s="219" t="s">
        <v>958</v>
      </c>
      <c r="F229" s="220" t="s">
        <v>959</v>
      </c>
      <c r="G229" s="221" t="s">
        <v>258</v>
      </c>
      <c r="H229" s="222">
        <v>2</v>
      </c>
      <c r="I229" s="223"/>
      <c r="J229" s="224">
        <f>ROUND(I229*H229,2)</f>
        <v>0</v>
      </c>
      <c r="K229" s="220" t="s">
        <v>1</v>
      </c>
      <c r="L229" s="44"/>
      <c r="M229" s="225" t="s">
        <v>1</v>
      </c>
      <c r="N229" s="226" t="s">
        <v>41</v>
      </c>
      <c r="O229" s="91"/>
      <c r="P229" s="227">
        <f>O229*H229</f>
        <v>0</v>
      </c>
      <c r="Q229" s="227">
        <v>0</v>
      </c>
      <c r="R229" s="227">
        <f>Q229*H229</f>
        <v>0</v>
      </c>
      <c r="S229" s="227">
        <v>0</v>
      </c>
      <c r="T229" s="228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9" t="s">
        <v>854</v>
      </c>
      <c r="AT229" s="229" t="s">
        <v>166</v>
      </c>
      <c r="AU229" s="229" t="s">
        <v>85</v>
      </c>
      <c r="AY229" s="17" t="s">
        <v>164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7" t="s">
        <v>83</v>
      </c>
      <c r="BK229" s="230">
        <f>ROUND(I229*H229,2)</f>
        <v>0</v>
      </c>
      <c r="BL229" s="17" t="s">
        <v>854</v>
      </c>
      <c r="BM229" s="229" t="s">
        <v>979</v>
      </c>
    </row>
    <row r="230" s="2" customFormat="1" ht="16.5" customHeight="1">
      <c r="A230" s="38"/>
      <c r="B230" s="39"/>
      <c r="C230" s="218" t="s">
        <v>980</v>
      </c>
      <c r="D230" s="218" t="s">
        <v>166</v>
      </c>
      <c r="E230" s="219" t="s">
        <v>922</v>
      </c>
      <c r="F230" s="220" t="s">
        <v>923</v>
      </c>
      <c r="G230" s="221" t="s">
        <v>258</v>
      </c>
      <c r="H230" s="222">
        <v>2</v>
      </c>
      <c r="I230" s="223"/>
      <c r="J230" s="224">
        <f>ROUND(I230*H230,2)</f>
        <v>0</v>
      </c>
      <c r="K230" s="220" t="s">
        <v>1</v>
      </c>
      <c r="L230" s="44"/>
      <c r="M230" s="225" t="s">
        <v>1</v>
      </c>
      <c r="N230" s="226" t="s">
        <v>41</v>
      </c>
      <c r="O230" s="91"/>
      <c r="P230" s="227">
        <f>O230*H230</f>
        <v>0</v>
      </c>
      <c r="Q230" s="227">
        <v>0</v>
      </c>
      <c r="R230" s="227">
        <f>Q230*H230</f>
        <v>0</v>
      </c>
      <c r="S230" s="227">
        <v>0</v>
      </c>
      <c r="T230" s="22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9" t="s">
        <v>854</v>
      </c>
      <c r="AT230" s="229" t="s">
        <v>166</v>
      </c>
      <c r="AU230" s="229" t="s">
        <v>85</v>
      </c>
      <c r="AY230" s="17" t="s">
        <v>164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17" t="s">
        <v>83</v>
      </c>
      <c r="BK230" s="230">
        <f>ROUND(I230*H230,2)</f>
        <v>0</v>
      </c>
      <c r="BL230" s="17" t="s">
        <v>854</v>
      </c>
      <c r="BM230" s="229" t="s">
        <v>981</v>
      </c>
    </row>
    <row r="231" s="2" customFormat="1" ht="16.5" customHeight="1">
      <c r="A231" s="38"/>
      <c r="B231" s="39"/>
      <c r="C231" s="218" t="s">
        <v>982</v>
      </c>
      <c r="D231" s="218" t="s">
        <v>166</v>
      </c>
      <c r="E231" s="219" t="s">
        <v>892</v>
      </c>
      <c r="F231" s="220" t="s">
        <v>893</v>
      </c>
      <c r="G231" s="221" t="s">
        <v>258</v>
      </c>
      <c r="H231" s="222">
        <v>12</v>
      </c>
      <c r="I231" s="223"/>
      <c r="J231" s="224">
        <f>ROUND(I231*H231,2)</f>
        <v>0</v>
      </c>
      <c r="K231" s="220" t="s">
        <v>1</v>
      </c>
      <c r="L231" s="44"/>
      <c r="M231" s="225" t="s">
        <v>1</v>
      </c>
      <c r="N231" s="226" t="s">
        <v>41</v>
      </c>
      <c r="O231" s="91"/>
      <c r="P231" s="227">
        <f>O231*H231</f>
        <v>0</v>
      </c>
      <c r="Q231" s="227">
        <v>0</v>
      </c>
      <c r="R231" s="227">
        <f>Q231*H231</f>
        <v>0</v>
      </c>
      <c r="S231" s="227">
        <v>0</v>
      </c>
      <c r="T231" s="228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9" t="s">
        <v>854</v>
      </c>
      <c r="AT231" s="229" t="s">
        <v>166</v>
      </c>
      <c r="AU231" s="229" t="s">
        <v>85</v>
      </c>
      <c r="AY231" s="17" t="s">
        <v>164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17" t="s">
        <v>83</v>
      </c>
      <c r="BK231" s="230">
        <f>ROUND(I231*H231,2)</f>
        <v>0</v>
      </c>
      <c r="BL231" s="17" t="s">
        <v>854</v>
      </c>
      <c r="BM231" s="229" t="s">
        <v>983</v>
      </c>
    </row>
    <row r="232" s="2" customFormat="1" ht="16.5" customHeight="1">
      <c r="A232" s="38"/>
      <c r="B232" s="39"/>
      <c r="C232" s="218" t="s">
        <v>984</v>
      </c>
      <c r="D232" s="218" t="s">
        <v>166</v>
      </c>
      <c r="E232" s="219" t="s">
        <v>918</v>
      </c>
      <c r="F232" s="220" t="s">
        <v>919</v>
      </c>
      <c r="G232" s="221" t="s">
        <v>258</v>
      </c>
      <c r="H232" s="222">
        <v>4</v>
      </c>
      <c r="I232" s="223"/>
      <c r="J232" s="224">
        <f>ROUND(I232*H232,2)</f>
        <v>0</v>
      </c>
      <c r="K232" s="220" t="s">
        <v>1</v>
      </c>
      <c r="L232" s="44"/>
      <c r="M232" s="225" t="s">
        <v>1</v>
      </c>
      <c r="N232" s="226" t="s">
        <v>41</v>
      </c>
      <c r="O232" s="91"/>
      <c r="P232" s="227">
        <f>O232*H232</f>
        <v>0</v>
      </c>
      <c r="Q232" s="227">
        <v>0</v>
      </c>
      <c r="R232" s="227">
        <f>Q232*H232</f>
        <v>0</v>
      </c>
      <c r="S232" s="227">
        <v>0</v>
      </c>
      <c r="T232" s="228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9" t="s">
        <v>854</v>
      </c>
      <c r="AT232" s="229" t="s">
        <v>166</v>
      </c>
      <c r="AU232" s="229" t="s">
        <v>85</v>
      </c>
      <c r="AY232" s="17" t="s">
        <v>164</v>
      </c>
      <c r="BE232" s="230">
        <f>IF(N232="základní",J232,0)</f>
        <v>0</v>
      </c>
      <c r="BF232" s="230">
        <f>IF(N232="snížená",J232,0)</f>
        <v>0</v>
      </c>
      <c r="BG232" s="230">
        <f>IF(N232="zákl. přenesená",J232,0)</f>
        <v>0</v>
      </c>
      <c r="BH232" s="230">
        <f>IF(N232="sníž. přenesená",J232,0)</f>
        <v>0</v>
      </c>
      <c r="BI232" s="230">
        <f>IF(N232="nulová",J232,0)</f>
        <v>0</v>
      </c>
      <c r="BJ232" s="17" t="s">
        <v>83</v>
      </c>
      <c r="BK232" s="230">
        <f>ROUND(I232*H232,2)</f>
        <v>0</v>
      </c>
      <c r="BL232" s="17" t="s">
        <v>854</v>
      </c>
      <c r="BM232" s="229" t="s">
        <v>985</v>
      </c>
    </row>
    <row r="233" s="2" customFormat="1" ht="16.5" customHeight="1">
      <c r="A233" s="38"/>
      <c r="B233" s="39"/>
      <c r="C233" s="218" t="s">
        <v>986</v>
      </c>
      <c r="D233" s="218" t="s">
        <v>166</v>
      </c>
      <c r="E233" s="219" t="s">
        <v>962</v>
      </c>
      <c r="F233" s="220" t="s">
        <v>963</v>
      </c>
      <c r="G233" s="221" t="s">
        <v>185</v>
      </c>
      <c r="H233" s="222">
        <v>4</v>
      </c>
      <c r="I233" s="223"/>
      <c r="J233" s="224">
        <f>ROUND(I233*H233,2)</f>
        <v>0</v>
      </c>
      <c r="K233" s="220" t="s">
        <v>1</v>
      </c>
      <c r="L233" s="44"/>
      <c r="M233" s="225" t="s">
        <v>1</v>
      </c>
      <c r="N233" s="226" t="s">
        <v>41</v>
      </c>
      <c r="O233" s="91"/>
      <c r="P233" s="227">
        <f>O233*H233</f>
        <v>0</v>
      </c>
      <c r="Q233" s="227">
        <v>0</v>
      </c>
      <c r="R233" s="227">
        <f>Q233*H233</f>
        <v>0</v>
      </c>
      <c r="S233" s="227">
        <v>0</v>
      </c>
      <c r="T233" s="228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9" t="s">
        <v>854</v>
      </c>
      <c r="AT233" s="229" t="s">
        <v>166</v>
      </c>
      <c r="AU233" s="229" t="s">
        <v>85</v>
      </c>
      <c r="AY233" s="17" t="s">
        <v>164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7" t="s">
        <v>83</v>
      </c>
      <c r="BK233" s="230">
        <f>ROUND(I233*H233,2)</f>
        <v>0</v>
      </c>
      <c r="BL233" s="17" t="s">
        <v>854</v>
      </c>
      <c r="BM233" s="229" t="s">
        <v>987</v>
      </c>
    </row>
    <row r="234" s="2" customFormat="1" ht="21.75" customHeight="1">
      <c r="A234" s="38"/>
      <c r="B234" s="39"/>
      <c r="C234" s="218" t="s">
        <v>988</v>
      </c>
      <c r="D234" s="218" t="s">
        <v>166</v>
      </c>
      <c r="E234" s="219" t="s">
        <v>966</v>
      </c>
      <c r="F234" s="220" t="s">
        <v>967</v>
      </c>
      <c r="G234" s="221" t="s">
        <v>185</v>
      </c>
      <c r="H234" s="222">
        <v>20</v>
      </c>
      <c r="I234" s="223"/>
      <c r="J234" s="224">
        <f>ROUND(I234*H234,2)</f>
        <v>0</v>
      </c>
      <c r="K234" s="220" t="s">
        <v>1</v>
      </c>
      <c r="L234" s="44"/>
      <c r="M234" s="225" t="s">
        <v>1</v>
      </c>
      <c r="N234" s="226" t="s">
        <v>41</v>
      </c>
      <c r="O234" s="91"/>
      <c r="P234" s="227">
        <f>O234*H234</f>
        <v>0</v>
      </c>
      <c r="Q234" s="227">
        <v>0</v>
      </c>
      <c r="R234" s="227">
        <f>Q234*H234</f>
        <v>0</v>
      </c>
      <c r="S234" s="227">
        <v>0</v>
      </c>
      <c r="T234" s="228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9" t="s">
        <v>854</v>
      </c>
      <c r="AT234" s="229" t="s">
        <v>166</v>
      </c>
      <c r="AU234" s="229" t="s">
        <v>85</v>
      </c>
      <c r="AY234" s="17" t="s">
        <v>164</v>
      </c>
      <c r="BE234" s="230">
        <f>IF(N234="základní",J234,0)</f>
        <v>0</v>
      </c>
      <c r="BF234" s="230">
        <f>IF(N234="snížená",J234,0)</f>
        <v>0</v>
      </c>
      <c r="BG234" s="230">
        <f>IF(N234="zákl. přenesená",J234,0)</f>
        <v>0</v>
      </c>
      <c r="BH234" s="230">
        <f>IF(N234="sníž. přenesená",J234,0)</f>
        <v>0</v>
      </c>
      <c r="BI234" s="230">
        <f>IF(N234="nulová",J234,0)</f>
        <v>0</v>
      </c>
      <c r="BJ234" s="17" t="s">
        <v>83</v>
      </c>
      <c r="BK234" s="230">
        <f>ROUND(I234*H234,2)</f>
        <v>0</v>
      </c>
      <c r="BL234" s="17" t="s">
        <v>854</v>
      </c>
      <c r="BM234" s="229" t="s">
        <v>989</v>
      </c>
    </row>
    <row r="235" s="2" customFormat="1" ht="16.5" customHeight="1">
      <c r="A235" s="38"/>
      <c r="B235" s="39"/>
      <c r="C235" s="218" t="s">
        <v>990</v>
      </c>
      <c r="D235" s="218" t="s">
        <v>166</v>
      </c>
      <c r="E235" s="219" t="s">
        <v>857</v>
      </c>
      <c r="F235" s="220" t="s">
        <v>858</v>
      </c>
      <c r="G235" s="221" t="s">
        <v>258</v>
      </c>
      <c r="H235" s="222">
        <v>2</v>
      </c>
      <c r="I235" s="223"/>
      <c r="J235" s="224">
        <f>ROUND(I235*H235,2)</f>
        <v>0</v>
      </c>
      <c r="K235" s="220" t="s">
        <v>1</v>
      </c>
      <c r="L235" s="44"/>
      <c r="M235" s="225" t="s">
        <v>1</v>
      </c>
      <c r="N235" s="226" t="s">
        <v>41</v>
      </c>
      <c r="O235" s="91"/>
      <c r="P235" s="227">
        <f>O235*H235</f>
        <v>0</v>
      </c>
      <c r="Q235" s="227">
        <v>0</v>
      </c>
      <c r="R235" s="227">
        <f>Q235*H235</f>
        <v>0</v>
      </c>
      <c r="S235" s="227">
        <v>0</v>
      </c>
      <c r="T235" s="22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9" t="s">
        <v>854</v>
      </c>
      <c r="AT235" s="229" t="s">
        <v>166</v>
      </c>
      <c r="AU235" s="229" t="s">
        <v>85</v>
      </c>
      <c r="AY235" s="17" t="s">
        <v>164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17" t="s">
        <v>83</v>
      </c>
      <c r="BK235" s="230">
        <f>ROUND(I235*H235,2)</f>
        <v>0</v>
      </c>
      <c r="BL235" s="17" t="s">
        <v>854</v>
      </c>
      <c r="BM235" s="229" t="s">
        <v>991</v>
      </c>
    </row>
    <row r="236" s="2" customFormat="1" ht="37.8" customHeight="1">
      <c r="A236" s="38"/>
      <c r="B236" s="39"/>
      <c r="C236" s="272" t="s">
        <v>992</v>
      </c>
      <c r="D236" s="272" t="s">
        <v>416</v>
      </c>
      <c r="E236" s="273" t="s">
        <v>993</v>
      </c>
      <c r="F236" s="274" t="s">
        <v>994</v>
      </c>
      <c r="G236" s="275" t="s">
        <v>770</v>
      </c>
      <c r="H236" s="276">
        <v>2</v>
      </c>
      <c r="I236" s="277"/>
      <c r="J236" s="278">
        <f>ROUND(I236*H236,2)</f>
        <v>0</v>
      </c>
      <c r="K236" s="274" t="s">
        <v>1</v>
      </c>
      <c r="L236" s="279"/>
      <c r="M236" s="280" t="s">
        <v>1</v>
      </c>
      <c r="N236" s="281" t="s">
        <v>41</v>
      </c>
      <c r="O236" s="91"/>
      <c r="P236" s="227">
        <f>O236*H236</f>
        <v>0</v>
      </c>
      <c r="Q236" s="227">
        <v>0</v>
      </c>
      <c r="R236" s="227">
        <f>Q236*H236</f>
        <v>0</v>
      </c>
      <c r="S236" s="227">
        <v>0</v>
      </c>
      <c r="T236" s="228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9" t="s">
        <v>309</v>
      </c>
      <c r="AT236" s="229" t="s">
        <v>416</v>
      </c>
      <c r="AU236" s="229" t="s">
        <v>85</v>
      </c>
      <c r="AY236" s="17" t="s">
        <v>164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17" t="s">
        <v>83</v>
      </c>
      <c r="BK236" s="230">
        <f>ROUND(I236*H236,2)</f>
        <v>0</v>
      </c>
      <c r="BL236" s="17" t="s">
        <v>292</v>
      </c>
      <c r="BM236" s="229" t="s">
        <v>995</v>
      </c>
    </row>
    <row r="237" s="2" customFormat="1" ht="33" customHeight="1">
      <c r="A237" s="38"/>
      <c r="B237" s="39"/>
      <c r="C237" s="272" t="s">
        <v>996</v>
      </c>
      <c r="D237" s="272" t="s">
        <v>416</v>
      </c>
      <c r="E237" s="273" t="s">
        <v>997</v>
      </c>
      <c r="F237" s="274" t="s">
        <v>998</v>
      </c>
      <c r="G237" s="275" t="s">
        <v>770</v>
      </c>
      <c r="H237" s="276">
        <v>2</v>
      </c>
      <c r="I237" s="277"/>
      <c r="J237" s="278">
        <f>ROUND(I237*H237,2)</f>
        <v>0</v>
      </c>
      <c r="K237" s="274" t="s">
        <v>1</v>
      </c>
      <c r="L237" s="279"/>
      <c r="M237" s="280" t="s">
        <v>1</v>
      </c>
      <c r="N237" s="281" t="s">
        <v>41</v>
      </c>
      <c r="O237" s="91"/>
      <c r="P237" s="227">
        <f>O237*H237</f>
        <v>0</v>
      </c>
      <c r="Q237" s="227">
        <v>0</v>
      </c>
      <c r="R237" s="227">
        <f>Q237*H237</f>
        <v>0</v>
      </c>
      <c r="S237" s="227">
        <v>0</v>
      </c>
      <c r="T237" s="228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9" t="s">
        <v>309</v>
      </c>
      <c r="AT237" s="229" t="s">
        <v>416</v>
      </c>
      <c r="AU237" s="229" t="s">
        <v>85</v>
      </c>
      <c r="AY237" s="17" t="s">
        <v>164</v>
      </c>
      <c r="BE237" s="230">
        <f>IF(N237="základní",J237,0)</f>
        <v>0</v>
      </c>
      <c r="BF237" s="230">
        <f>IF(N237="snížená",J237,0)</f>
        <v>0</v>
      </c>
      <c r="BG237" s="230">
        <f>IF(N237="zákl. přenesená",J237,0)</f>
        <v>0</v>
      </c>
      <c r="BH237" s="230">
        <f>IF(N237="sníž. přenesená",J237,0)</f>
        <v>0</v>
      </c>
      <c r="BI237" s="230">
        <f>IF(N237="nulová",J237,0)</f>
        <v>0</v>
      </c>
      <c r="BJ237" s="17" t="s">
        <v>83</v>
      </c>
      <c r="BK237" s="230">
        <f>ROUND(I237*H237,2)</f>
        <v>0</v>
      </c>
      <c r="BL237" s="17" t="s">
        <v>292</v>
      </c>
      <c r="BM237" s="229" t="s">
        <v>999</v>
      </c>
    </row>
    <row r="238" s="2" customFormat="1" ht="16.5" customHeight="1">
      <c r="A238" s="38"/>
      <c r="B238" s="39"/>
      <c r="C238" s="272" t="s">
        <v>1000</v>
      </c>
      <c r="D238" s="272" t="s">
        <v>416</v>
      </c>
      <c r="E238" s="273" t="s">
        <v>944</v>
      </c>
      <c r="F238" s="274" t="s">
        <v>945</v>
      </c>
      <c r="G238" s="275" t="s">
        <v>770</v>
      </c>
      <c r="H238" s="276">
        <v>2</v>
      </c>
      <c r="I238" s="277"/>
      <c r="J238" s="278">
        <f>ROUND(I238*H238,2)</f>
        <v>0</v>
      </c>
      <c r="K238" s="274" t="s">
        <v>1</v>
      </c>
      <c r="L238" s="279"/>
      <c r="M238" s="280" t="s">
        <v>1</v>
      </c>
      <c r="N238" s="281" t="s">
        <v>41</v>
      </c>
      <c r="O238" s="91"/>
      <c r="P238" s="227">
        <f>O238*H238</f>
        <v>0</v>
      </c>
      <c r="Q238" s="227">
        <v>0</v>
      </c>
      <c r="R238" s="227">
        <f>Q238*H238</f>
        <v>0</v>
      </c>
      <c r="S238" s="227">
        <v>0</v>
      </c>
      <c r="T238" s="22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9" t="s">
        <v>309</v>
      </c>
      <c r="AT238" s="229" t="s">
        <v>416</v>
      </c>
      <c r="AU238" s="229" t="s">
        <v>85</v>
      </c>
      <c r="AY238" s="17" t="s">
        <v>164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7" t="s">
        <v>83</v>
      </c>
      <c r="BK238" s="230">
        <f>ROUND(I238*H238,2)</f>
        <v>0</v>
      </c>
      <c r="BL238" s="17" t="s">
        <v>292</v>
      </c>
      <c r="BM238" s="229" t="s">
        <v>1001</v>
      </c>
    </row>
    <row r="239" s="2" customFormat="1" ht="16.5" customHeight="1">
      <c r="A239" s="38"/>
      <c r="B239" s="39"/>
      <c r="C239" s="272" t="s">
        <v>1002</v>
      </c>
      <c r="D239" s="272" t="s">
        <v>416</v>
      </c>
      <c r="E239" s="273" t="s">
        <v>948</v>
      </c>
      <c r="F239" s="274" t="s">
        <v>949</v>
      </c>
      <c r="G239" s="275" t="s">
        <v>770</v>
      </c>
      <c r="H239" s="276">
        <v>2</v>
      </c>
      <c r="I239" s="277"/>
      <c r="J239" s="278">
        <f>ROUND(I239*H239,2)</f>
        <v>0</v>
      </c>
      <c r="K239" s="274" t="s">
        <v>1</v>
      </c>
      <c r="L239" s="279"/>
      <c r="M239" s="280" t="s">
        <v>1</v>
      </c>
      <c r="N239" s="281" t="s">
        <v>41</v>
      </c>
      <c r="O239" s="91"/>
      <c r="P239" s="227">
        <f>O239*H239</f>
        <v>0</v>
      </c>
      <c r="Q239" s="227">
        <v>0</v>
      </c>
      <c r="R239" s="227">
        <f>Q239*H239</f>
        <v>0</v>
      </c>
      <c r="S239" s="227">
        <v>0</v>
      </c>
      <c r="T239" s="228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9" t="s">
        <v>309</v>
      </c>
      <c r="AT239" s="229" t="s">
        <v>416</v>
      </c>
      <c r="AU239" s="229" t="s">
        <v>85</v>
      </c>
      <c r="AY239" s="17" t="s">
        <v>164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17" t="s">
        <v>83</v>
      </c>
      <c r="BK239" s="230">
        <f>ROUND(I239*H239,2)</f>
        <v>0</v>
      </c>
      <c r="BL239" s="17" t="s">
        <v>292</v>
      </c>
      <c r="BM239" s="229" t="s">
        <v>1003</v>
      </c>
    </row>
    <row r="240" s="2" customFormat="1" ht="16.5" customHeight="1">
      <c r="A240" s="38"/>
      <c r="B240" s="39"/>
      <c r="C240" s="272" t="s">
        <v>1004</v>
      </c>
      <c r="D240" s="272" t="s">
        <v>416</v>
      </c>
      <c r="E240" s="273" t="s">
        <v>760</v>
      </c>
      <c r="F240" s="274" t="s">
        <v>761</v>
      </c>
      <c r="G240" s="275" t="s">
        <v>416</v>
      </c>
      <c r="H240" s="276">
        <v>20</v>
      </c>
      <c r="I240" s="277"/>
      <c r="J240" s="278">
        <f>ROUND(I240*H240,2)</f>
        <v>0</v>
      </c>
      <c r="K240" s="274" t="s">
        <v>1</v>
      </c>
      <c r="L240" s="279"/>
      <c r="M240" s="280" t="s">
        <v>1</v>
      </c>
      <c r="N240" s="281" t="s">
        <v>41</v>
      </c>
      <c r="O240" s="91"/>
      <c r="P240" s="227">
        <f>O240*H240</f>
        <v>0</v>
      </c>
      <c r="Q240" s="227">
        <v>0</v>
      </c>
      <c r="R240" s="227">
        <f>Q240*H240</f>
        <v>0</v>
      </c>
      <c r="S240" s="227">
        <v>0</v>
      </c>
      <c r="T240" s="228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9" t="s">
        <v>309</v>
      </c>
      <c r="AT240" s="229" t="s">
        <v>416</v>
      </c>
      <c r="AU240" s="229" t="s">
        <v>85</v>
      </c>
      <c r="AY240" s="17" t="s">
        <v>164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17" t="s">
        <v>83</v>
      </c>
      <c r="BK240" s="230">
        <f>ROUND(I240*H240,2)</f>
        <v>0</v>
      </c>
      <c r="BL240" s="17" t="s">
        <v>292</v>
      </c>
      <c r="BM240" s="229" t="s">
        <v>1005</v>
      </c>
    </row>
    <row r="241" s="2" customFormat="1" ht="16.5" customHeight="1">
      <c r="A241" s="38"/>
      <c r="B241" s="39"/>
      <c r="C241" s="272" t="s">
        <v>1006</v>
      </c>
      <c r="D241" s="272" t="s">
        <v>416</v>
      </c>
      <c r="E241" s="273" t="s">
        <v>954</v>
      </c>
      <c r="F241" s="274" t="s">
        <v>955</v>
      </c>
      <c r="G241" s="275" t="s">
        <v>416</v>
      </c>
      <c r="H241" s="276">
        <v>4</v>
      </c>
      <c r="I241" s="277"/>
      <c r="J241" s="278">
        <f>ROUND(I241*H241,2)</f>
        <v>0</v>
      </c>
      <c r="K241" s="274" t="s">
        <v>1</v>
      </c>
      <c r="L241" s="279"/>
      <c r="M241" s="280" t="s">
        <v>1</v>
      </c>
      <c r="N241" s="281" t="s">
        <v>41</v>
      </c>
      <c r="O241" s="91"/>
      <c r="P241" s="227">
        <f>O241*H241</f>
        <v>0</v>
      </c>
      <c r="Q241" s="227">
        <v>0</v>
      </c>
      <c r="R241" s="227">
        <f>Q241*H241</f>
        <v>0</v>
      </c>
      <c r="S241" s="227">
        <v>0</v>
      </c>
      <c r="T241" s="22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9" t="s">
        <v>309</v>
      </c>
      <c r="AT241" s="229" t="s">
        <v>416</v>
      </c>
      <c r="AU241" s="229" t="s">
        <v>85</v>
      </c>
      <c r="AY241" s="17" t="s">
        <v>164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17" t="s">
        <v>83</v>
      </c>
      <c r="BK241" s="230">
        <f>ROUND(I241*H241,2)</f>
        <v>0</v>
      </c>
      <c r="BL241" s="17" t="s">
        <v>292</v>
      </c>
      <c r="BM241" s="229" t="s">
        <v>1007</v>
      </c>
    </row>
    <row r="242" s="12" customFormat="1" ht="22.8" customHeight="1">
      <c r="A242" s="12"/>
      <c r="B242" s="202"/>
      <c r="C242" s="203"/>
      <c r="D242" s="204" t="s">
        <v>75</v>
      </c>
      <c r="E242" s="216" t="s">
        <v>1008</v>
      </c>
      <c r="F242" s="216" t="s">
        <v>1009</v>
      </c>
      <c r="G242" s="203"/>
      <c r="H242" s="203"/>
      <c r="I242" s="206"/>
      <c r="J242" s="217">
        <f>BK242</f>
        <v>0</v>
      </c>
      <c r="K242" s="203"/>
      <c r="L242" s="208"/>
      <c r="M242" s="209"/>
      <c r="N242" s="210"/>
      <c r="O242" s="210"/>
      <c r="P242" s="211">
        <f>SUM(P243:P244)</f>
        <v>0</v>
      </c>
      <c r="Q242" s="210"/>
      <c r="R242" s="211">
        <f>SUM(R243:R244)</f>
        <v>0</v>
      </c>
      <c r="S242" s="210"/>
      <c r="T242" s="212">
        <f>SUM(T243:T244)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13" t="s">
        <v>178</v>
      </c>
      <c r="AT242" s="214" t="s">
        <v>75</v>
      </c>
      <c r="AU242" s="214" t="s">
        <v>83</v>
      </c>
      <c r="AY242" s="213" t="s">
        <v>164</v>
      </c>
      <c r="BK242" s="215">
        <f>SUM(BK243:BK244)</f>
        <v>0</v>
      </c>
    </row>
    <row r="243" s="2" customFormat="1" ht="16.5" customHeight="1">
      <c r="A243" s="38"/>
      <c r="B243" s="39"/>
      <c r="C243" s="218" t="s">
        <v>1010</v>
      </c>
      <c r="D243" s="218" t="s">
        <v>166</v>
      </c>
      <c r="E243" s="219" t="s">
        <v>1011</v>
      </c>
      <c r="F243" s="220" t="s">
        <v>1012</v>
      </c>
      <c r="G243" s="221" t="s">
        <v>258</v>
      </c>
      <c r="H243" s="222">
        <v>42</v>
      </c>
      <c r="I243" s="223"/>
      <c r="J243" s="224">
        <f>ROUND(I243*H243,2)</f>
        <v>0</v>
      </c>
      <c r="K243" s="220" t="s">
        <v>1</v>
      </c>
      <c r="L243" s="44"/>
      <c r="M243" s="225" t="s">
        <v>1</v>
      </c>
      <c r="N243" s="226" t="s">
        <v>41</v>
      </c>
      <c r="O243" s="91"/>
      <c r="P243" s="227">
        <f>O243*H243</f>
        <v>0</v>
      </c>
      <c r="Q243" s="227">
        <v>0</v>
      </c>
      <c r="R243" s="227">
        <f>Q243*H243</f>
        <v>0</v>
      </c>
      <c r="S243" s="227">
        <v>0</v>
      </c>
      <c r="T243" s="228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9" t="s">
        <v>854</v>
      </c>
      <c r="AT243" s="229" t="s">
        <v>166</v>
      </c>
      <c r="AU243" s="229" t="s">
        <v>85</v>
      </c>
      <c r="AY243" s="17" t="s">
        <v>164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17" t="s">
        <v>83</v>
      </c>
      <c r="BK243" s="230">
        <f>ROUND(I243*H243,2)</f>
        <v>0</v>
      </c>
      <c r="BL243" s="17" t="s">
        <v>854</v>
      </c>
      <c r="BM243" s="229" t="s">
        <v>1013</v>
      </c>
    </row>
    <row r="244" s="2" customFormat="1" ht="24.15" customHeight="1">
      <c r="A244" s="38"/>
      <c r="B244" s="39"/>
      <c r="C244" s="272" t="s">
        <v>1014</v>
      </c>
      <c r="D244" s="272" t="s">
        <v>416</v>
      </c>
      <c r="E244" s="273" t="s">
        <v>1015</v>
      </c>
      <c r="F244" s="274" t="s">
        <v>1016</v>
      </c>
      <c r="G244" s="275" t="s">
        <v>770</v>
      </c>
      <c r="H244" s="276">
        <v>42</v>
      </c>
      <c r="I244" s="277"/>
      <c r="J244" s="278">
        <f>ROUND(I244*H244,2)</f>
        <v>0</v>
      </c>
      <c r="K244" s="274" t="s">
        <v>1</v>
      </c>
      <c r="L244" s="279"/>
      <c r="M244" s="280" t="s">
        <v>1</v>
      </c>
      <c r="N244" s="281" t="s">
        <v>41</v>
      </c>
      <c r="O244" s="91"/>
      <c r="P244" s="227">
        <f>O244*H244</f>
        <v>0</v>
      </c>
      <c r="Q244" s="227">
        <v>0</v>
      </c>
      <c r="R244" s="227">
        <f>Q244*H244</f>
        <v>0</v>
      </c>
      <c r="S244" s="227">
        <v>0</v>
      </c>
      <c r="T244" s="22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9" t="s">
        <v>309</v>
      </c>
      <c r="AT244" s="229" t="s">
        <v>416</v>
      </c>
      <c r="AU244" s="229" t="s">
        <v>85</v>
      </c>
      <c r="AY244" s="17" t="s">
        <v>164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17" t="s">
        <v>83</v>
      </c>
      <c r="BK244" s="230">
        <f>ROUND(I244*H244,2)</f>
        <v>0</v>
      </c>
      <c r="BL244" s="17" t="s">
        <v>292</v>
      </c>
      <c r="BM244" s="229" t="s">
        <v>1017</v>
      </c>
    </row>
    <row r="245" s="12" customFormat="1" ht="22.8" customHeight="1">
      <c r="A245" s="12"/>
      <c r="B245" s="202"/>
      <c r="C245" s="203"/>
      <c r="D245" s="204" t="s">
        <v>75</v>
      </c>
      <c r="E245" s="216" t="s">
        <v>1018</v>
      </c>
      <c r="F245" s="216" t="s">
        <v>1019</v>
      </c>
      <c r="G245" s="203"/>
      <c r="H245" s="203"/>
      <c r="I245" s="206"/>
      <c r="J245" s="217">
        <f>BK245</f>
        <v>0</v>
      </c>
      <c r="K245" s="203"/>
      <c r="L245" s="208"/>
      <c r="M245" s="209"/>
      <c r="N245" s="210"/>
      <c r="O245" s="210"/>
      <c r="P245" s="211">
        <f>SUM(P246:P247)</f>
        <v>0</v>
      </c>
      <c r="Q245" s="210"/>
      <c r="R245" s="211">
        <f>SUM(R246:R247)</f>
        <v>0</v>
      </c>
      <c r="S245" s="210"/>
      <c r="T245" s="212">
        <f>SUM(T246:T247)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13" t="s">
        <v>178</v>
      </c>
      <c r="AT245" s="214" t="s">
        <v>75</v>
      </c>
      <c r="AU245" s="214" t="s">
        <v>83</v>
      </c>
      <c r="AY245" s="213" t="s">
        <v>164</v>
      </c>
      <c r="BK245" s="215">
        <f>SUM(BK246:BK247)</f>
        <v>0</v>
      </c>
    </row>
    <row r="246" s="2" customFormat="1" ht="16.5" customHeight="1">
      <c r="A246" s="38"/>
      <c r="B246" s="39"/>
      <c r="C246" s="218" t="s">
        <v>1020</v>
      </c>
      <c r="D246" s="218" t="s">
        <v>166</v>
      </c>
      <c r="E246" s="219" t="s">
        <v>1011</v>
      </c>
      <c r="F246" s="220" t="s">
        <v>1012</v>
      </c>
      <c r="G246" s="221" t="s">
        <v>258</v>
      </c>
      <c r="H246" s="222">
        <v>4</v>
      </c>
      <c r="I246" s="223"/>
      <c r="J246" s="224">
        <f>ROUND(I246*H246,2)</f>
        <v>0</v>
      </c>
      <c r="K246" s="220" t="s">
        <v>1</v>
      </c>
      <c r="L246" s="44"/>
      <c r="M246" s="225" t="s">
        <v>1</v>
      </c>
      <c r="N246" s="226" t="s">
        <v>41</v>
      </c>
      <c r="O246" s="91"/>
      <c r="P246" s="227">
        <f>O246*H246</f>
        <v>0</v>
      </c>
      <c r="Q246" s="227">
        <v>0</v>
      </c>
      <c r="R246" s="227">
        <f>Q246*H246</f>
        <v>0</v>
      </c>
      <c r="S246" s="227">
        <v>0</v>
      </c>
      <c r="T246" s="228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9" t="s">
        <v>854</v>
      </c>
      <c r="AT246" s="229" t="s">
        <v>166</v>
      </c>
      <c r="AU246" s="229" t="s">
        <v>85</v>
      </c>
      <c r="AY246" s="17" t="s">
        <v>164</v>
      </c>
      <c r="BE246" s="230">
        <f>IF(N246="základní",J246,0)</f>
        <v>0</v>
      </c>
      <c r="BF246" s="230">
        <f>IF(N246="snížená",J246,0)</f>
        <v>0</v>
      </c>
      <c r="BG246" s="230">
        <f>IF(N246="zákl. přenesená",J246,0)</f>
        <v>0</v>
      </c>
      <c r="BH246" s="230">
        <f>IF(N246="sníž. přenesená",J246,0)</f>
        <v>0</v>
      </c>
      <c r="BI246" s="230">
        <f>IF(N246="nulová",J246,0)</f>
        <v>0</v>
      </c>
      <c r="BJ246" s="17" t="s">
        <v>83</v>
      </c>
      <c r="BK246" s="230">
        <f>ROUND(I246*H246,2)</f>
        <v>0</v>
      </c>
      <c r="BL246" s="17" t="s">
        <v>854</v>
      </c>
      <c r="BM246" s="229" t="s">
        <v>1021</v>
      </c>
    </row>
    <row r="247" s="2" customFormat="1" ht="24.15" customHeight="1">
      <c r="A247" s="38"/>
      <c r="B247" s="39"/>
      <c r="C247" s="272" t="s">
        <v>1022</v>
      </c>
      <c r="D247" s="272" t="s">
        <v>416</v>
      </c>
      <c r="E247" s="273" t="s">
        <v>1023</v>
      </c>
      <c r="F247" s="274" t="s">
        <v>1024</v>
      </c>
      <c r="G247" s="275" t="s">
        <v>770</v>
      </c>
      <c r="H247" s="276">
        <v>4</v>
      </c>
      <c r="I247" s="277"/>
      <c r="J247" s="278">
        <f>ROUND(I247*H247,2)</f>
        <v>0</v>
      </c>
      <c r="K247" s="274" t="s">
        <v>1</v>
      </c>
      <c r="L247" s="279"/>
      <c r="M247" s="280" t="s">
        <v>1</v>
      </c>
      <c r="N247" s="281" t="s">
        <v>41</v>
      </c>
      <c r="O247" s="91"/>
      <c r="P247" s="227">
        <f>O247*H247</f>
        <v>0</v>
      </c>
      <c r="Q247" s="227">
        <v>0</v>
      </c>
      <c r="R247" s="227">
        <f>Q247*H247</f>
        <v>0</v>
      </c>
      <c r="S247" s="227">
        <v>0</v>
      </c>
      <c r="T247" s="228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9" t="s">
        <v>309</v>
      </c>
      <c r="AT247" s="229" t="s">
        <v>416</v>
      </c>
      <c r="AU247" s="229" t="s">
        <v>85</v>
      </c>
      <c r="AY247" s="17" t="s">
        <v>164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17" t="s">
        <v>83</v>
      </c>
      <c r="BK247" s="230">
        <f>ROUND(I247*H247,2)</f>
        <v>0</v>
      </c>
      <c r="BL247" s="17" t="s">
        <v>292</v>
      </c>
      <c r="BM247" s="229" t="s">
        <v>1025</v>
      </c>
    </row>
    <row r="248" s="12" customFormat="1" ht="22.8" customHeight="1">
      <c r="A248" s="12"/>
      <c r="B248" s="202"/>
      <c r="C248" s="203"/>
      <c r="D248" s="204" t="s">
        <v>75</v>
      </c>
      <c r="E248" s="216" t="s">
        <v>1026</v>
      </c>
      <c r="F248" s="216" t="s">
        <v>1027</v>
      </c>
      <c r="G248" s="203"/>
      <c r="H248" s="203"/>
      <c r="I248" s="206"/>
      <c r="J248" s="217">
        <f>BK248</f>
        <v>0</v>
      </c>
      <c r="K248" s="203"/>
      <c r="L248" s="208"/>
      <c r="M248" s="209"/>
      <c r="N248" s="210"/>
      <c r="O248" s="210"/>
      <c r="P248" s="211">
        <f>P249</f>
        <v>0</v>
      </c>
      <c r="Q248" s="210"/>
      <c r="R248" s="211">
        <f>R249</f>
        <v>0</v>
      </c>
      <c r="S248" s="210"/>
      <c r="T248" s="212">
        <f>T249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13" t="s">
        <v>178</v>
      </c>
      <c r="AT248" s="214" t="s">
        <v>75</v>
      </c>
      <c r="AU248" s="214" t="s">
        <v>83</v>
      </c>
      <c r="AY248" s="213" t="s">
        <v>164</v>
      </c>
      <c r="BK248" s="215">
        <f>BK249</f>
        <v>0</v>
      </c>
    </row>
    <row r="249" s="2" customFormat="1" ht="16.5" customHeight="1">
      <c r="A249" s="38"/>
      <c r="B249" s="39"/>
      <c r="C249" s="218" t="s">
        <v>1028</v>
      </c>
      <c r="D249" s="218" t="s">
        <v>166</v>
      </c>
      <c r="E249" s="219" t="s">
        <v>912</v>
      </c>
      <c r="F249" s="220" t="s">
        <v>913</v>
      </c>
      <c r="G249" s="221" t="s">
        <v>258</v>
      </c>
      <c r="H249" s="222">
        <v>3</v>
      </c>
      <c r="I249" s="223"/>
      <c r="J249" s="224">
        <f>ROUND(I249*H249,2)</f>
        <v>0</v>
      </c>
      <c r="K249" s="220" t="s">
        <v>1</v>
      </c>
      <c r="L249" s="44"/>
      <c r="M249" s="225" t="s">
        <v>1</v>
      </c>
      <c r="N249" s="226" t="s">
        <v>41</v>
      </c>
      <c r="O249" s="91"/>
      <c r="P249" s="227">
        <f>O249*H249</f>
        <v>0</v>
      </c>
      <c r="Q249" s="227">
        <v>0</v>
      </c>
      <c r="R249" s="227">
        <f>Q249*H249</f>
        <v>0</v>
      </c>
      <c r="S249" s="227">
        <v>0</v>
      </c>
      <c r="T249" s="228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9" t="s">
        <v>854</v>
      </c>
      <c r="AT249" s="229" t="s">
        <v>166</v>
      </c>
      <c r="AU249" s="229" t="s">
        <v>85</v>
      </c>
      <c r="AY249" s="17" t="s">
        <v>164</v>
      </c>
      <c r="BE249" s="230">
        <f>IF(N249="základní",J249,0)</f>
        <v>0</v>
      </c>
      <c r="BF249" s="230">
        <f>IF(N249="snížená",J249,0)</f>
        <v>0</v>
      </c>
      <c r="BG249" s="230">
        <f>IF(N249="zákl. přenesená",J249,0)</f>
        <v>0</v>
      </c>
      <c r="BH249" s="230">
        <f>IF(N249="sníž. přenesená",J249,0)</f>
        <v>0</v>
      </c>
      <c r="BI249" s="230">
        <f>IF(N249="nulová",J249,0)</f>
        <v>0</v>
      </c>
      <c r="BJ249" s="17" t="s">
        <v>83</v>
      </c>
      <c r="BK249" s="230">
        <f>ROUND(I249*H249,2)</f>
        <v>0</v>
      </c>
      <c r="BL249" s="17" t="s">
        <v>854</v>
      </c>
      <c r="BM249" s="229" t="s">
        <v>1029</v>
      </c>
    </row>
    <row r="250" s="12" customFormat="1" ht="22.8" customHeight="1">
      <c r="A250" s="12"/>
      <c r="B250" s="202"/>
      <c r="C250" s="203"/>
      <c r="D250" s="204" t="s">
        <v>75</v>
      </c>
      <c r="E250" s="216" t="s">
        <v>1030</v>
      </c>
      <c r="F250" s="216" t="s">
        <v>1031</v>
      </c>
      <c r="G250" s="203"/>
      <c r="H250" s="203"/>
      <c r="I250" s="206"/>
      <c r="J250" s="217">
        <f>BK250</f>
        <v>0</v>
      </c>
      <c r="K250" s="203"/>
      <c r="L250" s="208"/>
      <c r="M250" s="209"/>
      <c r="N250" s="210"/>
      <c r="O250" s="210"/>
      <c r="P250" s="211">
        <v>0</v>
      </c>
      <c r="Q250" s="210"/>
      <c r="R250" s="211">
        <v>0</v>
      </c>
      <c r="S250" s="210"/>
      <c r="T250" s="212"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13" t="s">
        <v>178</v>
      </c>
      <c r="AT250" s="214" t="s">
        <v>75</v>
      </c>
      <c r="AU250" s="214" t="s">
        <v>83</v>
      </c>
      <c r="AY250" s="213" t="s">
        <v>164</v>
      </c>
      <c r="BK250" s="215">
        <v>0</v>
      </c>
    </row>
    <row r="251" s="12" customFormat="1" ht="22.8" customHeight="1">
      <c r="A251" s="12"/>
      <c r="B251" s="202"/>
      <c r="C251" s="203"/>
      <c r="D251" s="204" t="s">
        <v>75</v>
      </c>
      <c r="E251" s="216" t="s">
        <v>1032</v>
      </c>
      <c r="F251" s="216" t="s">
        <v>1033</v>
      </c>
      <c r="G251" s="203"/>
      <c r="H251" s="203"/>
      <c r="I251" s="206"/>
      <c r="J251" s="217">
        <f>BK251</f>
        <v>0</v>
      </c>
      <c r="K251" s="203"/>
      <c r="L251" s="208"/>
      <c r="M251" s="209"/>
      <c r="N251" s="210"/>
      <c r="O251" s="210"/>
      <c r="P251" s="211">
        <f>SUM(P252:P257)</f>
        <v>0</v>
      </c>
      <c r="Q251" s="210"/>
      <c r="R251" s="211">
        <f>SUM(R252:R257)</f>
        <v>0.19503000000000001</v>
      </c>
      <c r="S251" s="210"/>
      <c r="T251" s="212">
        <f>SUM(T252:T257)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13" t="s">
        <v>178</v>
      </c>
      <c r="AT251" s="214" t="s">
        <v>75</v>
      </c>
      <c r="AU251" s="214" t="s">
        <v>83</v>
      </c>
      <c r="AY251" s="213" t="s">
        <v>164</v>
      </c>
      <c r="BK251" s="215">
        <f>SUM(BK252:BK257)</f>
        <v>0</v>
      </c>
    </row>
    <row r="252" s="2" customFormat="1" ht="16.5" customHeight="1">
      <c r="A252" s="38"/>
      <c r="B252" s="39"/>
      <c r="C252" s="218" t="s">
        <v>1034</v>
      </c>
      <c r="D252" s="218" t="s">
        <v>166</v>
      </c>
      <c r="E252" s="219" t="s">
        <v>1035</v>
      </c>
      <c r="F252" s="220" t="s">
        <v>1036</v>
      </c>
      <c r="G252" s="221" t="s">
        <v>185</v>
      </c>
      <c r="H252" s="222">
        <v>1</v>
      </c>
      <c r="I252" s="223"/>
      <c r="J252" s="224">
        <f>ROUND(I252*H252,2)</f>
        <v>0</v>
      </c>
      <c r="K252" s="220" t="s">
        <v>1</v>
      </c>
      <c r="L252" s="44"/>
      <c r="M252" s="225" t="s">
        <v>1</v>
      </c>
      <c r="N252" s="226" t="s">
        <v>41</v>
      </c>
      <c r="O252" s="91"/>
      <c r="P252" s="227">
        <f>O252*H252</f>
        <v>0</v>
      </c>
      <c r="Q252" s="227">
        <v>3.0000000000000001E-05</v>
      </c>
      <c r="R252" s="227">
        <f>Q252*H252</f>
        <v>3.0000000000000001E-05</v>
      </c>
      <c r="S252" s="227">
        <v>0</v>
      </c>
      <c r="T252" s="228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9" t="s">
        <v>854</v>
      </c>
      <c r="AT252" s="229" t="s">
        <v>166</v>
      </c>
      <c r="AU252" s="229" t="s">
        <v>85</v>
      </c>
      <c r="AY252" s="17" t="s">
        <v>164</v>
      </c>
      <c r="BE252" s="230">
        <f>IF(N252="základní",J252,0)</f>
        <v>0</v>
      </c>
      <c r="BF252" s="230">
        <f>IF(N252="snížená",J252,0)</f>
        <v>0</v>
      </c>
      <c r="BG252" s="230">
        <f>IF(N252="zákl. přenesená",J252,0)</f>
        <v>0</v>
      </c>
      <c r="BH252" s="230">
        <f>IF(N252="sníž. přenesená",J252,0)</f>
        <v>0</v>
      </c>
      <c r="BI252" s="230">
        <f>IF(N252="nulová",J252,0)</f>
        <v>0</v>
      </c>
      <c r="BJ252" s="17" t="s">
        <v>83</v>
      </c>
      <c r="BK252" s="230">
        <f>ROUND(I252*H252,2)</f>
        <v>0</v>
      </c>
      <c r="BL252" s="17" t="s">
        <v>854</v>
      </c>
      <c r="BM252" s="229" t="s">
        <v>1037</v>
      </c>
    </row>
    <row r="253" s="2" customFormat="1" ht="16.5" customHeight="1">
      <c r="A253" s="38"/>
      <c r="B253" s="39"/>
      <c r="C253" s="218" t="s">
        <v>1038</v>
      </c>
      <c r="D253" s="218" t="s">
        <v>166</v>
      </c>
      <c r="E253" s="219" t="s">
        <v>1039</v>
      </c>
      <c r="F253" s="220" t="s">
        <v>1040</v>
      </c>
      <c r="G253" s="221" t="s">
        <v>191</v>
      </c>
      <c r="H253" s="222">
        <v>1.2390000000000001</v>
      </c>
      <c r="I253" s="223"/>
      <c r="J253" s="224">
        <f>ROUND(I253*H253,2)</f>
        <v>0</v>
      </c>
      <c r="K253" s="220" t="s">
        <v>1</v>
      </c>
      <c r="L253" s="44"/>
      <c r="M253" s="225" t="s">
        <v>1</v>
      </c>
      <c r="N253" s="226" t="s">
        <v>41</v>
      </c>
      <c r="O253" s="91"/>
      <c r="P253" s="227">
        <f>O253*H253</f>
        <v>0</v>
      </c>
      <c r="Q253" s="227">
        <v>0</v>
      </c>
      <c r="R253" s="227">
        <f>Q253*H253</f>
        <v>0</v>
      </c>
      <c r="S253" s="227">
        <v>0</v>
      </c>
      <c r="T253" s="228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9" t="s">
        <v>854</v>
      </c>
      <c r="AT253" s="229" t="s">
        <v>166</v>
      </c>
      <c r="AU253" s="229" t="s">
        <v>85</v>
      </c>
      <c r="AY253" s="17" t="s">
        <v>164</v>
      </c>
      <c r="BE253" s="230">
        <f>IF(N253="základní",J253,0)</f>
        <v>0</v>
      </c>
      <c r="BF253" s="230">
        <f>IF(N253="snížená",J253,0)</f>
        <v>0</v>
      </c>
      <c r="BG253" s="230">
        <f>IF(N253="zákl. přenesená",J253,0)</f>
        <v>0</v>
      </c>
      <c r="BH253" s="230">
        <f>IF(N253="sníž. přenesená",J253,0)</f>
        <v>0</v>
      </c>
      <c r="BI253" s="230">
        <f>IF(N253="nulová",J253,0)</f>
        <v>0</v>
      </c>
      <c r="BJ253" s="17" t="s">
        <v>83</v>
      </c>
      <c r="BK253" s="230">
        <f>ROUND(I253*H253,2)</f>
        <v>0</v>
      </c>
      <c r="BL253" s="17" t="s">
        <v>854</v>
      </c>
      <c r="BM253" s="229" t="s">
        <v>1041</v>
      </c>
    </row>
    <row r="254" s="2" customFormat="1" ht="16.5" customHeight="1">
      <c r="A254" s="38"/>
      <c r="B254" s="39"/>
      <c r="C254" s="218" t="s">
        <v>1042</v>
      </c>
      <c r="D254" s="218" t="s">
        <v>166</v>
      </c>
      <c r="E254" s="219" t="s">
        <v>1043</v>
      </c>
      <c r="F254" s="220" t="s">
        <v>1044</v>
      </c>
      <c r="G254" s="221" t="s">
        <v>191</v>
      </c>
      <c r="H254" s="222">
        <v>2.4990000000000001</v>
      </c>
      <c r="I254" s="223"/>
      <c r="J254" s="224">
        <f>ROUND(I254*H254,2)</f>
        <v>0</v>
      </c>
      <c r="K254" s="220" t="s">
        <v>1</v>
      </c>
      <c r="L254" s="44"/>
      <c r="M254" s="225" t="s">
        <v>1</v>
      </c>
      <c r="N254" s="226" t="s">
        <v>41</v>
      </c>
      <c r="O254" s="91"/>
      <c r="P254" s="227">
        <f>O254*H254</f>
        <v>0</v>
      </c>
      <c r="Q254" s="227">
        <v>0</v>
      </c>
      <c r="R254" s="227">
        <f>Q254*H254</f>
        <v>0</v>
      </c>
      <c r="S254" s="227">
        <v>0</v>
      </c>
      <c r="T254" s="228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9" t="s">
        <v>854</v>
      </c>
      <c r="AT254" s="229" t="s">
        <v>166</v>
      </c>
      <c r="AU254" s="229" t="s">
        <v>85</v>
      </c>
      <c r="AY254" s="17" t="s">
        <v>164</v>
      </c>
      <c r="BE254" s="230">
        <f>IF(N254="základní",J254,0)</f>
        <v>0</v>
      </c>
      <c r="BF254" s="230">
        <f>IF(N254="snížená",J254,0)</f>
        <v>0</v>
      </c>
      <c r="BG254" s="230">
        <f>IF(N254="zákl. přenesená",J254,0)</f>
        <v>0</v>
      </c>
      <c r="BH254" s="230">
        <f>IF(N254="sníž. přenesená",J254,0)</f>
        <v>0</v>
      </c>
      <c r="BI254" s="230">
        <f>IF(N254="nulová",J254,0)</f>
        <v>0</v>
      </c>
      <c r="BJ254" s="17" t="s">
        <v>83</v>
      </c>
      <c r="BK254" s="230">
        <f>ROUND(I254*H254,2)</f>
        <v>0</v>
      </c>
      <c r="BL254" s="17" t="s">
        <v>854</v>
      </c>
      <c r="BM254" s="229" t="s">
        <v>1045</v>
      </c>
    </row>
    <row r="255" s="2" customFormat="1" ht="16.5" customHeight="1">
      <c r="A255" s="38"/>
      <c r="B255" s="39"/>
      <c r="C255" s="272" t="s">
        <v>1046</v>
      </c>
      <c r="D255" s="272" t="s">
        <v>416</v>
      </c>
      <c r="E255" s="273" t="s">
        <v>1047</v>
      </c>
      <c r="F255" s="274" t="s">
        <v>1048</v>
      </c>
      <c r="G255" s="275" t="s">
        <v>220</v>
      </c>
      <c r="H255" s="276">
        <v>0.96599999999999997</v>
      </c>
      <c r="I255" s="277"/>
      <c r="J255" s="278">
        <f>ROUND(I255*H255,2)</f>
        <v>0</v>
      </c>
      <c r="K255" s="274" t="s">
        <v>1</v>
      </c>
      <c r="L255" s="279"/>
      <c r="M255" s="280" t="s">
        <v>1</v>
      </c>
      <c r="N255" s="281" t="s">
        <v>41</v>
      </c>
      <c r="O255" s="91"/>
      <c r="P255" s="227">
        <f>O255*H255</f>
        <v>0</v>
      </c>
      <c r="Q255" s="227">
        <v>0</v>
      </c>
      <c r="R255" s="227">
        <f>Q255*H255</f>
        <v>0</v>
      </c>
      <c r="S255" s="227">
        <v>0</v>
      </c>
      <c r="T255" s="228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9" t="s">
        <v>309</v>
      </c>
      <c r="AT255" s="229" t="s">
        <v>416</v>
      </c>
      <c r="AU255" s="229" t="s">
        <v>85</v>
      </c>
      <c r="AY255" s="17" t="s">
        <v>164</v>
      </c>
      <c r="BE255" s="230">
        <f>IF(N255="základní",J255,0)</f>
        <v>0</v>
      </c>
      <c r="BF255" s="230">
        <f>IF(N255="snížená",J255,0)</f>
        <v>0</v>
      </c>
      <c r="BG255" s="230">
        <f>IF(N255="zákl. přenesená",J255,0)</f>
        <v>0</v>
      </c>
      <c r="BH255" s="230">
        <f>IF(N255="sníž. přenesená",J255,0)</f>
        <v>0</v>
      </c>
      <c r="BI255" s="230">
        <f>IF(N255="nulová",J255,0)</f>
        <v>0</v>
      </c>
      <c r="BJ255" s="17" t="s">
        <v>83</v>
      </c>
      <c r="BK255" s="230">
        <f>ROUND(I255*H255,2)</f>
        <v>0</v>
      </c>
      <c r="BL255" s="17" t="s">
        <v>292</v>
      </c>
      <c r="BM255" s="229" t="s">
        <v>1049</v>
      </c>
    </row>
    <row r="256" s="2" customFormat="1" ht="24.15" customHeight="1">
      <c r="A256" s="38"/>
      <c r="B256" s="39"/>
      <c r="C256" s="272" t="s">
        <v>1050</v>
      </c>
      <c r="D256" s="272" t="s">
        <v>416</v>
      </c>
      <c r="E256" s="273" t="s">
        <v>1051</v>
      </c>
      <c r="F256" s="274" t="s">
        <v>1052</v>
      </c>
      <c r="G256" s="275" t="s">
        <v>220</v>
      </c>
      <c r="H256" s="276">
        <v>1.1160000000000001</v>
      </c>
      <c r="I256" s="277"/>
      <c r="J256" s="278">
        <f>ROUND(I256*H256,2)</f>
        <v>0</v>
      </c>
      <c r="K256" s="274" t="s">
        <v>1</v>
      </c>
      <c r="L256" s="279"/>
      <c r="M256" s="280" t="s">
        <v>1</v>
      </c>
      <c r="N256" s="281" t="s">
        <v>41</v>
      </c>
      <c r="O256" s="91"/>
      <c r="P256" s="227">
        <f>O256*H256</f>
        <v>0</v>
      </c>
      <c r="Q256" s="227">
        <v>0</v>
      </c>
      <c r="R256" s="227">
        <f>Q256*H256</f>
        <v>0</v>
      </c>
      <c r="S256" s="227">
        <v>0</v>
      </c>
      <c r="T256" s="228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9" t="s">
        <v>309</v>
      </c>
      <c r="AT256" s="229" t="s">
        <v>416</v>
      </c>
      <c r="AU256" s="229" t="s">
        <v>85</v>
      </c>
      <c r="AY256" s="17" t="s">
        <v>164</v>
      </c>
      <c r="BE256" s="230">
        <f>IF(N256="základní",J256,0)</f>
        <v>0</v>
      </c>
      <c r="BF256" s="230">
        <f>IF(N256="snížená",J256,0)</f>
        <v>0</v>
      </c>
      <c r="BG256" s="230">
        <f>IF(N256="zákl. přenesená",J256,0)</f>
        <v>0</v>
      </c>
      <c r="BH256" s="230">
        <f>IF(N256="sníž. přenesená",J256,0)</f>
        <v>0</v>
      </c>
      <c r="BI256" s="230">
        <f>IF(N256="nulová",J256,0)</f>
        <v>0</v>
      </c>
      <c r="BJ256" s="17" t="s">
        <v>83</v>
      </c>
      <c r="BK256" s="230">
        <f>ROUND(I256*H256,2)</f>
        <v>0</v>
      </c>
      <c r="BL256" s="17" t="s">
        <v>292</v>
      </c>
      <c r="BM256" s="229" t="s">
        <v>1053</v>
      </c>
    </row>
    <row r="257" s="2" customFormat="1" ht="16.5" customHeight="1">
      <c r="A257" s="38"/>
      <c r="B257" s="39"/>
      <c r="C257" s="272" t="s">
        <v>1054</v>
      </c>
      <c r="D257" s="272" t="s">
        <v>416</v>
      </c>
      <c r="E257" s="273" t="s">
        <v>1055</v>
      </c>
      <c r="F257" s="274" t="s">
        <v>1056</v>
      </c>
      <c r="G257" s="275" t="s">
        <v>169</v>
      </c>
      <c r="H257" s="276">
        <v>3</v>
      </c>
      <c r="I257" s="277"/>
      <c r="J257" s="278">
        <f>ROUND(I257*H257,2)</f>
        <v>0</v>
      </c>
      <c r="K257" s="274" t="s">
        <v>1</v>
      </c>
      <c r="L257" s="279"/>
      <c r="M257" s="280" t="s">
        <v>1</v>
      </c>
      <c r="N257" s="281" t="s">
        <v>41</v>
      </c>
      <c r="O257" s="91"/>
      <c r="P257" s="227">
        <f>O257*H257</f>
        <v>0</v>
      </c>
      <c r="Q257" s="227">
        <v>0.065000000000000002</v>
      </c>
      <c r="R257" s="227">
        <f>Q257*H257</f>
        <v>0.19500000000000001</v>
      </c>
      <c r="S257" s="227">
        <v>0</v>
      </c>
      <c r="T257" s="228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9" t="s">
        <v>456</v>
      </c>
      <c r="AT257" s="229" t="s">
        <v>416</v>
      </c>
      <c r="AU257" s="229" t="s">
        <v>85</v>
      </c>
      <c r="AY257" s="17" t="s">
        <v>164</v>
      </c>
      <c r="BE257" s="230">
        <f>IF(N257="základní",J257,0)</f>
        <v>0</v>
      </c>
      <c r="BF257" s="230">
        <f>IF(N257="snížená",J257,0)</f>
        <v>0</v>
      </c>
      <c r="BG257" s="230">
        <f>IF(N257="zákl. přenesená",J257,0)</f>
        <v>0</v>
      </c>
      <c r="BH257" s="230">
        <f>IF(N257="sníž. přenesená",J257,0)</f>
        <v>0</v>
      </c>
      <c r="BI257" s="230">
        <f>IF(N257="nulová",J257,0)</f>
        <v>0</v>
      </c>
      <c r="BJ257" s="17" t="s">
        <v>83</v>
      </c>
      <c r="BK257" s="230">
        <f>ROUND(I257*H257,2)</f>
        <v>0</v>
      </c>
      <c r="BL257" s="17" t="s">
        <v>456</v>
      </c>
      <c r="BM257" s="229" t="s">
        <v>1057</v>
      </c>
    </row>
    <row r="258" s="12" customFormat="1" ht="22.8" customHeight="1">
      <c r="A258" s="12"/>
      <c r="B258" s="202"/>
      <c r="C258" s="203"/>
      <c r="D258" s="204" t="s">
        <v>75</v>
      </c>
      <c r="E258" s="216" t="s">
        <v>1058</v>
      </c>
      <c r="F258" s="216" t="s">
        <v>1059</v>
      </c>
      <c r="G258" s="203"/>
      <c r="H258" s="203"/>
      <c r="I258" s="206"/>
      <c r="J258" s="217">
        <f>BK258</f>
        <v>0</v>
      </c>
      <c r="K258" s="203"/>
      <c r="L258" s="208"/>
      <c r="M258" s="209"/>
      <c r="N258" s="210"/>
      <c r="O258" s="210"/>
      <c r="P258" s="211">
        <f>SUM(P259:P261)</f>
        <v>0</v>
      </c>
      <c r="Q258" s="210"/>
      <c r="R258" s="211">
        <f>SUM(R259:R261)</f>
        <v>0</v>
      </c>
      <c r="S258" s="210"/>
      <c r="T258" s="212">
        <f>SUM(T259:T261)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13" t="s">
        <v>178</v>
      </c>
      <c r="AT258" s="214" t="s">
        <v>75</v>
      </c>
      <c r="AU258" s="214" t="s">
        <v>83</v>
      </c>
      <c r="AY258" s="213" t="s">
        <v>164</v>
      </c>
      <c r="BK258" s="215">
        <f>SUM(BK259:BK261)</f>
        <v>0</v>
      </c>
    </row>
    <row r="259" s="2" customFormat="1" ht="21.75" customHeight="1">
      <c r="A259" s="38"/>
      <c r="B259" s="39"/>
      <c r="C259" s="218" t="s">
        <v>1060</v>
      </c>
      <c r="D259" s="218" t="s">
        <v>166</v>
      </c>
      <c r="E259" s="219" t="s">
        <v>1061</v>
      </c>
      <c r="F259" s="220" t="s">
        <v>1062</v>
      </c>
      <c r="G259" s="221" t="s">
        <v>191</v>
      </c>
      <c r="H259" s="222">
        <v>38</v>
      </c>
      <c r="I259" s="223"/>
      <c r="J259" s="224">
        <f>ROUND(I259*H259,2)</f>
        <v>0</v>
      </c>
      <c r="K259" s="220" t="s">
        <v>1</v>
      </c>
      <c r="L259" s="44"/>
      <c r="M259" s="225" t="s">
        <v>1</v>
      </c>
      <c r="N259" s="226" t="s">
        <v>41</v>
      </c>
      <c r="O259" s="91"/>
      <c r="P259" s="227">
        <f>O259*H259</f>
        <v>0</v>
      </c>
      <c r="Q259" s="227">
        <v>0</v>
      </c>
      <c r="R259" s="227">
        <f>Q259*H259</f>
        <v>0</v>
      </c>
      <c r="S259" s="227">
        <v>0</v>
      </c>
      <c r="T259" s="228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9" t="s">
        <v>854</v>
      </c>
      <c r="AT259" s="229" t="s">
        <v>166</v>
      </c>
      <c r="AU259" s="229" t="s">
        <v>85</v>
      </c>
      <c r="AY259" s="17" t="s">
        <v>164</v>
      </c>
      <c r="BE259" s="230">
        <f>IF(N259="základní",J259,0)</f>
        <v>0</v>
      </c>
      <c r="BF259" s="230">
        <f>IF(N259="snížená",J259,0)</f>
        <v>0</v>
      </c>
      <c r="BG259" s="230">
        <f>IF(N259="zákl. přenesená",J259,0)</f>
        <v>0</v>
      </c>
      <c r="BH259" s="230">
        <f>IF(N259="sníž. přenesená",J259,0)</f>
        <v>0</v>
      </c>
      <c r="BI259" s="230">
        <f>IF(N259="nulová",J259,0)</f>
        <v>0</v>
      </c>
      <c r="BJ259" s="17" t="s">
        <v>83</v>
      </c>
      <c r="BK259" s="230">
        <f>ROUND(I259*H259,2)</f>
        <v>0</v>
      </c>
      <c r="BL259" s="17" t="s">
        <v>854</v>
      </c>
      <c r="BM259" s="229" t="s">
        <v>1063</v>
      </c>
    </row>
    <row r="260" s="2" customFormat="1" ht="24.15" customHeight="1">
      <c r="A260" s="38"/>
      <c r="B260" s="39"/>
      <c r="C260" s="218" t="s">
        <v>1064</v>
      </c>
      <c r="D260" s="218" t="s">
        <v>166</v>
      </c>
      <c r="E260" s="219" t="s">
        <v>1065</v>
      </c>
      <c r="F260" s="220" t="s">
        <v>1066</v>
      </c>
      <c r="G260" s="221" t="s">
        <v>191</v>
      </c>
      <c r="H260" s="222">
        <v>76</v>
      </c>
      <c r="I260" s="223"/>
      <c r="J260" s="224">
        <f>ROUND(I260*H260,2)</f>
        <v>0</v>
      </c>
      <c r="K260" s="220" t="s">
        <v>1</v>
      </c>
      <c r="L260" s="44"/>
      <c r="M260" s="225" t="s">
        <v>1</v>
      </c>
      <c r="N260" s="226" t="s">
        <v>41</v>
      </c>
      <c r="O260" s="91"/>
      <c r="P260" s="227">
        <f>O260*H260</f>
        <v>0</v>
      </c>
      <c r="Q260" s="227">
        <v>0</v>
      </c>
      <c r="R260" s="227">
        <f>Q260*H260</f>
        <v>0</v>
      </c>
      <c r="S260" s="227">
        <v>0</v>
      </c>
      <c r="T260" s="228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9" t="s">
        <v>854</v>
      </c>
      <c r="AT260" s="229" t="s">
        <v>166</v>
      </c>
      <c r="AU260" s="229" t="s">
        <v>85</v>
      </c>
      <c r="AY260" s="17" t="s">
        <v>164</v>
      </c>
      <c r="BE260" s="230">
        <f>IF(N260="základní",J260,0)</f>
        <v>0</v>
      </c>
      <c r="BF260" s="230">
        <f>IF(N260="snížená",J260,0)</f>
        <v>0</v>
      </c>
      <c r="BG260" s="230">
        <f>IF(N260="zákl. přenesená",J260,0)</f>
        <v>0</v>
      </c>
      <c r="BH260" s="230">
        <f>IF(N260="sníž. přenesená",J260,0)</f>
        <v>0</v>
      </c>
      <c r="BI260" s="230">
        <f>IF(N260="nulová",J260,0)</f>
        <v>0</v>
      </c>
      <c r="BJ260" s="17" t="s">
        <v>83</v>
      </c>
      <c r="BK260" s="230">
        <f>ROUND(I260*H260,2)</f>
        <v>0</v>
      </c>
      <c r="BL260" s="17" t="s">
        <v>854</v>
      </c>
      <c r="BM260" s="229" t="s">
        <v>1067</v>
      </c>
    </row>
    <row r="261" s="2" customFormat="1" ht="16.5" customHeight="1">
      <c r="A261" s="38"/>
      <c r="B261" s="39"/>
      <c r="C261" s="272" t="s">
        <v>1068</v>
      </c>
      <c r="D261" s="272" t="s">
        <v>416</v>
      </c>
      <c r="E261" s="273" t="s">
        <v>1069</v>
      </c>
      <c r="F261" s="274" t="s">
        <v>1070</v>
      </c>
      <c r="G261" s="275" t="s">
        <v>220</v>
      </c>
      <c r="H261" s="276">
        <v>64.599999999999994</v>
      </c>
      <c r="I261" s="277"/>
      <c r="J261" s="278">
        <f>ROUND(I261*H261,2)</f>
        <v>0</v>
      </c>
      <c r="K261" s="274" t="s">
        <v>1</v>
      </c>
      <c r="L261" s="279"/>
      <c r="M261" s="280" t="s">
        <v>1</v>
      </c>
      <c r="N261" s="281" t="s">
        <v>41</v>
      </c>
      <c r="O261" s="91"/>
      <c r="P261" s="227">
        <f>O261*H261</f>
        <v>0</v>
      </c>
      <c r="Q261" s="227">
        <v>0</v>
      </c>
      <c r="R261" s="227">
        <f>Q261*H261</f>
        <v>0</v>
      </c>
      <c r="S261" s="227">
        <v>0</v>
      </c>
      <c r="T261" s="228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9" t="s">
        <v>309</v>
      </c>
      <c r="AT261" s="229" t="s">
        <v>416</v>
      </c>
      <c r="AU261" s="229" t="s">
        <v>85</v>
      </c>
      <c r="AY261" s="17" t="s">
        <v>164</v>
      </c>
      <c r="BE261" s="230">
        <f>IF(N261="základní",J261,0)</f>
        <v>0</v>
      </c>
      <c r="BF261" s="230">
        <f>IF(N261="snížená",J261,0)</f>
        <v>0</v>
      </c>
      <c r="BG261" s="230">
        <f>IF(N261="zákl. přenesená",J261,0)</f>
        <v>0</v>
      </c>
      <c r="BH261" s="230">
        <f>IF(N261="sníž. přenesená",J261,0)</f>
        <v>0</v>
      </c>
      <c r="BI261" s="230">
        <f>IF(N261="nulová",J261,0)</f>
        <v>0</v>
      </c>
      <c r="BJ261" s="17" t="s">
        <v>83</v>
      </c>
      <c r="BK261" s="230">
        <f>ROUND(I261*H261,2)</f>
        <v>0</v>
      </c>
      <c r="BL261" s="17" t="s">
        <v>292</v>
      </c>
      <c r="BM261" s="229" t="s">
        <v>1071</v>
      </c>
    </row>
    <row r="262" s="12" customFormat="1" ht="22.8" customHeight="1">
      <c r="A262" s="12"/>
      <c r="B262" s="202"/>
      <c r="C262" s="203"/>
      <c r="D262" s="204" t="s">
        <v>75</v>
      </c>
      <c r="E262" s="216" t="s">
        <v>1072</v>
      </c>
      <c r="F262" s="216" t="s">
        <v>1073</v>
      </c>
      <c r="G262" s="203"/>
      <c r="H262" s="203"/>
      <c r="I262" s="206"/>
      <c r="J262" s="217">
        <f>BK262</f>
        <v>0</v>
      </c>
      <c r="K262" s="203"/>
      <c r="L262" s="208"/>
      <c r="M262" s="209"/>
      <c r="N262" s="210"/>
      <c r="O262" s="210"/>
      <c r="P262" s="211">
        <f>SUM(P263:P264)</f>
        <v>0</v>
      </c>
      <c r="Q262" s="210"/>
      <c r="R262" s="211">
        <f>SUM(R263:R264)</f>
        <v>0</v>
      </c>
      <c r="S262" s="210"/>
      <c r="T262" s="212">
        <f>SUM(T263:T264)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13" t="s">
        <v>178</v>
      </c>
      <c r="AT262" s="214" t="s">
        <v>75</v>
      </c>
      <c r="AU262" s="214" t="s">
        <v>83</v>
      </c>
      <c r="AY262" s="213" t="s">
        <v>164</v>
      </c>
      <c r="BK262" s="215">
        <f>SUM(BK263:BK264)</f>
        <v>0</v>
      </c>
    </row>
    <row r="263" s="2" customFormat="1" ht="16.5" customHeight="1">
      <c r="A263" s="38"/>
      <c r="B263" s="39"/>
      <c r="C263" s="218" t="s">
        <v>1074</v>
      </c>
      <c r="D263" s="218" t="s">
        <v>166</v>
      </c>
      <c r="E263" s="219" t="s">
        <v>1075</v>
      </c>
      <c r="F263" s="220" t="s">
        <v>1076</v>
      </c>
      <c r="G263" s="221" t="s">
        <v>185</v>
      </c>
      <c r="H263" s="222">
        <v>108</v>
      </c>
      <c r="I263" s="223"/>
      <c r="J263" s="224">
        <f>ROUND(I263*H263,2)</f>
        <v>0</v>
      </c>
      <c r="K263" s="220" t="s">
        <v>1</v>
      </c>
      <c r="L263" s="44"/>
      <c r="M263" s="225" t="s">
        <v>1</v>
      </c>
      <c r="N263" s="226" t="s">
        <v>41</v>
      </c>
      <c r="O263" s="91"/>
      <c r="P263" s="227">
        <f>O263*H263</f>
        <v>0</v>
      </c>
      <c r="Q263" s="227">
        <v>0</v>
      </c>
      <c r="R263" s="227">
        <f>Q263*H263</f>
        <v>0</v>
      </c>
      <c r="S263" s="227">
        <v>0</v>
      </c>
      <c r="T263" s="228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9" t="s">
        <v>854</v>
      </c>
      <c r="AT263" s="229" t="s">
        <v>166</v>
      </c>
      <c r="AU263" s="229" t="s">
        <v>85</v>
      </c>
      <c r="AY263" s="17" t="s">
        <v>164</v>
      </c>
      <c r="BE263" s="230">
        <f>IF(N263="základní",J263,0)</f>
        <v>0</v>
      </c>
      <c r="BF263" s="230">
        <f>IF(N263="snížená",J263,0)</f>
        <v>0</v>
      </c>
      <c r="BG263" s="230">
        <f>IF(N263="zákl. přenesená",J263,0)</f>
        <v>0</v>
      </c>
      <c r="BH263" s="230">
        <f>IF(N263="sníž. přenesená",J263,0)</f>
        <v>0</v>
      </c>
      <c r="BI263" s="230">
        <f>IF(N263="nulová",J263,0)</f>
        <v>0</v>
      </c>
      <c r="BJ263" s="17" t="s">
        <v>83</v>
      </c>
      <c r="BK263" s="230">
        <f>ROUND(I263*H263,2)</f>
        <v>0</v>
      </c>
      <c r="BL263" s="17" t="s">
        <v>854</v>
      </c>
      <c r="BM263" s="229" t="s">
        <v>1077</v>
      </c>
    </row>
    <row r="264" s="2" customFormat="1" ht="16.5" customHeight="1">
      <c r="A264" s="38"/>
      <c r="B264" s="39"/>
      <c r="C264" s="272" t="s">
        <v>1078</v>
      </c>
      <c r="D264" s="272" t="s">
        <v>416</v>
      </c>
      <c r="E264" s="273" t="s">
        <v>1079</v>
      </c>
      <c r="F264" s="274" t="s">
        <v>1080</v>
      </c>
      <c r="G264" s="275" t="s">
        <v>416</v>
      </c>
      <c r="H264" s="276">
        <v>108</v>
      </c>
      <c r="I264" s="277"/>
      <c r="J264" s="278">
        <f>ROUND(I264*H264,2)</f>
        <v>0</v>
      </c>
      <c r="K264" s="274" t="s">
        <v>1</v>
      </c>
      <c r="L264" s="279"/>
      <c r="M264" s="280" t="s">
        <v>1</v>
      </c>
      <c r="N264" s="281" t="s">
        <v>41</v>
      </c>
      <c r="O264" s="91"/>
      <c r="P264" s="227">
        <f>O264*H264</f>
        <v>0</v>
      </c>
      <c r="Q264" s="227">
        <v>0</v>
      </c>
      <c r="R264" s="227">
        <f>Q264*H264</f>
        <v>0</v>
      </c>
      <c r="S264" s="227">
        <v>0</v>
      </c>
      <c r="T264" s="228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9" t="s">
        <v>309</v>
      </c>
      <c r="AT264" s="229" t="s">
        <v>416</v>
      </c>
      <c r="AU264" s="229" t="s">
        <v>85</v>
      </c>
      <c r="AY264" s="17" t="s">
        <v>164</v>
      </c>
      <c r="BE264" s="230">
        <f>IF(N264="základní",J264,0)</f>
        <v>0</v>
      </c>
      <c r="BF264" s="230">
        <f>IF(N264="snížená",J264,0)</f>
        <v>0</v>
      </c>
      <c r="BG264" s="230">
        <f>IF(N264="zákl. přenesená",J264,0)</f>
        <v>0</v>
      </c>
      <c r="BH264" s="230">
        <f>IF(N264="sníž. přenesená",J264,0)</f>
        <v>0</v>
      </c>
      <c r="BI264" s="230">
        <f>IF(N264="nulová",J264,0)</f>
        <v>0</v>
      </c>
      <c r="BJ264" s="17" t="s">
        <v>83</v>
      </c>
      <c r="BK264" s="230">
        <f>ROUND(I264*H264,2)</f>
        <v>0</v>
      </c>
      <c r="BL264" s="17" t="s">
        <v>292</v>
      </c>
      <c r="BM264" s="229" t="s">
        <v>1081</v>
      </c>
    </row>
    <row r="265" s="12" customFormat="1" ht="22.8" customHeight="1">
      <c r="A265" s="12"/>
      <c r="B265" s="202"/>
      <c r="C265" s="203"/>
      <c r="D265" s="204" t="s">
        <v>75</v>
      </c>
      <c r="E265" s="216" t="s">
        <v>1082</v>
      </c>
      <c r="F265" s="216" t="s">
        <v>1083</v>
      </c>
      <c r="G265" s="203"/>
      <c r="H265" s="203"/>
      <c r="I265" s="206"/>
      <c r="J265" s="217">
        <f>BK265</f>
        <v>0</v>
      </c>
      <c r="K265" s="203"/>
      <c r="L265" s="208"/>
      <c r="M265" s="209"/>
      <c r="N265" s="210"/>
      <c r="O265" s="210"/>
      <c r="P265" s="211">
        <f>SUM(P266:P274)</f>
        <v>0</v>
      </c>
      <c r="Q265" s="210"/>
      <c r="R265" s="211">
        <f>SUM(R266:R274)</f>
        <v>0.00045000000000000004</v>
      </c>
      <c r="S265" s="210"/>
      <c r="T265" s="212">
        <f>SUM(T266:T274)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13" t="s">
        <v>178</v>
      </c>
      <c r="AT265" s="214" t="s">
        <v>75</v>
      </c>
      <c r="AU265" s="214" t="s">
        <v>83</v>
      </c>
      <c r="AY265" s="213" t="s">
        <v>164</v>
      </c>
      <c r="BK265" s="215">
        <f>SUM(BK266:BK274)</f>
        <v>0</v>
      </c>
    </row>
    <row r="266" s="2" customFormat="1" ht="16.5" customHeight="1">
      <c r="A266" s="38"/>
      <c r="B266" s="39"/>
      <c r="C266" s="218" t="s">
        <v>1084</v>
      </c>
      <c r="D266" s="218" t="s">
        <v>166</v>
      </c>
      <c r="E266" s="219" t="s">
        <v>1085</v>
      </c>
      <c r="F266" s="220" t="s">
        <v>1086</v>
      </c>
      <c r="G266" s="221" t="s">
        <v>185</v>
      </c>
      <c r="H266" s="222">
        <v>5</v>
      </c>
      <c r="I266" s="223"/>
      <c r="J266" s="224">
        <f>ROUND(I266*H266,2)</f>
        <v>0</v>
      </c>
      <c r="K266" s="220" t="s">
        <v>1</v>
      </c>
      <c r="L266" s="44"/>
      <c r="M266" s="225" t="s">
        <v>1</v>
      </c>
      <c r="N266" s="226" t="s">
        <v>41</v>
      </c>
      <c r="O266" s="91"/>
      <c r="P266" s="227">
        <f>O266*H266</f>
        <v>0</v>
      </c>
      <c r="Q266" s="227">
        <v>0</v>
      </c>
      <c r="R266" s="227">
        <f>Q266*H266</f>
        <v>0</v>
      </c>
      <c r="S266" s="227">
        <v>0</v>
      </c>
      <c r="T266" s="228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9" t="s">
        <v>854</v>
      </c>
      <c r="AT266" s="229" t="s">
        <v>166</v>
      </c>
      <c r="AU266" s="229" t="s">
        <v>85</v>
      </c>
      <c r="AY266" s="17" t="s">
        <v>164</v>
      </c>
      <c r="BE266" s="230">
        <f>IF(N266="základní",J266,0)</f>
        <v>0</v>
      </c>
      <c r="BF266" s="230">
        <f>IF(N266="snížená",J266,0)</f>
        <v>0</v>
      </c>
      <c r="BG266" s="230">
        <f>IF(N266="zákl. přenesená",J266,0)</f>
        <v>0</v>
      </c>
      <c r="BH266" s="230">
        <f>IF(N266="sníž. přenesená",J266,0)</f>
        <v>0</v>
      </c>
      <c r="BI266" s="230">
        <f>IF(N266="nulová",J266,0)</f>
        <v>0</v>
      </c>
      <c r="BJ266" s="17" t="s">
        <v>83</v>
      </c>
      <c r="BK266" s="230">
        <f>ROUND(I266*H266,2)</f>
        <v>0</v>
      </c>
      <c r="BL266" s="17" t="s">
        <v>854</v>
      </c>
      <c r="BM266" s="229" t="s">
        <v>1087</v>
      </c>
    </row>
    <row r="267" s="2" customFormat="1" ht="16.5" customHeight="1">
      <c r="A267" s="38"/>
      <c r="B267" s="39"/>
      <c r="C267" s="218" t="s">
        <v>1088</v>
      </c>
      <c r="D267" s="218" t="s">
        <v>166</v>
      </c>
      <c r="E267" s="219" t="s">
        <v>1089</v>
      </c>
      <c r="F267" s="220" t="s">
        <v>1090</v>
      </c>
      <c r="G267" s="221" t="s">
        <v>185</v>
      </c>
      <c r="H267" s="222">
        <v>5</v>
      </c>
      <c r="I267" s="223"/>
      <c r="J267" s="224">
        <f>ROUND(I267*H267,2)</f>
        <v>0</v>
      </c>
      <c r="K267" s="220" t="s">
        <v>1</v>
      </c>
      <c r="L267" s="44"/>
      <c r="M267" s="225" t="s">
        <v>1</v>
      </c>
      <c r="N267" s="226" t="s">
        <v>41</v>
      </c>
      <c r="O267" s="91"/>
      <c r="P267" s="227">
        <f>O267*H267</f>
        <v>0</v>
      </c>
      <c r="Q267" s="227">
        <v>0</v>
      </c>
      <c r="R267" s="227">
        <f>Q267*H267</f>
        <v>0</v>
      </c>
      <c r="S267" s="227">
        <v>0</v>
      </c>
      <c r="T267" s="228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9" t="s">
        <v>854</v>
      </c>
      <c r="AT267" s="229" t="s">
        <v>166</v>
      </c>
      <c r="AU267" s="229" t="s">
        <v>85</v>
      </c>
      <c r="AY267" s="17" t="s">
        <v>164</v>
      </c>
      <c r="BE267" s="230">
        <f>IF(N267="základní",J267,0)</f>
        <v>0</v>
      </c>
      <c r="BF267" s="230">
        <f>IF(N267="snížená",J267,0)</f>
        <v>0</v>
      </c>
      <c r="BG267" s="230">
        <f>IF(N267="zákl. přenesená",J267,0)</f>
        <v>0</v>
      </c>
      <c r="BH267" s="230">
        <f>IF(N267="sníž. přenesená",J267,0)</f>
        <v>0</v>
      </c>
      <c r="BI267" s="230">
        <f>IF(N267="nulová",J267,0)</f>
        <v>0</v>
      </c>
      <c r="BJ267" s="17" t="s">
        <v>83</v>
      </c>
      <c r="BK267" s="230">
        <f>ROUND(I267*H267,2)</f>
        <v>0</v>
      </c>
      <c r="BL267" s="17" t="s">
        <v>854</v>
      </c>
      <c r="BM267" s="229" t="s">
        <v>1091</v>
      </c>
    </row>
    <row r="268" s="2" customFormat="1" ht="16.5" customHeight="1">
      <c r="A268" s="38"/>
      <c r="B268" s="39"/>
      <c r="C268" s="218" t="s">
        <v>1092</v>
      </c>
      <c r="D268" s="218" t="s">
        <v>166</v>
      </c>
      <c r="E268" s="219" t="s">
        <v>1093</v>
      </c>
      <c r="F268" s="220" t="s">
        <v>1094</v>
      </c>
      <c r="G268" s="221" t="s">
        <v>185</v>
      </c>
      <c r="H268" s="222">
        <v>5</v>
      </c>
      <c r="I268" s="223"/>
      <c r="J268" s="224">
        <f>ROUND(I268*H268,2)</f>
        <v>0</v>
      </c>
      <c r="K268" s="220" t="s">
        <v>1</v>
      </c>
      <c r="L268" s="44"/>
      <c r="M268" s="225" t="s">
        <v>1</v>
      </c>
      <c r="N268" s="226" t="s">
        <v>41</v>
      </c>
      <c r="O268" s="91"/>
      <c r="P268" s="227">
        <f>O268*H268</f>
        <v>0</v>
      </c>
      <c r="Q268" s="227">
        <v>0</v>
      </c>
      <c r="R268" s="227">
        <f>Q268*H268</f>
        <v>0</v>
      </c>
      <c r="S268" s="227">
        <v>0</v>
      </c>
      <c r="T268" s="228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9" t="s">
        <v>854</v>
      </c>
      <c r="AT268" s="229" t="s">
        <v>166</v>
      </c>
      <c r="AU268" s="229" t="s">
        <v>85</v>
      </c>
      <c r="AY268" s="17" t="s">
        <v>164</v>
      </c>
      <c r="BE268" s="230">
        <f>IF(N268="základní",J268,0)</f>
        <v>0</v>
      </c>
      <c r="BF268" s="230">
        <f>IF(N268="snížená",J268,0)</f>
        <v>0</v>
      </c>
      <c r="BG268" s="230">
        <f>IF(N268="zákl. přenesená",J268,0)</f>
        <v>0</v>
      </c>
      <c r="BH268" s="230">
        <f>IF(N268="sníž. přenesená",J268,0)</f>
        <v>0</v>
      </c>
      <c r="BI268" s="230">
        <f>IF(N268="nulová",J268,0)</f>
        <v>0</v>
      </c>
      <c r="BJ268" s="17" t="s">
        <v>83</v>
      </c>
      <c r="BK268" s="230">
        <f>ROUND(I268*H268,2)</f>
        <v>0</v>
      </c>
      <c r="BL268" s="17" t="s">
        <v>854</v>
      </c>
      <c r="BM268" s="229" t="s">
        <v>1095</v>
      </c>
    </row>
    <row r="269" s="2" customFormat="1" ht="16.5" customHeight="1">
      <c r="A269" s="38"/>
      <c r="B269" s="39"/>
      <c r="C269" s="218" t="s">
        <v>1096</v>
      </c>
      <c r="D269" s="218" t="s">
        <v>166</v>
      </c>
      <c r="E269" s="219" t="s">
        <v>1097</v>
      </c>
      <c r="F269" s="220" t="s">
        <v>1098</v>
      </c>
      <c r="G269" s="221" t="s">
        <v>185</v>
      </c>
      <c r="H269" s="222">
        <v>5</v>
      </c>
      <c r="I269" s="223"/>
      <c r="J269" s="224">
        <f>ROUND(I269*H269,2)</f>
        <v>0</v>
      </c>
      <c r="K269" s="220" t="s">
        <v>1</v>
      </c>
      <c r="L269" s="44"/>
      <c r="M269" s="225" t="s">
        <v>1</v>
      </c>
      <c r="N269" s="226" t="s">
        <v>41</v>
      </c>
      <c r="O269" s="91"/>
      <c r="P269" s="227">
        <f>O269*H269</f>
        <v>0</v>
      </c>
      <c r="Q269" s="227">
        <v>9.0000000000000006E-05</v>
      </c>
      <c r="R269" s="227">
        <f>Q269*H269</f>
        <v>0.00045000000000000004</v>
      </c>
      <c r="S269" s="227">
        <v>0</v>
      </c>
      <c r="T269" s="228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9" t="s">
        <v>854</v>
      </c>
      <c r="AT269" s="229" t="s">
        <v>166</v>
      </c>
      <c r="AU269" s="229" t="s">
        <v>85</v>
      </c>
      <c r="AY269" s="17" t="s">
        <v>164</v>
      </c>
      <c r="BE269" s="230">
        <f>IF(N269="základní",J269,0)</f>
        <v>0</v>
      </c>
      <c r="BF269" s="230">
        <f>IF(N269="snížená",J269,0)</f>
        <v>0</v>
      </c>
      <c r="BG269" s="230">
        <f>IF(N269="zákl. přenesená",J269,0)</f>
        <v>0</v>
      </c>
      <c r="BH269" s="230">
        <f>IF(N269="sníž. přenesená",J269,0)</f>
        <v>0</v>
      </c>
      <c r="BI269" s="230">
        <f>IF(N269="nulová",J269,0)</f>
        <v>0</v>
      </c>
      <c r="BJ269" s="17" t="s">
        <v>83</v>
      </c>
      <c r="BK269" s="230">
        <f>ROUND(I269*H269,2)</f>
        <v>0</v>
      </c>
      <c r="BL269" s="17" t="s">
        <v>854</v>
      </c>
      <c r="BM269" s="229" t="s">
        <v>1099</v>
      </c>
    </row>
    <row r="270" s="2" customFormat="1" ht="16.5" customHeight="1">
      <c r="A270" s="38"/>
      <c r="B270" s="39"/>
      <c r="C270" s="272" t="s">
        <v>1100</v>
      </c>
      <c r="D270" s="272" t="s">
        <v>416</v>
      </c>
      <c r="E270" s="273" t="s">
        <v>1101</v>
      </c>
      <c r="F270" s="274" t="s">
        <v>1102</v>
      </c>
      <c r="G270" s="275" t="s">
        <v>220</v>
      </c>
      <c r="H270" s="276">
        <v>0.86499999999999999</v>
      </c>
      <c r="I270" s="277"/>
      <c r="J270" s="278">
        <f>ROUND(I270*H270,2)</f>
        <v>0</v>
      </c>
      <c r="K270" s="274" t="s">
        <v>1</v>
      </c>
      <c r="L270" s="279"/>
      <c r="M270" s="280" t="s">
        <v>1</v>
      </c>
      <c r="N270" s="281" t="s">
        <v>41</v>
      </c>
      <c r="O270" s="91"/>
      <c r="P270" s="227">
        <f>O270*H270</f>
        <v>0</v>
      </c>
      <c r="Q270" s="227">
        <v>0</v>
      </c>
      <c r="R270" s="227">
        <f>Q270*H270</f>
        <v>0</v>
      </c>
      <c r="S270" s="227">
        <v>0</v>
      </c>
      <c r="T270" s="228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9" t="s">
        <v>309</v>
      </c>
      <c r="AT270" s="229" t="s">
        <v>416</v>
      </c>
      <c r="AU270" s="229" t="s">
        <v>85</v>
      </c>
      <c r="AY270" s="17" t="s">
        <v>164</v>
      </c>
      <c r="BE270" s="230">
        <f>IF(N270="základní",J270,0)</f>
        <v>0</v>
      </c>
      <c r="BF270" s="230">
        <f>IF(N270="snížená",J270,0)</f>
        <v>0</v>
      </c>
      <c r="BG270" s="230">
        <f>IF(N270="zákl. přenesená",J270,0)</f>
        <v>0</v>
      </c>
      <c r="BH270" s="230">
        <f>IF(N270="sníž. přenesená",J270,0)</f>
        <v>0</v>
      </c>
      <c r="BI270" s="230">
        <f>IF(N270="nulová",J270,0)</f>
        <v>0</v>
      </c>
      <c r="BJ270" s="17" t="s">
        <v>83</v>
      </c>
      <c r="BK270" s="230">
        <f>ROUND(I270*H270,2)</f>
        <v>0</v>
      </c>
      <c r="BL270" s="17" t="s">
        <v>292</v>
      </c>
      <c r="BM270" s="229" t="s">
        <v>1103</v>
      </c>
    </row>
    <row r="271" s="2" customFormat="1" ht="16.5" customHeight="1">
      <c r="A271" s="38"/>
      <c r="B271" s="39"/>
      <c r="C271" s="272" t="s">
        <v>1104</v>
      </c>
      <c r="D271" s="272" t="s">
        <v>416</v>
      </c>
      <c r="E271" s="273" t="s">
        <v>1047</v>
      </c>
      <c r="F271" s="274" t="s">
        <v>1048</v>
      </c>
      <c r="G271" s="275" t="s">
        <v>220</v>
      </c>
      <c r="H271" s="276">
        <v>0.54500000000000004</v>
      </c>
      <c r="I271" s="277"/>
      <c r="J271" s="278">
        <f>ROUND(I271*H271,2)</f>
        <v>0</v>
      </c>
      <c r="K271" s="274" t="s">
        <v>1</v>
      </c>
      <c r="L271" s="279"/>
      <c r="M271" s="280" t="s">
        <v>1</v>
      </c>
      <c r="N271" s="281" t="s">
        <v>41</v>
      </c>
      <c r="O271" s="91"/>
      <c r="P271" s="227">
        <f>O271*H271</f>
        <v>0</v>
      </c>
      <c r="Q271" s="227">
        <v>0</v>
      </c>
      <c r="R271" s="227">
        <f>Q271*H271</f>
        <v>0</v>
      </c>
      <c r="S271" s="227">
        <v>0</v>
      </c>
      <c r="T271" s="228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9" t="s">
        <v>309</v>
      </c>
      <c r="AT271" s="229" t="s">
        <v>416</v>
      </c>
      <c r="AU271" s="229" t="s">
        <v>85</v>
      </c>
      <c r="AY271" s="17" t="s">
        <v>164</v>
      </c>
      <c r="BE271" s="230">
        <f>IF(N271="základní",J271,0)</f>
        <v>0</v>
      </c>
      <c r="BF271" s="230">
        <f>IF(N271="snížená",J271,0)</f>
        <v>0</v>
      </c>
      <c r="BG271" s="230">
        <f>IF(N271="zákl. přenesená",J271,0)</f>
        <v>0</v>
      </c>
      <c r="BH271" s="230">
        <f>IF(N271="sníž. přenesená",J271,0)</f>
        <v>0</v>
      </c>
      <c r="BI271" s="230">
        <f>IF(N271="nulová",J271,0)</f>
        <v>0</v>
      </c>
      <c r="BJ271" s="17" t="s">
        <v>83</v>
      </c>
      <c r="BK271" s="230">
        <f>ROUND(I271*H271,2)</f>
        <v>0</v>
      </c>
      <c r="BL271" s="17" t="s">
        <v>292</v>
      </c>
      <c r="BM271" s="229" t="s">
        <v>1105</v>
      </c>
    </row>
    <row r="272" s="2" customFormat="1" ht="24.15" customHeight="1">
      <c r="A272" s="38"/>
      <c r="B272" s="39"/>
      <c r="C272" s="272" t="s">
        <v>1106</v>
      </c>
      <c r="D272" s="272" t="s">
        <v>416</v>
      </c>
      <c r="E272" s="273" t="s">
        <v>1107</v>
      </c>
      <c r="F272" s="274" t="s">
        <v>1108</v>
      </c>
      <c r="G272" s="275" t="s">
        <v>220</v>
      </c>
      <c r="H272" s="276">
        <v>0.69999999999999996</v>
      </c>
      <c r="I272" s="277"/>
      <c r="J272" s="278">
        <f>ROUND(I272*H272,2)</f>
        <v>0</v>
      </c>
      <c r="K272" s="274" t="s">
        <v>1</v>
      </c>
      <c r="L272" s="279"/>
      <c r="M272" s="280" t="s">
        <v>1</v>
      </c>
      <c r="N272" s="281" t="s">
        <v>41</v>
      </c>
      <c r="O272" s="91"/>
      <c r="P272" s="227">
        <f>O272*H272</f>
        <v>0</v>
      </c>
      <c r="Q272" s="227">
        <v>0</v>
      </c>
      <c r="R272" s="227">
        <f>Q272*H272</f>
        <v>0</v>
      </c>
      <c r="S272" s="227">
        <v>0</v>
      </c>
      <c r="T272" s="228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9" t="s">
        <v>309</v>
      </c>
      <c r="AT272" s="229" t="s">
        <v>416</v>
      </c>
      <c r="AU272" s="229" t="s">
        <v>85</v>
      </c>
      <c r="AY272" s="17" t="s">
        <v>164</v>
      </c>
      <c r="BE272" s="230">
        <f>IF(N272="základní",J272,0)</f>
        <v>0</v>
      </c>
      <c r="BF272" s="230">
        <f>IF(N272="snížená",J272,0)</f>
        <v>0</v>
      </c>
      <c r="BG272" s="230">
        <f>IF(N272="zákl. přenesená",J272,0)</f>
        <v>0</v>
      </c>
      <c r="BH272" s="230">
        <f>IF(N272="sníž. přenesená",J272,0)</f>
        <v>0</v>
      </c>
      <c r="BI272" s="230">
        <f>IF(N272="nulová",J272,0)</f>
        <v>0</v>
      </c>
      <c r="BJ272" s="17" t="s">
        <v>83</v>
      </c>
      <c r="BK272" s="230">
        <f>ROUND(I272*H272,2)</f>
        <v>0</v>
      </c>
      <c r="BL272" s="17" t="s">
        <v>292</v>
      </c>
      <c r="BM272" s="229" t="s">
        <v>1109</v>
      </c>
    </row>
    <row r="273" s="2" customFormat="1" ht="24.15" customHeight="1">
      <c r="A273" s="38"/>
      <c r="B273" s="39"/>
      <c r="C273" s="272" t="s">
        <v>1110</v>
      </c>
      <c r="D273" s="272" t="s">
        <v>416</v>
      </c>
      <c r="E273" s="273" t="s">
        <v>1051</v>
      </c>
      <c r="F273" s="274" t="s">
        <v>1052</v>
      </c>
      <c r="G273" s="275" t="s">
        <v>220</v>
      </c>
      <c r="H273" s="276">
        <v>0.63</v>
      </c>
      <c r="I273" s="277"/>
      <c r="J273" s="278">
        <f>ROUND(I273*H273,2)</f>
        <v>0</v>
      </c>
      <c r="K273" s="274" t="s">
        <v>1</v>
      </c>
      <c r="L273" s="279"/>
      <c r="M273" s="280" t="s">
        <v>1</v>
      </c>
      <c r="N273" s="281" t="s">
        <v>41</v>
      </c>
      <c r="O273" s="91"/>
      <c r="P273" s="227">
        <f>O273*H273</f>
        <v>0</v>
      </c>
      <c r="Q273" s="227">
        <v>0</v>
      </c>
      <c r="R273" s="227">
        <f>Q273*H273</f>
        <v>0</v>
      </c>
      <c r="S273" s="227">
        <v>0</v>
      </c>
      <c r="T273" s="228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9" t="s">
        <v>309</v>
      </c>
      <c r="AT273" s="229" t="s">
        <v>416</v>
      </c>
      <c r="AU273" s="229" t="s">
        <v>85</v>
      </c>
      <c r="AY273" s="17" t="s">
        <v>164</v>
      </c>
      <c r="BE273" s="230">
        <f>IF(N273="základní",J273,0)</f>
        <v>0</v>
      </c>
      <c r="BF273" s="230">
        <f>IF(N273="snížená",J273,0)</f>
        <v>0</v>
      </c>
      <c r="BG273" s="230">
        <f>IF(N273="zákl. přenesená",J273,0)</f>
        <v>0</v>
      </c>
      <c r="BH273" s="230">
        <f>IF(N273="sníž. přenesená",J273,0)</f>
        <v>0</v>
      </c>
      <c r="BI273" s="230">
        <f>IF(N273="nulová",J273,0)</f>
        <v>0</v>
      </c>
      <c r="BJ273" s="17" t="s">
        <v>83</v>
      </c>
      <c r="BK273" s="230">
        <f>ROUND(I273*H273,2)</f>
        <v>0</v>
      </c>
      <c r="BL273" s="17" t="s">
        <v>292</v>
      </c>
      <c r="BM273" s="229" t="s">
        <v>1111</v>
      </c>
    </row>
    <row r="274" s="2" customFormat="1" ht="16.5" customHeight="1">
      <c r="A274" s="38"/>
      <c r="B274" s="39"/>
      <c r="C274" s="272" t="s">
        <v>1112</v>
      </c>
      <c r="D274" s="272" t="s">
        <v>416</v>
      </c>
      <c r="E274" s="273" t="s">
        <v>1113</v>
      </c>
      <c r="F274" s="274" t="s">
        <v>1114</v>
      </c>
      <c r="G274" s="275" t="s">
        <v>416</v>
      </c>
      <c r="H274" s="276">
        <v>5</v>
      </c>
      <c r="I274" s="277"/>
      <c r="J274" s="278">
        <f>ROUND(I274*H274,2)</f>
        <v>0</v>
      </c>
      <c r="K274" s="274" t="s">
        <v>1</v>
      </c>
      <c r="L274" s="279"/>
      <c r="M274" s="280" t="s">
        <v>1</v>
      </c>
      <c r="N274" s="281" t="s">
        <v>41</v>
      </c>
      <c r="O274" s="91"/>
      <c r="P274" s="227">
        <f>O274*H274</f>
        <v>0</v>
      </c>
      <c r="Q274" s="227">
        <v>0</v>
      </c>
      <c r="R274" s="227">
        <f>Q274*H274</f>
        <v>0</v>
      </c>
      <c r="S274" s="227">
        <v>0</v>
      </c>
      <c r="T274" s="228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9" t="s">
        <v>309</v>
      </c>
      <c r="AT274" s="229" t="s">
        <v>416</v>
      </c>
      <c r="AU274" s="229" t="s">
        <v>85</v>
      </c>
      <c r="AY274" s="17" t="s">
        <v>164</v>
      </c>
      <c r="BE274" s="230">
        <f>IF(N274="základní",J274,0)</f>
        <v>0</v>
      </c>
      <c r="BF274" s="230">
        <f>IF(N274="snížená",J274,0)</f>
        <v>0</v>
      </c>
      <c r="BG274" s="230">
        <f>IF(N274="zákl. přenesená",J274,0)</f>
        <v>0</v>
      </c>
      <c r="BH274" s="230">
        <f>IF(N274="sníž. přenesená",J274,0)</f>
        <v>0</v>
      </c>
      <c r="BI274" s="230">
        <f>IF(N274="nulová",J274,0)</f>
        <v>0</v>
      </c>
      <c r="BJ274" s="17" t="s">
        <v>83</v>
      </c>
      <c r="BK274" s="230">
        <f>ROUND(I274*H274,2)</f>
        <v>0</v>
      </c>
      <c r="BL274" s="17" t="s">
        <v>292</v>
      </c>
      <c r="BM274" s="229" t="s">
        <v>1115</v>
      </c>
    </row>
    <row r="275" s="12" customFormat="1" ht="22.8" customHeight="1">
      <c r="A275" s="12"/>
      <c r="B275" s="202"/>
      <c r="C275" s="203"/>
      <c r="D275" s="204" t="s">
        <v>75</v>
      </c>
      <c r="E275" s="216" t="s">
        <v>1116</v>
      </c>
      <c r="F275" s="216" t="s">
        <v>1117</v>
      </c>
      <c r="G275" s="203"/>
      <c r="H275" s="203"/>
      <c r="I275" s="206"/>
      <c r="J275" s="217">
        <f>BK275</f>
        <v>0</v>
      </c>
      <c r="K275" s="203"/>
      <c r="L275" s="208"/>
      <c r="M275" s="209"/>
      <c r="N275" s="210"/>
      <c r="O275" s="210"/>
      <c r="P275" s="211">
        <f>SUM(P276:P285)</f>
        <v>0</v>
      </c>
      <c r="Q275" s="210"/>
      <c r="R275" s="211">
        <f>SUM(R276:R285)</f>
        <v>0.0045000000000000005</v>
      </c>
      <c r="S275" s="210"/>
      <c r="T275" s="212">
        <f>SUM(T276:T285)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13" t="s">
        <v>178</v>
      </c>
      <c r="AT275" s="214" t="s">
        <v>75</v>
      </c>
      <c r="AU275" s="214" t="s">
        <v>83</v>
      </c>
      <c r="AY275" s="213" t="s">
        <v>164</v>
      </c>
      <c r="BK275" s="215">
        <f>SUM(BK276:BK285)</f>
        <v>0</v>
      </c>
    </row>
    <row r="276" s="2" customFormat="1" ht="16.5" customHeight="1">
      <c r="A276" s="38"/>
      <c r="B276" s="39"/>
      <c r="C276" s="218" t="s">
        <v>1118</v>
      </c>
      <c r="D276" s="218" t="s">
        <v>166</v>
      </c>
      <c r="E276" s="219" t="s">
        <v>1119</v>
      </c>
      <c r="F276" s="220" t="s">
        <v>1120</v>
      </c>
      <c r="G276" s="221" t="s">
        <v>185</v>
      </c>
      <c r="H276" s="222">
        <v>50</v>
      </c>
      <c r="I276" s="223"/>
      <c r="J276" s="224">
        <f>ROUND(I276*H276,2)</f>
        <v>0</v>
      </c>
      <c r="K276" s="220" t="s">
        <v>1</v>
      </c>
      <c r="L276" s="44"/>
      <c r="M276" s="225" t="s">
        <v>1</v>
      </c>
      <c r="N276" s="226" t="s">
        <v>41</v>
      </c>
      <c r="O276" s="91"/>
      <c r="P276" s="227">
        <f>O276*H276</f>
        <v>0</v>
      </c>
      <c r="Q276" s="227">
        <v>0</v>
      </c>
      <c r="R276" s="227">
        <f>Q276*H276</f>
        <v>0</v>
      </c>
      <c r="S276" s="227">
        <v>0</v>
      </c>
      <c r="T276" s="228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9" t="s">
        <v>854</v>
      </c>
      <c r="AT276" s="229" t="s">
        <v>166</v>
      </c>
      <c r="AU276" s="229" t="s">
        <v>85</v>
      </c>
      <c r="AY276" s="17" t="s">
        <v>164</v>
      </c>
      <c r="BE276" s="230">
        <f>IF(N276="základní",J276,0)</f>
        <v>0</v>
      </c>
      <c r="BF276" s="230">
        <f>IF(N276="snížená",J276,0)</f>
        <v>0</v>
      </c>
      <c r="BG276" s="230">
        <f>IF(N276="zákl. přenesená",J276,0)</f>
        <v>0</v>
      </c>
      <c r="BH276" s="230">
        <f>IF(N276="sníž. přenesená",J276,0)</f>
        <v>0</v>
      </c>
      <c r="BI276" s="230">
        <f>IF(N276="nulová",J276,0)</f>
        <v>0</v>
      </c>
      <c r="BJ276" s="17" t="s">
        <v>83</v>
      </c>
      <c r="BK276" s="230">
        <f>ROUND(I276*H276,2)</f>
        <v>0</v>
      </c>
      <c r="BL276" s="17" t="s">
        <v>854</v>
      </c>
      <c r="BM276" s="229" t="s">
        <v>1121</v>
      </c>
    </row>
    <row r="277" s="2" customFormat="1" ht="16.5" customHeight="1">
      <c r="A277" s="38"/>
      <c r="B277" s="39"/>
      <c r="C277" s="218" t="s">
        <v>1122</v>
      </c>
      <c r="D277" s="218" t="s">
        <v>166</v>
      </c>
      <c r="E277" s="219" t="s">
        <v>1123</v>
      </c>
      <c r="F277" s="220" t="s">
        <v>1124</v>
      </c>
      <c r="G277" s="221" t="s">
        <v>185</v>
      </c>
      <c r="H277" s="222">
        <v>50</v>
      </c>
      <c r="I277" s="223"/>
      <c r="J277" s="224">
        <f>ROUND(I277*H277,2)</f>
        <v>0</v>
      </c>
      <c r="K277" s="220" t="s">
        <v>1</v>
      </c>
      <c r="L277" s="44"/>
      <c r="M277" s="225" t="s">
        <v>1</v>
      </c>
      <c r="N277" s="226" t="s">
        <v>41</v>
      </c>
      <c r="O277" s="91"/>
      <c r="P277" s="227">
        <f>O277*H277</f>
        <v>0</v>
      </c>
      <c r="Q277" s="227">
        <v>0</v>
      </c>
      <c r="R277" s="227">
        <f>Q277*H277</f>
        <v>0</v>
      </c>
      <c r="S277" s="227">
        <v>0</v>
      </c>
      <c r="T277" s="228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9" t="s">
        <v>854</v>
      </c>
      <c r="AT277" s="229" t="s">
        <v>166</v>
      </c>
      <c r="AU277" s="229" t="s">
        <v>85</v>
      </c>
      <c r="AY277" s="17" t="s">
        <v>164</v>
      </c>
      <c r="BE277" s="230">
        <f>IF(N277="základní",J277,0)</f>
        <v>0</v>
      </c>
      <c r="BF277" s="230">
        <f>IF(N277="snížená",J277,0)</f>
        <v>0</v>
      </c>
      <c r="BG277" s="230">
        <f>IF(N277="zákl. přenesená",J277,0)</f>
        <v>0</v>
      </c>
      <c r="BH277" s="230">
        <f>IF(N277="sníž. přenesená",J277,0)</f>
        <v>0</v>
      </c>
      <c r="BI277" s="230">
        <f>IF(N277="nulová",J277,0)</f>
        <v>0</v>
      </c>
      <c r="BJ277" s="17" t="s">
        <v>83</v>
      </c>
      <c r="BK277" s="230">
        <f>ROUND(I277*H277,2)</f>
        <v>0</v>
      </c>
      <c r="BL277" s="17" t="s">
        <v>854</v>
      </c>
      <c r="BM277" s="229" t="s">
        <v>1125</v>
      </c>
    </row>
    <row r="278" s="2" customFormat="1" ht="16.5" customHeight="1">
      <c r="A278" s="38"/>
      <c r="B278" s="39"/>
      <c r="C278" s="218" t="s">
        <v>1126</v>
      </c>
      <c r="D278" s="218" t="s">
        <v>166</v>
      </c>
      <c r="E278" s="219" t="s">
        <v>1093</v>
      </c>
      <c r="F278" s="220" t="s">
        <v>1094</v>
      </c>
      <c r="G278" s="221" t="s">
        <v>185</v>
      </c>
      <c r="H278" s="222">
        <v>50</v>
      </c>
      <c r="I278" s="223"/>
      <c r="J278" s="224">
        <f>ROUND(I278*H278,2)</f>
        <v>0</v>
      </c>
      <c r="K278" s="220" t="s">
        <v>1</v>
      </c>
      <c r="L278" s="44"/>
      <c r="M278" s="225" t="s">
        <v>1</v>
      </c>
      <c r="N278" s="226" t="s">
        <v>41</v>
      </c>
      <c r="O278" s="91"/>
      <c r="P278" s="227">
        <f>O278*H278</f>
        <v>0</v>
      </c>
      <c r="Q278" s="227">
        <v>0</v>
      </c>
      <c r="R278" s="227">
        <f>Q278*H278</f>
        <v>0</v>
      </c>
      <c r="S278" s="227">
        <v>0</v>
      </c>
      <c r="T278" s="228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9" t="s">
        <v>854</v>
      </c>
      <c r="AT278" s="229" t="s">
        <v>166</v>
      </c>
      <c r="AU278" s="229" t="s">
        <v>85</v>
      </c>
      <c r="AY278" s="17" t="s">
        <v>164</v>
      </c>
      <c r="BE278" s="230">
        <f>IF(N278="základní",J278,0)</f>
        <v>0</v>
      </c>
      <c r="BF278" s="230">
        <f>IF(N278="snížená",J278,0)</f>
        <v>0</v>
      </c>
      <c r="BG278" s="230">
        <f>IF(N278="zákl. přenesená",J278,0)</f>
        <v>0</v>
      </c>
      <c r="BH278" s="230">
        <f>IF(N278="sníž. přenesená",J278,0)</f>
        <v>0</v>
      </c>
      <c r="BI278" s="230">
        <f>IF(N278="nulová",J278,0)</f>
        <v>0</v>
      </c>
      <c r="BJ278" s="17" t="s">
        <v>83</v>
      </c>
      <c r="BK278" s="230">
        <f>ROUND(I278*H278,2)</f>
        <v>0</v>
      </c>
      <c r="BL278" s="17" t="s">
        <v>854</v>
      </c>
      <c r="BM278" s="229" t="s">
        <v>1127</v>
      </c>
    </row>
    <row r="279" s="2" customFormat="1" ht="16.5" customHeight="1">
      <c r="A279" s="38"/>
      <c r="B279" s="39"/>
      <c r="C279" s="218" t="s">
        <v>1128</v>
      </c>
      <c r="D279" s="218" t="s">
        <v>166</v>
      </c>
      <c r="E279" s="219" t="s">
        <v>1097</v>
      </c>
      <c r="F279" s="220" t="s">
        <v>1098</v>
      </c>
      <c r="G279" s="221" t="s">
        <v>185</v>
      </c>
      <c r="H279" s="222">
        <v>50</v>
      </c>
      <c r="I279" s="223"/>
      <c r="J279" s="224">
        <f>ROUND(I279*H279,2)</f>
        <v>0</v>
      </c>
      <c r="K279" s="220" t="s">
        <v>1</v>
      </c>
      <c r="L279" s="44"/>
      <c r="M279" s="225" t="s">
        <v>1</v>
      </c>
      <c r="N279" s="226" t="s">
        <v>41</v>
      </c>
      <c r="O279" s="91"/>
      <c r="P279" s="227">
        <f>O279*H279</f>
        <v>0</v>
      </c>
      <c r="Q279" s="227">
        <v>9.0000000000000006E-05</v>
      </c>
      <c r="R279" s="227">
        <f>Q279*H279</f>
        <v>0.0045000000000000005</v>
      </c>
      <c r="S279" s="227">
        <v>0</v>
      </c>
      <c r="T279" s="228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9" t="s">
        <v>854</v>
      </c>
      <c r="AT279" s="229" t="s">
        <v>166</v>
      </c>
      <c r="AU279" s="229" t="s">
        <v>85</v>
      </c>
      <c r="AY279" s="17" t="s">
        <v>164</v>
      </c>
      <c r="BE279" s="230">
        <f>IF(N279="základní",J279,0)</f>
        <v>0</v>
      </c>
      <c r="BF279" s="230">
        <f>IF(N279="snížená",J279,0)</f>
        <v>0</v>
      </c>
      <c r="BG279" s="230">
        <f>IF(N279="zákl. přenesená",J279,0)</f>
        <v>0</v>
      </c>
      <c r="BH279" s="230">
        <f>IF(N279="sníž. přenesená",J279,0)</f>
        <v>0</v>
      </c>
      <c r="BI279" s="230">
        <f>IF(N279="nulová",J279,0)</f>
        <v>0</v>
      </c>
      <c r="BJ279" s="17" t="s">
        <v>83</v>
      </c>
      <c r="BK279" s="230">
        <f>ROUND(I279*H279,2)</f>
        <v>0</v>
      </c>
      <c r="BL279" s="17" t="s">
        <v>854</v>
      </c>
      <c r="BM279" s="229" t="s">
        <v>1129</v>
      </c>
    </row>
    <row r="280" s="2" customFormat="1" ht="16.5" customHeight="1">
      <c r="A280" s="38"/>
      <c r="B280" s="39"/>
      <c r="C280" s="218" t="s">
        <v>1130</v>
      </c>
      <c r="D280" s="218" t="s">
        <v>166</v>
      </c>
      <c r="E280" s="219" t="s">
        <v>1131</v>
      </c>
      <c r="F280" s="220" t="s">
        <v>1132</v>
      </c>
      <c r="G280" s="221" t="s">
        <v>169</v>
      </c>
      <c r="H280" s="222">
        <v>25</v>
      </c>
      <c r="I280" s="223"/>
      <c r="J280" s="224">
        <f>ROUND(I280*H280,2)</f>
        <v>0</v>
      </c>
      <c r="K280" s="220" t="s">
        <v>1</v>
      </c>
      <c r="L280" s="44"/>
      <c r="M280" s="225" t="s">
        <v>1</v>
      </c>
      <c r="N280" s="226" t="s">
        <v>41</v>
      </c>
      <c r="O280" s="91"/>
      <c r="P280" s="227">
        <f>O280*H280</f>
        <v>0</v>
      </c>
      <c r="Q280" s="227">
        <v>0</v>
      </c>
      <c r="R280" s="227">
        <f>Q280*H280</f>
        <v>0</v>
      </c>
      <c r="S280" s="227">
        <v>0</v>
      </c>
      <c r="T280" s="228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9" t="s">
        <v>854</v>
      </c>
      <c r="AT280" s="229" t="s">
        <v>166</v>
      </c>
      <c r="AU280" s="229" t="s">
        <v>85</v>
      </c>
      <c r="AY280" s="17" t="s">
        <v>164</v>
      </c>
      <c r="BE280" s="230">
        <f>IF(N280="základní",J280,0)</f>
        <v>0</v>
      </c>
      <c r="BF280" s="230">
        <f>IF(N280="snížená",J280,0)</f>
        <v>0</v>
      </c>
      <c r="BG280" s="230">
        <f>IF(N280="zákl. přenesená",J280,0)</f>
        <v>0</v>
      </c>
      <c r="BH280" s="230">
        <f>IF(N280="sníž. přenesená",J280,0)</f>
        <v>0</v>
      </c>
      <c r="BI280" s="230">
        <f>IF(N280="nulová",J280,0)</f>
        <v>0</v>
      </c>
      <c r="BJ280" s="17" t="s">
        <v>83</v>
      </c>
      <c r="BK280" s="230">
        <f>ROUND(I280*H280,2)</f>
        <v>0</v>
      </c>
      <c r="BL280" s="17" t="s">
        <v>854</v>
      </c>
      <c r="BM280" s="229" t="s">
        <v>1133</v>
      </c>
    </row>
    <row r="281" s="2" customFormat="1" ht="16.5" customHeight="1">
      <c r="A281" s="38"/>
      <c r="B281" s="39"/>
      <c r="C281" s="272" t="s">
        <v>1134</v>
      </c>
      <c r="D281" s="272" t="s">
        <v>416</v>
      </c>
      <c r="E281" s="273" t="s">
        <v>1101</v>
      </c>
      <c r="F281" s="274" t="s">
        <v>1102</v>
      </c>
      <c r="G281" s="275" t="s">
        <v>220</v>
      </c>
      <c r="H281" s="276">
        <v>12.4</v>
      </c>
      <c r="I281" s="277"/>
      <c r="J281" s="278">
        <f>ROUND(I281*H281,2)</f>
        <v>0</v>
      </c>
      <c r="K281" s="274" t="s">
        <v>1</v>
      </c>
      <c r="L281" s="279"/>
      <c r="M281" s="280" t="s">
        <v>1</v>
      </c>
      <c r="N281" s="281" t="s">
        <v>41</v>
      </c>
      <c r="O281" s="91"/>
      <c r="P281" s="227">
        <f>O281*H281</f>
        <v>0</v>
      </c>
      <c r="Q281" s="227">
        <v>0</v>
      </c>
      <c r="R281" s="227">
        <f>Q281*H281</f>
        <v>0</v>
      </c>
      <c r="S281" s="227">
        <v>0</v>
      </c>
      <c r="T281" s="228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9" t="s">
        <v>309</v>
      </c>
      <c r="AT281" s="229" t="s">
        <v>416</v>
      </c>
      <c r="AU281" s="229" t="s">
        <v>85</v>
      </c>
      <c r="AY281" s="17" t="s">
        <v>164</v>
      </c>
      <c r="BE281" s="230">
        <f>IF(N281="základní",J281,0)</f>
        <v>0</v>
      </c>
      <c r="BF281" s="230">
        <f>IF(N281="snížená",J281,0)</f>
        <v>0</v>
      </c>
      <c r="BG281" s="230">
        <f>IF(N281="zákl. přenesená",J281,0)</f>
        <v>0</v>
      </c>
      <c r="BH281" s="230">
        <f>IF(N281="sníž. přenesená",J281,0)</f>
        <v>0</v>
      </c>
      <c r="BI281" s="230">
        <f>IF(N281="nulová",J281,0)</f>
        <v>0</v>
      </c>
      <c r="BJ281" s="17" t="s">
        <v>83</v>
      </c>
      <c r="BK281" s="230">
        <f>ROUND(I281*H281,2)</f>
        <v>0</v>
      </c>
      <c r="BL281" s="17" t="s">
        <v>292</v>
      </c>
      <c r="BM281" s="229" t="s">
        <v>1135</v>
      </c>
    </row>
    <row r="282" s="2" customFormat="1" ht="16.5" customHeight="1">
      <c r="A282" s="38"/>
      <c r="B282" s="39"/>
      <c r="C282" s="272" t="s">
        <v>1136</v>
      </c>
      <c r="D282" s="272" t="s">
        <v>416</v>
      </c>
      <c r="E282" s="273" t="s">
        <v>1047</v>
      </c>
      <c r="F282" s="274" t="s">
        <v>1048</v>
      </c>
      <c r="G282" s="275" t="s">
        <v>220</v>
      </c>
      <c r="H282" s="276">
        <v>11.699999999999999</v>
      </c>
      <c r="I282" s="277"/>
      <c r="J282" s="278">
        <f>ROUND(I282*H282,2)</f>
        <v>0</v>
      </c>
      <c r="K282" s="274" t="s">
        <v>1</v>
      </c>
      <c r="L282" s="279"/>
      <c r="M282" s="280" t="s">
        <v>1</v>
      </c>
      <c r="N282" s="281" t="s">
        <v>41</v>
      </c>
      <c r="O282" s="91"/>
      <c r="P282" s="227">
        <f>O282*H282</f>
        <v>0</v>
      </c>
      <c r="Q282" s="227">
        <v>0</v>
      </c>
      <c r="R282" s="227">
        <f>Q282*H282</f>
        <v>0</v>
      </c>
      <c r="S282" s="227">
        <v>0</v>
      </c>
      <c r="T282" s="228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9" t="s">
        <v>309</v>
      </c>
      <c r="AT282" s="229" t="s">
        <v>416</v>
      </c>
      <c r="AU282" s="229" t="s">
        <v>85</v>
      </c>
      <c r="AY282" s="17" t="s">
        <v>164</v>
      </c>
      <c r="BE282" s="230">
        <f>IF(N282="základní",J282,0)</f>
        <v>0</v>
      </c>
      <c r="BF282" s="230">
        <f>IF(N282="snížená",J282,0)</f>
        <v>0</v>
      </c>
      <c r="BG282" s="230">
        <f>IF(N282="zákl. přenesená",J282,0)</f>
        <v>0</v>
      </c>
      <c r="BH282" s="230">
        <f>IF(N282="sníž. přenesená",J282,0)</f>
        <v>0</v>
      </c>
      <c r="BI282" s="230">
        <f>IF(N282="nulová",J282,0)</f>
        <v>0</v>
      </c>
      <c r="BJ282" s="17" t="s">
        <v>83</v>
      </c>
      <c r="BK282" s="230">
        <f>ROUND(I282*H282,2)</f>
        <v>0</v>
      </c>
      <c r="BL282" s="17" t="s">
        <v>292</v>
      </c>
      <c r="BM282" s="229" t="s">
        <v>1137</v>
      </c>
    </row>
    <row r="283" s="2" customFormat="1" ht="24.15" customHeight="1">
      <c r="A283" s="38"/>
      <c r="B283" s="39"/>
      <c r="C283" s="272" t="s">
        <v>1138</v>
      </c>
      <c r="D283" s="272" t="s">
        <v>416</v>
      </c>
      <c r="E283" s="273" t="s">
        <v>1107</v>
      </c>
      <c r="F283" s="274" t="s">
        <v>1108</v>
      </c>
      <c r="G283" s="275" t="s">
        <v>220</v>
      </c>
      <c r="H283" s="276">
        <v>15</v>
      </c>
      <c r="I283" s="277"/>
      <c r="J283" s="278">
        <f>ROUND(I283*H283,2)</f>
        <v>0</v>
      </c>
      <c r="K283" s="274" t="s">
        <v>1</v>
      </c>
      <c r="L283" s="279"/>
      <c r="M283" s="280" t="s">
        <v>1</v>
      </c>
      <c r="N283" s="281" t="s">
        <v>41</v>
      </c>
      <c r="O283" s="91"/>
      <c r="P283" s="227">
        <f>O283*H283</f>
        <v>0</v>
      </c>
      <c r="Q283" s="227">
        <v>0</v>
      </c>
      <c r="R283" s="227">
        <f>Q283*H283</f>
        <v>0</v>
      </c>
      <c r="S283" s="227">
        <v>0</v>
      </c>
      <c r="T283" s="228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9" t="s">
        <v>309</v>
      </c>
      <c r="AT283" s="229" t="s">
        <v>416</v>
      </c>
      <c r="AU283" s="229" t="s">
        <v>85</v>
      </c>
      <c r="AY283" s="17" t="s">
        <v>164</v>
      </c>
      <c r="BE283" s="230">
        <f>IF(N283="základní",J283,0)</f>
        <v>0</v>
      </c>
      <c r="BF283" s="230">
        <f>IF(N283="snížená",J283,0)</f>
        <v>0</v>
      </c>
      <c r="BG283" s="230">
        <f>IF(N283="zákl. přenesená",J283,0)</f>
        <v>0</v>
      </c>
      <c r="BH283" s="230">
        <f>IF(N283="sníž. přenesená",J283,0)</f>
        <v>0</v>
      </c>
      <c r="BI283" s="230">
        <f>IF(N283="nulová",J283,0)</f>
        <v>0</v>
      </c>
      <c r="BJ283" s="17" t="s">
        <v>83</v>
      </c>
      <c r="BK283" s="230">
        <f>ROUND(I283*H283,2)</f>
        <v>0</v>
      </c>
      <c r="BL283" s="17" t="s">
        <v>292</v>
      </c>
      <c r="BM283" s="229" t="s">
        <v>1139</v>
      </c>
    </row>
    <row r="284" s="2" customFormat="1" ht="24.15" customHeight="1">
      <c r="A284" s="38"/>
      <c r="B284" s="39"/>
      <c r="C284" s="272" t="s">
        <v>1140</v>
      </c>
      <c r="D284" s="272" t="s">
        <v>416</v>
      </c>
      <c r="E284" s="273" t="s">
        <v>1051</v>
      </c>
      <c r="F284" s="274" t="s">
        <v>1052</v>
      </c>
      <c r="G284" s="275" t="s">
        <v>220</v>
      </c>
      <c r="H284" s="276">
        <v>13.5</v>
      </c>
      <c r="I284" s="277"/>
      <c r="J284" s="278">
        <f>ROUND(I284*H284,2)</f>
        <v>0</v>
      </c>
      <c r="K284" s="274" t="s">
        <v>1</v>
      </c>
      <c r="L284" s="279"/>
      <c r="M284" s="280" t="s">
        <v>1</v>
      </c>
      <c r="N284" s="281" t="s">
        <v>41</v>
      </c>
      <c r="O284" s="91"/>
      <c r="P284" s="227">
        <f>O284*H284</f>
        <v>0</v>
      </c>
      <c r="Q284" s="227">
        <v>0</v>
      </c>
      <c r="R284" s="227">
        <f>Q284*H284</f>
        <v>0</v>
      </c>
      <c r="S284" s="227">
        <v>0</v>
      </c>
      <c r="T284" s="228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9" t="s">
        <v>309</v>
      </c>
      <c r="AT284" s="229" t="s">
        <v>416</v>
      </c>
      <c r="AU284" s="229" t="s">
        <v>85</v>
      </c>
      <c r="AY284" s="17" t="s">
        <v>164</v>
      </c>
      <c r="BE284" s="230">
        <f>IF(N284="základní",J284,0)</f>
        <v>0</v>
      </c>
      <c r="BF284" s="230">
        <f>IF(N284="snížená",J284,0)</f>
        <v>0</v>
      </c>
      <c r="BG284" s="230">
        <f>IF(N284="zákl. přenesená",J284,0)</f>
        <v>0</v>
      </c>
      <c r="BH284" s="230">
        <f>IF(N284="sníž. přenesená",J284,0)</f>
        <v>0</v>
      </c>
      <c r="BI284" s="230">
        <f>IF(N284="nulová",J284,0)</f>
        <v>0</v>
      </c>
      <c r="BJ284" s="17" t="s">
        <v>83</v>
      </c>
      <c r="BK284" s="230">
        <f>ROUND(I284*H284,2)</f>
        <v>0</v>
      </c>
      <c r="BL284" s="17" t="s">
        <v>292</v>
      </c>
      <c r="BM284" s="229" t="s">
        <v>1141</v>
      </c>
    </row>
    <row r="285" s="2" customFormat="1" ht="16.5" customHeight="1">
      <c r="A285" s="38"/>
      <c r="B285" s="39"/>
      <c r="C285" s="272" t="s">
        <v>1142</v>
      </c>
      <c r="D285" s="272" t="s">
        <v>416</v>
      </c>
      <c r="E285" s="273" t="s">
        <v>1113</v>
      </c>
      <c r="F285" s="274" t="s">
        <v>1114</v>
      </c>
      <c r="G285" s="275" t="s">
        <v>416</v>
      </c>
      <c r="H285" s="276">
        <v>50</v>
      </c>
      <c r="I285" s="277"/>
      <c r="J285" s="278">
        <f>ROUND(I285*H285,2)</f>
        <v>0</v>
      </c>
      <c r="K285" s="274" t="s">
        <v>1</v>
      </c>
      <c r="L285" s="279"/>
      <c r="M285" s="280" t="s">
        <v>1</v>
      </c>
      <c r="N285" s="281" t="s">
        <v>41</v>
      </c>
      <c r="O285" s="91"/>
      <c r="P285" s="227">
        <f>O285*H285</f>
        <v>0</v>
      </c>
      <c r="Q285" s="227">
        <v>0</v>
      </c>
      <c r="R285" s="227">
        <f>Q285*H285</f>
        <v>0</v>
      </c>
      <c r="S285" s="227">
        <v>0</v>
      </c>
      <c r="T285" s="228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9" t="s">
        <v>309</v>
      </c>
      <c r="AT285" s="229" t="s">
        <v>416</v>
      </c>
      <c r="AU285" s="229" t="s">
        <v>85</v>
      </c>
      <c r="AY285" s="17" t="s">
        <v>164</v>
      </c>
      <c r="BE285" s="230">
        <f>IF(N285="základní",J285,0)</f>
        <v>0</v>
      </c>
      <c r="BF285" s="230">
        <f>IF(N285="snížená",J285,0)</f>
        <v>0</v>
      </c>
      <c r="BG285" s="230">
        <f>IF(N285="zákl. přenesená",J285,0)</f>
        <v>0</v>
      </c>
      <c r="BH285" s="230">
        <f>IF(N285="sníž. přenesená",J285,0)</f>
        <v>0</v>
      </c>
      <c r="BI285" s="230">
        <f>IF(N285="nulová",J285,0)</f>
        <v>0</v>
      </c>
      <c r="BJ285" s="17" t="s">
        <v>83</v>
      </c>
      <c r="BK285" s="230">
        <f>ROUND(I285*H285,2)</f>
        <v>0</v>
      </c>
      <c r="BL285" s="17" t="s">
        <v>292</v>
      </c>
      <c r="BM285" s="229" t="s">
        <v>1143</v>
      </c>
    </row>
    <row r="286" s="12" customFormat="1" ht="25.92" customHeight="1">
      <c r="A286" s="12"/>
      <c r="B286" s="202"/>
      <c r="C286" s="203"/>
      <c r="D286" s="204" t="s">
        <v>75</v>
      </c>
      <c r="E286" s="205" t="s">
        <v>1144</v>
      </c>
      <c r="F286" s="205" t="s">
        <v>1145</v>
      </c>
      <c r="G286" s="203"/>
      <c r="H286" s="203"/>
      <c r="I286" s="206"/>
      <c r="J286" s="207">
        <f>BK286</f>
        <v>0</v>
      </c>
      <c r="K286" s="203"/>
      <c r="L286" s="208"/>
      <c r="M286" s="209"/>
      <c r="N286" s="210"/>
      <c r="O286" s="210"/>
      <c r="P286" s="211">
        <f>P287+P289+P291</f>
        <v>0</v>
      </c>
      <c r="Q286" s="210"/>
      <c r="R286" s="211">
        <f>R287+R289+R291</f>
        <v>0</v>
      </c>
      <c r="S286" s="210"/>
      <c r="T286" s="212">
        <f>T287+T289+T291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13" t="s">
        <v>170</v>
      </c>
      <c r="AT286" s="214" t="s">
        <v>75</v>
      </c>
      <c r="AU286" s="214" t="s">
        <v>76</v>
      </c>
      <c r="AY286" s="213" t="s">
        <v>164</v>
      </c>
      <c r="BK286" s="215">
        <f>BK287+BK289+BK291</f>
        <v>0</v>
      </c>
    </row>
    <row r="287" s="12" customFormat="1" ht="22.8" customHeight="1">
      <c r="A287" s="12"/>
      <c r="B287" s="202"/>
      <c r="C287" s="203"/>
      <c r="D287" s="204" t="s">
        <v>75</v>
      </c>
      <c r="E287" s="216" t="s">
        <v>1146</v>
      </c>
      <c r="F287" s="216" t="s">
        <v>1147</v>
      </c>
      <c r="G287" s="203"/>
      <c r="H287" s="203"/>
      <c r="I287" s="206"/>
      <c r="J287" s="217">
        <f>BK287</f>
        <v>0</v>
      </c>
      <c r="K287" s="203"/>
      <c r="L287" s="208"/>
      <c r="M287" s="209"/>
      <c r="N287" s="210"/>
      <c r="O287" s="210"/>
      <c r="P287" s="211">
        <f>P288</f>
        <v>0</v>
      </c>
      <c r="Q287" s="210"/>
      <c r="R287" s="211">
        <f>R288</f>
        <v>0</v>
      </c>
      <c r="S287" s="210"/>
      <c r="T287" s="212">
        <f>T288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13" t="s">
        <v>170</v>
      </c>
      <c r="AT287" s="214" t="s">
        <v>75</v>
      </c>
      <c r="AU287" s="214" t="s">
        <v>83</v>
      </c>
      <c r="AY287" s="213" t="s">
        <v>164</v>
      </c>
      <c r="BK287" s="215">
        <f>BK288</f>
        <v>0</v>
      </c>
    </row>
    <row r="288" s="2" customFormat="1" ht="16.5" customHeight="1">
      <c r="A288" s="38"/>
      <c r="B288" s="39"/>
      <c r="C288" s="218" t="s">
        <v>1148</v>
      </c>
      <c r="D288" s="218" t="s">
        <v>166</v>
      </c>
      <c r="E288" s="219" t="s">
        <v>1149</v>
      </c>
      <c r="F288" s="220" t="s">
        <v>1150</v>
      </c>
      <c r="G288" s="221" t="s">
        <v>849</v>
      </c>
      <c r="H288" s="222">
        <v>30</v>
      </c>
      <c r="I288" s="223"/>
      <c r="J288" s="224">
        <f>ROUND(I288*H288,2)</f>
        <v>0</v>
      </c>
      <c r="K288" s="220" t="s">
        <v>1</v>
      </c>
      <c r="L288" s="44"/>
      <c r="M288" s="225" t="s">
        <v>1</v>
      </c>
      <c r="N288" s="226" t="s">
        <v>41</v>
      </c>
      <c r="O288" s="91"/>
      <c r="P288" s="227">
        <f>O288*H288</f>
        <v>0</v>
      </c>
      <c r="Q288" s="227">
        <v>0</v>
      </c>
      <c r="R288" s="227">
        <f>Q288*H288</f>
        <v>0</v>
      </c>
      <c r="S288" s="227">
        <v>0</v>
      </c>
      <c r="T288" s="228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9" t="s">
        <v>850</v>
      </c>
      <c r="AT288" s="229" t="s">
        <v>166</v>
      </c>
      <c r="AU288" s="229" t="s">
        <v>85</v>
      </c>
      <c r="AY288" s="17" t="s">
        <v>164</v>
      </c>
      <c r="BE288" s="230">
        <f>IF(N288="základní",J288,0)</f>
        <v>0</v>
      </c>
      <c r="BF288" s="230">
        <f>IF(N288="snížená",J288,0)</f>
        <v>0</v>
      </c>
      <c r="BG288" s="230">
        <f>IF(N288="zákl. přenesená",J288,0)</f>
        <v>0</v>
      </c>
      <c r="BH288" s="230">
        <f>IF(N288="sníž. přenesená",J288,0)</f>
        <v>0</v>
      </c>
      <c r="BI288" s="230">
        <f>IF(N288="nulová",J288,0)</f>
        <v>0</v>
      </c>
      <c r="BJ288" s="17" t="s">
        <v>83</v>
      </c>
      <c r="BK288" s="230">
        <f>ROUND(I288*H288,2)</f>
        <v>0</v>
      </c>
      <c r="BL288" s="17" t="s">
        <v>850</v>
      </c>
      <c r="BM288" s="229" t="s">
        <v>1151</v>
      </c>
    </row>
    <row r="289" s="12" customFormat="1" ht="22.8" customHeight="1">
      <c r="A289" s="12"/>
      <c r="B289" s="202"/>
      <c r="C289" s="203"/>
      <c r="D289" s="204" t="s">
        <v>75</v>
      </c>
      <c r="E289" s="216" t="s">
        <v>1152</v>
      </c>
      <c r="F289" s="216" t="s">
        <v>1153</v>
      </c>
      <c r="G289" s="203"/>
      <c r="H289" s="203"/>
      <c r="I289" s="206"/>
      <c r="J289" s="217">
        <f>BK289</f>
        <v>0</v>
      </c>
      <c r="K289" s="203"/>
      <c r="L289" s="208"/>
      <c r="M289" s="209"/>
      <c r="N289" s="210"/>
      <c r="O289" s="210"/>
      <c r="P289" s="211">
        <f>P290</f>
        <v>0</v>
      </c>
      <c r="Q289" s="210"/>
      <c r="R289" s="211">
        <f>R290</f>
        <v>0</v>
      </c>
      <c r="S289" s="210"/>
      <c r="T289" s="212">
        <f>T290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13" t="s">
        <v>170</v>
      </c>
      <c r="AT289" s="214" t="s">
        <v>75</v>
      </c>
      <c r="AU289" s="214" t="s">
        <v>83</v>
      </c>
      <c r="AY289" s="213" t="s">
        <v>164</v>
      </c>
      <c r="BK289" s="215">
        <f>BK290</f>
        <v>0</v>
      </c>
    </row>
    <row r="290" s="2" customFormat="1" ht="16.5" customHeight="1">
      <c r="A290" s="38"/>
      <c r="B290" s="39"/>
      <c r="C290" s="218" t="s">
        <v>1154</v>
      </c>
      <c r="D290" s="218" t="s">
        <v>166</v>
      </c>
      <c r="E290" s="219" t="s">
        <v>1155</v>
      </c>
      <c r="F290" s="220" t="s">
        <v>1156</v>
      </c>
      <c r="G290" s="221" t="s">
        <v>849</v>
      </c>
      <c r="H290" s="222">
        <v>40</v>
      </c>
      <c r="I290" s="223"/>
      <c r="J290" s="224">
        <f>ROUND(I290*H290,2)</f>
        <v>0</v>
      </c>
      <c r="K290" s="220" t="s">
        <v>1</v>
      </c>
      <c r="L290" s="44"/>
      <c r="M290" s="225" t="s">
        <v>1</v>
      </c>
      <c r="N290" s="226" t="s">
        <v>41</v>
      </c>
      <c r="O290" s="91"/>
      <c r="P290" s="227">
        <f>O290*H290</f>
        <v>0</v>
      </c>
      <c r="Q290" s="227">
        <v>0</v>
      </c>
      <c r="R290" s="227">
        <f>Q290*H290</f>
        <v>0</v>
      </c>
      <c r="S290" s="227">
        <v>0</v>
      </c>
      <c r="T290" s="228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9" t="s">
        <v>850</v>
      </c>
      <c r="AT290" s="229" t="s">
        <v>166</v>
      </c>
      <c r="AU290" s="229" t="s">
        <v>85</v>
      </c>
      <c r="AY290" s="17" t="s">
        <v>164</v>
      </c>
      <c r="BE290" s="230">
        <f>IF(N290="základní",J290,0)</f>
        <v>0</v>
      </c>
      <c r="BF290" s="230">
        <f>IF(N290="snížená",J290,0)</f>
        <v>0</v>
      </c>
      <c r="BG290" s="230">
        <f>IF(N290="zákl. přenesená",J290,0)</f>
        <v>0</v>
      </c>
      <c r="BH290" s="230">
        <f>IF(N290="sníž. přenesená",J290,0)</f>
        <v>0</v>
      </c>
      <c r="BI290" s="230">
        <f>IF(N290="nulová",J290,0)</f>
        <v>0</v>
      </c>
      <c r="BJ290" s="17" t="s">
        <v>83</v>
      </c>
      <c r="BK290" s="230">
        <f>ROUND(I290*H290,2)</f>
        <v>0</v>
      </c>
      <c r="BL290" s="17" t="s">
        <v>850</v>
      </c>
      <c r="BM290" s="229" t="s">
        <v>1157</v>
      </c>
    </row>
    <row r="291" s="12" customFormat="1" ht="22.8" customHeight="1">
      <c r="A291" s="12"/>
      <c r="B291" s="202"/>
      <c r="C291" s="203"/>
      <c r="D291" s="204" t="s">
        <v>75</v>
      </c>
      <c r="E291" s="216" t="s">
        <v>1158</v>
      </c>
      <c r="F291" s="216" t="s">
        <v>1159</v>
      </c>
      <c r="G291" s="203"/>
      <c r="H291" s="203"/>
      <c r="I291" s="206"/>
      <c r="J291" s="217">
        <f>BK291</f>
        <v>0</v>
      </c>
      <c r="K291" s="203"/>
      <c r="L291" s="208"/>
      <c r="M291" s="209"/>
      <c r="N291" s="210"/>
      <c r="O291" s="210"/>
      <c r="P291" s="211">
        <f>P292</f>
        <v>0</v>
      </c>
      <c r="Q291" s="210"/>
      <c r="R291" s="211">
        <f>R292</f>
        <v>0</v>
      </c>
      <c r="S291" s="210"/>
      <c r="T291" s="212">
        <f>T292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13" t="s">
        <v>170</v>
      </c>
      <c r="AT291" s="214" t="s">
        <v>75</v>
      </c>
      <c r="AU291" s="214" t="s">
        <v>83</v>
      </c>
      <c r="AY291" s="213" t="s">
        <v>164</v>
      </c>
      <c r="BK291" s="215">
        <f>BK292</f>
        <v>0</v>
      </c>
    </row>
    <row r="292" s="2" customFormat="1" ht="16.5" customHeight="1">
      <c r="A292" s="38"/>
      <c r="B292" s="39"/>
      <c r="C292" s="218" t="s">
        <v>1160</v>
      </c>
      <c r="D292" s="218" t="s">
        <v>166</v>
      </c>
      <c r="E292" s="219" t="s">
        <v>1161</v>
      </c>
      <c r="F292" s="220" t="s">
        <v>1162</v>
      </c>
      <c r="G292" s="221" t="s">
        <v>849</v>
      </c>
      <c r="H292" s="222">
        <v>30</v>
      </c>
      <c r="I292" s="223"/>
      <c r="J292" s="224">
        <f>ROUND(I292*H292,2)</f>
        <v>0</v>
      </c>
      <c r="K292" s="220" t="s">
        <v>1</v>
      </c>
      <c r="L292" s="44"/>
      <c r="M292" s="264" t="s">
        <v>1</v>
      </c>
      <c r="N292" s="265" t="s">
        <v>41</v>
      </c>
      <c r="O292" s="266"/>
      <c r="P292" s="267">
        <f>O292*H292</f>
        <v>0</v>
      </c>
      <c r="Q292" s="267">
        <v>0</v>
      </c>
      <c r="R292" s="267">
        <f>Q292*H292</f>
        <v>0</v>
      </c>
      <c r="S292" s="267">
        <v>0</v>
      </c>
      <c r="T292" s="268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9" t="s">
        <v>850</v>
      </c>
      <c r="AT292" s="229" t="s">
        <v>166</v>
      </c>
      <c r="AU292" s="229" t="s">
        <v>85</v>
      </c>
      <c r="AY292" s="17" t="s">
        <v>164</v>
      </c>
      <c r="BE292" s="230">
        <f>IF(N292="základní",J292,0)</f>
        <v>0</v>
      </c>
      <c r="BF292" s="230">
        <f>IF(N292="snížená",J292,0)</f>
        <v>0</v>
      </c>
      <c r="BG292" s="230">
        <f>IF(N292="zákl. přenesená",J292,0)</f>
        <v>0</v>
      </c>
      <c r="BH292" s="230">
        <f>IF(N292="sníž. přenesená",J292,0)</f>
        <v>0</v>
      </c>
      <c r="BI292" s="230">
        <f>IF(N292="nulová",J292,0)</f>
        <v>0</v>
      </c>
      <c r="BJ292" s="17" t="s">
        <v>83</v>
      </c>
      <c r="BK292" s="230">
        <f>ROUND(I292*H292,2)</f>
        <v>0</v>
      </c>
      <c r="BL292" s="17" t="s">
        <v>850</v>
      </c>
      <c r="BM292" s="229" t="s">
        <v>1163</v>
      </c>
    </row>
    <row r="293" s="2" customFormat="1" ht="6.96" customHeight="1">
      <c r="A293" s="38"/>
      <c r="B293" s="66"/>
      <c r="C293" s="67"/>
      <c r="D293" s="67"/>
      <c r="E293" s="67"/>
      <c r="F293" s="67"/>
      <c r="G293" s="67"/>
      <c r="H293" s="67"/>
      <c r="I293" s="67"/>
      <c r="J293" s="67"/>
      <c r="K293" s="67"/>
      <c r="L293" s="44"/>
      <c r="M293" s="38"/>
      <c r="O293" s="38"/>
      <c r="P293" s="38"/>
      <c r="Q293" s="38"/>
      <c r="R293" s="38"/>
      <c r="S293" s="38"/>
      <c r="T293" s="38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</row>
  </sheetData>
  <sheetProtection sheet="1" autoFilter="0" formatColumns="0" formatRows="0" objects="1" scenarios="1" spinCount="100000" saltValue="ncEGfHVBdbnymz4Nj+W7Zvg4N7kKmTq2h8EgA1gcwfHvsxPrdSXjoUS8nTDhmbfo4hubfD6I9GyZuoqsfpEceg==" hashValue="hdEwsnVlQwNuVoDGCQEe5vrVDLp/2CfpiV0TKETqaN+t9iHoA8j/BBME3tFNe+9RMm8c9OPj+pW8W5U08w/EkA==" algorithmName="SHA-512" password="C7A2"/>
  <autoFilter ref="C146:K292"/>
  <mergeCells count="9">
    <mergeCell ref="E7:H7"/>
    <mergeCell ref="E9:H9"/>
    <mergeCell ref="E18:H18"/>
    <mergeCell ref="E27:H27"/>
    <mergeCell ref="E85:H85"/>
    <mergeCell ref="E87:H87"/>
    <mergeCell ref="E137:H137"/>
    <mergeCell ref="E139:H13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131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2021022oL - _II-401, III-36063, III-36066 Lipník, úprava křižovatky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132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1164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8. 6. 2022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138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ROUND((SUM(BE120:BE141)),  2)</f>
        <v>0</v>
      </c>
      <c r="G33" s="38"/>
      <c r="H33" s="38"/>
      <c r="I33" s="155">
        <v>0.20999999999999999</v>
      </c>
      <c r="J33" s="154">
        <f>ROUND(((SUM(BE120:BE141))*I33),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ROUND((SUM(BF120:BF141)),  2)</f>
        <v>0</v>
      </c>
      <c r="G34" s="38"/>
      <c r="H34" s="38"/>
      <c r="I34" s="155">
        <v>0.14999999999999999</v>
      </c>
      <c r="J34" s="154">
        <f>ROUND(((SUM(BF120:BF141))*I34),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ROUND((SUM(BG120:BG141)),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ROUND((SUM(BH120:BH141)),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ROUND((SUM(BI120:BI141)),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2021022oL - _II-401, III-36063, III-36066 Lipník, úprava křižovatky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802 - Rozpočet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Obec Lipník u Hrotovic</v>
      </c>
      <c r="G89" s="40"/>
      <c r="H89" s="40"/>
      <c r="I89" s="32" t="s">
        <v>22</v>
      </c>
      <c r="J89" s="79" t="str">
        <f>IF(J12="","",J12)</f>
        <v>8. 6. 2022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Obec Lipník</v>
      </c>
      <c r="G91" s="40"/>
      <c r="H91" s="40"/>
      <c r="I91" s="32" t="s">
        <v>30</v>
      </c>
      <c r="J91" s="36" t="str">
        <f>E21</f>
        <v>TERRA-POZEMKOVÉ ÚPRAVY,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Milan Holotík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140</v>
      </c>
      <c r="D94" s="176"/>
      <c r="E94" s="176"/>
      <c r="F94" s="176"/>
      <c r="G94" s="176"/>
      <c r="H94" s="176"/>
      <c r="I94" s="176"/>
      <c r="J94" s="177" t="s">
        <v>141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142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143</v>
      </c>
    </row>
    <row r="97" s="9" customFormat="1" ht="24.96" customHeight="1">
      <c r="A97" s="9"/>
      <c r="B97" s="179"/>
      <c r="C97" s="180"/>
      <c r="D97" s="181" t="s">
        <v>251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266</v>
      </c>
      <c r="E98" s="188"/>
      <c r="F98" s="188"/>
      <c r="G98" s="188"/>
      <c r="H98" s="188"/>
      <c r="I98" s="188"/>
      <c r="J98" s="189">
        <f>J122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85"/>
      <c r="C99" s="186"/>
      <c r="D99" s="187" t="s">
        <v>1165</v>
      </c>
      <c r="E99" s="188"/>
      <c r="F99" s="188"/>
      <c r="G99" s="188"/>
      <c r="H99" s="188"/>
      <c r="I99" s="188"/>
      <c r="J99" s="189">
        <f>J135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267</v>
      </c>
      <c r="E100" s="188"/>
      <c r="F100" s="188"/>
      <c r="G100" s="188"/>
      <c r="H100" s="188"/>
      <c r="I100" s="188"/>
      <c r="J100" s="189">
        <f>J140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149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74" t="str">
        <f>E7</f>
        <v>2021022oL - _II-401, III-36063, III-36066 Lipník, úprava křižovatky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132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SO 802 - Rozpočet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>Obec Lipník u Hrotovic</v>
      </c>
      <c r="G114" s="40"/>
      <c r="H114" s="40"/>
      <c r="I114" s="32" t="s">
        <v>22</v>
      </c>
      <c r="J114" s="79" t="str">
        <f>IF(J12="","",J12)</f>
        <v>8. 6. 2022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40.05" customHeight="1">
      <c r="A116" s="38"/>
      <c r="B116" s="39"/>
      <c r="C116" s="32" t="s">
        <v>24</v>
      </c>
      <c r="D116" s="40"/>
      <c r="E116" s="40"/>
      <c r="F116" s="27" t="str">
        <f>E15</f>
        <v>Obec Lipník</v>
      </c>
      <c r="G116" s="40"/>
      <c r="H116" s="40"/>
      <c r="I116" s="32" t="s">
        <v>30</v>
      </c>
      <c r="J116" s="36" t="str">
        <f>E21</f>
        <v>TERRA-POZEMKOVÉ ÚPRAVY, s.r.o.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28</v>
      </c>
      <c r="D117" s="40"/>
      <c r="E117" s="40"/>
      <c r="F117" s="27" t="str">
        <f>IF(E18="","",E18)</f>
        <v>Vyplň údaj</v>
      </c>
      <c r="G117" s="40"/>
      <c r="H117" s="40"/>
      <c r="I117" s="32" t="s">
        <v>33</v>
      </c>
      <c r="J117" s="36" t="str">
        <f>E24</f>
        <v xml:space="preserve"> Milan Holotík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150</v>
      </c>
      <c r="D119" s="194" t="s">
        <v>61</v>
      </c>
      <c r="E119" s="194" t="s">
        <v>57</v>
      </c>
      <c r="F119" s="194" t="s">
        <v>58</v>
      </c>
      <c r="G119" s="194" t="s">
        <v>151</v>
      </c>
      <c r="H119" s="194" t="s">
        <v>152</v>
      </c>
      <c r="I119" s="194" t="s">
        <v>153</v>
      </c>
      <c r="J119" s="194" t="s">
        <v>141</v>
      </c>
      <c r="K119" s="195" t="s">
        <v>154</v>
      </c>
      <c r="L119" s="196"/>
      <c r="M119" s="100" t="s">
        <v>1</v>
      </c>
      <c r="N119" s="101" t="s">
        <v>40</v>
      </c>
      <c r="O119" s="101" t="s">
        <v>155</v>
      </c>
      <c r="P119" s="101" t="s">
        <v>156</v>
      </c>
      <c r="Q119" s="101" t="s">
        <v>157</v>
      </c>
      <c r="R119" s="101" t="s">
        <v>158</v>
      </c>
      <c r="S119" s="101" t="s">
        <v>159</v>
      </c>
      <c r="T119" s="102" t="s">
        <v>160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161</v>
      </c>
      <c r="D120" s="40"/>
      <c r="E120" s="40"/>
      <c r="F120" s="40"/>
      <c r="G120" s="40"/>
      <c r="H120" s="40"/>
      <c r="I120" s="40"/>
      <c r="J120" s="197">
        <f>BK120</f>
        <v>0</v>
      </c>
      <c r="K120" s="40"/>
      <c r="L120" s="44"/>
      <c r="M120" s="103"/>
      <c r="N120" s="198"/>
      <c r="O120" s="104"/>
      <c r="P120" s="199">
        <f>P121</f>
        <v>0</v>
      </c>
      <c r="Q120" s="104"/>
      <c r="R120" s="199">
        <f>R121</f>
        <v>0</v>
      </c>
      <c r="S120" s="104"/>
      <c r="T120" s="200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75</v>
      </c>
      <c r="AU120" s="17" t="s">
        <v>143</v>
      </c>
      <c r="BK120" s="201">
        <f>BK121</f>
        <v>0</v>
      </c>
    </row>
    <row r="121" s="12" customFormat="1" ht="25.92" customHeight="1">
      <c r="A121" s="12"/>
      <c r="B121" s="202"/>
      <c r="C121" s="203"/>
      <c r="D121" s="204" t="s">
        <v>75</v>
      </c>
      <c r="E121" s="205" t="s">
        <v>162</v>
      </c>
      <c r="F121" s="205" t="s">
        <v>254</v>
      </c>
      <c r="G121" s="203"/>
      <c r="H121" s="203"/>
      <c r="I121" s="206"/>
      <c r="J121" s="207">
        <f>BK121</f>
        <v>0</v>
      </c>
      <c r="K121" s="203"/>
      <c r="L121" s="208"/>
      <c r="M121" s="209"/>
      <c r="N121" s="210"/>
      <c r="O121" s="210"/>
      <c r="P121" s="211">
        <f>P122+P140</f>
        <v>0</v>
      </c>
      <c r="Q121" s="210"/>
      <c r="R121" s="211">
        <f>R122+R140</f>
        <v>0</v>
      </c>
      <c r="S121" s="210"/>
      <c r="T121" s="212">
        <f>T122+T140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83</v>
      </c>
      <c r="AT121" s="214" t="s">
        <v>75</v>
      </c>
      <c r="AU121" s="214" t="s">
        <v>76</v>
      </c>
      <c r="AY121" s="213" t="s">
        <v>164</v>
      </c>
      <c r="BK121" s="215">
        <f>BK122+BK140</f>
        <v>0</v>
      </c>
    </row>
    <row r="122" s="12" customFormat="1" ht="22.8" customHeight="1">
      <c r="A122" s="12"/>
      <c r="B122" s="202"/>
      <c r="C122" s="203"/>
      <c r="D122" s="204" t="s">
        <v>75</v>
      </c>
      <c r="E122" s="216" t="s">
        <v>83</v>
      </c>
      <c r="F122" s="216" t="s">
        <v>268</v>
      </c>
      <c r="G122" s="203"/>
      <c r="H122" s="203"/>
      <c r="I122" s="206"/>
      <c r="J122" s="217">
        <f>BK122</f>
        <v>0</v>
      </c>
      <c r="K122" s="203"/>
      <c r="L122" s="208"/>
      <c r="M122" s="209"/>
      <c r="N122" s="210"/>
      <c r="O122" s="210"/>
      <c r="P122" s="211">
        <f>P123+SUM(P124:P135)</f>
        <v>0</v>
      </c>
      <c r="Q122" s="210"/>
      <c r="R122" s="211">
        <f>R123+SUM(R124:R135)</f>
        <v>0</v>
      </c>
      <c r="S122" s="210"/>
      <c r="T122" s="212">
        <f>T123+SUM(T124:T135)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83</v>
      </c>
      <c r="AT122" s="214" t="s">
        <v>75</v>
      </c>
      <c r="AU122" s="214" t="s">
        <v>83</v>
      </c>
      <c r="AY122" s="213" t="s">
        <v>164</v>
      </c>
      <c r="BK122" s="215">
        <f>BK123+SUM(BK124:BK135)</f>
        <v>0</v>
      </c>
    </row>
    <row r="123" s="2" customFormat="1" ht="21.75" customHeight="1">
      <c r="A123" s="38"/>
      <c r="B123" s="39"/>
      <c r="C123" s="218" t="s">
        <v>83</v>
      </c>
      <c r="D123" s="218" t="s">
        <v>166</v>
      </c>
      <c r="E123" s="219" t="s">
        <v>294</v>
      </c>
      <c r="F123" s="220" t="s">
        <v>295</v>
      </c>
      <c r="G123" s="221" t="s">
        <v>191</v>
      </c>
      <c r="H123" s="222">
        <v>95</v>
      </c>
      <c r="I123" s="223"/>
      <c r="J123" s="224">
        <f>ROUND(I123*H123,2)</f>
        <v>0</v>
      </c>
      <c r="K123" s="220" t="s">
        <v>1</v>
      </c>
      <c r="L123" s="44"/>
      <c r="M123" s="225" t="s">
        <v>1</v>
      </c>
      <c r="N123" s="226" t="s">
        <v>41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170</v>
      </c>
      <c r="AT123" s="229" t="s">
        <v>166</v>
      </c>
      <c r="AU123" s="229" t="s">
        <v>85</v>
      </c>
      <c r="AY123" s="17" t="s">
        <v>164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83</v>
      </c>
      <c r="BK123" s="230">
        <f>ROUND(I123*H123,2)</f>
        <v>0</v>
      </c>
      <c r="BL123" s="17" t="s">
        <v>170</v>
      </c>
      <c r="BM123" s="229" t="s">
        <v>85</v>
      </c>
    </row>
    <row r="124" s="13" customFormat="1">
      <c r="A124" s="13"/>
      <c r="B124" s="231"/>
      <c r="C124" s="232"/>
      <c r="D124" s="233" t="s">
        <v>172</v>
      </c>
      <c r="E124" s="234" t="s">
        <v>1</v>
      </c>
      <c r="F124" s="235" t="s">
        <v>1166</v>
      </c>
      <c r="G124" s="232"/>
      <c r="H124" s="236">
        <v>95</v>
      </c>
      <c r="I124" s="237"/>
      <c r="J124" s="232"/>
      <c r="K124" s="232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172</v>
      </c>
      <c r="AU124" s="242" t="s">
        <v>85</v>
      </c>
      <c r="AV124" s="13" t="s">
        <v>85</v>
      </c>
      <c r="AW124" s="13" t="s">
        <v>32</v>
      </c>
      <c r="AX124" s="13" t="s">
        <v>76</v>
      </c>
      <c r="AY124" s="242" t="s">
        <v>164</v>
      </c>
    </row>
    <row r="125" s="15" customFormat="1">
      <c r="A125" s="15"/>
      <c r="B125" s="253"/>
      <c r="C125" s="254"/>
      <c r="D125" s="233" t="s">
        <v>172</v>
      </c>
      <c r="E125" s="255" t="s">
        <v>1</v>
      </c>
      <c r="F125" s="256" t="s">
        <v>201</v>
      </c>
      <c r="G125" s="254"/>
      <c r="H125" s="257">
        <v>95</v>
      </c>
      <c r="I125" s="258"/>
      <c r="J125" s="254"/>
      <c r="K125" s="254"/>
      <c r="L125" s="259"/>
      <c r="M125" s="260"/>
      <c r="N125" s="261"/>
      <c r="O125" s="261"/>
      <c r="P125" s="261"/>
      <c r="Q125" s="261"/>
      <c r="R125" s="261"/>
      <c r="S125" s="261"/>
      <c r="T125" s="262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3" t="s">
        <v>172</v>
      </c>
      <c r="AU125" s="263" t="s">
        <v>85</v>
      </c>
      <c r="AV125" s="15" t="s">
        <v>170</v>
      </c>
      <c r="AW125" s="15" t="s">
        <v>32</v>
      </c>
      <c r="AX125" s="15" t="s">
        <v>83</v>
      </c>
      <c r="AY125" s="263" t="s">
        <v>164</v>
      </c>
    </row>
    <row r="126" s="2" customFormat="1" ht="16.5" customHeight="1">
      <c r="A126" s="38"/>
      <c r="B126" s="39"/>
      <c r="C126" s="218" t="s">
        <v>85</v>
      </c>
      <c r="D126" s="218" t="s">
        <v>166</v>
      </c>
      <c r="E126" s="219" t="s">
        <v>1167</v>
      </c>
      <c r="F126" s="220" t="s">
        <v>1168</v>
      </c>
      <c r="G126" s="221" t="s">
        <v>191</v>
      </c>
      <c r="H126" s="222">
        <v>95</v>
      </c>
      <c r="I126" s="223"/>
      <c r="J126" s="224">
        <f>ROUND(I126*H126,2)</f>
        <v>0</v>
      </c>
      <c r="K126" s="220" t="s">
        <v>1</v>
      </c>
      <c r="L126" s="44"/>
      <c r="M126" s="225" t="s">
        <v>1</v>
      </c>
      <c r="N126" s="226" t="s">
        <v>41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170</v>
      </c>
      <c r="AT126" s="229" t="s">
        <v>166</v>
      </c>
      <c r="AU126" s="229" t="s">
        <v>85</v>
      </c>
      <c r="AY126" s="17" t="s">
        <v>164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83</v>
      </c>
      <c r="BK126" s="230">
        <f>ROUND(I126*H126,2)</f>
        <v>0</v>
      </c>
      <c r="BL126" s="17" t="s">
        <v>170</v>
      </c>
      <c r="BM126" s="229" t="s">
        <v>170</v>
      </c>
    </row>
    <row r="127" s="13" customFormat="1">
      <c r="A127" s="13"/>
      <c r="B127" s="231"/>
      <c r="C127" s="232"/>
      <c r="D127" s="233" t="s">
        <v>172</v>
      </c>
      <c r="E127" s="234" t="s">
        <v>1</v>
      </c>
      <c r="F127" s="235" t="s">
        <v>1169</v>
      </c>
      <c r="G127" s="232"/>
      <c r="H127" s="236">
        <v>95</v>
      </c>
      <c r="I127" s="237"/>
      <c r="J127" s="232"/>
      <c r="K127" s="232"/>
      <c r="L127" s="238"/>
      <c r="M127" s="239"/>
      <c r="N127" s="240"/>
      <c r="O127" s="240"/>
      <c r="P127" s="240"/>
      <c r="Q127" s="240"/>
      <c r="R127" s="240"/>
      <c r="S127" s="240"/>
      <c r="T127" s="24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172</v>
      </c>
      <c r="AU127" s="242" t="s">
        <v>85</v>
      </c>
      <c r="AV127" s="13" t="s">
        <v>85</v>
      </c>
      <c r="AW127" s="13" t="s">
        <v>32</v>
      </c>
      <c r="AX127" s="13" t="s">
        <v>76</v>
      </c>
      <c r="AY127" s="242" t="s">
        <v>164</v>
      </c>
    </row>
    <row r="128" s="15" customFormat="1">
      <c r="A128" s="15"/>
      <c r="B128" s="253"/>
      <c r="C128" s="254"/>
      <c r="D128" s="233" t="s">
        <v>172</v>
      </c>
      <c r="E128" s="255" t="s">
        <v>1</v>
      </c>
      <c r="F128" s="256" t="s">
        <v>201</v>
      </c>
      <c r="G128" s="254"/>
      <c r="H128" s="257">
        <v>95</v>
      </c>
      <c r="I128" s="258"/>
      <c r="J128" s="254"/>
      <c r="K128" s="254"/>
      <c r="L128" s="259"/>
      <c r="M128" s="260"/>
      <c r="N128" s="261"/>
      <c r="O128" s="261"/>
      <c r="P128" s="261"/>
      <c r="Q128" s="261"/>
      <c r="R128" s="261"/>
      <c r="S128" s="261"/>
      <c r="T128" s="262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3" t="s">
        <v>172</v>
      </c>
      <c r="AU128" s="263" t="s">
        <v>85</v>
      </c>
      <c r="AV128" s="15" t="s">
        <v>170</v>
      </c>
      <c r="AW128" s="15" t="s">
        <v>32</v>
      </c>
      <c r="AX128" s="15" t="s">
        <v>83</v>
      </c>
      <c r="AY128" s="263" t="s">
        <v>164</v>
      </c>
    </row>
    <row r="129" s="2" customFormat="1" ht="16.5" customHeight="1">
      <c r="A129" s="38"/>
      <c r="B129" s="39"/>
      <c r="C129" s="218" t="s">
        <v>178</v>
      </c>
      <c r="D129" s="218" t="s">
        <v>166</v>
      </c>
      <c r="E129" s="219" t="s">
        <v>1170</v>
      </c>
      <c r="F129" s="220" t="s">
        <v>1171</v>
      </c>
      <c r="G129" s="221" t="s">
        <v>169</v>
      </c>
      <c r="H129" s="222">
        <v>950</v>
      </c>
      <c r="I129" s="223"/>
      <c r="J129" s="224">
        <f>ROUND(I129*H129,2)</f>
        <v>0</v>
      </c>
      <c r="K129" s="220" t="s">
        <v>1</v>
      </c>
      <c r="L129" s="44"/>
      <c r="M129" s="225" t="s">
        <v>1</v>
      </c>
      <c r="N129" s="226" t="s">
        <v>41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170</v>
      </c>
      <c r="AT129" s="229" t="s">
        <v>166</v>
      </c>
      <c r="AU129" s="229" t="s">
        <v>85</v>
      </c>
      <c r="AY129" s="17" t="s">
        <v>164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83</v>
      </c>
      <c r="BK129" s="230">
        <f>ROUND(I129*H129,2)</f>
        <v>0</v>
      </c>
      <c r="BL129" s="17" t="s">
        <v>170</v>
      </c>
      <c r="BM129" s="229" t="s">
        <v>194</v>
      </c>
    </row>
    <row r="130" s="13" customFormat="1">
      <c r="A130" s="13"/>
      <c r="B130" s="231"/>
      <c r="C130" s="232"/>
      <c r="D130" s="233" t="s">
        <v>172</v>
      </c>
      <c r="E130" s="234" t="s">
        <v>1</v>
      </c>
      <c r="F130" s="235" t="s">
        <v>1172</v>
      </c>
      <c r="G130" s="232"/>
      <c r="H130" s="236">
        <v>950</v>
      </c>
      <c r="I130" s="237"/>
      <c r="J130" s="232"/>
      <c r="K130" s="232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172</v>
      </c>
      <c r="AU130" s="242" t="s">
        <v>85</v>
      </c>
      <c r="AV130" s="13" t="s">
        <v>85</v>
      </c>
      <c r="AW130" s="13" t="s">
        <v>32</v>
      </c>
      <c r="AX130" s="13" t="s">
        <v>76</v>
      </c>
      <c r="AY130" s="242" t="s">
        <v>164</v>
      </c>
    </row>
    <row r="131" s="15" customFormat="1">
      <c r="A131" s="15"/>
      <c r="B131" s="253"/>
      <c r="C131" s="254"/>
      <c r="D131" s="233" t="s">
        <v>172</v>
      </c>
      <c r="E131" s="255" t="s">
        <v>1</v>
      </c>
      <c r="F131" s="256" t="s">
        <v>201</v>
      </c>
      <c r="G131" s="254"/>
      <c r="H131" s="257">
        <v>950</v>
      </c>
      <c r="I131" s="258"/>
      <c r="J131" s="254"/>
      <c r="K131" s="254"/>
      <c r="L131" s="259"/>
      <c r="M131" s="260"/>
      <c r="N131" s="261"/>
      <c r="O131" s="261"/>
      <c r="P131" s="261"/>
      <c r="Q131" s="261"/>
      <c r="R131" s="261"/>
      <c r="S131" s="261"/>
      <c r="T131" s="262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3" t="s">
        <v>172</v>
      </c>
      <c r="AU131" s="263" t="s">
        <v>85</v>
      </c>
      <c r="AV131" s="15" t="s">
        <v>170</v>
      </c>
      <c r="AW131" s="15" t="s">
        <v>32</v>
      </c>
      <c r="AX131" s="15" t="s">
        <v>83</v>
      </c>
      <c r="AY131" s="263" t="s">
        <v>164</v>
      </c>
    </row>
    <row r="132" s="2" customFormat="1" ht="21.75" customHeight="1">
      <c r="A132" s="38"/>
      <c r="B132" s="39"/>
      <c r="C132" s="218" t="s">
        <v>170</v>
      </c>
      <c r="D132" s="218" t="s">
        <v>166</v>
      </c>
      <c r="E132" s="219" t="s">
        <v>1173</v>
      </c>
      <c r="F132" s="220" t="s">
        <v>1174</v>
      </c>
      <c r="G132" s="221" t="s">
        <v>169</v>
      </c>
      <c r="H132" s="222">
        <v>950</v>
      </c>
      <c r="I132" s="223"/>
      <c r="J132" s="224">
        <f>ROUND(I132*H132,2)</f>
        <v>0</v>
      </c>
      <c r="K132" s="220" t="s">
        <v>1</v>
      </c>
      <c r="L132" s="44"/>
      <c r="M132" s="225" t="s">
        <v>1</v>
      </c>
      <c r="N132" s="226" t="s">
        <v>41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170</v>
      </c>
      <c r="AT132" s="229" t="s">
        <v>166</v>
      </c>
      <c r="AU132" s="229" t="s">
        <v>85</v>
      </c>
      <c r="AY132" s="17" t="s">
        <v>164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83</v>
      </c>
      <c r="BK132" s="230">
        <f>ROUND(I132*H132,2)</f>
        <v>0</v>
      </c>
      <c r="BL132" s="17" t="s">
        <v>170</v>
      </c>
      <c r="BM132" s="229" t="s">
        <v>211</v>
      </c>
    </row>
    <row r="133" s="13" customFormat="1">
      <c r="A133" s="13"/>
      <c r="B133" s="231"/>
      <c r="C133" s="232"/>
      <c r="D133" s="233" t="s">
        <v>172</v>
      </c>
      <c r="E133" s="234" t="s">
        <v>1</v>
      </c>
      <c r="F133" s="235" t="s">
        <v>1175</v>
      </c>
      <c r="G133" s="232"/>
      <c r="H133" s="236">
        <v>950</v>
      </c>
      <c r="I133" s="237"/>
      <c r="J133" s="232"/>
      <c r="K133" s="232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172</v>
      </c>
      <c r="AU133" s="242" t="s">
        <v>85</v>
      </c>
      <c r="AV133" s="13" t="s">
        <v>85</v>
      </c>
      <c r="AW133" s="13" t="s">
        <v>32</v>
      </c>
      <c r="AX133" s="13" t="s">
        <v>76</v>
      </c>
      <c r="AY133" s="242" t="s">
        <v>164</v>
      </c>
    </row>
    <row r="134" s="15" customFormat="1">
      <c r="A134" s="15"/>
      <c r="B134" s="253"/>
      <c r="C134" s="254"/>
      <c r="D134" s="233" t="s">
        <v>172</v>
      </c>
      <c r="E134" s="255" t="s">
        <v>1</v>
      </c>
      <c r="F134" s="256" t="s">
        <v>201</v>
      </c>
      <c r="G134" s="254"/>
      <c r="H134" s="257">
        <v>950</v>
      </c>
      <c r="I134" s="258"/>
      <c r="J134" s="254"/>
      <c r="K134" s="254"/>
      <c r="L134" s="259"/>
      <c r="M134" s="260"/>
      <c r="N134" s="261"/>
      <c r="O134" s="261"/>
      <c r="P134" s="261"/>
      <c r="Q134" s="261"/>
      <c r="R134" s="261"/>
      <c r="S134" s="261"/>
      <c r="T134" s="262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3" t="s">
        <v>172</v>
      </c>
      <c r="AU134" s="263" t="s">
        <v>85</v>
      </c>
      <c r="AV134" s="15" t="s">
        <v>170</v>
      </c>
      <c r="AW134" s="15" t="s">
        <v>32</v>
      </c>
      <c r="AX134" s="15" t="s">
        <v>83</v>
      </c>
      <c r="AY134" s="263" t="s">
        <v>164</v>
      </c>
    </row>
    <row r="135" s="12" customFormat="1" ht="20.88" customHeight="1">
      <c r="A135" s="12"/>
      <c r="B135" s="202"/>
      <c r="C135" s="203"/>
      <c r="D135" s="204" t="s">
        <v>75</v>
      </c>
      <c r="E135" s="216" t="s">
        <v>293</v>
      </c>
      <c r="F135" s="216" t="s">
        <v>1176</v>
      </c>
      <c r="G135" s="203"/>
      <c r="H135" s="203"/>
      <c r="I135" s="206"/>
      <c r="J135" s="217">
        <f>BK135</f>
        <v>0</v>
      </c>
      <c r="K135" s="203"/>
      <c r="L135" s="208"/>
      <c r="M135" s="209"/>
      <c r="N135" s="210"/>
      <c r="O135" s="210"/>
      <c r="P135" s="211">
        <f>SUM(P136:P139)</f>
        <v>0</v>
      </c>
      <c r="Q135" s="210"/>
      <c r="R135" s="211">
        <f>SUM(R136:R139)</f>
        <v>0</v>
      </c>
      <c r="S135" s="210"/>
      <c r="T135" s="212">
        <f>SUM(T136:T139)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3" t="s">
        <v>83</v>
      </c>
      <c r="AT135" s="214" t="s">
        <v>75</v>
      </c>
      <c r="AU135" s="214" t="s">
        <v>85</v>
      </c>
      <c r="AY135" s="213" t="s">
        <v>164</v>
      </c>
      <c r="BK135" s="215">
        <f>SUM(BK136:BK139)</f>
        <v>0</v>
      </c>
    </row>
    <row r="136" s="2" customFormat="1" ht="16.5" customHeight="1">
      <c r="A136" s="38"/>
      <c r="B136" s="39"/>
      <c r="C136" s="218" t="s">
        <v>188</v>
      </c>
      <c r="D136" s="218" t="s">
        <v>166</v>
      </c>
      <c r="E136" s="219" t="s">
        <v>1177</v>
      </c>
      <c r="F136" s="220" t="s">
        <v>1178</v>
      </c>
      <c r="G136" s="221" t="s">
        <v>169</v>
      </c>
      <c r="H136" s="222">
        <v>950</v>
      </c>
      <c r="I136" s="223"/>
      <c r="J136" s="224">
        <f>ROUND(I136*H136,2)</f>
        <v>0</v>
      </c>
      <c r="K136" s="220" t="s">
        <v>1</v>
      </c>
      <c r="L136" s="44"/>
      <c r="M136" s="225" t="s">
        <v>1</v>
      </c>
      <c r="N136" s="226" t="s">
        <v>41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170</v>
      </c>
      <c r="AT136" s="229" t="s">
        <v>166</v>
      </c>
      <c r="AU136" s="229" t="s">
        <v>178</v>
      </c>
      <c r="AY136" s="17" t="s">
        <v>164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83</v>
      </c>
      <c r="BK136" s="230">
        <f>ROUND(I136*H136,2)</f>
        <v>0</v>
      </c>
      <c r="BL136" s="17" t="s">
        <v>170</v>
      </c>
      <c r="BM136" s="229" t="s">
        <v>224</v>
      </c>
    </row>
    <row r="137" s="2" customFormat="1" ht="16.5" customHeight="1">
      <c r="A137" s="38"/>
      <c r="B137" s="39"/>
      <c r="C137" s="272" t="s">
        <v>194</v>
      </c>
      <c r="D137" s="272" t="s">
        <v>416</v>
      </c>
      <c r="E137" s="273" t="s">
        <v>1179</v>
      </c>
      <c r="F137" s="274" t="s">
        <v>1180</v>
      </c>
      <c r="G137" s="275" t="s">
        <v>1181</v>
      </c>
      <c r="H137" s="276">
        <v>19</v>
      </c>
      <c r="I137" s="277"/>
      <c r="J137" s="278">
        <f>ROUND(I137*H137,2)</f>
        <v>0</v>
      </c>
      <c r="K137" s="274" t="s">
        <v>1</v>
      </c>
      <c r="L137" s="279"/>
      <c r="M137" s="280" t="s">
        <v>1</v>
      </c>
      <c r="N137" s="281" t="s">
        <v>41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211</v>
      </c>
      <c r="AT137" s="229" t="s">
        <v>416</v>
      </c>
      <c r="AU137" s="229" t="s">
        <v>178</v>
      </c>
      <c r="AY137" s="17" t="s">
        <v>164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83</v>
      </c>
      <c r="BK137" s="230">
        <f>ROUND(I137*H137,2)</f>
        <v>0</v>
      </c>
      <c r="BL137" s="17" t="s">
        <v>170</v>
      </c>
      <c r="BM137" s="229" t="s">
        <v>235</v>
      </c>
    </row>
    <row r="138" s="13" customFormat="1">
      <c r="A138" s="13"/>
      <c r="B138" s="231"/>
      <c r="C138" s="232"/>
      <c r="D138" s="233" t="s">
        <v>172</v>
      </c>
      <c r="E138" s="234" t="s">
        <v>1</v>
      </c>
      <c r="F138" s="235" t="s">
        <v>1182</v>
      </c>
      <c r="G138" s="232"/>
      <c r="H138" s="236">
        <v>19</v>
      </c>
      <c r="I138" s="237"/>
      <c r="J138" s="232"/>
      <c r="K138" s="232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172</v>
      </c>
      <c r="AU138" s="242" t="s">
        <v>178</v>
      </c>
      <c r="AV138" s="13" t="s">
        <v>85</v>
      </c>
      <c r="AW138" s="13" t="s">
        <v>32</v>
      </c>
      <c r="AX138" s="13" t="s">
        <v>76</v>
      </c>
      <c r="AY138" s="242" t="s">
        <v>164</v>
      </c>
    </row>
    <row r="139" s="15" customFormat="1">
      <c r="A139" s="15"/>
      <c r="B139" s="253"/>
      <c r="C139" s="254"/>
      <c r="D139" s="233" t="s">
        <v>172</v>
      </c>
      <c r="E139" s="255" t="s">
        <v>1</v>
      </c>
      <c r="F139" s="256" t="s">
        <v>201</v>
      </c>
      <c r="G139" s="254"/>
      <c r="H139" s="257">
        <v>19</v>
      </c>
      <c r="I139" s="258"/>
      <c r="J139" s="254"/>
      <c r="K139" s="254"/>
      <c r="L139" s="259"/>
      <c r="M139" s="260"/>
      <c r="N139" s="261"/>
      <c r="O139" s="261"/>
      <c r="P139" s="261"/>
      <c r="Q139" s="261"/>
      <c r="R139" s="261"/>
      <c r="S139" s="261"/>
      <c r="T139" s="262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3" t="s">
        <v>172</v>
      </c>
      <c r="AU139" s="263" t="s">
        <v>178</v>
      </c>
      <c r="AV139" s="15" t="s">
        <v>170</v>
      </c>
      <c r="AW139" s="15" t="s">
        <v>32</v>
      </c>
      <c r="AX139" s="15" t="s">
        <v>83</v>
      </c>
      <c r="AY139" s="263" t="s">
        <v>164</v>
      </c>
    </row>
    <row r="140" s="12" customFormat="1" ht="22.8" customHeight="1">
      <c r="A140" s="12"/>
      <c r="B140" s="202"/>
      <c r="C140" s="203"/>
      <c r="D140" s="204" t="s">
        <v>75</v>
      </c>
      <c r="E140" s="216" t="s">
        <v>244</v>
      </c>
      <c r="F140" s="216" t="s">
        <v>308</v>
      </c>
      <c r="G140" s="203"/>
      <c r="H140" s="203"/>
      <c r="I140" s="206"/>
      <c r="J140" s="217">
        <f>BK140</f>
        <v>0</v>
      </c>
      <c r="K140" s="203"/>
      <c r="L140" s="208"/>
      <c r="M140" s="209"/>
      <c r="N140" s="210"/>
      <c r="O140" s="210"/>
      <c r="P140" s="211">
        <f>P141</f>
        <v>0</v>
      </c>
      <c r="Q140" s="210"/>
      <c r="R140" s="211">
        <f>R141</f>
        <v>0</v>
      </c>
      <c r="S140" s="210"/>
      <c r="T140" s="212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3" t="s">
        <v>83</v>
      </c>
      <c r="AT140" s="214" t="s">
        <v>75</v>
      </c>
      <c r="AU140" s="214" t="s">
        <v>83</v>
      </c>
      <c r="AY140" s="213" t="s">
        <v>164</v>
      </c>
      <c r="BK140" s="215">
        <f>BK141</f>
        <v>0</v>
      </c>
    </row>
    <row r="141" s="2" customFormat="1" ht="16.5" customHeight="1">
      <c r="A141" s="38"/>
      <c r="B141" s="39"/>
      <c r="C141" s="218" t="s">
        <v>203</v>
      </c>
      <c r="D141" s="218" t="s">
        <v>166</v>
      </c>
      <c r="E141" s="219" t="s">
        <v>1183</v>
      </c>
      <c r="F141" s="220" t="s">
        <v>1184</v>
      </c>
      <c r="G141" s="221" t="s">
        <v>220</v>
      </c>
      <c r="H141" s="222">
        <v>0.019</v>
      </c>
      <c r="I141" s="223"/>
      <c r="J141" s="224">
        <f>ROUND(I141*H141,2)</f>
        <v>0</v>
      </c>
      <c r="K141" s="220" t="s">
        <v>1</v>
      </c>
      <c r="L141" s="44"/>
      <c r="M141" s="264" t="s">
        <v>1</v>
      </c>
      <c r="N141" s="265" t="s">
        <v>41</v>
      </c>
      <c r="O141" s="266"/>
      <c r="P141" s="267">
        <f>O141*H141</f>
        <v>0</v>
      </c>
      <c r="Q141" s="267">
        <v>0</v>
      </c>
      <c r="R141" s="267">
        <f>Q141*H141</f>
        <v>0</v>
      </c>
      <c r="S141" s="267">
        <v>0</v>
      </c>
      <c r="T141" s="26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170</v>
      </c>
      <c r="AT141" s="229" t="s">
        <v>166</v>
      </c>
      <c r="AU141" s="229" t="s">
        <v>85</v>
      </c>
      <c r="AY141" s="17" t="s">
        <v>164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83</v>
      </c>
      <c r="BK141" s="230">
        <f>ROUND(I141*H141,2)</f>
        <v>0</v>
      </c>
      <c r="BL141" s="17" t="s">
        <v>170</v>
      </c>
      <c r="BM141" s="229" t="s">
        <v>246</v>
      </c>
    </row>
    <row r="142" s="2" customFormat="1" ht="6.96" customHeight="1">
      <c r="A142" s="38"/>
      <c r="B142" s="66"/>
      <c r="C142" s="67"/>
      <c r="D142" s="67"/>
      <c r="E142" s="67"/>
      <c r="F142" s="67"/>
      <c r="G142" s="67"/>
      <c r="H142" s="67"/>
      <c r="I142" s="67"/>
      <c r="J142" s="67"/>
      <c r="K142" s="67"/>
      <c r="L142" s="44"/>
      <c r="M142" s="38"/>
      <c r="O142" s="38"/>
      <c r="P142" s="38"/>
      <c r="Q142" s="38"/>
      <c r="R142" s="38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</sheetData>
  <sheetProtection sheet="1" autoFilter="0" formatColumns="0" formatRows="0" objects="1" scenarios="1" spinCount="100000" saltValue="/RjnoSwu6Gsc5Q5B5e0pydnRymoxRqEbes7sD44/ye+7f+h1s7TxMRFNuLa9/nelEm+6tBCvo/WjLklT/wmgpA==" hashValue="Dhz99BeFUxUjzRFqRLtsBSJ2quRVPACy6l0pZzeWLSC+PT81RI7ccyTxuGBi/G0lkgkTqVBinJB6gliyDzkPwg==" algorithmName="SHA-512" password="C7A2"/>
  <autoFilter ref="C119:K141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130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131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2021022oL - _II-401, III-36063, III-36066 Lipník, úprava křižovatky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132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1185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8. 6. 2022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138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ROUND((SUM(BE118:BE287)),  2)</f>
        <v>0</v>
      </c>
      <c r="G33" s="38"/>
      <c r="H33" s="38"/>
      <c r="I33" s="155">
        <v>0.20999999999999999</v>
      </c>
      <c r="J33" s="154">
        <f>ROUND(((SUM(BE118:BE287))*I33),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ROUND((SUM(BF118:BF287)),  2)</f>
        <v>0</v>
      </c>
      <c r="G34" s="38"/>
      <c r="H34" s="38"/>
      <c r="I34" s="155">
        <v>0.14999999999999999</v>
      </c>
      <c r="J34" s="154">
        <f>ROUND(((SUM(BF118:BF287))*I34),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ROUND((SUM(BG118:BG287)),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ROUND((SUM(BH118:BH287)),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ROUND((SUM(BI118:BI287)),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2021022oL - _II-401, III-36063, III-36066 Lipník, úprava křižovatky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VON - Rozpočet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Obec Lipník u Hrotovic</v>
      </c>
      <c r="G89" s="40"/>
      <c r="H89" s="40"/>
      <c r="I89" s="32" t="s">
        <v>22</v>
      </c>
      <c r="J89" s="79" t="str">
        <f>IF(J12="","",J12)</f>
        <v>8. 6. 2022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Obec Lipník</v>
      </c>
      <c r="G91" s="40"/>
      <c r="H91" s="40"/>
      <c r="I91" s="32" t="s">
        <v>30</v>
      </c>
      <c r="J91" s="36" t="str">
        <f>E21</f>
        <v>TERRA-POZEMKOVÉ ÚPRAVY,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Milan Holotík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140</v>
      </c>
      <c r="D94" s="176"/>
      <c r="E94" s="176"/>
      <c r="F94" s="176"/>
      <c r="G94" s="176"/>
      <c r="H94" s="176"/>
      <c r="I94" s="176"/>
      <c r="J94" s="177" t="s">
        <v>141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142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143</v>
      </c>
    </row>
    <row r="97" s="9" customFormat="1" ht="24.96" customHeight="1">
      <c r="A97" s="9"/>
      <c r="B97" s="179"/>
      <c r="C97" s="180"/>
      <c r="D97" s="181" t="s">
        <v>1186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1187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149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2021022oL - _II-401, III-36063, III-36066 Lipník, úprava křižovatky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132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VON - Rozpočet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>Obec Lipník u Hrotovic</v>
      </c>
      <c r="G112" s="40"/>
      <c r="H112" s="40"/>
      <c r="I112" s="32" t="s">
        <v>22</v>
      </c>
      <c r="J112" s="79" t="str">
        <f>IF(J12="","",J12)</f>
        <v>8. 6. 2022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40.05" customHeight="1">
      <c r="A114" s="38"/>
      <c r="B114" s="39"/>
      <c r="C114" s="32" t="s">
        <v>24</v>
      </c>
      <c r="D114" s="40"/>
      <c r="E114" s="40"/>
      <c r="F114" s="27" t="str">
        <f>E15</f>
        <v>Obec Lipník</v>
      </c>
      <c r="G114" s="40"/>
      <c r="H114" s="40"/>
      <c r="I114" s="32" t="s">
        <v>30</v>
      </c>
      <c r="J114" s="36" t="str">
        <f>E21</f>
        <v>TERRA-POZEMKOVÉ ÚPRAVY, s.r.o.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28</v>
      </c>
      <c r="D115" s="40"/>
      <c r="E115" s="40"/>
      <c r="F115" s="27" t="str">
        <f>IF(E18="","",E18)</f>
        <v>Vyplň údaj</v>
      </c>
      <c r="G115" s="40"/>
      <c r="H115" s="40"/>
      <c r="I115" s="32" t="s">
        <v>33</v>
      </c>
      <c r="J115" s="36" t="str">
        <f>E24</f>
        <v xml:space="preserve"> Milan Holotík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150</v>
      </c>
      <c r="D117" s="194" t="s">
        <v>61</v>
      </c>
      <c r="E117" s="194" t="s">
        <v>57</v>
      </c>
      <c r="F117" s="194" t="s">
        <v>58</v>
      </c>
      <c r="G117" s="194" t="s">
        <v>151</v>
      </c>
      <c r="H117" s="194" t="s">
        <v>152</v>
      </c>
      <c r="I117" s="194" t="s">
        <v>153</v>
      </c>
      <c r="J117" s="194" t="s">
        <v>141</v>
      </c>
      <c r="K117" s="195" t="s">
        <v>154</v>
      </c>
      <c r="L117" s="196"/>
      <c r="M117" s="100" t="s">
        <v>1</v>
      </c>
      <c r="N117" s="101" t="s">
        <v>40</v>
      </c>
      <c r="O117" s="101" t="s">
        <v>155</v>
      </c>
      <c r="P117" s="101" t="s">
        <v>156</v>
      </c>
      <c r="Q117" s="101" t="s">
        <v>157</v>
      </c>
      <c r="R117" s="101" t="s">
        <v>158</v>
      </c>
      <c r="S117" s="101" t="s">
        <v>159</v>
      </c>
      <c r="T117" s="102" t="s">
        <v>160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161</v>
      </c>
      <c r="D118" s="40"/>
      <c r="E118" s="40"/>
      <c r="F118" s="40"/>
      <c r="G118" s="40"/>
      <c r="H118" s="40"/>
      <c r="I118" s="40"/>
      <c r="J118" s="197">
        <f>BK118</f>
        <v>0</v>
      </c>
      <c r="K118" s="40"/>
      <c r="L118" s="44"/>
      <c r="M118" s="103"/>
      <c r="N118" s="198"/>
      <c r="O118" s="104"/>
      <c r="P118" s="199">
        <f>P119</f>
        <v>0</v>
      </c>
      <c r="Q118" s="104"/>
      <c r="R118" s="199">
        <f>R119</f>
        <v>0</v>
      </c>
      <c r="S118" s="104"/>
      <c r="T118" s="200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75</v>
      </c>
      <c r="AU118" s="17" t="s">
        <v>143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75</v>
      </c>
      <c r="E119" s="205" t="s">
        <v>1188</v>
      </c>
      <c r="F119" s="205" t="s">
        <v>1189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0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188</v>
      </c>
      <c r="AT119" s="214" t="s">
        <v>75</v>
      </c>
      <c r="AU119" s="214" t="s">
        <v>76</v>
      </c>
      <c r="AY119" s="213" t="s">
        <v>164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75</v>
      </c>
      <c r="E120" s="216" t="s">
        <v>1190</v>
      </c>
      <c r="F120" s="216" t="s">
        <v>1191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SUM(P121:P287)</f>
        <v>0</v>
      </c>
      <c r="Q120" s="210"/>
      <c r="R120" s="211">
        <f>SUM(R121:R287)</f>
        <v>0</v>
      </c>
      <c r="S120" s="210"/>
      <c r="T120" s="212">
        <f>SUM(T121:T287)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188</v>
      </c>
      <c r="AT120" s="214" t="s">
        <v>75</v>
      </c>
      <c r="AU120" s="214" t="s">
        <v>83</v>
      </c>
      <c r="AY120" s="213" t="s">
        <v>164</v>
      </c>
      <c r="BK120" s="215">
        <f>SUM(BK121:BK287)</f>
        <v>0</v>
      </c>
    </row>
    <row r="121" s="2" customFormat="1" ht="16.5" customHeight="1">
      <c r="A121" s="38"/>
      <c r="B121" s="39"/>
      <c r="C121" s="218" t="s">
        <v>83</v>
      </c>
      <c r="D121" s="218" t="s">
        <v>166</v>
      </c>
      <c r="E121" s="219" t="s">
        <v>1192</v>
      </c>
      <c r="F121" s="220" t="s">
        <v>1193</v>
      </c>
      <c r="G121" s="221" t="s">
        <v>337</v>
      </c>
      <c r="H121" s="222">
        <v>1</v>
      </c>
      <c r="I121" s="223"/>
      <c r="J121" s="224">
        <f>ROUND(I121*H121,2)</f>
        <v>0</v>
      </c>
      <c r="K121" s="220" t="s">
        <v>1</v>
      </c>
      <c r="L121" s="44"/>
      <c r="M121" s="225" t="s">
        <v>1</v>
      </c>
      <c r="N121" s="226" t="s">
        <v>41</v>
      </c>
      <c r="O121" s="91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9" t="s">
        <v>170</v>
      </c>
      <c r="AT121" s="229" t="s">
        <v>166</v>
      </c>
      <c r="AU121" s="229" t="s">
        <v>85</v>
      </c>
      <c r="AY121" s="17" t="s">
        <v>164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83</v>
      </c>
      <c r="BK121" s="230">
        <f>ROUND(I121*H121,2)</f>
        <v>0</v>
      </c>
      <c r="BL121" s="17" t="s">
        <v>170</v>
      </c>
      <c r="BM121" s="229" t="s">
        <v>85</v>
      </c>
    </row>
    <row r="122" s="2" customFormat="1" ht="16.5" customHeight="1">
      <c r="A122" s="38"/>
      <c r="B122" s="39"/>
      <c r="C122" s="218" t="s">
        <v>85</v>
      </c>
      <c r="D122" s="218" t="s">
        <v>166</v>
      </c>
      <c r="E122" s="219" t="s">
        <v>1194</v>
      </c>
      <c r="F122" s="220" t="s">
        <v>1195</v>
      </c>
      <c r="G122" s="221" t="s">
        <v>337</v>
      </c>
      <c r="H122" s="222">
        <v>1</v>
      </c>
      <c r="I122" s="223"/>
      <c r="J122" s="224">
        <f>ROUND(I122*H122,2)</f>
        <v>0</v>
      </c>
      <c r="K122" s="220" t="s">
        <v>1</v>
      </c>
      <c r="L122" s="44"/>
      <c r="M122" s="225" t="s">
        <v>1</v>
      </c>
      <c r="N122" s="226" t="s">
        <v>41</v>
      </c>
      <c r="O122" s="91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170</v>
      </c>
      <c r="AT122" s="229" t="s">
        <v>166</v>
      </c>
      <c r="AU122" s="229" t="s">
        <v>85</v>
      </c>
      <c r="AY122" s="17" t="s">
        <v>164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83</v>
      </c>
      <c r="BK122" s="230">
        <f>ROUND(I122*H122,2)</f>
        <v>0</v>
      </c>
      <c r="BL122" s="17" t="s">
        <v>170</v>
      </c>
      <c r="BM122" s="229" t="s">
        <v>170</v>
      </c>
    </row>
    <row r="123" s="13" customFormat="1">
      <c r="A123" s="13"/>
      <c r="B123" s="231"/>
      <c r="C123" s="232"/>
      <c r="D123" s="233" t="s">
        <v>172</v>
      </c>
      <c r="E123" s="234" t="s">
        <v>1</v>
      </c>
      <c r="F123" s="235" t="s">
        <v>1196</v>
      </c>
      <c r="G123" s="232"/>
      <c r="H123" s="236">
        <v>1</v>
      </c>
      <c r="I123" s="237"/>
      <c r="J123" s="232"/>
      <c r="K123" s="232"/>
      <c r="L123" s="238"/>
      <c r="M123" s="239"/>
      <c r="N123" s="240"/>
      <c r="O123" s="240"/>
      <c r="P123" s="240"/>
      <c r="Q123" s="240"/>
      <c r="R123" s="240"/>
      <c r="S123" s="240"/>
      <c r="T123" s="24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2" t="s">
        <v>172</v>
      </c>
      <c r="AU123" s="242" t="s">
        <v>85</v>
      </c>
      <c r="AV123" s="13" t="s">
        <v>85</v>
      </c>
      <c r="AW123" s="13" t="s">
        <v>32</v>
      </c>
      <c r="AX123" s="13" t="s">
        <v>76</v>
      </c>
      <c r="AY123" s="242" t="s">
        <v>164</v>
      </c>
    </row>
    <row r="124" s="14" customFormat="1">
      <c r="A124" s="14"/>
      <c r="B124" s="243"/>
      <c r="C124" s="244"/>
      <c r="D124" s="233" t="s">
        <v>172</v>
      </c>
      <c r="E124" s="245" t="s">
        <v>1</v>
      </c>
      <c r="F124" s="246" t="s">
        <v>1197</v>
      </c>
      <c r="G124" s="244"/>
      <c r="H124" s="245" t="s">
        <v>1</v>
      </c>
      <c r="I124" s="247"/>
      <c r="J124" s="244"/>
      <c r="K124" s="244"/>
      <c r="L124" s="248"/>
      <c r="M124" s="249"/>
      <c r="N124" s="250"/>
      <c r="O124" s="250"/>
      <c r="P124" s="250"/>
      <c r="Q124" s="250"/>
      <c r="R124" s="250"/>
      <c r="S124" s="250"/>
      <c r="T124" s="25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2" t="s">
        <v>172</v>
      </c>
      <c r="AU124" s="252" t="s">
        <v>85</v>
      </c>
      <c r="AV124" s="14" t="s">
        <v>83</v>
      </c>
      <c r="AW124" s="14" t="s">
        <v>32</v>
      </c>
      <c r="AX124" s="14" t="s">
        <v>76</v>
      </c>
      <c r="AY124" s="252" t="s">
        <v>164</v>
      </c>
    </row>
    <row r="125" s="14" customFormat="1">
      <c r="A125" s="14"/>
      <c r="B125" s="243"/>
      <c r="C125" s="244"/>
      <c r="D125" s="233" t="s">
        <v>172</v>
      </c>
      <c r="E125" s="245" t="s">
        <v>1</v>
      </c>
      <c r="F125" s="246" t="s">
        <v>1198</v>
      </c>
      <c r="G125" s="244"/>
      <c r="H125" s="245" t="s">
        <v>1</v>
      </c>
      <c r="I125" s="247"/>
      <c r="J125" s="244"/>
      <c r="K125" s="244"/>
      <c r="L125" s="248"/>
      <c r="M125" s="249"/>
      <c r="N125" s="250"/>
      <c r="O125" s="250"/>
      <c r="P125" s="250"/>
      <c r="Q125" s="250"/>
      <c r="R125" s="250"/>
      <c r="S125" s="250"/>
      <c r="T125" s="251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2" t="s">
        <v>172</v>
      </c>
      <c r="AU125" s="252" t="s">
        <v>85</v>
      </c>
      <c r="AV125" s="14" t="s">
        <v>83</v>
      </c>
      <c r="AW125" s="14" t="s">
        <v>32</v>
      </c>
      <c r="AX125" s="14" t="s">
        <v>76</v>
      </c>
      <c r="AY125" s="252" t="s">
        <v>164</v>
      </c>
    </row>
    <row r="126" s="15" customFormat="1">
      <c r="A126" s="15"/>
      <c r="B126" s="253"/>
      <c r="C126" s="254"/>
      <c r="D126" s="233" t="s">
        <v>172</v>
      </c>
      <c r="E126" s="255" t="s">
        <v>1</v>
      </c>
      <c r="F126" s="256" t="s">
        <v>201</v>
      </c>
      <c r="G126" s="254"/>
      <c r="H126" s="257">
        <v>1</v>
      </c>
      <c r="I126" s="258"/>
      <c r="J126" s="254"/>
      <c r="K126" s="254"/>
      <c r="L126" s="259"/>
      <c r="M126" s="260"/>
      <c r="N126" s="261"/>
      <c r="O126" s="261"/>
      <c r="P126" s="261"/>
      <c r="Q126" s="261"/>
      <c r="R126" s="261"/>
      <c r="S126" s="261"/>
      <c r="T126" s="262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3" t="s">
        <v>172</v>
      </c>
      <c r="AU126" s="263" t="s">
        <v>85</v>
      </c>
      <c r="AV126" s="15" t="s">
        <v>170</v>
      </c>
      <c r="AW126" s="15" t="s">
        <v>32</v>
      </c>
      <c r="AX126" s="15" t="s">
        <v>83</v>
      </c>
      <c r="AY126" s="263" t="s">
        <v>164</v>
      </c>
    </row>
    <row r="127" s="2" customFormat="1" ht="16.5" customHeight="1">
      <c r="A127" s="38"/>
      <c r="B127" s="39"/>
      <c r="C127" s="218" t="s">
        <v>178</v>
      </c>
      <c r="D127" s="218" t="s">
        <v>166</v>
      </c>
      <c r="E127" s="219" t="s">
        <v>1199</v>
      </c>
      <c r="F127" s="220" t="s">
        <v>1200</v>
      </c>
      <c r="G127" s="221" t="s">
        <v>337</v>
      </c>
      <c r="H127" s="222">
        <v>1</v>
      </c>
      <c r="I127" s="223"/>
      <c r="J127" s="224">
        <f>ROUND(I127*H127,2)</f>
        <v>0</v>
      </c>
      <c r="K127" s="220" t="s">
        <v>1</v>
      </c>
      <c r="L127" s="44"/>
      <c r="M127" s="225" t="s">
        <v>1</v>
      </c>
      <c r="N127" s="226" t="s">
        <v>41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170</v>
      </c>
      <c r="AT127" s="229" t="s">
        <v>166</v>
      </c>
      <c r="AU127" s="229" t="s">
        <v>85</v>
      </c>
      <c r="AY127" s="17" t="s">
        <v>164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83</v>
      </c>
      <c r="BK127" s="230">
        <f>ROUND(I127*H127,2)</f>
        <v>0</v>
      </c>
      <c r="BL127" s="17" t="s">
        <v>170</v>
      </c>
      <c r="BM127" s="229" t="s">
        <v>194</v>
      </c>
    </row>
    <row r="128" s="13" customFormat="1">
      <c r="A128" s="13"/>
      <c r="B128" s="231"/>
      <c r="C128" s="232"/>
      <c r="D128" s="233" t="s">
        <v>172</v>
      </c>
      <c r="E128" s="234" t="s">
        <v>1</v>
      </c>
      <c r="F128" s="235" t="s">
        <v>1196</v>
      </c>
      <c r="G128" s="232"/>
      <c r="H128" s="236">
        <v>1</v>
      </c>
      <c r="I128" s="237"/>
      <c r="J128" s="232"/>
      <c r="K128" s="232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172</v>
      </c>
      <c r="AU128" s="242" t="s">
        <v>85</v>
      </c>
      <c r="AV128" s="13" t="s">
        <v>85</v>
      </c>
      <c r="AW128" s="13" t="s">
        <v>32</v>
      </c>
      <c r="AX128" s="13" t="s">
        <v>76</v>
      </c>
      <c r="AY128" s="242" t="s">
        <v>164</v>
      </c>
    </row>
    <row r="129" s="14" customFormat="1">
      <c r="A129" s="14"/>
      <c r="B129" s="243"/>
      <c r="C129" s="244"/>
      <c r="D129" s="233" t="s">
        <v>172</v>
      </c>
      <c r="E129" s="245" t="s">
        <v>1</v>
      </c>
      <c r="F129" s="246" t="s">
        <v>1201</v>
      </c>
      <c r="G129" s="244"/>
      <c r="H129" s="245" t="s">
        <v>1</v>
      </c>
      <c r="I129" s="247"/>
      <c r="J129" s="244"/>
      <c r="K129" s="244"/>
      <c r="L129" s="248"/>
      <c r="M129" s="249"/>
      <c r="N129" s="250"/>
      <c r="O129" s="250"/>
      <c r="P129" s="250"/>
      <c r="Q129" s="250"/>
      <c r="R129" s="250"/>
      <c r="S129" s="250"/>
      <c r="T129" s="25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2" t="s">
        <v>172</v>
      </c>
      <c r="AU129" s="252" t="s">
        <v>85</v>
      </c>
      <c r="AV129" s="14" t="s">
        <v>83</v>
      </c>
      <c r="AW129" s="14" t="s">
        <v>32</v>
      </c>
      <c r="AX129" s="14" t="s">
        <v>76</v>
      </c>
      <c r="AY129" s="252" t="s">
        <v>164</v>
      </c>
    </row>
    <row r="130" s="14" customFormat="1">
      <c r="A130" s="14"/>
      <c r="B130" s="243"/>
      <c r="C130" s="244"/>
      <c r="D130" s="233" t="s">
        <v>172</v>
      </c>
      <c r="E130" s="245" t="s">
        <v>1</v>
      </c>
      <c r="F130" s="246" t="s">
        <v>1202</v>
      </c>
      <c r="G130" s="244"/>
      <c r="H130" s="245" t="s">
        <v>1</v>
      </c>
      <c r="I130" s="247"/>
      <c r="J130" s="244"/>
      <c r="K130" s="244"/>
      <c r="L130" s="248"/>
      <c r="M130" s="249"/>
      <c r="N130" s="250"/>
      <c r="O130" s="250"/>
      <c r="P130" s="250"/>
      <c r="Q130" s="250"/>
      <c r="R130" s="250"/>
      <c r="S130" s="250"/>
      <c r="T130" s="25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2" t="s">
        <v>172</v>
      </c>
      <c r="AU130" s="252" t="s">
        <v>85</v>
      </c>
      <c r="AV130" s="14" t="s">
        <v>83</v>
      </c>
      <c r="AW130" s="14" t="s">
        <v>32</v>
      </c>
      <c r="AX130" s="14" t="s">
        <v>76</v>
      </c>
      <c r="AY130" s="252" t="s">
        <v>164</v>
      </c>
    </row>
    <row r="131" s="14" customFormat="1">
      <c r="A131" s="14"/>
      <c r="B131" s="243"/>
      <c r="C131" s="244"/>
      <c r="D131" s="233" t="s">
        <v>172</v>
      </c>
      <c r="E131" s="245" t="s">
        <v>1</v>
      </c>
      <c r="F131" s="246" t="s">
        <v>1203</v>
      </c>
      <c r="G131" s="244"/>
      <c r="H131" s="245" t="s">
        <v>1</v>
      </c>
      <c r="I131" s="247"/>
      <c r="J131" s="244"/>
      <c r="K131" s="244"/>
      <c r="L131" s="248"/>
      <c r="M131" s="249"/>
      <c r="N131" s="250"/>
      <c r="O131" s="250"/>
      <c r="P131" s="250"/>
      <c r="Q131" s="250"/>
      <c r="R131" s="250"/>
      <c r="S131" s="250"/>
      <c r="T131" s="25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2" t="s">
        <v>172</v>
      </c>
      <c r="AU131" s="252" t="s">
        <v>85</v>
      </c>
      <c r="AV131" s="14" t="s">
        <v>83</v>
      </c>
      <c r="AW131" s="14" t="s">
        <v>32</v>
      </c>
      <c r="AX131" s="14" t="s">
        <v>76</v>
      </c>
      <c r="AY131" s="252" t="s">
        <v>164</v>
      </c>
    </row>
    <row r="132" s="14" customFormat="1">
      <c r="A132" s="14"/>
      <c r="B132" s="243"/>
      <c r="C132" s="244"/>
      <c r="D132" s="233" t="s">
        <v>172</v>
      </c>
      <c r="E132" s="245" t="s">
        <v>1</v>
      </c>
      <c r="F132" s="246" t="s">
        <v>1204</v>
      </c>
      <c r="G132" s="244"/>
      <c r="H132" s="245" t="s">
        <v>1</v>
      </c>
      <c r="I132" s="247"/>
      <c r="J132" s="244"/>
      <c r="K132" s="244"/>
      <c r="L132" s="248"/>
      <c r="M132" s="249"/>
      <c r="N132" s="250"/>
      <c r="O132" s="250"/>
      <c r="P132" s="250"/>
      <c r="Q132" s="250"/>
      <c r="R132" s="250"/>
      <c r="S132" s="250"/>
      <c r="T132" s="25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2" t="s">
        <v>172</v>
      </c>
      <c r="AU132" s="252" t="s">
        <v>85</v>
      </c>
      <c r="AV132" s="14" t="s">
        <v>83</v>
      </c>
      <c r="AW132" s="14" t="s">
        <v>32</v>
      </c>
      <c r="AX132" s="14" t="s">
        <v>76</v>
      </c>
      <c r="AY132" s="252" t="s">
        <v>164</v>
      </c>
    </row>
    <row r="133" s="14" customFormat="1">
      <c r="A133" s="14"/>
      <c r="B133" s="243"/>
      <c r="C133" s="244"/>
      <c r="D133" s="233" t="s">
        <v>172</v>
      </c>
      <c r="E133" s="245" t="s">
        <v>1</v>
      </c>
      <c r="F133" s="246" t="s">
        <v>1205</v>
      </c>
      <c r="G133" s="244"/>
      <c r="H133" s="245" t="s">
        <v>1</v>
      </c>
      <c r="I133" s="247"/>
      <c r="J133" s="244"/>
      <c r="K133" s="244"/>
      <c r="L133" s="248"/>
      <c r="M133" s="249"/>
      <c r="N133" s="250"/>
      <c r="O133" s="250"/>
      <c r="P133" s="250"/>
      <c r="Q133" s="250"/>
      <c r="R133" s="250"/>
      <c r="S133" s="250"/>
      <c r="T133" s="25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2" t="s">
        <v>172</v>
      </c>
      <c r="AU133" s="252" t="s">
        <v>85</v>
      </c>
      <c r="AV133" s="14" t="s">
        <v>83</v>
      </c>
      <c r="AW133" s="14" t="s">
        <v>32</v>
      </c>
      <c r="AX133" s="14" t="s">
        <v>76</v>
      </c>
      <c r="AY133" s="252" t="s">
        <v>164</v>
      </c>
    </row>
    <row r="134" s="14" customFormat="1">
      <c r="A134" s="14"/>
      <c r="B134" s="243"/>
      <c r="C134" s="244"/>
      <c r="D134" s="233" t="s">
        <v>172</v>
      </c>
      <c r="E134" s="245" t="s">
        <v>1</v>
      </c>
      <c r="F134" s="246" t="s">
        <v>1206</v>
      </c>
      <c r="G134" s="244"/>
      <c r="H134" s="245" t="s">
        <v>1</v>
      </c>
      <c r="I134" s="247"/>
      <c r="J134" s="244"/>
      <c r="K134" s="244"/>
      <c r="L134" s="248"/>
      <c r="M134" s="249"/>
      <c r="N134" s="250"/>
      <c r="O134" s="250"/>
      <c r="P134" s="250"/>
      <c r="Q134" s="250"/>
      <c r="R134" s="250"/>
      <c r="S134" s="250"/>
      <c r="T134" s="25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2" t="s">
        <v>172</v>
      </c>
      <c r="AU134" s="252" t="s">
        <v>85</v>
      </c>
      <c r="AV134" s="14" t="s">
        <v>83</v>
      </c>
      <c r="AW134" s="14" t="s">
        <v>32</v>
      </c>
      <c r="AX134" s="14" t="s">
        <v>76</v>
      </c>
      <c r="AY134" s="252" t="s">
        <v>164</v>
      </c>
    </row>
    <row r="135" s="14" customFormat="1">
      <c r="A135" s="14"/>
      <c r="B135" s="243"/>
      <c r="C135" s="244"/>
      <c r="D135" s="233" t="s">
        <v>172</v>
      </c>
      <c r="E135" s="245" t="s">
        <v>1</v>
      </c>
      <c r="F135" s="246" t="s">
        <v>1207</v>
      </c>
      <c r="G135" s="244"/>
      <c r="H135" s="245" t="s">
        <v>1</v>
      </c>
      <c r="I135" s="247"/>
      <c r="J135" s="244"/>
      <c r="K135" s="244"/>
      <c r="L135" s="248"/>
      <c r="M135" s="249"/>
      <c r="N135" s="250"/>
      <c r="O135" s="250"/>
      <c r="P135" s="250"/>
      <c r="Q135" s="250"/>
      <c r="R135" s="250"/>
      <c r="S135" s="250"/>
      <c r="T135" s="25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2" t="s">
        <v>172</v>
      </c>
      <c r="AU135" s="252" t="s">
        <v>85</v>
      </c>
      <c r="AV135" s="14" t="s">
        <v>83</v>
      </c>
      <c r="AW135" s="14" t="s">
        <v>32</v>
      </c>
      <c r="AX135" s="14" t="s">
        <v>76</v>
      </c>
      <c r="AY135" s="252" t="s">
        <v>164</v>
      </c>
    </row>
    <row r="136" s="14" customFormat="1">
      <c r="A136" s="14"/>
      <c r="B136" s="243"/>
      <c r="C136" s="244"/>
      <c r="D136" s="233" t="s">
        <v>172</v>
      </c>
      <c r="E136" s="245" t="s">
        <v>1</v>
      </c>
      <c r="F136" s="246" t="s">
        <v>1208</v>
      </c>
      <c r="G136" s="244"/>
      <c r="H136" s="245" t="s">
        <v>1</v>
      </c>
      <c r="I136" s="247"/>
      <c r="J136" s="244"/>
      <c r="K136" s="244"/>
      <c r="L136" s="248"/>
      <c r="M136" s="249"/>
      <c r="N136" s="250"/>
      <c r="O136" s="250"/>
      <c r="P136" s="250"/>
      <c r="Q136" s="250"/>
      <c r="R136" s="250"/>
      <c r="S136" s="250"/>
      <c r="T136" s="25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2" t="s">
        <v>172</v>
      </c>
      <c r="AU136" s="252" t="s">
        <v>85</v>
      </c>
      <c r="AV136" s="14" t="s">
        <v>83</v>
      </c>
      <c r="AW136" s="14" t="s">
        <v>32</v>
      </c>
      <c r="AX136" s="14" t="s">
        <v>76</v>
      </c>
      <c r="AY136" s="252" t="s">
        <v>164</v>
      </c>
    </row>
    <row r="137" s="14" customFormat="1">
      <c r="A137" s="14"/>
      <c r="B137" s="243"/>
      <c r="C137" s="244"/>
      <c r="D137" s="233" t="s">
        <v>172</v>
      </c>
      <c r="E137" s="245" t="s">
        <v>1</v>
      </c>
      <c r="F137" s="246" t="s">
        <v>1209</v>
      </c>
      <c r="G137" s="244"/>
      <c r="H137" s="245" t="s">
        <v>1</v>
      </c>
      <c r="I137" s="247"/>
      <c r="J137" s="244"/>
      <c r="K137" s="244"/>
      <c r="L137" s="248"/>
      <c r="M137" s="249"/>
      <c r="N137" s="250"/>
      <c r="O137" s="250"/>
      <c r="P137" s="250"/>
      <c r="Q137" s="250"/>
      <c r="R137" s="250"/>
      <c r="S137" s="250"/>
      <c r="T137" s="25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2" t="s">
        <v>172</v>
      </c>
      <c r="AU137" s="252" t="s">
        <v>85</v>
      </c>
      <c r="AV137" s="14" t="s">
        <v>83</v>
      </c>
      <c r="AW137" s="14" t="s">
        <v>32</v>
      </c>
      <c r="AX137" s="14" t="s">
        <v>76</v>
      </c>
      <c r="AY137" s="252" t="s">
        <v>164</v>
      </c>
    </row>
    <row r="138" s="14" customFormat="1">
      <c r="A138" s="14"/>
      <c r="B138" s="243"/>
      <c r="C138" s="244"/>
      <c r="D138" s="233" t="s">
        <v>172</v>
      </c>
      <c r="E138" s="245" t="s">
        <v>1</v>
      </c>
      <c r="F138" s="246" t="s">
        <v>1198</v>
      </c>
      <c r="G138" s="244"/>
      <c r="H138" s="245" t="s">
        <v>1</v>
      </c>
      <c r="I138" s="247"/>
      <c r="J138" s="244"/>
      <c r="K138" s="244"/>
      <c r="L138" s="248"/>
      <c r="M138" s="249"/>
      <c r="N138" s="250"/>
      <c r="O138" s="250"/>
      <c r="P138" s="250"/>
      <c r="Q138" s="250"/>
      <c r="R138" s="250"/>
      <c r="S138" s="250"/>
      <c r="T138" s="25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2" t="s">
        <v>172</v>
      </c>
      <c r="AU138" s="252" t="s">
        <v>85</v>
      </c>
      <c r="AV138" s="14" t="s">
        <v>83</v>
      </c>
      <c r="AW138" s="14" t="s">
        <v>32</v>
      </c>
      <c r="AX138" s="14" t="s">
        <v>76</v>
      </c>
      <c r="AY138" s="252" t="s">
        <v>164</v>
      </c>
    </row>
    <row r="139" s="15" customFormat="1">
      <c r="A139" s="15"/>
      <c r="B139" s="253"/>
      <c r="C139" s="254"/>
      <c r="D139" s="233" t="s">
        <v>172</v>
      </c>
      <c r="E139" s="255" t="s">
        <v>1</v>
      </c>
      <c r="F139" s="256" t="s">
        <v>201</v>
      </c>
      <c r="G139" s="254"/>
      <c r="H139" s="257">
        <v>1</v>
      </c>
      <c r="I139" s="258"/>
      <c r="J139" s="254"/>
      <c r="K139" s="254"/>
      <c r="L139" s="259"/>
      <c r="M139" s="260"/>
      <c r="N139" s="261"/>
      <c r="O139" s="261"/>
      <c r="P139" s="261"/>
      <c r="Q139" s="261"/>
      <c r="R139" s="261"/>
      <c r="S139" s="261"/>
      <c r="T139" s="262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3" t="s">
        <v>172</v>
      </c>
      <c r="AU139" s="263" t="s">
        <v>85</v>
      </c>
      <c r="AV139" s="15" t="s">
        <v>170</v>
      </c>
      <c r="AW139" s="15" t="s">
        <v>32</v>
      </c>
      <c r="AX139" s="15" t="s">
        <v>83</v>
      </c>
      <c r="AY139" s="263" t="s">
        <v>164</v>
      </c>
    </row>
    <row r="140" s="2" customFormat="1" ht="16.5" customHeight="1">
      <c r="A140" s="38"/>
      <c r="B140" s="39"/>
      <c r="C140" s="218" t="s">
        <v>170</v>
      </c>
      <c r="D140" s="218" t="s">
        <v>166</v>
      </c>
      <c r="E140" s="219" t="s">
        <v>1210</v>
      </c>
      <c r="F140" s="220" t="s">
        <v>1211</v>
      </c>
      <c r="G140" s="221" t="s">
        <v>337</v>
      </c>
      <c r="H140" s="222">
        <v>1</v>
      </c>
      <c r="I140" s="223"/>
      <c r="J140" s="224">
        <f>ROUND(I140*H140,2)</f>
        <v>0</v>
      </c>
      <c r="K140" s="220" t="s">
        <v>1</v>
      </c>
      <c r="L140" s="44"/>
      <c r="M140" s="225" t="s">
        <v>1</v>
      </c>
      <c r="N140" s="226" t="s">
        <v>41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170</v>
      </c>
      <c r="AT140" s="229" t="s">
        <v>166</v>
      </c>
      <c r="AU140" s="229" t="s">
        <v>85</v>
      </c>
      <c r="AY140" s="17" t="s">
        <v>164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83</v>
      </c>
      <c r="BK140" s="230">
        <f>ROUND(I140*H140,2)</f>
        <v>0</v>
      </c>
      <c r="BL140" s="17" t="s">
        <v>170</v>
      </c>
      <c r="BM140" s="229" t="s">
        <v>1212</v>
      </c>
    </row>
    <row r="141" s="13" customFormat="1">
      <c r="A141" s="13"/>
      <c r="B141" s="231"/>
      <c r="C141" s="232"/>
      <c r="D141" s="233" t="s">
        <v>172</v>
      </c>
      <c r="E141" s="234" t="s">
        <v>1</v>
      </c>
      <c r="F141" s="235" t="s">
        <v>1196</v>
      </c>
      <c r="G141" s="232"/>
      <c r="H141" s="236">
        <v>1</v>
      </c>
      <c r="I141" s="237"/>
      <c r="J141" s="232"/>
      <c r="K141" s="232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172</v>
      </c>
      <c r="AU141" s="242" t="s">
        <v>85</v>
      </c>
      <c r="AV141" s="13" t="s">
        <v>85</v>
      </c>
      <c r="AW141" s="13" t="s">
        <v>32</v>
      </c>
      <c r="AX141" s="13" t="s">
        <v>83</v>
      </c>
      <c r="AY141" s="242" t="s">
        <v>164</v>
      </c>
    </row>
    <row r="142" s="14" customFormat="1">
      <c r="A142" s="14"/>
      <c r="B142" s="243"/>
      <c r="C142" s="244"/>
      <c r="D142" s="233" t="s">
        <v>172</v>
      </c>
      <c r="E142" s="245" t="s">
        <v>1</v>
      </c>
      <c r="F142" s="246" t="s">
        <v>1201</v>
      </c>
      <c r="G142" s="244"/>
      <c r="H142" s="245" t="s">
        <v>1</v>
      </c>
      <c r="I142" s="247"/>
      <c r="J142" s="244"/>
      <c r="K142" s="244"/>
      <c r="L142" s="248"/>
      <c r="M142" s="249"/>
      <c r="N142" s="250"/>
      <c r="O142" s="250"/>
      <c r="P142" s="250"/>
      <c r="Q142" s="250"/>
      <c r="R142" s="250"/>
      <c r="S142" s="250"/>
      <c r="T142" s="25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172</v>
      </c>
      <c r="AU142" s="252" t="s">
        <v>85</v>
      </c>
      <c r="AV142" s="14" t="s">
        <v>83</v>
      </c>
      <c r="AW142" s="14" t="s">
        <v>32</v>
      </c>
      <c r="AX142" s="14" t="s">
        <v>76</v>
      </c>
      <c r="AY142" s="252" t="s">
        <v>164</v>
      </c>
    </row>
    <row r="143" s="14" customFormat="1">
      <c r="A143" s="14"/>
      <c r="B143" s="243"/>
      <c r="C143" s="244"/>
      <c r="D143" s="233" t="s">
        <v>172</v>
      </c>
      <c r="E143" s="245" t="s">
        <v>1</v>
      </c>
      <c r="F143" s="246" t="s">
        <v>1202</v>
      </c>
      <c r="G143" s="244"/>
      <c r="H143" s="245" t="s">
        <v>1</v>
      </c>
      <c r="I143" s="247"/>
      <c r="J143" s="244"/>
      <c r="K143" s="244"/>
      <c r="L143" s="248"/>
      <c r="M143" s="249"/>
      <c r="N143" s="250"/>
      <c r="O143" s="250"/>
      <c r="P143" s="250"/>
      <c r="Q143" s="250"/>
      <c r="R143" s="250"/>
      <c r="S143" s="250"/>
      <c r="T143" s="25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2" t="s">
        <v>172</v>
      </c>
      <c r="AU143" s="252" t="s">
        <v>85</v>
      </c>
      <c r="AV143" s="14" t="s">
        <v>83</v>
      </c>
      <c r="AW143" s="14" t="s">
        <v>32</v>
      </c>
      <c r="AX143" s="14" t="s">
        <v>76</v>
      </c>
      <c r="AY143" s="252" t="s">
        <v>164</v>
      </c>
    </row>
    <row r="144" s="14" customFormat="1">
      <c r="A144" s="14"/>
      <c r="B144" s="243"/>
      <c r="C144" s="244"/>
      <c r="D144" s="233" t="s">
        <v>172</v>
      </c>
      <c r="E144" s="245" t="s">
        <v>1</v>
      </c>
      <c r="F144" s="246" t="s">
        <v>1203</v>
      </c>
      <c r="G144" s="244"/>
      <c r="H144" s="245" t="s">
        <v>1</v>
      </c>
      <c r="I144" s="247"/>
      <c r="J144" s="244"/>
      <c r="K144" s="244"/>
      <c r="L144" s="248"/>
      <c r="M144" s="249"/>
      <c r="N144" s="250"/>
      <c r="O144" s="250"/>
      <c r="P144" s="250"/>
      <c r="Q144" s="250"/>
      <c r="R144" s="250"/>
      <c r="S144" s="250"/>
      <c r="T144" s="25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2" t="s">
        <v>172</v>
      </c>
      <c r="AU144" s="252" t="s">
        <v>85</v>
      </c>
      <c r="AV144" s="14" t="s">
        <v>83</v>
      </c>
      <c r="AW144" s="14" t="s">
        <v>32</v>
      </c>
      <c r="AX144" s="14" t="s">
        <v>76</v>
      </c>
      <c r="AY144" s="252" t="s">
        <v>164</v>
      </c>
    </row>
    <row r="145" s="14" customFormat="1">
      <c r="A145" s="14"/>
      <c r="B145" s="243"/>
      <c r="C145" s="244"/>
      <c r="D145" s="233" t="s">
        <v>172</v>
      </c>
      <c r="E145" s="245" t="s">
        <v>1</v>
      </c>
      <c r="F145" s="246" t="s">
        <v>1213</v>
      </c>
      <c r="G145" s="244"/>
      <c r="H145" s="245" t="s">
        <v>1</v>
      </c>
      <c r="I145" s="247"/>
      <c r="J145" s="244"/>
      <c r="K145" s="244"/>
      <c r="L145" s="248"/>
      <c r="M145" s="249"/>
      <c r="N145" s="250"/>
      <c r="O145" s="250"/>
      <c r="P145" s="250"/>
      <c r="Q145" s="250"/>
      <c r="R145" s="250"/>
      <c r="S145" s="250"/>
      <c r="T145" s="25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2" t="s">
        <v>172</v>
      </c>
      <c r="AU145" s="252" t="s">
        <v>85</v>
      </c>
      <c r="AV145" s="14" t="s">
        <v>83</v>
      </c>
      <c r="AW145" s="14" t="s">
        <v>32</v>
      </c>
      <c r="AX145" s="14" t="s">
        <v>76</v>
      </c>
      <c r="AY145" s="252" t="s">
        <v>164</v>
      </c>
    </row>
    <row r="146" s="14" customFormat="1">
      <c r="A146" s="14"/>
      <c r="B146" s="243"/>
      <c r="C146" s="244"/>
      <c r="D146" s="233" t="s">
        <v>172</v>
      </c>
      <c r="E146" s="245" t="s">
        <v>1</v>
      </c>
      <c r="F146" s="246" t="s">
        <v>1214</v>
      </c>
      <c r="G146" s="244"/>
      <c r="H146" s="245" t="s">
        <v>1</v>
      </c>
      <c r="I146" s="247"/>
      <c r="J146" s="244"/>
      <c r="K146" s="244"/>
      <c r="L146" s="248"/>
      <c r="M146" s="249"/>
      <c r="N146" s="250"/>
      <c r="O146" s="250"/>
      <c r="P146" s="250"/>
      <c r="Q146" s="250"/>
      <c r="R146" s="250"/>
      <c r="S146" s="250"/>
      <c r="T146" s="25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2" t="s">
        <v>172</v>
      </c>
      <c r="AU146" s="252" t="s">
        <v>85</v>
      </c>
      <c r="AV146" s="14" t="s">
        <v>83</v>
      </c>
      <c r="AW146" s="14" t="s">
        <v>32</v>
      </c>
      <c r="AX146" s="14" t="s">
        <v>76</v>
      </c>
      <c r="AY146" s="252" t="s">
        <v>164</v>
      </c>
    </row>
    <row r="147" s="14" customFormat="1">
      <c r="A147" s="14"/>
      <c r="B147" s="243"/>
      <c r="C147" s="244"/>
      <c r="D147" s="233" t="s">
        <v>172</v>
      </c>
      <c r="E147" s="245" t="s">
        <v>1</v>
      </c>
      <c r="F147" s="246" t="s">
        <v>1215</v>
      </c>
      <c r="G147" s="244"/>
      <c r="H147" s="245" t="s">
        <v>1</v>
      </c>
      <c r="I147" s="247"/>
      <c r="J147" s="244"/>
      <c r="K147" s="244"/>
      <c r="L147" s="248"/>
      <c r="M147" s="249"/>
      <c r="N147" s="250"/>
      <c r="O147" s="250"/>
      <c r="P147" s="250"/>
      <c r="Q147" s="250"/>
      <c r="R147" s="250"/>
      <c r="S147" s="250"/>
      <c r="T147" s="25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2" t="s">
        <v>172</v>
      </c>
      <c r="AU147" s="252" t="s">
        <v>85</v>
      </c>
      <c r="AV147" s="14" t="s">
        <v>83</v>
      </c>
      <c r="AW147" s="14" t="s">
        <v>32</v>
      </c>
      <c r="AX147" s="14" t="s">
        <v>76</v>
      </c>
      <c r="AY147" s="252" t="s">
        <v>164</v>
      </c>
    </row>
    <row r="148" s="14" customFormat="1">
      <c r="A148" s="14"/>
      <c r="B148" s="243"/>
      <c r="C148" s="244"/>
      <c r="D148" s="233" t="s">
        <v>172</v>
      </c>
      <c r="E148" s="245" t="s">
        <v>1</v>
      </c>
      <c r="F148" s="246" t="s">
        <v>1216</v>
      </c>
      <c r="G148" s="244"/>
      <c r="H148" s="245" t="s">
        <v>1</v>
      </c>
      <c r="I148" s="247"/>
      <c r="J148" s="244"/>
      <c r="K148" s="244"/>
      <c r="L148" s="248"/>
      <c r="M148" s="249"/>
      <c r="N148" s="250"/>
      <c r="O148" s="250"/>
      <c r="P148" s="250"/>
      <c r="Q148" s="250"/>
      <c r="R148" s="250"/>
      <c r="S148" s="250"/>
      <c r="T148" s="25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2" t="s">
        <v>172</v>
      </c>
      <c r="AU148" s="252" t="s">
        <v>85</v>
      </c>
      <c r="AV148" s="14" t="s">
        <v>83</v>
      </c>
      <c r="AW148" s="14" t="s">
        <v>32</v>
      </c>
      <c r="AX148" s="14" t="s">
        <v>76</v>
      </c>
      <c r="AY148" s="252" t="s">
        <v>164</v>
      </c>
    </row>
    <row r="149" s="14" customFormat="1">
      <c r="A149" s="14"/>
      <c r="B149" s="243"/>
      <c r="C149" s="244"/>
      <c r="D149" s="233" t="s">
        <v>172</v>
      </c>
      <c r="E149" s="245" t="s">
        <v>1</v>
      </c>
      <c r="F149" s="246" t="s">
        <v>1217</v>
      </c>
      <c r="G149" s="244"/>
      <c r="H149" s="245" t="s">
        <v>1</v>
      </c>
      <c r="I149" s="247"/>
      <c r="J149" s="244"/>
      <c r="K149" s="244"/>
      <c r="L149" s="248"/>
      <c r="M149" s="249"/>
      <c r="N149" s="250"/>
      <c r="O149" s="250"/>
      <c r="P149" s="250"/>
      <c r="Q149" s="250"/>
      <c r="R149" s="250"/>
      <c r="S149" s="250"/>
      <c r="T149" s="25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2" t="s">
        <v>172</v>
      </c>
      <c r="AU149" s="252" t="s">
        <v>85</v>
      </c>
      <c r="AV149" s="14" t="s">
        <v>83</v>
      </c>
      <c r="AW149" s="14" t="s">
        <v>32</v>
      </c>
      <c r="AX149" s="14" t="s">
        <v>76</v>
      </c>
      <c r="AY149" s="252" t="s">
        <v>164</v>
      </c>
    </row>
    <row r="150" s="14" customFormat="1">
      <c r="A150" s="14"/>
      <c r="B150" s="243"/>
      <c r="C150" s="244"/>
      <c r="D150" s="233" t="s">
        <v>172</v>
      </c>
      <c r="E150" s="245" t="s">
        <v>1</v>
      </c>
      <c r="F150" s="246" t="s">
        <v>1218</v>
      </c>
      <c r="G150" s="244"/>
      <c r="H150" s="245" t="s">
        <v>1</v>
      </c>
      <c r="I150" s="247"/>
      <c r="J150" s="244"/>
      <c r="K150" s="244"/>
      <c r="L150" s="248"/>
      <c r="M150" s="249"/>
      <c r="N150" s="250"/>
      <c r="O150" s="250"/>
      <c r="P150" s="250"/>
      <c r="Q150" s="250"/>
      <c r="R150" s="250"/>
      <c r="S150" s="250"/>
      <c r="T150" s="25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2" t="s">
        <v>172</v>
      </c>
      <c r="AU150" s="252" t="s">
        <v>85</v>
      </c>
      <c r="AV150" s="14" t="s">
        <v>83</v>
      </c>
      <c r="AW150" s="14" t="s">
        <v>32</v>
      </c>
      <c r="AX150" s="14" t="s">
        <v>76</v>
      </c>
      <c r="AY150" s="252" t="s">
        <v>164</v>
      </c>
    </row>
    <row r="151" s="14" customFormat="1">
      <c r="A151" s="14"/>
      <c r="B151" s="243"/>
      <c r="C151" s="244"/>
      <c r="D151" s="233" t="s">
        <v>172</v>
      </c>
      <c r="E151" s="245" t="s">
        <v>1</v>
      </c>
      <c r="F151" s="246" t="s">
        <v>1219</v>
      </c>
      <c r="G151" s="244"/>
      <c r="H151" s="245" t="s">
        <v>1</v>
      </c>
      <c r="I151" s="247"/>
      <c r="J151" s="244"/>
      <c r="K151" s="244"/>
      <c r="L151" s="248"/>
      <c r="M151" s="249"/>
      <c r="N151" s="250"/>
      <c r="O151" s="250"/>
      <c r="P151" s="250"/>
      <c r="Q151" s="250"/>
      <c r="R151" s="250"/>
      <c r="S151" s="250"/>
      <c r="T151" s="25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2" t="s">
        <v>172</v>
      </c>
      <c r="AU151" s="252" t="s">
        <v>85</v>
      </c>
      <c r="AV151" s="14" t="s">
        <v>83</v>
      </c>
      <c r="AW151" s="14" t="s">
        <v>32</v>
      </c>
      <c r="AX151" s="14" t="s">
        <v>76</v>
      </c>
      <c r="AY151" s="252" t="s">
        <v>164</v>
      </c>
    </row>
    <row r="152" s="14" customFormat="1">
      <c r="A152" s="14"/>
      <c r="B152" s="243"/>
      <c r="C152" s="244"/>
      <c r="D152" s="233" t="s">
        <v>172</v>
      </c>
      <c r="E152" s="245" t="s">
        <v>1</v>
      </c>
      <c r="F152" s="246" t="s">
        <v>1198</v>
      </c>
      <c r="G152" s="244"/>
      <c r="H152" s="245" t="s">
        <v>1</v>
      </c>
      <c r="I152" s="247"/>
      <c r="J152" s="244"/>
      <c r="K152" s="244"/>
      <c r="L152" s="248"/>
      <c r="M152" s="249"/>
      <c r="N152" s="250"/>
      <c r="O152" s="250"/>
      <c r="P152" s="250"/>
      <c r="Q152" s="250"/>
      <c r="R152" s="250"/>
      <c r="S152" s="250"/>
      <c r="T152" s="25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2" t="s">
        <v>172</v>
      </c>
      <c r="AU152" s="252" t="s">
        <v>85</v>
      </c>
      <c r="AV152" s="14" t="s">
        <v>83</v>
      </c>
      <c r="AW152" s="14" t="s">
        <v>32</v>
      </c>
      <c r="AX152" s="14" t="s">
        <v>76</v>
      </c>
      <c r="AY152" s="252" t="s">
        <v>164</v>
      </c>
    </row>
    <row r="153" s="15" customFormat="1">
      <c r="A153" s="15"/>
      <c r="B153" s="253"/>
      <c r="C153" s="254"/>
      <c r="D153" s="233" t="s">
        <v>172</v>
      </c>
      <c r="E153" s="255" t="s">
        <v>1</v>
      </c>
      <c r="F153" s="256" t="s">
        <v>201</v>
      </c>
      <c r="G153" s="254"/>
      <c r="H153" s="257">
        <v>1</v>
      </c>
      <c r="I153" s="258"/>
      <c r="J153" s="254"/>
      <c r="K153" s="254"/>
      <c r="L153" s="259"/>
      <c r="M153" s="260"/>
      <c r="N153" s="261"/>
      <c r="O153" s="261"/>
      <c r="P153" s="261"/>
      <c r="Q153" s="261"/>
      <c r="R153" s="261"/>
      <c r="S153" s="261"/>
      <c r="T153" s="262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3" t="s">
        <v>172</v>
      </c>
      <c r="AU153" s="263" t="s">
        <v>85</v>
      </c>
      <c r="AV153" s="15" t="s">
        <v>170</v>
      </c>
      <c r="AW153" s="15" t="s">
        <v>32</v>
      </c>
      <c r="AX153" s="15" t="s">
        <v>76</v>
      </c>
      <c r="AY153" s="263" t="s">
        <v>164</v>
      </c>
    </row>
    <row r="154" s="2" customFormat="1" ht="16.5" customHeight="1">
      <c r="A154" s="38"/>
      <c r="B154" s="39"/>
      <c r="C154" s="218" t="s">
        <v>188</v>
      </c>
      <c r="D154" s="218" t="s">
        <v>166</v>
      </c>
      <c r="E154" s="219" t="s">
        <v>1220</v>
      </c>
      <c r="F154" s="220" t="s">
        <v>1221</v>
      </c>
      <c r="G154" s="221" t="s">
        <v>337</v>
      </c>
      <c r="H154" s="222">
        <v>1</v>
      </c>
      <c r="I154" s="223"/>
      <c r="J154" s="224">
        <f>ROUND(I154*H154,2)</f>
        <v>0</v>
      </c>
      <c r="K154" s="220" t="s">
        <v>1</v>
      </c>
      <c r="L154" s="44"/>
      <c r="M154" s="225" t="s">
        <v>1</v>
      </c>
      <c r="N154" s="226" t="s">
        <v>41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170</v>
      </c>
      <c r="AT154" s="229" t="s">
        <v>166</v>
      </c>
      <c r="AU154" s="229" t="s">
        <v>85</v>
      </c>
      <c r="AY154" s="17" t="s">
        <v>164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83</v>
      </c>
      <c r="BK154" s="230">
        <f>ROUND(I154*H154,2)</f>
        <v>0</v>
      </c>
      <c r="BL154" s="17" t="s">
        <v>170</v>
      </c>
      <c r="BM154" s="229" t="s">
        <v>224</v>
      </c>
    </row>
    <row r="155" s="13" customFormat="1">
      <c r="A155" s="13"/>
      <c r="B155" s="231"/>
      <c r="C155" s="232"/>
      <c r="D155" s="233" t="s">
        <v>172</v>
      </c>
      <c r="E155" s="234" t="s">
        <v>1</v>
      </c>
      <c r="F155" s="235" t="s">
        <v>1196</v>
      </c>
      <c r="G155" s="232"/>
      <c r="H155" s="236">
        <v>1</v>
      </c>
      <c r="I155" s="237"/>
      <c r="J155" s="232"/>
      <c r="K155" s="232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172</v>
      </c>
      <c r="AU155" s="242" t="s">
        <v>85</v>
      </c>
      <c r="AV155" s="13" t="s">
        <v>85</v>
      </c>
      <c r="AW155" s="13" t="s">
        <v>32</v>
      </c>
      <c r="AX155" s="13" t="s">
        <v>76</v>
      </c>
      <c r="AY155" s="242" t="s">
        <v>164</v>
      </c>
    </row>
    <row r="156" s="14" customFormat="1">
      <c r="A156" s="14"/>
      <c r="B156" s="243"/>
      <c r="C156" s="244"/>
      <c r="D156" s="233" t="s">
        <v>172</v>
      </c>
      <c r="E156" s="245" t="s">
        <v>1</v>
      </c>
      <c r="F156" s="246" t="s">
        <v>1222</v>
      </c>
      <c r="G156" s="244"/>
      <c r="H156" s="245" t="s">
        <v>1</v>
      </c>
      <c r="I156" s="247"/>
      <c r="J156" s="244"/>
      <c r="K156" s="244"/>
      <c r="L156" s="248"/>
      <c r="M156" s="249"/>
      <c r="N156" s="250"/>
      <c r="O156" s="250"/>
      <c r="P156" s="250"/>
      <c r="Q156" s="250"/>
      <c r="R156" s="250"/>
      <c r="S156" s="250"/>
      <c r="T156" s="25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2" t="s">
        <v>172</v>
      </c>
      <c r="AU156" s="252" t="s">
        <v>85</v>
      </c>
      <c r="AV156" s="14" t="s">
        <v>83</v>
      </c>
      <c r="AW156" s="14" t="s">
        <v>32</v>
      </c>
      <c r="AX156" s="14" t="s">
        <v>76</v>
      </c>
      <c r="AY156" s="252" t="s">
        <v>164</v>
      </c>
    </row>
    <row r="157" s="14" customFormat="1">
      <c r="A157" s="14"/>
      <c r="B157" s="243"/>
      <c r="C157" s="244"/>
      <c r="D157" s="233" t="s">
        <v>172</v>
      </c>
      <c r="E157" s="245" t="s">
        <v>1</v>
      </c>
      <c r="F157" s="246" t="s">
        <v>1223</v>
      </c>
      <c r="G157" s="244"/>
      <c r="H157" s="245" t="s">
        <v>1</v>
      </c>
      <c r="I157" s="247"/>
      <c r="J157" s="244"/>
      <c r="K157" s="244"/>
      <c r="L157" s="248"/>
      <c r="M157" s="249"/>
      <c r="N157" s="250"/>
      <c r="O157" s="250"/>
      <c r="P157" s="250"/>
      <c r="Q157" s="250"/>
      <c r="R157" s="250"/>
      <c r="S157" s="250"/>
      <c r="T157" s="25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2" t="s">
        <v>172</v>
      </c>
      <c r="AU157" s="252" t="s">
        <v>85</v>
      </c>
      <c r="AV157" s="14" t="s">
        <v>83</v>
      </c>
      <c r="AW157" s="14" t="s">
        <v>32</v>
      </c>
      <c r="AX157" s="14" t="s">
        <v>76</v>
      </c>
      <c r="AY157" s="252" t="s">
        <v>164</v>
      </c>
    </row>
    <row r="158" s="14" customFormat="1">
      <c r="A158" s="14"/>
      <c r="B158" s="243"/>
      <c r="C158" s="244"/>
      <c r="D158" s="233" t="s">
        <v>172</v>
      </c>
      <c r="E158" s="245" t="s">
        <v>1</v>
      </c>
      <c r="F158" s="246" t="s">
        <v>1224</v>
      </c>
      <c r="G158" s="244"/>
      <c r="H158" s="245" t="s">
        <v>1</v>
      </c>
      <c r="I158" s="247"/>
      <c r="J158" s="244"/>
      <c r="K158" s="244"/>
      <c r="L158" s="248"/>
      <c r="M158" s="249"/>
      <c r="N158" s="250"/>
      <c r="O158" s="250"/>
      <c r="P158" s="250"/>
      <c r="Q158" s="250"/>
      <c r="R158" s="250"/>
      <c r="S158" s="250"/>
      <c r="T158" s="25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2" t="s">
        <v>172</v>
      </c>
      <c r="AU158" s="252" t="s">
        <v>85</v>
      </c>
      <c r="AV158" s="14" t="s">
        <v>83</v>
      </c>
      <c r="AW158" s="14" t="s">
        <v>32</v>
      </c>
      <c r="AX158" s="14" t="s">
        <v>76</v>
      </c>
      <c r="AY158" s="252" t="s">
        <v>164</v>
      </c>
    </row>
    <row r="159" s="14" customFormat="1">
      <c r="A159" s="14"/>
      <c r="B159" s="243"/>
      <c r="C159" s="244"/>
      <c r="D159" s="233" t="s">
        <v>172</v>
      </c>
      <c r="E159" s="245" t="s">
        <v>1</v>
      </c>
      <c r="F159" s="246" t="s">
        <v>1198</v>
      </c>
      <c r="G159" s="244"/>
      <c r="H159" s="245" t="s">
        <v>1</v>
      </c>
      <c r="I159" s="247"/>
      <c r="J159" s="244"/>
      <c r="K159" s="244"/>
      <c r="L159" s="248"/>
      <c r="M159" s="249"/>
      <c r="N159" s="250"/>
      <c r="O159" s="250"/>
      <c r="P159" s="250"/>
      <c r="Q159" s="250"/>
      <c r="R159" s="250"/>
      <c r="S159" s="250"/>
      <c r="T159" s="25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2" t="s">
        <v>172</v>
      </c>
      <c r="AU159" s="252" t="s">
        <v>85</v>
      </c>
      <c r="AV159" s="14" t="s">
        <v>83</v>
      </c>
      <c r="AW159" s="14" t="s">
        <v>32</v>
      </c>
      <c r="AX159" s="14" t="s">
        <v>76</v>
      </c>
      <c r="AY159" s="252" t="s">
        <v>164</v>
      </c>
    </row>
    <row r="160" s="15" customFormat="1">
      <c r="A160" s="15"/>
      <c r="B160" s="253"/>
      <c r="C160" s="254"/>
      <c r="D160" s="233" t="s">
        <v>172</v>
      </c>
      <c r="E160" s="255" t="s">
        <v>1</v>
      </c>
      <c r="F160" s="256" t="s">
        <v>201</v>
      </c>
      <c r="G160" s="254"/>
      <c r="H160" s="257">
        <v>1</v>
      </c>
      <c r="I160" s="258"/>
      <c r="J160" s="254"/>
      <c r="K160" s="254"/>
      <c r="L160" s="259"/>
      <c r="M160" s="260"/>
      <c r="N160" s="261"/>
      <c r="O160" s="261"/>
      <c r="P160" s="261"/>
      <c r="Q160" s="261"/>
      <c r="R160" s="261"/>
      <c r="S160" s="261"/>
      <c r="T160" s="262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3" t="s">
        <v>172</v>
      </c>
      <c r="AU160" s="263" t="s">
        <v>85</v>
      </c>
      <c r="AV160" s="15" t="s">
        <v>170</v>
      </c>
      <c r="AW160" s="15" t="s">
        <v>32</v>
      </c>
      <c r="AX160" s="15" t="s">
        <v>83</v>
      </c>
      <c r="AY160" s="263" t="s">
        <v>164</v>
      </c>
    </row>
    <row r="161" s="2" customFormat="1" ht="16.5" customHeight="1">
      <c r="A161" s="38"/>
      <c r="B161" s="39"/>
      <c r="C161" s="218" t="s">
        <v>194</v>
      </c>
      <c r="D161" s="218" t="s">
        <v>166</v>
      </c>
      <c r="E161" s="219" t="s">
        <v>1225</v>
      </c>
      <c r="F161" s="220" t="s">
        <v>1226</v>
      </c>
      <c r="G161" s="221" t="s">
        <v>337</v>
      </c>
      <c r="H161" s="222">
        <v>1</v>
      </c>
      <c r="I161" s="223"/>
      <c r="J161" s="224">
        <f>ROUND(I161*H161,2)</f>
        <v>0</v>
      </c>
      <c r="K161" s="220" t="s">
        <v>1</v>
      </c>
      <c r="L161" s="44"/>
      <c r="M161" s="225" t="s">
        <v>1</v>
      </c>
      <c r="N161" s="226" t="s">
        <v>41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170</v>
      </c>
      <c r="AT161" s="229" t="s">
        <v>166</v>
      </c>
      <c r="AU161" s="229" t="s">
        <v>85</v>
      </c>
      <c r="AY161" s="17" t="s">
        <v>164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83</v>
      </c>
      <c r="BK161" s="230">
        <f>ROUND(I161*H161,2)</f>
        <v>0</v>
      </c>
      <c r="BL161" s="17" t="s">
        <v>170</v>
      </c>
      <c r="BM161" s="229" t="s">
        <v>235</v>
      </c>
    </row>
    <row r="162" s="13" customFormat="1">
      <c r="A162" s="13"/>
      <c r="B162" s="231"/>
      <c r="C162" s="232"/>
      <c r="D162" s="233" t="s">
        <v>172</v>
      </c>
      <c r="E162" s="234" t="s">
        <v>1</v>
      </c>
      <c r="F162" s="235" t="s">
        <v>1227</v>
      </c>
      <c r="G162" s="232"/>
      <c r="H162" s="236">
        <v>1</v>
      </c>
      <c r="I162" s="237"/>
      <c r="J162" s="232"/>
      <c r="K162" s="232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172</v>
      </c>
      <c r="AU162" s="242" t="s">
        <v>85</v>
      </c>
      <c r="AV162" s="13" t="s">
        <v>85</v>
      </c>
      <c r="AW162" s="13" t="s">
        <v>32</v>
      </c>
      <c r="AX162" s="13" t="s">
        <v>76</v>
      </c>
      <c r="AY162" s="242" t="s">
        <v>164</v>
      </c>
    </row>
    <row r="163" s="14" customFormat="1">
      <c r="A163" s="14"/>
      <c r="B163" s="243"/>
      <c r="C163" s="244"/>
      <c r="D163" s="233" t="s">
        <v>172</v>
      </c>
      <c r="E163" s="245" t="s">
        <v>1</v>
      </c>
      <c r="F163" s="246" t="s">
        <v>1228</v>
      </c>
      <c r="G163" s="244"/>
      <c r="H163" s="245" t="s">
        <v>1</v>
      </c>
      <c r="I163" s="247"/>
      <c r="J163" s="244"/>
      <c r="K163" s="244"/>
      <c r="L163" s="248"/>
      <c r="M163" s="249"/>
      <c r="N163" s="250"/>
      <c r="O163" s="250"/>
      <c r="P163" s="250"/>
      <c r="Q163" s="250"/>
      <c r="R163" s="250"/>
      <c r="S163" s="250"/>
      <c r="T163" s="25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2" t="s">
        <v>172</v>
      </c>
      <c r="AU163" s="252" t="s">
        <v>85</v>
      </c>
      <c r="AV163" s="14" t="s">
        <v>83</v>
      </c>
      <c r="AW163" s="14" t="s">
        <v>32</v>
      </c>
      <c r="AX163" s="14" t="s">
        <v>76</v>
      </c>
      <c r="AY163" s="252" t="s">
        <v>164</v>
      </c>
    </row>
    <row r="164" s="14" customFormat="1">
      <c r="A164" s="14"/>
      <c r="B164" s="243"/>
      <c r="C164" s="244"/>
      <c r="D164" s="233" t="s">
        <v>172</v>
      </c>
      <c r="E164" s="245" t="s">
        <v>1</v>
      </c>
      <c r="F164" s="246" t="s">
        <v>1229</v>
      </c>
      <c r="G164" s="244"/>
      <c r="H164" s="245" t="s">
        <v>1</v>
      </c>
      <c r="I164" s="247"/>
      <c r="J164" s="244"/>
      <c r="K164" s="244"/>
      <c r="L164" s="248"/>
      <c r="M164" s="249"/>
      <c r="N164" s="250"/>
      <c r="O164" s="250"/>
      <c r="P164" s="250"/>
      <c r="Q164" s="250"/>
      <c r="R164" s="250"/>
      <c r="S164" s="250"/>
      <c r="T164" s="25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2" t="s">
        <v>172</v>
      </c>
      <c r="AU164" s="252" t="s">
        <v>85</v>
      </c>
      <c r="AV164" s="14" t="s">
        <v>83</v>
      </c>
      <c r="AW164" s="14" t="s">
        <v>32</v>
      </c>
      <c r="AX164" s="14" t="s">
        <v>76</v>
      </c>
      <c r="AY164" s="252" t="s">
        <v>164</v>
      </c>
    </row>
    <row r="165" s="14" customFormat="1">
      <c r="A165" s="14"/>
      <c r="B165" s="243"/>
      <c r="C165" s="244"/>
      <c r="D165" s="233" t="s">
        <v>172</v>
      </c>
      <c r="E165" s="245" t="s">
        <v>1</v>
      </c>
      <c r="F165" s="246" t="s">
        <v>1198</v>
      </c>
      <c r="G165" s="244"/>
      <c r="H165" s="245" t="s">
        <v>1</v>
      </c>
      <c r="I165" s="247"/>
      <c r="J165" s="244"/>
      <c r="K165" s="244"/>
      <c r="L165" s="248"/>
      <c r="M165" s="249"/>
      <c r="N165" s="250"/>
      <c r="O165" s="250"/>
      <c r="P165" s="250"/>
      <c r="Q165" s="250"/>
      <c r="R165" s="250"/>
      <c r="S165" s="250"/>
      <c r="T165" s="25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2" t="s">
        <v>172</v>
      </c>
      <c r="AU165" s="252" t="s">
        <v>85</v>
      </c>
      <c r="AV165" s="14" t="s">
        <v>83</v>
      </c>
      <c r="AW165" s="14" t="s">
        <v>32</v>
      </c>
      <c r="AX165" s="14" t="s">
        <v>76</v>
      </c>
      <c r="AY165" s="252" t="s">
        <v>164</v>
      </c>
    </row>
    <row r="166" s="15" customFormat="1">
      <c r="A166" s="15"/>
      <c r="B166" s="253"/>
      <c r="C166" s="254"/>
      <c r="D166" s="233" t="s">
        <v>172</v>
      </c>
      <c r="E166" s="255" t="s">
        <v>1</v>
      </c>
      <c r="F166" s="256" t="s">
        <v>201</v>
      </c>
      <c r="G166" s="254"/>
      <c r="H166" s="257">
        <v>1</v>
      </c>
      <c r="I166" s="258"/>
      <c r="J166" s="254"/>
      <c r="K166" s="254"/>
      <c r="L166" s="259"/>
      <c r="M166" s="260"/>
      <c r="N166" s="261"/>
      <c r="O166" s="261"/>
      <c r="P166" s="261"/>
      <c r="Q166" s="261"/>
      <c r="R166" s="261"/>
      <c r="S166" s="261"/>
      <c r="T166" s="262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3" t="s">
        <v>172</v>
      </c>
      <c r="AU166" s="263" t="s">
        <v>85</v>
      </c>
      <c r="AV166" s="15" t="s">
        <v>170</v>
      </c>
      <c r="AW166" s="15" t="s">
        <v>32</v>
      </c>
      <c r="AX166" s="15" t="s">
        <v>83</v>
      </c>
      <c r="AY166" s="263" t="s">
        <v>164</v>
      </c>
    </row>
    <row r="167" s="2" customFormat="1" ht="16.5" customHeight="1">
      <c r="A167" s="38"/>
      <c r="B167" s="39"/>
      <c r="C167" s="218" t="s">
        <v>203</v>
      </c>
      <c r="D167" s="218" t="s">
        <v>166</v>
      </c>
      <c r="E167" s="219" t="s">
        <v>1230</v>
      </c>
      <c r="F167" s="220" t="s">
        <v>1231</v>
      </c>
      <c r="G167" s="221" t="s">
        <v>337</v>
      </c>
      <c r="H167" s="222">
        <v>1</v>
      </c>
      <c r="I167" s="223"/>
      <c r="J167" s="224">
        <f>ROUND(I167*H167,2)</f>
        <v>0</v>
      </c>
      <c r="K167" s="220" t="s">
        <v>1</v>
      </c>
      <c r="L167" s="44"/>
      <c r="M167" s="225" t="s">
        <v>1</v>
      </c>
      <c r="N167" s="226" t="s">
        <v>41</v>
      </c>
      <c r="O167" s="91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170</v>
      </c>
      <c r="AT167" s="229" t="s">
        <v>166</v>
      </c>
      <c r="AU167" s="229" t="s">
        <v>85</v>
      </c>
      <c r="AY167" s="17" t="s">
        <v>164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83</v>
      </c>
      <c r="BK167" s="230">
        <f>ROUND(I167*H167,2)</f>
        <v>0</v>
      </c>
      <c r="BL167" s="17" t="s">
        <v>170</v>
      </c>
      <c r="BM167" s="229" t="s">
        <v>1232</v>
      </c>
    </row>
    <row r="168" s="13" customFormat="1">
      <c r="A168" s="13"/>
      <c r="B168" s="231"/>
      <c r="C168" s="232"/>
      <c r="D168" s="233" t="s">
        <v>172</v>
      </c>
      <c r="E168" s="234" t="s">
        <v>1</v>
      </c>
      <c r="F168" s="235" t="s">
        <v>1227</v>
      </c>
      <c r="G168" s="232"/>
      <c r="H168" s="236">
        <v>1</v>
      </c>
      <c r="I168" s="237"/>
      <c r="J168" s="232"/>
      <c r="K168" s="232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172</v>
      </c>
      <c r="AU168" s="242" t="s">
        <v>85</v>
      </c>
      <c r="AV168" s="13" t="s">
        <v>85</v>
      </c>
      <c r="AW168" s="13" t="s">
        <v>32</v>
      </c>
      <c r="AX168" s="13" t="s">
        <v>76</v>
      </c>
      <c r="AY168" s="242" t="s">
        <v>164</v>
      </c>
    </row>
    <row r="169" s="14" customFormat="1">
      <c r="A169" s="14"/>
      <c r="B169" s="243"/>
      <c r="C169" s="244"/>
      <c r="D169" s="233" t="s">
        <v>172</v>
      </c>
      <c r="E169" s="245" t="s">
        <v>1</v>
      </c>
      <c r="F169" s="246" t="s">
        <v>1228</v>
      </c>
      <c r="G169" s="244"/>
      <c r="H169" s="245" t="s">
        <v>1</v>
      </c>
      <c r="I169" s="247"/>
      <c r="J169" s="244"/>
      <c r="K169" s="244"/>
      <c r="L169" s="248"/>
      <c r="M169" s="249"/>
      <c r="N169" s="250"/>
      <c r="O169" s="250"/>
      <c r="P169" s="250"/>
      <c r="Q169" s="250"/>
      <c r="R169" s="250"/>
      <c r="S169" s="250"/>
      <c r="T169" s="25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2" t="s">
        <v>172</v>
      </c>
      <c r="AU169" s="252" t="s">
        <v>85</v>
      </c>
      <c r="AV169" s="14" t="s">
        <v>83</v>
      </c>
      <c r="AW169" s="14" t="s">
        <v>32</v>
      </c>
      <c r="AX169" s="14" t="s">
        <v>76</v>
      </c>
      <c r="AY169" s="252" t="s">
        <v>164</v>
      </c>
    </row>
    <row r="170" s="14" customFormat="1">
      <c r="A170" s="14"/>
      <c r="B170" s="243"/>
      <c r="C170" s="244"/>
      <c r="D170" s="233" t="s">
        <v>172</v>
      </c>
      <c r="E170" s="245" t="s">
        <v>1</v>
      </c>
      <c r="F170" s="246" t="s">
        <v>1229</v>
      </c>
      <c r="G170" s="244"/>
      <c r="H170" s="245" t="s">
        <v>1</v>
      </c>
      <c r="I170" s="247"/>
      <c r="J170" s="244"/>
      <c r="K170" s="244"/>
      <c r="L170" s="248"/>
      <c r="M170" s="249"/>
      <c r="N170" s="250"/>
      <c r="O170" s="250"/>
      <c r="P170" s="250"/>
      <c r="Q170" s="250"/>
      <c r="R170" s="250"/>
      <c r="S170" s="250"/>
      <c r="T170" s="25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2" t="s">
        <v>172</v>
      </c>
      <c r="AU170" s="252" t="s">
        <v>85</v>
      </c>
      <c r="AV170" s="14" t="s">
        <v>83</v>
      </c>
      <c r="AW170" s="14" t="s">
        <v>32</v>
      </c>
      <c r="AX170" s="14" t="s">
        <v>76</v>
      </c>
      <c r="AY170" s="252" t="s">
        <v>164</v>
      </c>
    </row>
    <row r="171" s="14" customFormat="1">
      <c r="A171" s="14"/>
      <c r="B171" s="243"/>
      <c r="C171" s="244"/>
      <c r="D171" s="233" t="s">
        <v>172</v>
      </c>
      <c r="E171" s="245" t="s">
        <v>1</v>
      </c>
      <c r="F171" s="246" t="s">
        <v>1198</v>
      </c>
      <c r="G171" s="244"/>
      <c r="H171" s="245" t="s">
        <v>1</v>
      </c>
      <c r="I171" s="247"/>
      <c r="J171" s="244"/>
      <c r="K171" s="244"/>
      <c r="L171" s="248"/>
      <c r="M171" s="249"/>
      <c r="N171" s="250"/>
      <c r="O171" s="250"/>
      <c r="P171" s="250"/>
      <c r="Q171" s="250"/>
      <c r="R171" s="250"/>
      <c r="S171" s="250"/>
      <c r="T171" s="25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2" t="s">
        <v>172</v>
      </c>
      <c r="AU171" s="252" t="s">
        <v>85</v>
      </c>
      <c r="AV171" s="14" t="s">
        <v>83</v>
      </c>
      <c r="AW171" s="14" t="s">
        <v>32</v>
      </c>
      <c r="AX171" s="14" t="s">
        <v>76</v>
      </c>
      <c r="AY171" s="252" t="s">
        <v>164</v>
      </c>
    </row>
    <row r="172" s="15" customFormat="1">
      <c r="A172" s="15"/>
      <c r="B172" s="253"/>
      <c r="C172" s="254"/>
      <c r="D172" s="233" t="s">
        <v>172</v>
      </c>
      <c r="E172" s="255" t="s">
        <v>1</v>
      </c>
      <c r="F172" s="256" t="s">
        <v>201</v>
      </c>
      <c r="G172" s="254"/>
      <c r="H172" s="257">
        <v>1</v>
      </c>
      <c r="I172" s="258"/>
      <c r="J172" s="254"/>
      <c r="K172" s="254"/>
      <c r="L172" s="259"/>
      <c r="M172" s="260"/>
      <c r="N172" s="261"/>
      <c r="O172" s="261"/>
      <c r="P172" s="261"/>
      <c r="Q172" s="261"/>
      <c r="R172" s="261"/>
      <c r="S172" s="261"/>
      <c r="T172" s="262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3" t="s">
        <v>172</v>
      </c>
      <c r="AU172" s="263" t="s">
        <v>85</v>
      </c>
      <c r="AV172" s="15" t="s">
        <v>170</v>
      </c>
      <c r="AW172" s="15" t="s">
        <v>32</v>
      </c>
      <c r="AX172" s="15" t="s">
        <v>83</v>
      </c>
      <c r="AY172" s="263" t="s">
        <v>164</v>
      </c>
    </row>
    <row r="173" s="2" customFormat="1" ht="16.5" customHeight="1">
      <c r="A173" s="38"/>
      <c r="B173" s="39"/>
      <c r="C173" s="218" t="s">
        <v>211</v>
      </c>
      <c r="D173" s="218" t="s">
        <v>166</v>
      </c>
      <c r="E173" s="219" t="s">
        <v>1233</v>
      </c>
      <c r="F173" s="220" t="s">
        <v>1234</v>
      </c>
      <c r="G173" s="221" t="s">
        <v>337</v>
      </c>
      <c r="H173" s="222">
        <v>1</v>
      </c>
      <c r="I173" s="223"/>
      <c r="J173" s="224">
        <f>ROUND(I173*H173,2)</f>
        <v>0</v>
      </c>
      <c r="K173" s="220" t="s">
        <v>1</v>
      </c>
      <c r="L173" s="44"/>
      <c r="M173" s="225" t="s">
        <v>1</v>
      </c>
      <c r="N173" s="226" t="s">
        <v>41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170</v>
      </c>
      <c r="AT173" s="229" t="s">
        <v>166</v>
      </c>
      <c r="AU173" s="229" t="s">
        <v>85</v>
      </c>
      <c r="AY173" s="17" t="s">
        <v>164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83</v>
      </c>
      <c r="BK173" s="230">
        <f>ROUND(I173*H173,2)</f>
        <v>0</v>
      </c>
      <c r="BL173" s="17" t="s">
        <v>170</v>
      </c>
      <c r="BM173" s="229" t="s">
        <v>1235</v>
      </c>
    </row>
    <row r="174" s="13" customFormat="1">
      <c r="A174" s="13"/>
      <c r="B174" s="231"/>
      <c r="C174" s="232"/>
      <c r="D174" s="233" t="s">
        <v>172</v>
      </c>
      <c r="E174" s="234" t="s">
        <v>1</v>
      </c>
      <c r="F174" s="235" t="s">
        <v>1227</v>
      </c>
      <c r="G174" s="232"/>
      <c r="H174" s="236">
        <v>1</v>
      </c>
      <c r="I174" s="237"/>
      <c r="J174" s="232"/>
      <c r="K174" s="232"/>
      <c r="L174" s="238"/>
      <c r="M174" s="239"/>
      <c r="N174" s="240"/>
      <c r="O174" s="240"/>
      <c r="P174" s="240"/>
      <c r="Q174" s="240"/>
      <c r="R174" s="240"/>
      <c r="S174" s="240"/>
      <c r="T174" s="24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2" t="s">
        <v>172</v>
      </c>
      <c r="AU174" s="242" t="s">
        <v>85</v>
      </c>
      <c r="AV174" s="13" t="s">
        <v>85</v>
      </c>
      <c r="AW174" s="13" t="s">
        <v>32</v>
      </c>
      <c r="AX174" s="13" t="s">
        <v>76</v>
      </c>
      <c r="AY174" s="242" t="s">
        <v>164</v>
      </c>
    </row>
    <row r="175" s="14" customFormat="1">
      <c r="A175" s="14"/>
      <c r="B175" s="243"/>
      <c r="C175" s="244"/>
      <c r="D175" s="233" t="s">
        <v>172</v>
      </c>
      <c r="E175" s="245" t="s">
        <v>1</v>
      </c>
      <c r="F175" s="246" t="s">
        <v>1236</v>
      </c>
      <c r="G175" s="244"/>
      <c r="H175" s="245" t="s">
        <v>1</v>
      </c>
      <c r="I175" s="247"/>
      <c r="J175" s="244"/>
      <c r="K175" s="244"/>
      <c r="L175" s="248"/>
      <c r="M175" s="249"/>
      <c r="N175" s="250"/>
      <c r="O175" s="250"/>
      <c r="P175" s="250"/>
      <c r="Q175" s="250"/>
      <c r="R175" s="250"/>
      <c r="S175" s="250"/>
      <c r="T175" s="25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2" t="s">
        <v>172</v>
      </c>
      <c r="AU175" s="252" t="s">
        <v>85</v>
      </c>
      <c r="AV175" s="14" t="s">
        <v>83</v>
      </c>
      <c r="AW175" s="14" t="s">
        <v>32</v>
      </c>
      <c r="AX175" s="14" t="s">
        <v>76</v>
      </c>
      <c r="AY175" s="252" t="s">
        <v>164</v>
      </c>
    </row>
    <row r="176" s="14" customFormat="1">
      <c r="A176" s="14"/>
      <c r="B176" s="243"/>
      <c r="C176" s="244"/>
      <c r="D176" s="233" t="s">
        <v>172</v>
      </c>
      <c r="E176" s="245" t="s">
        <v>1</v>
      </c>
      <c r="F176" s="246" t="s">
        <v>1237</v>
      </c>
      <c r="G176" s="244"/>
      <c r="H176" s="245" t="s">
        <v>1</v>
      </c>
      <c r="I176" s="247"/>
      <c r="J176" s="244"/>
      <c r="K176" s="244"/>
      <c r="L176" s="248"/>
      <c r="M176" s="249"/>
      <c r="N176" s="250"/>
      <c r="O176" s="250"/>
      <c r="P176" s="250"/>
      <c r="Q176" s="250"/>
      <c r="R176" s="250"/>
      <c r="S176" s="250"/>
      <c r="T176" s="25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2" t="s">
        <v>172</v>
      </c>
      <c r="AU176" s="252" t="s">
        <v>85</v>
      </c>
      <c r="AV176" s="14" t="s">
        <v>83</v>
      </c>
      <c r="AW176" s="14" t="s">
        <v>32</v>
      </c>
      <c r="AX176" s="14" t="s">
        <v>76</v>
      </c>
      <c r="AY176" s="252" t="s">
        <v>164</v>
      </c>
    </row>
    <row r="177" s="14" customFormat="1">
      <c r="A177" s="14"/>
      <c r="B177" s="243"/>
      <c r="C177" s="244"/>
      <c r="D177" s="233" t="s">
        <v>172</v>
      </c>
      <c r="E177" s="245" t="s">
        <v>1</v>
      </c>
      <c r="F177" s="246" t="s">
        <v>1198</v>
      </c>
      <c r="G177" s="244"/>
      <c r="H177" s="245" t="s">
        <v>1</v>
      </c>
      <c r="I177" s="247"/>
      <c r="J177" s="244"/>
      <c r="K177" s="244"/>
      <c r="L177" s="248"/>
      <c r="M177" s="249"/>
      <c r="N177" s="250"/>
      <c r="O177" s="250"/>
      <c r="P177" s="250"/>
      <c r="Q177" s="250"/>
      <c r="R177" s="250"/>
      <c r="S177" s="250"/>
      <c r="T177" s="25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2" t="s">
        <v>172</v>
      </c>
      <c r="AU177" s="252" t="s">
        <v>85</v>
      </c>
      <c r="AV177" s="14" t="s">
        <v>83</v>
      </c>
      <c r="AW177" s="14" t="s">
        <v>32</v>
      </c>
      <c r="AX177" s="14" t="s">
        <v>76</v>
      </c>
      <c r="AY177" s="252" t="s">
        <v>164</v>
      </c>
    </row>
    <row r="178" s="15" customFormat="1">
      <c r="A178" s="15"/>
      <c r="B178" s="253"/>
      <c r="C178" s="254"/>
      <c r="D178" s="233" t="s">
        <v>172</v>
      </c>
      <c r="E178" s="255" t="s">
        <v>1</v>
      </c>
      <c r="F178" s="256" t="s">
        <v>201</v>
      </c>
      <c r="G178" s="254"/>
      <c r="H178" s="257">
        <v>1</v>
      </c>
      <c r="I178" s="258"/>
      <c r="J178" s="254"/>
      <c r="K178" s="254"/>
      <c r="L178" s="259"/>
      <c r="M178" s="260"/>
      <c r="N178" s="261"/>
      <c r="O178" s="261"/>
      <c r="P178" s="261"/>
      <c r="Q178" s="261"/>
      <c r="R178" s="261"/>
      <c r="S178" s="261"/>
      <c r="T178" s="262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3" t="s">
        <v>172</v>
      </c>
      <c r="AU178" s="263" t="s">
        <v>85</v>
      </c>
      <c r="AV178" s="15" t="s">
        <v>170</v>
      </c>
      <c r="AW178" s="15" t="s">
        <v>32</v>
      </c>
      <c r="AX178" s="15" t="s">
        <v>83</v>
      </c>
      <c r="AY178" s="263" t="s">
        <v>164</v>
      </c>
    </row>
    <row r="179" s="2" customFormat="1" ht="16.5" customHeight="1">
      <c r="A179" s="38"/>
      <c r="B179" s="39"/>
      <c r="C179" s="218" t="s">
        <v>209</v>
      </c>
      <c r="D179" s="218" t="s">
        <v>166</v>
      </c>
      <c r="E179" s="219" t="s">
        <v>1238</v>
      </c>
      <c r="F179" s="220" t="s">
        <v>1239</v>
      </c>
      <c r="G179" s="221" t="s">
        <v>337</v>
      </c>
      <c r="H179" s="222">
        <v>1</v>
      </c>
      <c r="I179" s="223"/>
      <c r="J179" s="224">
        <f>ROUND(I179*H179,2)</f>
        <v>0</v>
      </c>
      <c r="K179" s="220" t="s">
        <v>1</v>
      </c>
      <c r="L179" s="44"/>
      <c r="M179" s="225" t="s">
        <v>1</v>
      </c>
      <c r="N179" s="226" t="s">
        <v>41</v>
      </c>
      <c r="O179" s="91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170</v>
      </c>
      <c r="AT179" s="229" t="s">
        <v>166</v>
      </c>
      <c r="AU179" s="229" t="s">
        <v>85</v>
      </c>
      <c r="AY179" s="17" t="s">
        <v>164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83</v>
      </c>
      <c r="BK179" s="230">
        <f>ROUND(I179*H179,2)</f>
        <v>0</v>
      </c>
      <c r="BL179" s="17" t="s">
        <v>170</v>
      </c>
      <c r="BM179" s="229" t="s">
        <v>349</v>
      </c>
    </row>
    <row r="180" s="13" customFormat="1">
      <c r="A180" s="13"/>
      <c r="B180" s="231"/>
      <c r="C180" s="232"/>
      <c r="D180" s="233" t="s">
        <v>172</v>
      </c>
      <c r="E180" s="234" t="s">
        <v>1</v>
      </c>
      <c r="F180" s="235" t="s">
        <v>1240</v>
      </c>
      <c r="G180" s="232"/>
      <c r="H180" s="236">
        <v>1</v>
      </c>
      <c r="I180" s="237"/>
      <c r="J180" s="232"/>
      <c r="K180" s="232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172</v>
      </c>
      <c r="AU180" s="242" t="s">
        <v>85</v>
      </c>
      <c r="AV180" s="13" t="s">
        <v>85</v>
      </c>
      <c r="AW180" s="13" t="s">
        <v>32</v>
      </c>
      <c r="AX180" s="13" t="s">
        <v>76</v>
      </c>
      <c r="AY180" s="242" t="s">
        <v>164</v>
      </c>
    </row>
    <row r="181" s="15" customFormat="1">
      <c r="A181" s="15"/>
      <c r="B181" s="253"/>
      <c r="C181" s="254"/>
      <c r="D181" s="233" t="s">
        <v>172</v>
      </c>
      <c r="E181" s="255" t="s">
        <v>1</v>
      </c>
      <c r="F181" s="256" t="s">
        <v>201</v>
      </c>
      <c r="G181" s="254"/>
      <c r="H181" s="257">
        <v>1</v>
      </c>
      <c r="I181" s="258"/>
      <c r="J181" s="254"/>
      <c r="K181" s="254"/>
      <c r="L181" s="259"/>
      <c r="M181" s="260"/>
      <c r="N181" s="261"/>
      <c r="O181" s="261"/>
      <c r="P181" s="261"/>
      <c r="Q181" s="261"/>
      <c r="R181" s="261"/>
      <c r="S181" s="261"/>
      <c r="T181" s="262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3" t="s">
        <v>172</v>
      </c>
      <c r="AU181" s="263" t="s">
        <v>85</v>
      </c>
      <c r="AV181" s="15" t="s">
        <v>170</v>
      </c>
      <c r="AW181" s="15" t="s">
        <v>32</v>
      </c>
      <c r="AX181" s="15" t="s">
        <v>83</v>
      </c>
      <c r="AY181" s="263" t="s">
        <v>164</v>
      </c>
    </row>
    <row r="182" s="2" customFormat="1" ht="16.5" customHeight="1">
      <c r="A182" s="38"/>
      <c r="B182" s="39"/>
      <c r="C182" s="218" t="s">
        <v>224</v>
      </c>
      <c r="D182" s="218" t="s">
        <v>166</v>
      </c>
      <c r="E182" s="219" t="s">
        <v>1241</v>
      </c>
      <c r="F182" s="220" t="s">
        <v>1242</v>
      </c>
      <c r="G182" s="221" t="s">
        <v>337</v>
      </c>
      <c r="H182" s="222">
        <v>1</v>
      </c>
      <c r="I182" s="223"/>
      <c r="J182" s="224">
        <f>ROUND(I182*H182,2)</f>
        <v>0</v>
      </c>
      <c r="K182" s="220" t="s">
        <v>1</v>
      </c>
      <c r="L182" s="44"/>
      <c r="M182" s="225" t="s">
        <v>1</v>
      </c>
      <c r="N182" s="226" t="s">
        <v>41</v>
      </c>
      <c r="O182" s="91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170</v>
      </c>
      <c r="AT182" s="229" t="s">
        <v>166</v>
      </c>
      <c r="AU182" s="229" t="s">
        <v>85</v>
      </c>
      <c r="AY182" s="17" t="s">
        <v>164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83</v>
      </c>
      <c r="BK182" s="230">
        <f>ROUND(I182*H182,2)</f>
        <v>0</v>
      </c>
      <c r="BL182" s="17" t="s">
        <v>170</v>
      </c>
      <c r="BM182" s="229" t="s">
        <v>246</v>
      </c>
    </row>
    <row r="183" s="13" customFormat="1">
      <c r="A183" s="13"/>
      <c r="B183" s="231"/>
      <c r="C183" s="232"/>
      <c r="D183" s="233" t="s">
        <v>172</v>
      </c>
      <c r="E183" s="234" t="s">
        <v>1</v>
      </c>
      <c r="F183" s="235" t="s">
        <v>1243</v>
      </c>
      <c r="G183" s="232"/>
      <c r="H183" s="236">
        <v>1</v>
      </c>
      <c r="I183" s="237"/>
      <c r="J183" s="232"/>
      <c r="K183" s="232"/>
      <c r="L183" s="238"/>
      <c r="M183" s="239"/>
      <c r="N183" s="240"/>
      <c r="O183" s="240"/>
      <c r="P183" s="240"/>
      <c r="Q183" s="240"/>
      <c r="R183" s="240"/>
      <c r="S183" s="240"/>
      <c r="T183" s="24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2" t="s">
        <v>172</v>
      </c>
      <c r="AU183" s="242" t="s">
        <v>85</v>
      </c>
      <c r="AV183" s="13" t="s">
        <v>85</v>
      </c>
      <c r="AW183" s="13" t="s">
        <v>32</v>
      </c>
      <c r="AX183" s="13" t="s">
        <v>76</v>
      </c>
      <c r="AY183" s="242" t="s">
        <v>164</v>
      </c>
    </row>
    <row r="184" s="14" customFormat="1">
      <c r="A184" s="14"/>
      <c r="B184" s="243"/>
      <c r="C184" s="244"/>
      <c r="D184" s="233" t="s">
        <v>172</v>
      </c>
      <c r="E184" s="245" t="s">
        <v>1</v>
      </c>
      <c r="F184" s="246" t="s">
        <v>1198</v>
      </c>
      <c r="G184" s="244"/>
      <c r="H184" s="245" t="s">
        <v>1</v>
      </c>
      <c r="I184" s="247"/>
      <c r="J184" s="244"/>
      <c r="K184" s="244"/>
      <c r="L184" s="248"/>
      <c r="M184" s="249"/>
      <c r="N184" s="250"/>
      <c r="O184" s="250"/>
      <c r="P184" s="250"/>
      <c r="Q184" s="250"/>
      <c r="R184" s="250"/>
      <c r="S184" s="250"/>
      <c r="T184" s="25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2" t="s">
        <v>172</v>
      </c>
      <c r="AU184" s="252" t="s">
        <v>85</v>
      </c>
      <c r="AV184" s="14" t="s">
        <v>83</v>
      </c>
      <c r="AW184" s="14" t="s">
        <v>32</v>
      </c>
      <c r="AX184" s="14" t="s">
        <v>76</v>
      </c>
      <c r="AY184" s="252" t="s">
        <v>164</v>
      </c>
    </row>
    <row r="185" s="15" customFormat="1">
      <c r="A185" s="15"/>
      <c r="B185" s="253"/>
      <c r="C185" s="254"/>
      <c r="D185" s="233" t="s">
        <v>172</v>
      </c>
      <c r="E185" s="255" t="s">
        <v>1</v>
      </c>
      <c r="F185" s="256" t="s">
        <v>201</v>
      </c>
      <c r="G185" s="254"/>
      <c r="H185" s="257">
        <v>1</v>
      </c>
      <c r="I185" s="258"/>
      <c r="J185" s="254"/>
      <c r="K185" s="254"/>
      <c r="L185" s="259"/>
      <c r="M185" s="260"/>
      <c r="N185" s="261"/>
      <c r="O185" s="261"/>
      <c r="P185" s="261"/>
      <c r="Q185" s="261"/>
      <c r="R185" s="261"/>
      <c r="S185" s="261"/>
      <c r="T185" s="262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3" t="s">
        <v>172</v>
      </c>
      <c r="AU185" s="263" t="s">
        <v>85</v>
      </c>
      <c r="AV185" s="15" t="s">
        <v>170</v>
      </c>
      <c r="AW185" s="15" t="s">
        <v>32</v>
      </c>
      <c r="AX185" s="15" t="s">
        <v>83</v>
      </c>
      <c r="AY185" s="263" t="s">
        <v>164</v>
      </c>
    </row>
    <row r="186" s="2" customFormat="1" ht="24.15" customHeight="1">
      <c r="A186" s="38"/>
      <c r="B186" s="39"/>
      <c r="C186" s="218" t="s">
        <v>230</v>
      </c>
      <c r="D186" s="218" t="s">
        <v>166</v>
      </c>
      <c r="E186" s="219" t="s">
        <v>1244</v>
      </c>
      <c r="F186" s="220" t="s">
        <v>1245</v>
      </c>
      <c r="G186" s="221" t="s">
        <v>337</v>
      </c>
      <c r="H186" s="222">
        <v>1</v>
      </c>
      <c r="I186" s="223"/>
      <c r="J186" s="224">
        <f>ROUND(I186*H186,2)</f>
        <v>0</v>
      </c>
      <c r="K186" s="220" t="s">
        <v>1</v>
      </c>
      <c r="L186" s="44"/>
      <c r="M186" s="225" t="s">
        <v>1</v>
      </c>
      <c r="N186" s="226" t="s">
        <v>41</v>
      </c>
      <c r="O186" s="91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170</v>
      </c>
      <c r="AT186" s="229" t="s">
        <v>166</v>
      </c>
      <c r="AU186" s="229" t="s">
        <v>85</v>
      </c>
      <c r="AY186" s="17" t="s">
        <v>164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83</v>
      </c>
      <c r="BK186" s="230">
        <f>ROUND(I186*H186,2)</f>
        <v>0</v>
      </c>
      <c r="BL186" s="17" t="s">
        <v>170</v>
      </c>
      <c r="BM186" s="229" t="s">
        <v>353</v>
      </c>
    </row>
    <row r="187" s="13" customFormat="1">
      <c r="A187" s="13"/>
      <c r="B187" s="231"/>
      <c r="C187" s="232"/>
      <c r="D187" s="233" t="s">
        <v>172</v>
      </c>
      <c r="E187" s="234" t="s">
        <v>1</v>
      </c>
      <c r="F187" s="235" t="s">
        <v>1240</v>
      </c>
      <c r="G187" s="232"/>
      <c r="H187" s="236">
        <v>1</v>
      </c>
      <c r="I187" s="237"/>
      <c r="J187" s="232"/>
      <c r="K187" s="232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172</v>
      </c>
      <c r="AU187" s="242" t="s">
        <v>85</v>
      </c>
      <c r="AV187" s="13" t="s">
        <v>85</v>
      </c>
      <c r="AW187" s="13" t="s">
        <v>32</v>
      </c>
      <c r="AX187" s="13" t="s">
        <v>76</v>
      </c>
      <c r="AY187" s="242" t="s">
        <v>164</v>
      </c>
    </row>
    <row r="188" s="15" customFormat="1">
      <c r="A188" s="15"/>
      <c r="B188" s="253"/>
      <c r="C188" s="254"/>
      <c r="D188" s="233" t="s">
        <v>172</v>
      </c>
      <c r="E188" s="255" t="s">
        <v>1</v>
      </c>
      <c r="F188" s="256" t="s">
        <v>201</v>
      </c>
      <c r="G188" s="254"/>
      <c r="H188" s="257">
        <v>1</v>
      </c>
      <c r="I188" s="258"/>
      <c r="J188" s="254"/>
      <c r="K188" s="254"/>
      <c r="L188" s="259"/>
      <c r="M188" s="260"/>
      <c r="N188" s="261"/>
      <c r="O188" s="261"/>
      <c r="P188" s="261"/>
      <c r="Q188" s="261"/>
      <c r="R188" s="261"/>
      <c r="S188" s="261"/>
      <c r="T188" s="262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63" t="s">
        <v>172</v>
      </c>
      <c r="AU188" s="263" t="s">
        <v>85</v>
      </c>
      <c r="AV188" s="15" t="s">
        <v>170</v>
      </c>
      <c r="AW188" s="15" t="s">
        <v>32</v>
      </c>
      <c r="AX188" s="15" t="s">
        <v>83</v>
      </c>
      <c r="AY188" s="263" t="s">
        <v>164</v>
      </c>
    </row>
    <row r="189" s="2" customFormat="1" ht="16.5" customHeight="1">
      <c r="A189" s="38"/>
      <c r="B189" s="39"/>
      <c r="C189" s="218" t="s">
        <v>235</v>
      </c>
      <c r="D189" s="218" t="s">
        <v>166</v>
      </c>
      <c r="E189" s="219" t="s">
        <v>1246</v>
      </c>
      <c r="F189" s="220" t="s">
        <v>1247</v>
      </c>
      <c r="G189" s="221" t="s">
        <v>337</v>
      </c>
      <c r="H189" s="222">
        <v>1</v>
      </c>
      <c r="I189" s="223"/>
      <c r="J189" s="224">
        <f>ROUND(I189*H189,2)</f>
        <v>0</v>
      </c>
      <c r="K189" s="220" t="s">
        <v>1</v>
      </c>
      <c r="L189" s="44"/>
      <c r="M189" s="225" t="s">
        <v>1</v>
      </c>
      <c r="N189" s="226" t="s">
        <v>41</v>
      </c>
      <c r="O189" s="91"/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170</v>
      </c>
      <c r="AT189" s="229" t="s">
        <v>166</v>
      </c>
      <c r="AU189" s="229" t="s">
        <v>85</v>
      </c>
      <c r="AY189" s="17" t="s">
        <v>164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83</v>
      </c>
      <c r="BK189" s="230">
        <f>ROUND(I189*H189,2)</f>
        <v>0</v>
      </c>
      <c r="BL189" s="17" t="s">
        <v>170</v>
      </c>
      <c r="BM189" s="229" t="s">
        <v>292</v>
      </c>
    </row>
    <row r="190" s="13" customFormat="1">
      <c r="A190" s="13"/>
      <c r="B190" s="231"/>
      <c r="C190" s="232"/>
      <c r="D190" s="233" t="s">
        <v>172</v>
      </c>
      <c r="E190" s="234" t="s">
        <v>1</v>
      </c>
      <c r="F190" s="235" t="s">
        <v>1196</v>
      </c>
      <c r="G190" s="232"/>
      <c r="H190" s="236">
        <v>1</v>
      </c>
      <c r="I190" s="237"/>
      <c r="J190" s="232"/>
      <c r="K190" s="232"/>
      <c r="L190" s="238"/>
      <c r="M190" s="239"/>
      <c r="N190" s="240"/>
      <c r="O190" s="240"/>
      <c r="P190" s="240"/>
      <c r="Q190" s="240"/>
      <c r="R190" s="240"/>
      <c r="S190" s="240"/>
      <c r="T190" s="24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2" t="s">
        <v>172</v>
      </c>
      <c r="AU190" s="242" t="s">
        <v>85</v>
      </c>
      <c r="AV190" s="13" t="s">
        <v>85</v>
      </c>
      <c r="AW190" s="13" t="s">
        <v>32</v>
      </c>
      <c r="AX190" s="13" t="s">
        <v>76</v>
      </c>
      <c r="AY190" s="242" t="s">
        <v>164</v>
      </c>
    </row>
    <row r="191" s="14" customFormat="1">
      <c r="A191" s="14"/>
      <c r="B191" s="243"/>
      <c r="C191" s="244"/>
      <c r="D191" s="233" t="s">
        <v>172</v>
      </c>
      <c r="E191" s="245" t="s">
        <v>1</v>
      </c>
      <c r="F191" s="246" t="s">
        <v>1248</v>
      </c>
      <c r="G191" s="244"/>
      <c r="H191" s="245" t="s">
        <v>1</v>
      </c>
      <c r="I191" s="247"/>
      <c r="J191" s="244"/>
      <c r="K191" s="244"/>
      <c r="L191" s="248"/>
      <c r="M191" s="249"/>
      <c r="N191" s="250"/>
      <c r="O191" s="250"/>
      <c r="P191" s="250"/>
      <c r="Q191" s="250"/>
      <c r="R191" s="250"/>
      <c r="S191" s="250"/>
      <c r="T191" s="25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2" t="s">
        <v>172</v>
      </c>
      <c r="AU191" s="252" t="s">
        <v>85</v>
      </c>
      <c r="AV191" s="14" t="s">
        <v>83</v>
      </c>
      <c r="AW191" s="14" t="s">
        <v>32</v>
      </c>
      <c r="AX191" s="14" t="s">
        <v>76</v>
      </c>
      <c r="AY191" s="252" t="s">
        <v>164</v>
      </c>
    </row>
    <row r="192" s="14" customFormat="1">
      <c r="A192" s="14"/>
      <c r="B192" s="243"/>
      <c r="C192" s="244"/>
      <c r="D192" s="233" t="s">
        <v>172</v>
      </c>
      <c r="E192" s="245" t="s">
        <v>1</v>
      </c>
      <c r="F192" s="246" t="s">
        <v>1249</v>
      </c>
      <c r="G192" s="244"/>
      <c r="H192" s="245" t="s">
        <v>1</v>
      </c>
      <c r="I192" s="247"/>
      <c r="J192" s="244"/>
      <c r="K192" s="244"/>
      <c r="L192" s="248"/>
      <c r="M192" s="249"/>
      <c r="N192" s="250"/>
      <c r="O192" s="250"/>
      <c r="P192" s="250"/>
      <c r="Q192" s="250"/>
      <c r="R192" s="250"/>
      <c r="S192" s="250"/>
      <c r="T192" s="25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2" t="s">
        <v>172</v>
      </c>
      <c r="AU192" s="252" t="s">
        <v>85</v>
      </c>
      <c r="AV192" s="14" t="s">
        <v>83</v>
      </c>
      <c r="AW192" s="14" t="s">
        <v>32</v>
      </c>
      <c r="AX192" s="14" t="s">
        <v>76</v>
      </c>
      <c r="AY192" s="252" t="s">
        <v>164</v>
      </c>
    </row>
    <row r="193" s="14" customFormat="1">
      <c r="A193" s="14"/>
      <c r="B193" s="243"/>
      <c r="C193" s="244"/>
      <c r="D193" s="233" t="s">
        <v>172</v>
      </c>
      <c r="E193" s="245" t="s">
        <v>1</v>
      </c>
      <c r="F193" s="246" t="s">
        <v>1250</v>
      </c>
      <c r="G193" s="244"/>
      <c r="H193" s="245" t="s">
        <v>1</v>
      </c>
      <c r="I193" s="247"/>
      <c r="J193" s="244"/>
      <c r="K193" s="244"/>
      <c r="L193" s="248"/>
      <c r="M193" s="249"/>
      <c r="N193" s="250"/>
      <c r="O193" s="250"/>
      <c r="P193" s="250"/>
      <c r="Q193" s="250"/>
      <c r="R193" s="250"/>
      <c r="S193" s="250"/>
      <c r="T193" s="25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2" t="s">
        <v>172</v>
      </c>
      <c r="AU193" s="252" t="s">
        <v>85</v>
      </c>
      <c r="AV193" s="14" t="s">
        <v>83</v>
      </c>
      <c r="AW193" s="14" t="s">
        <v>32</v>
      </c>
      <c r="AX193" s="14" t="s">
        <v>76</v>
      </c>
      <c r="AY193" s="252" t="s">
        <v>164</v>
      </c>
    </row>
    <row r="194" s="14" customFormat="1">
      <c r="A194" s="14"/>
      <c r="B194" s="243"/>
      <c r="C194" s="244"/>
      <c r="D194" s="233" t="s">
        <v>172</v>
      </c>
      <c r="E194" s="245" t="s">
        <v>1</v>
      </c>
      <c r="F194" s="246" t="s">
        <v>1251</v>
      </c>
      <c r="G194" s="244"/>
      <c r="H194" s="245" t="s">
        <v>1</v>
      </c>
      <c r="I194" s="247"/>
      <c r="J194" s="244"/>
      <c r="K194" s="244"/>
      <c r="L194" s="248"/>
      <c r="M194" s="249"/>
      <c r="N194" s="250"/>
      <c r="O194" s="250"/>
      <c r="P194" s="250"/>
      <c r="Q194" s="250"/>
      <c r="R194" s="250"/>
      <c r="S194" s="250"/>
      <c r="T194" s="25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2" t="s">
        <v>172</v>
      </c>
      <c r="AU194" s="252" t="s">
        <v>85</v>
      </c>
      <c r="AV194" s="14" t="s">
        <v>83</v>
      </c>
      <c r="AW194" s="14" t="s">
        <v>32</v>
      </c>
      <c r="AX194" s="14" t="s">
        <v>76</v>
      </c>
      <c r="AY194" s="252" t="s">
        <v>164</v>
      </c>
    </row>
    <row r="195" s="14" customFormat="1">
      <c r="A195" s="14"/>
      <c r="B195" s="243"/>
      <c r="C195" s="244"/>
      <c r="D195" s="233" t="s">
        <v>172</v>
      </c>
      <c r="E195" s="245" t="s">
        <v>1</v>
      </c>
      <c r="F195" s="246" t="s">
        <v>1252</v>
      </c>
      <c r="G195" s="244"/>
      <c r="H195" s="245" t="s">
        <v>1</v>
      </c>
      <c r="I195" s="247"/>
      <c r="J195" s="244"/>
      <c r="K195" s="244"/>
      <c r="L195" s="248"/>
      <c r="M195" s="249"/>
      <c r="N195" s="250"/>
      <c r="O195" s="250"/>
      <c r="P195" s="250"/>
      <c r="Q195" s="250"/>
      <c r="R195" s="250"/>
      <c r="S195" s="250"/>
      <c r="T195" s="25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2" t="s">
        <v>172</v>
      </c>
      <c r="AU195" s="252" t="s">
        <v>85</v>
      </c>
      <c r="AV195" s="14" t="s">
        <v>83</v>
      </c>
      <c r="AW195" s="14" t="s">
        <v>32</v>
      </c>
      <c r="AX195" s="14" t="s">
        <v>76</v>
      </c>
      <c r="AY195" s="252" t="s">
        <v>164</v>
      </c>
    </row>
    <row r="196" s="14" customFormat="1">
      <c r="A196" s="14"/>
      <c r="B196" s="243"/>
      <c r="C196" s="244"/>
      <c r="D196" s="233" t="s">
        <v>172</v>
      </c>
      <c r="E196" s="245" t="s">
        <v>1</v>
      </c>
      <c r="F196" s="246" t="s">
        <v>1253</v>
      </c>
      <c r="G196" s="244"/>
      <c r="H196" s="245" t="s">
        <v>1</v>
      </c>
      <c r="I196" s="247"/>
      <c r="J196" s="244"/>
      <c r="K196" s="244"/>
      <c r="L196" s="248"/>
      <c r="M196" s="249"/>
      <c r="N196" s="250"/>
      <c r="O196" s="250"/>
      <c r="P196" s="250"/>
      <c r="Q196" s="250"/>
      <c r="R196" s="250"/>
      <c r="S196" s="250"/>
      <c r="T196" s="25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2" t="s">
        <v>172</v>
      </c>
      <c r="AU196" s="252" t="s">
        <v>85</v>
      </c>
      <c r="AV196" s="14" t="s">
        <v>83</v>
      </c>
      <c r="AW196" s="14" t="s">
        <v>32</v>
      </c>
      <c r="AX196" s="14" t="s">
        <v>76</v>
      </c>
      <c r="AY196" s="252" t="s">
        <v>164</v>
      </c>
    </row>
    <row r="197" s="14" customFormat="1">
      <c r="A197" s="14"/>
      <c r="B197" s="243"/>
      <c r="C197" s="244"/>
      <c r="D197" s="233" t="s">
        <v>172</v>
      </c>
      <c r="E197" s="245" t="s">
        <v>1</v>
      </c>
      <c r="F197" s="246" t="s">
        <v>1254</v>
      </c>
      <c r="G197" s="244"/>
      <c r="H197" s="245" t="s">
        <v>1</v>
      </c>
      <c r="I197" s="247"/>
      <c r="J197" s="244"/>
      <c r="K197" s="244"/>
      <c r="L197" s="248"/>
      <c r="M197" s="249"/>
      <c r="N197" s="250"/>
      <c r="O197" s="250"/>
      <c r="P197" s="250"/>
      <c r="Q197" s="250"/>
      <c r="R197" s="250"/>
      <c r="S197" s="250"/>
      <c r="T197" s="25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2" t="s">
        <v>172</v>
      </c>
      <c r="AU197" s="252" t="s">
        <v>85</v>
      </c>
      <c r="AV197" s="14" t="s">
        <v>83</v>
      </c>
      <c r="AW197" s="14" t="s">
        <v>32</v>
      </c>
      <c r="AX197" s="14" t="s">
        <v>76</v>
      </c>
      <c r="AY197" s="252" t="s">
        <v>164</v>
      </c>
    </row>
    <row r="198" s="14" customFormat="1">
      <c r="A198" s="14"/>
      <c r="B198" s="243"/>
      <c r="C198" s="244"/>
      <c r="D198" s="233" t="s">
        <v>172</v>
      </c>
      <c r="E198" s="245" t="s">
        <v>1</v>
      </c>
      <c r="F198" s="246" t="s">
        <v>1255</v>
      </c>
      <c r="G198" s="244"/>
      <c r="H198" s="245" t="s">
        <v>1</v>
      </c>
      <c r="I198" s="247"/>
      <c r="J198" s="244"/>
      <c r="K198" s="244"/>
      <c r="L198" s="248"/>
      <c r="M198" s="249"/>
      <c r="N198" s="250"/>
      <c r="O198" s="250"/>
      <c r="P198" s="250"/>
      <c r="Q198" s="250"/>
      <c r="R198" s="250"/>
      <c r="S198" s="250"/>
      <c r="T198" s="25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2" t="s">
        <v>172</v>
      </c>
      <c r="AU198" s="252" t="s">
        <v>85</v>
      </c>
      <c r="AV198" s="14" t="s">
        <v>83</v>
      </c>
      <c r="AW198" s="14" t="s">
        <v>32</v>
      </c>
      <c r="AX198" s="14" t="s">
        <v>76</v>
      </c>
      <c r="AY198" s="252" t="s">
        <v>164</v>
      </c>
    </row>
    <row r="199" s="14" customFormat="1">
      <c r="A199" s="14"/>
      <c r="B199" s="243"/>
      <c r="C199" s="244"/>
      <c r="D199" s="233" t="s">
        <v>172</v>
      </c>
      <c r="E199" s="245" t="s">
        <v>1</v>
      </c>
      <c r="F199" s="246" t="s">
        <v>1256</v>
      </c>
      <c r="G199" s="244"/>
      <c r="H199" s="245" t="s">
        <v>1</v>
      </c>
      <c r="I199" s="247"/>
      <c r="J199" s="244"/>
      <c r="K199" s="244"/>
      <c r="L199" s="248"/>
      <c r="M199" s="249"/>
      <c r="N199" s="250"/>
      <c r="O199" s="250"/>
      <c r="P199" s="250"/>
      <c r="Q199" s="250"/>
      <c r="R199" s="250"/>
      <c r="S199" s="250"/>
      <c r="T199" s="25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2" t="s">
        <v>172</v>
      </c>
      <c r="AU199" s="252" t="s">
        <v>85</v>
      </c>
      <c r="AV199" s="14" t="s">
        <v>83</v>
      </c>
      <c r="AW199" s="14" t="s">
        <v>32</v>
      </c>
      <c r="AX199" s="14" t="s">
        <v>76</v>
      </c>
      <c r="AY199" s="252" t="s">
        <v>164</v>
      </c>
    </row>
    <row r="200" s="13" customFormat="1">
      <c r="A200" s="13"/>
      <c r="B200" s="231"/>
      <c r="C200" s="232"/>
      <c r="D200" s="233" t="s">
        <v>172</v>
      </c>
      <c r="E200" s="234" t="s">
        <v>1</v>
      </c>
      <c r="F200" s="235" t="s">
        <v>1257</v>
      </c>
      <c r="G200" s="232"/>
      <c r="H200" s="236">
        <v>0</v>
      </c>
      <c r="I200" s="237"/>
      <c r="J200" s="232"/>
      <c r="K200" s="232"/>
      <c r="L200" s="238"/>
      <c r="M200" s="239"/>
      <c r="N200" s="240"/>
      <c r="O200" s="240"/>
      <c r="P200" s="240"/>
      <c r="Q200" s="240"/>
      <c r="R200" s="240"/>
      <c r="S200" s="240"/>
      <c r="T200" s="24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2" t="s">
        <v>172</v>
      </c>
      <c r="AU200" s="242" t="s">
        <v>85</v>
      </c>
      <c r="AV200" s="13" t="s">
        <v>85</v>
      </c>
      <c r="AW200" s="13" t="s">
        <v>32</v>
      </c>
      <c r="AX200" s="13" t="s">
        <v>76</v>
      </c>
      <c r="AY200" s="242" t="s">
        <v>164</v>
      </c>
    </row>
    <row r="201" s="14" customFormat="1">
      <c r="A201" s="14"/>
      <c r="B201" s="243"/>
      <c r="C201" s="244"/>
      <c r="D201" s="233" t="s">
        <v>172</v>
      </c>
      <c r="E201" s="245" t="s">
        <v>1</v>
      </c>
      <c r="F201" s="246" t="s">
        <v>1258</v>
      </c>
      <c r="G201" s="244"/>
      <c r="H201" s="245" t="s">
        <v>1</v>
      </c>
      <c r="I201" s="247"/>
      <c r="J201" s="244"/>
      <c r="K201" s="244"/>
      <c r="L201" s="248"/>
      <c r="M201" s="249"/>
      <c r="N201" s="250"/>
      <c r="O201" s="250"/>
      <c r="P201" s="250"/>
      <c r="Q201" s="250"/>
      <c r="R201" s="250"/>
      <c r="S201" s="250"/>
      <c r="T201" s="25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2" t="s">
        <v>172</v>
      </c>
      <c r="AU201" s="252" t="s">
        <v>85</v>
      </c>
      <c r="AV201" s="14" t="s">
        <v>83</v>
      </c>
      <c r="AW201" s="14" t="s">
        <v>32</v>
      </c>
      <c r="AX201" s="14" t="s">
        <v>76</v>
      </c>
      <c r="AY201" s="252" t="s">
        <v>164</v>
      </c>
    </row>
    <row r="202" s="14" customFormat="1">
      <c r="A202" s="14"/>
      <c r="B202" s="243"/>
      <c r="C202" s="244"/>
      <c r="D202" s="233" t="s">
        <v>172</v>
      </c>
      <c r="E202" s="245" t="s">
        <v>1</v>
      </c>
      <c r="F202" s="246" t="s">
        <v>1259</v>
      </c>
      <c r="G202" s="244"/>
      <c r="H202" s="245" t="s">
        <v>1</v>
      </c>
      <c r="I202" s="247"/>
      <c r="J202" s="244"/>
      <c r="K202" s="244"/>
      <c r="L202" s="248"/>
      <c r="M202" s="249"/>
      <c r="N202" s="250"/>
      <c r="O202" s="250"/>
      <c r="P202" s="250"/>
      <c r="Q202" s="250"/>
      <c r="R202" s="250"/>
      <c r="S202" s="250"/>
      <c r="T202" s="25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2" t="s">
        <v>172</v>
      </c>
      <c r="AU202" s="252" t="s">
        <v>85</v>
      </c>
      <c r="AV202" s="14" t="s">
        <v>83</v>
      </c>
      <c r="AW202" s="14" t="s">
        <v>32</v>
      </c>
      <c r="AX202" s="14" t="s">
        <v>76</v>
      </c>
      <c r="AY202" s="252" t="s">
        <v>164</v>
      </c>
    </row>
    <row r="203" s="14" customFormat="1">
      <c r="A203" s="14"/>
      <c r="B203" s="243"/>
      <c r="C203" s="244"/>
      <c r="D203" s="233" t="s">
        <v>172</v>
      </c>
      <c r="E203" s="245" t="s">
        <v>1</v>
      </c>
      <c r="F203" s="246" t="s">
        <v>1260</v>
      </c>
      <c r="G203" s="244"/>
      <c r="H203" s="245" t="s">
        <v>1</v>
      </c>
      <c r="I203" s="247"/>
      <c r="J203" s="244"/>
      <c r="K203" s="244"/>
      <c r="L203" s="248"/>
      <c r="M203" s="249"/>
      <c r="N203" s="250"/>
      <c r="O203" s="250"/>
      <c r="P203" s="250"/>
      <c r="Q203" s="250"/>
      <c r="R203" s="250"/>
      <c r="S203" s="250"/>
      <c r="T203" s="25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2" t="s">
        <v>172</v>
      </c>
      <c r="AU203" s="252" t="s">
        <v>85</v>
      </c>
      <c r="AV203" s="14" t="s">
        <v>83</v>
      </c>
      <c r="AW203" s="14" t="s">
        <v>32</v>
      </c>
      <c r="AX203" s="14" t="s">
        <v>76</v>
      </c>
      <c r="AY203" s="252" t="s">
        <v>164</v>
      </c>
    </row>
    <row r="204" s="14" customFormat="1">
      <c r="A204" s="14"/>
      <c r="B204" s="243"/>
      <c r="C204" s="244"/>
      <c r="D204" s="233" t="s">
        <v>172</v>
      </c>
      <c r="E204" s="245" t="s">
        <v>1</v>
      </c>
      <c r="F204" s="246" t="s">
        <v>1261</v>
      </c>
      <c r="G204" s="244"/>
      <c r="H204" s="245" t="s">
        <v>1</v>
      </c>
      <c r="I204" s="247"/>
      <c r="J204" s="244"/>
      <c r="K204" s="244"/>
      <c r="L204" s="248"/>
      <c r="M204" s="249"/>
      <c r="N204" s="250"/>
      <c r="O204" s="250"/>
      <c r="P204" s="250"/>
      <c r="Q204" s="250"/>
      <c r="R204" s="250"/>
      <c r="S204" s="250"/>
      <c r="T204" s="25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2" t="s">
        <v>172</v>
      </c>
      <c r="AU204" s="252" t="s">
        <v>85</v>
      </c>
      <c r="AV204" s="14" t="s">
        <v>83</v>
      </c>
      <c r="AW204" s="14" t="s">
        <v>32</v>
      </c>
      <c r="AX204" s="14" t="s">
        <v>76</v>
      </c>
      <c r="AY204" s="252" t="s">
        <v>164</v>
      </c>
    </row>
    <row r="205" s="14" customFormat="1">
      <c r="A205" s="14"/>
      <c r="B205" s="243"/>
      <c r="C205" s="244"/>
      <c r="D205" s="233" t="s">
        <v>172</v>
      </c>
      <c r="E205" s="245" t="s">
        <v>1</v>
      </c>
      <c r="F205" s="246" t="s">
        <v>1262</v>
      </c>
      <c r="G205" s="244"/>
      <c r="H205" s="245" t="s">
        <v>1</v>
      </c>
      <c r="I205" s="247"/>
      <c r="J205" s="244"/>
      <c r="K205" s="244"/>
      <c r="L205" s="248"/>
      <c r="M205" s="249"/>
      <c r="N205" s="250"/>
      <c r="O205" s="250"/>
      <c r="P205" s="250"/>
      <c r="Q205" s="250"/>
      <c r="R205" s="250"/>
      <c r="S205" s="250"/>
      <c r="T205" s="25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2" t="s">
        <v>172</v>
      </c>
      <c r="AU205" s="252" t="s">
        <v>85</v>
      </c>
      <c r="AV205" s="14" t="s">
        <v>83</v>
      </c>
      <c r="AW205" s="14" t="s">
        <v>32</v>
      </c>
      <c r="AX205" s="14" t="s">
        <v>76</v>
      </c>
      <c r="AY205" s="252" t="s">
        <v>164</v>
      </c>
    </row>
    <row r="206" s="14" customFormat="1">
      <c r="A206" s="14"/>
      <c r="B206" s="243"/>
      <c r="C206" s="244"/>
      <c r="D206" s="233" t="s">
        <v>172</v>
      </c>
      <c r="E206" s="245" t="s">
        <v>1</v>
      </c>
      <c r="F206" s="246" t="s">
        <v>1256</v>
      </c>
      <c r="G206" s="244"/>
      <c r="H206" s="245" t="s">
        <v>1</v>
      </c>
      <c r="I206" s="247"/>
      <c r="J206" s="244"/>
      <c r="K206" s="244"/>
      <c r="L206" s="248"/>
      <c r="M206" s="249"/>
      <c r="N206" s="250"/>
      <c r="O206" s="250"/>
      <c r="P206" s="250"/>
      <c r="Q206" s="250"/>
      <c r="R206" s="250"/>
      <c r="S206" s="250"/>
      <c r="T206" s="251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2" t="s">
        <v>172</v>
      </c>
      <c r="AU206" s="252" t="s">
        <v>85</v>
      </c>
      <c r="AV206" s="14" t="s">
        <v>83</v>
      </c>
      <c r="AW206" s="14" t="s">
        <v>32</v>
      </c>
      <c r="AX206" s="14" t="s">
        <v>76</v>
      </c>
      <c r="AY206" s="252" t="s">
        <v>164</v>
      </c>
    </row>
    <row r="207" s="13" customFormat="1">
      <c r="A207" s="13"/>
      <c r="B207" s="231"/>
      <c r="C207" s="232"/>
      <c r="D207" s="233" t="s">
        <v>172</v>
      </c>
      <c r="E207" s="234" t="s">
        <v>1</v>
      </c>
      <c r="F207" s="235" t="s">
        <v>1257</v>
      </c>
      <c r="G207" s="232"/>
      <c r="H207" s="236">
        <v>0</v>
      </c>
      <c r="I207" s="237"/>
      <c r="J207" s="232"/>
      <c r="K207" s="232"/>
      <c r="L207" s="238"/>
      <c r="M207" s="239"/>
      <c r="N207" s="240"/>
      <c r="O207" s="240"/>
      <c r="P207" s="240"/>
      <c r="Q207" s="240"/>
      <c r="R207" s="240"/>
      <c r="S207" s="240"/>
      <c r="T207" s="24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2" t="s">
        <v>172</v>
      </c>
      <c r="AU207" s="242" t="s">
        <v>85</v>
      </c>
      <c r="AV207" s="13" t="s">
        <v>85</v>
      </c>
      <c r="AW207" s="13" t="s">
        <v>32</v>
      </c>
      <c r="AX207" s="13" t="s">
        <v>76</v>
      </c>
      <c r="AY207" s="242" t="s">
        <v>164</v>
      </c>
    </row>
    <row r="208" s="14" customFormat="1">
      <c r="A208" s="14"/>
      <c r="B208" s="243"/>
      <c r="C208" s="244"/>
      <c r="D208" s="233" t="s">
        <v>172</v>
      </c>
      <c r="E208" s="245" t="s">
        <v>1</v>
      </c>
      <c r="F208" s="246" t="s">
        <v>1263</v>
      </c>
      <c r="G208" s="244"/>
      <c r="H208" s="245" t="s">
        <v>1</v>
      </c>
      <c r="I208" s="247"/>
      <c r="J208" s="244"/>
      <c r="K208" s="244"/>
      <c r="L208" s="248"/>
      <c r="M208" s="249"/>
      <c r="N208" s="250"/>
      <c r="O208" s="250"/>
      <c r="P208" s="250"/>
      <c r="Q208" s="250"/>
      <c r="R208" s="250"/>
      <c r="S208" s="250"/>
      <c r="T208" s="25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2" t="s">
        <v>172</v>
      </c>
      <c r="AU208" s="252" t="s">
        <v>85</v>
      </c>
      <c r="AV208" s="14" t="s">
        <v>83</v>
      </c>
      <c r="AW208" s="14" t="s">
        <v>32</v>
      </c>
      <c r="AX208" s="14" t="s">
        <v>76</v>
      </c>
      <c r="AY208" s="252" t="s">
        <v>164</v>
      </c>
    </row>
    <row r="209" s="14" customFormat="1">
      <c r="A209" s="14"/>
      <c r="B209" s="243"/>
      <c r="C209" s="244"/>
      <c r="D209" s="233" t="s">
        <v>172</v>
      </c>
      <c r="E209" s="245" t="s">
        <v>1</v>
      </c>
      <c r="F209" s="246" t="s">
        <v>1264</v>
      </c>
      <c r="G209" s="244"/>
      <c r="H209" s="245" t="s">
        <v>1</v>
      </c>
      <c r="I209" s="247"/>
      <c r="J209" s="244"/>
      <c r="K209" s="244"/>
      <c r="L209" s="248"/>
      <c r="M209" s="249"/>
      <c r="N209" s="250"/>
      <c r="O209" s="250"/>
      <c r="P209" s="250"/>
      <c r="Q209" s="250"/>
      <c r="R209" s="250"/>
      <c r="S209" s="250"/>
      <c r="T209" s="251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2" t="s">
        <v>172</v>
      </c>
      <c r="AU209" s="252" t="s">
        <v>85</v>
      </c>
      <c r="AV209" s="14" t="s">
        <v>83</v>
      </c>
      <c r="AW209" s="14" t="s">
        <v>32</v>
      </c>
      <c r="AX209" s="14" t="s">
        <v>76</v>
      </c>
      <c r="AY209" s="252" t="s">
        <v>164</v>
      </c>
    </row>
    <row r="210" s="14" customFormat="1">
      <c r="A210" s="14"/>
      <c r="B210" s="243"/>
      <c r="C210" s="244"/>
      <c r="D210" s="233" t="s">
        <v>172</v>
      </c>
      <c r="E210" s="245" t="s">
        <v>1</v>
      </c>
      <c r="F210" s="246" t="s">
        <v>1265</v>
      </c>
      <c r="G210" s="244"/>
      <c r="H210" s="245" t="s">
        <v>1</v>
      </c>
      <c r="I210" s="247"/>
      <c r="J210" s="244"/>
      <c r="K210" s="244"/>
      <c r="L210" s="248"/>
      <c r="M210" s="249"/>
      <c r="N210" s="250"/>
      <c r="O210" s="250"/>
      <c r="P210" s="250"/>
      <c r="Q210" s="250"/>
      <c r="R210" s="250"/>
      <c r="S210" s="250"/>
      <c r="T210" s="25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2" t="s">
        <v>172</v>
      </c>
      <c r="AU210" s="252" t="s">
        <v>85</v>
      </c>
      <c r="AV210" s="14" t="s">
        <v>83</v>
      </c>
      <c r="AW210" s="14" t="s">
        <v>32</v>
      </c>
      <c r="AX210" s="14" t="s">
        <v>76</v>
      </c>
      <c r="AY210" s="252" t="s">
        <v>164</v>
      </c>
    </row>
    <row r="211" s="14" customFormat="1">
      <c r="A211" s="14"/>
      <c r="B211" s="243"/>
      <c r="C211" s="244"/>
      <c r="D211" s="233" t="s">
        <v>172</v>
      </c>
      <c r="E211" s="245" t="s">
        <v>1</v>
      </c>
      <c r="F211" s="246" t="s">
        <v>1266</v>
      </c>
      <c r="G211" s="244"/>
      <c r="H211" s="245" t="s">
        <v>1</v>
      </c>
      <c r="I211" s="247"/>
      <c r="J211" s="244"/>
      <c r="K211" s="244"/>
      <c r="L211" s="248"/>
      <c r="M211" s="249"/>
      <c r="N211" s="250"/>
      <c r="O211" s="250"/>
      <c r="P211" s="250"/>
      <c r="Q211" s="250"/>
      <c r="R211" s="250"/>
      <c r="S211" s="250"/>
      <c r="T211" s="25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2" t="s">
        <v>172</v>
      </c>
      <c r="AU211" s="252" t="s">
        <v>85</v>
      </c>
      <c r="AV211" s="14" t="s">
        <v>83</v>
      </c>
      <c r="AW211" s="14" t="s">
        <v>32</v>
      </c>
      <c r="AX211" s="14" t="s">
        <v>76</v>
      </c>
      <c r="AY211" s="252" t="s">
        <v>164</v>
      </c>
    </row>
    <row r="212" s="14" customFormat="1">
      <c r="A212" s="14"/>
      <c r="B212" s="243"/>
      <c r="C212" s="244"/>
      <c r="D212" s="233" t="s">
        <v>172</v>
      </c>
      <c r="E212" s="245" t="s">
        <v>1</v>
      </c>
      <c r="F212" s="246" t="s">
        <v>1256</v>
      </c>
      <c r="G212" s="244"/>
      <c r="H212" s="245" t="s">
        <v>1</v>
      </c>
      <c r="I212" s="247"/>
      <c r="J212" s="244"/>
      <c r="K212" s="244"/>
      <c r="L212" s="248"/>
      <c r="M212" s="249"/>
      <c r="N212" s="250"/>
      <c r="O212" s="250"/>
      <c r="P212" s="250"/>
      <c r="Q212" s="250"/>
      <c r="R212" s="250"/>
      <c r="S212" s="250"/>
      <c r="T212" s="25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2" t="s">
        <v>172</v>
      </c>
      <c r="AU212" s="252" t="s">
        <v>85</v>
      </c>
      <c r="AV212" s="14" t="s">
        <v>83</v>
      </c>
      <c r="AW212" s="14" t="s">
        <v>32</v>
      </c>
      <c r="AX212" s="14" t="s">
        <v>76</v>
      </c>
      <c r="AY212" s="252" t="s">
        <v>164</v>
      </c>
    </row>
    <row r="213" s="13" customFormat="1">
      <c r="A213" s="13"/>
      <c r="B213" s="231"/>
      <c r="C213" s="232"/>
      <c r="D213" s="233" t="s">
        <v>172</v>
      </c>
      <c r="E213" s="234" t="s">
        <v>1</v>
      </c>
      <c r="F213" s="235" t="s">
        <v>1257</v>
      </c>
      <c r="G213" s="232"/>
      <c r="H213" s="236">
        <v>0</v>
      </c>
      <c r="I213" s="237"/>
      <c r="J213" s="232"/>
      <c r="K213" s="232"/>
      <c r="L213" s="238"/>
      <c r="M213" s="239"/>
      <c r="N213" s="240"/>
      <c r="O213" s="240"/>
      <c r="P213" s="240"/>
      <c r="Q213" s="240"/>
      <c r="R213" s="240"/>
      <c r="S213" s="240"/>
      <c r="T213" s="24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2" t="s">
        <v>172</v>
      </c>
      <c r="AU213" s="242" t="s">
        <v>85</v>
      </c>
      <c r="AV213" s="13" t="s">
        <v>85</v>
      </c>
      <c r="AW213" s="13" t="s">
        <v>32</v>
      </c>
      <c r="AX213" s="13" t="s">
        <v>76</v>
      </c>
      <c r="AY213" s="242" t="s">
        <v>164</v>
      </c>
    </row>
    <row r="214" s="14" customFormat="1">
      <c r="A214" s="14"/>
      <c r="B214" s="243"/>
      <c r="C214" s="244"/>
      <c r="D214" s="233" t="s">
        <v>172</v>
      </c>
      <c r="E214" s="245" t="s">
        <v>1</v>
      </c>
      <c r="F214" s="246" t="s">
        <v>1267</v>
      </c>
      <c r="G214" s="244"/>
      <c r="H214" s="245" t="s">
        <v>1</v>
      </c>
      <c r="I214" s="247"/>
      <c r="J214" s="244"/>
      <c r="K214" s="244"/>
      <c r="L214" s="248"/>
      <c r="M214" s="249"/>
      <c r="N214" s="250"/>
      <c r="O214" s="250"/>
      <c r="P214" s="250"/>
      <c r="Q214" s="250"/>
      <c r="R214" s="250"/>
      <c r="S214" s="250"/>
      <c r="T214" s="25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2" t="s">
        <v>172</v>
      </c>
      <c r="AU214" s="252" t="s">
        <v>85</v>
      </c>
      <c r="AV214" s="14" t="s">
        <v>83</v>
      </c>
      <c r="AW214" s="14" t="s">
        <v>32</v>
      </c>
      <c r="AX214" s="14" t="s">
        <v>76</v>
      </c>
      <c r="AY214" s="252" t="s">
        <v>164</v>
      </c>
    </row>
    <row r="215" s="14" customFormat="1">
      <c r="A215" s="14"/>
      <c r="B215" s="243"/>
      <c r="C215" s="244"/>
      <c r="D215" s="233" t="s">
        <v>172</v>
      </c>
      <c r="E215" s="245" t="s">
        <v>1</v>
      </c>
      <c r="F215" s="246" t="s">
        <v>1268</v>
      </c>
      <c r="G215" s="244"/>
      <c r="H215" s="245" t="s">
        <v>1</v>
      </c>
      <c r="I215" s="247"/>
      <c r="J215" s="244"/>
      <c r="K215" s="244"/>
      <c r="L215" s="248"/>
      <c r="M215" s="249"/>
      <c r="N215" s="250"/>
      <c r="O215" s="250"/>
      <c r="P215" s="250"/>
      <c r="Q215" s="250"/>
      <c r="R215" s="250"/>
      <c r="S215" s="250"/>
      <c r="T215" s="251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2" t="s">
        <v>172</v>
      </c>
      <c r="AU215" s="252" t="s">
        <v>85</v>
      </c>
      <c r="AV215" s="14" t="s">
        <v>83</v>
      </c>
      <c r="AW215" s="14" t="s">
        <v>32</v>
      </c>
      <c r="AX215" s="14" t="s">
        <v>76</v>
      </c>
      <c r="AY215" s="252" t="s">
        <v>164</v>
      </c>
    </row>
    <row r="216" s="14" customFormat="1">
      <c r="A216" s="14"/>
      <c r="B216" s="243"/>
      <c r="C216" s="244"/>
      <c r="D216" s="233" t="s">
        <v>172</v>
      </c>
      <c r="E216" s="245" t="s">
        <v>1</v>
      </c>
      <c r="F216" s="246" t="s">
        <v>1269</v>
      </c>
      <c r="G216" s="244"/>
      <c r="H216" s="245" t="s">
        <v>1</v>
      </c>
      <c r="I216" s="247"/>
      <c r="J216" s="244"/>
      <c r="K216" s="244"/>
      <c r="L216" s="248"/>
      <c r="M216" s="249"/>
      <c r="N216" s="250"/>
      <c r="O216" s="250"/>
      <c r="P216" s="250"/>
      <c r="Q216" s="250"/>
      <c r="R216" s="250"/>
      <c r="S216" s="250"/>
      <c r="T216" s="25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2" t="s">
        <v>172</v>
      </c>
      <c r="AU216" s="252" t="s">
        <v>85</v>
      </c>
      <c r="AV216" s="14" t="s">
        <v>83</v>
      </c>
      <c r="AW216" s="14" t="s">
        <v>32</v>
      </c>
      <c r="AX216" s="14" t="s">
        <v>76</v>
      </c>
      <c r="AY216" s="252" t="s">
        <v>164</v>
      </c>
    </row>
    <row r="217" s="14" customFormat="1">
      <c r="A217" s="14"/>
      <c r="B217" s="243"/>
      <c r="C217" s="244"/>
      <c r="D217" s="233" t="s">
        <v>172</v>
      </c>
      <c r="E217" s="245" t="s">
        <v>1</v>
      </c>
      <c r="F217" s="246" t="s">
        <v>1270</v>
      </c>
      <c r="G217" s="244"/>
      <c r="H217" s="245" t="s">
        <v>1</v>
      </c>
      <c r="I217" s="247"/>
      <c r="J217" s="244"/>
      <c r="K217" s="244"/>
      <c r="L217" s="248"/>
      <c r="M217" s="249"/>
      <c r="N217" s="250"/>
      <c r="O217" s="250"/>
      <c r="P217" s="250"/>
      <c r="Q217" s="250"/>
      <c r="R217" s="250"/>
      <c r="S217" s="250"/>
      <c r="T217" s="25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2" t="s">
        <v>172</v>
      </c>
      <c r="AU217" s="252" t="s">
        <v>85</v>
      </c>
      <c r="AV217" s="14" t="s">
        <v>83</v>
      </c>
      <c r="AW217" s="14" t="s">
        <v>32</v>
      </c>
      <c r="AX217" s="14" t="s">
        <v>76</v>
      </c>
      <c r="AY217" s="252" t="s">
        <v>164</v>
      </c>
    </row>
    <row r="218" s="14" customFormat="1">
      <c r="A218" s="14"/>
      <c r="B218" s="243"/>
      <c r="C218" s="244"/>
      <c r="D218" s="233" t="s">
        <v>172</v>
      </c>
      <c r="E218" s="245" t="s">
        <v>1</v>
      </c>
      <c r="F218" s="246" t="s">
        <v>1271</v>
      </c>
      <c r="G218" s="244"/>
      <c r="H218" s="245" t="s">
        <v>1</v>
      </c>
      <c r="I218" s="247"/>
      <c r="J218" s="244"/>
      <c r="K218" s="244"/>
      <c r="L218" s="248"/>
      <c r="M218" s="249"/>
      <c r="N218" s="250"/>
      <c r="O218" s="250"/>
      <c r="P218" s="250"/>
      <c r="Q218" s="250"/>
      <c r="R218" s="250"/>
      <c r="S218" s="250"/>
      <c r="T218" s="25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2" t="s">
        <v>172</v>
      </c>
      <c r="AU218" s="252" t="s">
        <v>85</v>
      </c>
      <c r="AV218" s="14" t="s">
        <v>83</v>
      </c>
      <c r="AW218" s="14" t="s">
        <v>32</v>
      </c>
      <c r="AX218" s="14" t="s">
        <v>76</v>
      </c>
      <c r="AY218" s="252" t="s">
        <v>164</v>
      </c>
    </row>
    <row r="219" s="14" customFormat="1">
      <c r="A219" s="14"/>
      <c r="B219" s="243"/>
      <c r="C219" s="244"/>
      <c r="D219" s="233" t="s">
        <v>172</v>
      </c>
      <c r="E219" s="245" t="s">
        <v>1</v>
      </c>
      <c r="F219" s="246" t="s">
        <v>1272</v>
      </c>
      <c r="G219" s="244"/>
      <c r="H219" s="245" t="s">
        <v>1</v>
      </c>
      <c r="I219" s="247"/>
      <c r="J219" s="244"/>
      <c r="K219" s="244"/>
      <c r="L219" s="248"/>
      <c r="M219" s="249"/>
      <c r="N219" s="250"/>
      <c r="O219" s="250"/>
      <c r="P219" s="250"/>
      <c r="Q219" s="250"/>
      <c r="R219" s="250"/>
      <c r="S219" s="250"/>
      <c r="T219" s="25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2" t="s">
        <v>172</v>
      </c>
      <c r="AU219" s="252" t="s">
        <v>85</v>
      </c>
      <c r="AV219" s="14" t="s">
        <v>83</v>
      </c>
      <c r="AW219" s="14" t="s">
        <v>32</v>
      </c>
      <c r="AX219" s="14" t="s">
        <v>76</v>
      </c>
      <c r="AY219" s="252" t="s">
        <v>164</v>
      </c>
    </row>
    <row r="220" s="14" customFormat="1">
      <c r="A220" s="14"/>
      <c r="B220" s="243"/>
      <c r="C220" s="244"/>
      <c r="D220" s="233" t="s">
        <v>172</v>
      </c>
      <c r="E220" s="245" t="s">
        <v>1</v>
      </c>
      <c r="F220" s="246" t="s">
        <v>1198</v>
      </c>
      <c r="G220" s="244"/>
      <c r="H220" s="245" t="s">
        <v>1</v>
      </c>
      <c r="I220" s="247"/>
      <c r="J220" s="244"/>
      <c r="K220" s="244"/>
      <c r="L220" s="248"/>
      <c r="M220" s="249"/>
      <c r="N220" s="250"/>
      <c r="O220" s="250"/>
      <c r="P220" s="250"/>
      <c r="Q220" s="250"/>
      <c r="R220" s="250"/>
      <c r="S220" s="250"/>
      <c r="T220" s="25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2" t="s">
        <v>172</v>
      </c>
      <c r="AU220" s="252" t="s">
        <v>85</v>
      </c>
      <c r="AV220" s="14" t="s">
        <v>83</v>
      </c>
      <c r="AW220" s="14" t="s">
        <v>32</v>
      </c>
      <c r="AX220" s="14" t="s">
        <v>76</v>
      </c>
      <c r="AY220" s="252" t="s">
        <v>164</v>
      </c>
    </row>
    <row r="221" s="15" customFormat="1">
      <c r="A221" s="15"/>
      <c r="B221" s="253"/>
      <c r="C221" s="254"/>
      <c r="D221" s="233" t="s">
        <v>172</v>
      </c>
      <c r="E221" s="255" t="s">
        <v>1</v>
      </c>
      <c r="F221" s="256" t="s">
        <v>201</v>
      </c>
      <c r="G221" s="254"/>
      <c r="H221" s="257">
        <v>1</v>
      </c>
      <c r="I221" s="258"/>
      <c r="J221" s="254"/>
      <c r="K221" s="254"/>
      <c r="L221" s="259"/>
      <c r="M221" s="260"/>
      <c r="N221" s="261"/>
      <c r="O221" s="261"/>
      <c r="P221" s="261"/>
      <c r="Q221" s="261"/>
      <c r="R221" s="261"/>
      <c r="S221" s="261"/>
      <c r="T221" s="262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63" t="s">
        <v>172</v>
      </c>
      <c r="AU221" s="263" t="s">
        <v>85</v>
      </c>
      <c r="AV221" s="15" t="s">
        <v>170</v>
      </c>
      <c r="AW221" s="15" t="s">
        <v>32</v>
      </c>
      <c r="AX221" s="15" t="s">
        <v>83</v>
      </c>
      <c r="AY221" s="263" t="s">
        <v>164</v>
      </c>
    </row>
    <row r="222" s="2" customFormat="1" ht="16.5" customHeight="1">
      <c r="A222" s="38"/>
      <c r="B222" s="39"/>
      <c r="C222" s="218" t="s">
        <v>240</v>
      </c>
      <c r="D222" s="218" t="s">
        <v>166</v>
      </c>
      <c r="E222" s="219" t="s">
        <v>1273</v>
      </c>
      <c r="F222" s="220" t="s">
        <v>1274</v>
      </c>
      <c r="G222" s="221" t="s">
        <v>337</v>
      </c>
      <c r="H222" s="222">
        <v>1</v>
      </c>
      <c r="I222" s="223"/>
      <c r="J222" s="224">
        <f>ROUND(I222*H222,2)</f>
        <v>0</v>
      </c>
      <c r="K222" s="220" t="s">
        <v>1</v>
      </c>
      <c r="L222" s="44"/>
      <c r="M222" s="225" t="s">
        <v>1</v>
      </c>
      <c r="N222" s="226" t="s">
        <v>41</v>
      </c>
      <c r="O222" s="91"/>
      <c r="P222" s="227">
        <f>O222*H222</f>
        <v>0</v>
      </c>
      <c r="Q222" s="227">
        <v>0</v>
      </c>
      <c r="R222" s="227">
        <f>Q222*H222</f>
        <v>0</v>
      </c>
      <c r="S222" s="227">
        <v>0</v>
      </c>
      <c r="T222" s="228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9" t="s">
        <v>170</v>
      </c>
      <c r="AT222" s="229" t="s">
        <v>166</v>
      </c>
      <c r="AU222" s="229" t="s">
        <v>85</v>
      </c>
      <c r="AY222" s="17" t="s">
        <v>164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17" t="s">
        <v>83</v>
      </c>
      <c r="BK222" s="230">
        <f>ROUND(I222*H222,2)</f>
        <v>0</v>
      </c>
      <c r="BL222" s="17" t="s">
        <v>170</v>
      </c>
      <c r="BM222" s="229" t="s">
        <v>1275</v>
      </c>
    </row>
    <row r="223" s="13" customFormat="1">
      <c r="A223" s="13"/>
      <c r="B223" s="231"/>
      <c r="C223" s="232"/>
      <c r="D223" s="233" t="s">
        <v>172</v>
      </c>
      <c r="E223" s="234" t="s">
        <v>1</v>
      </c>
      <c r="F223" s="235" t="s">
        <v>1196</v>
      </c>
      <c r="G223" s="232"/>
      <c r="H223" s="236">
        <v>1</v>
      </c>
      <c r="I223" s="237"/>
      <c r="J223" s="232"/>
      <c r="K223" s="232"/>
      <c r="L223" s="238"/>
      <c r="M223" s="239"/>
      <c r="N223" s="240"/>
      <c r="O223" s="240"/>
      <c r="P223" s="240"/>
      <c r="Q223" s="240"/>
      <c r="R223" s="240"/>
      <c r="S223" s="240"/>
      <c r="T223" s="24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2" t="s">
        <v>172</v>
      </c>
      <c r="AU223" s="242" t="s">
        <v>85</v>
      </c>
      <c r="AV223" s="13" t="s">
        <v>85</v>
      </c>
      <c r="AW223" s="13" t="s">
        <v>32</v>
      </c>
      <c r="AX223" s="13" t="s">
        <v>76</v>
      </c>
      <c r="AY223" s="242" t="s">
        <v>164</v>
      </c>
    </row>
    <row r="224" s="14" customFormat="1">
      <c r="A224" s="14"/>
      <c r="B224" s="243"/>
      <c r="C224" s="244"/>
      <c r="D224" s="233" t="s">
        <v>172</v>
      </c>
      <c r="E224" s="245" t="s">
        <v>1</v>
      </c>
      <c r="F224" s="246" t="s">
        <v>1276</v>
      </c>
      <c r="G224" s="244"/>
      <c r="H224" s="245" t="s">
        <v>1</v>
      </c>
      <c r="I224" s="247"/>
      <c r="J224" s="244"/>
      <c r="K224" s="244"/>
      <c r="L224" s="248"/>
      <c r="M224" s="249"/>
      <c r="N224" s="250"/>
      <c r="O224" s="250"/>
      <c r="P224" s="250"/>
      <c r="Q224" s="250"/>
      <c r="R224" s="250"/>
      <c r="S224" s="250"/>
      <c r="T224" s="25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2" t="s">
        <v>172</v>
      </c>
      <c r="AU224" s="252" t="s">
        <v>85</v>
      </c>
      <c r="AV224" s="14" t="s">
        <v>83</v>
      </c>
      <c r="AW224" s="14" t="s">
        <v>32</v>
      </c>
      <c r="AX224" s="14" t="s">
        <v>76</v>
      </c>
      <c r="AY224" s="252" t="s">
        <v>164</v>
      </c>
    </row>
    <row r="225" s="14" customFormat="1">
      <c r="A225" s="14"/>
      <c r="B225" s="243"/>
      <c r="C225" s="244"/>
      <c r="D225" s="233" t="s">
        <v>172</v>
      </c>
      <c r="E225" s="245" t="s">
        <v>1</v>
      </c>
      <c r="F225" s="246" t="s">
        <v>1277</v>
      </c>
      <c r="G225" s="244"/>
      <c r="H225" s="245" t="s">
        <v>1</v>
      </c>
      <c r="I225" s="247"/>
      <c r="J225" s="244"/>
      <c r="K225" s="244"/>
      <c r="L225" s="248"/>
      <c r="M225" s="249"/>
      <c r="N225" s="250"/>
      <c r="O225" s="250"/>
      <c r="P225" s="250"/>
      <c r="Q225" s="250"/>
      <c r="R225" s="250"/>
      <c r="S225" s="250"/>
      <c r="T225" s="251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2" t="s">
        <v>172</v>
      </c>
      <c r="AU225" s="252" t="s">
        <v>85</v>
      </c>
      <c r="AV225" s="14" t="s">
        <v>83</v>
      </c>
      <c r="AW225" s="14" t="s">
        <v>32</v>
      </c>
      <c r="AX225" s="14" t="s">
        <v>76</v>
      </c>
      <c r="AY225" s="252" t="s">
        <v>164</v>
      </c>
    </row>
    <row r="226" s="14" customFormat="1">
      <c r="A226" s="14"/>
      <c r="B226" s="243"/>
      <c r="C226" s="244"/>
      <c r="D226" s="233" t="s">
        <v>172</v>
      </c>
      <c r="E226" s="245" t="s">
        <v>1</v>
      </c>
      <c r="F226" s="246" t="s">
        <v>1198</v>
      </c>
      <c r="G226" s="244"/>
      <c r="H226" s="245" t="s">
        <v>1</v>
      </c>
      <c r="I226" s="247"/>
      <c r="J226" s="244"/>
      <c r="K226" s="244"/>
      <c r="L226" s="248"/>
      <c r="M226" s="249"/>
      <c r="N226" s="250"/>
      <c r="O226" s="250"/>
      <c r="P226" s="250"/>
      <c r="Q226" s="250"/>
      <c r="R226" s="250"/>
      <c r="S226" s="250"/>
      <c r="T226" s="251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2" t="s">
        <v>172</v>
      </c>
      <c r="AU226" s="252" t="s">
        <v>85</v>
      </c>
      <c r="AV226" s="14" t="s">
        <v>83</v>
      </c>
      <c r="AW226" s="14" t="s">
        <v>32</v>
      </c>
      <c r="AX226" s="14" t="s">
        <v>76</v>
      </c>
      <c r="AY226" s="252" t="s">
        <v>164</v>
      </c>
    </row>
    <row r="227" s="15" customFormat="1">
      <c r="A227" s="15"/>
      <c r="B227" s="253"/>
      <c r="C227" s="254"/>
      <c r="D227" s="233" t="s">
        <v>172</v>
      </c>
      <c r="E227" s="255" t="s">
        <v>1</v>
      </c>
      <c r="F227" s="256" t="s">
        <v>201</v>
      </c>
      <c r="G227" s="254"/>
      <c r="H227" s="257">
        <v>1</v>
      </c>
      <c r="I227" s="258"/>
      <c r="J227" s="254"/>
      <c r="K227" s="254"/>
      <c r="L227" s="259"/>
      <c r="M227" s="260"/>
      <c r="N227" s="261"/>
      <c r="O227" s="261"/>
      <c r="P227" s="261"/>
      <c r="Q227" s="261"/>
      <c r="R227" s="261"/>
      <c r="S227" s="261"/>
      <c r="T227" s="262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63" t="s">
        <v>172</v>
      </c>
      <c r="AU227" s="263" t="s">
        <v>85</v>
      </c>
      <c r="AV227" s="15" t="s">
        <v>170</v>
      </c>
      <c r="AW227" s="15" t="s">
        <v>32</v>
      </c>
      <c r="AX227" s="15" t="s">
        <v>83</v>
      </c>
      <c r="AY227" s="263" t="s">
        <v>164</v>
      </c>
    </row>
    <row r="228" s="2" customFormat="1" ht="16.5" customHeight="1">
      <c r="A228" s="38"/>
      <c r="B228" s="39"/>
      <c r="C228" s="218" t="s">
        <v>246</v>
      </c>
      <c r="D228" s="218" t="s">
        <v>166</v>
      </c>
      <c r="E228" s="219" t="s">
        <v>1278</v>
      </c>
      <c r="F228" s="220" t="s">
        <v>1279</v>
      </c>
      <c r="G228" s="221" t="s">
        <v>337</v>
      </c>
      <c r="H228" s="222">
        <v>1</v>
      </c>
      <c r="I228" s="223"/>
      <c r="J228" s="224">
        <f>ROUND(I228*H228,2)</f>
        <v>0</v>
      </c>
      <c r="K228" s="220" t="s">
        <v>1</v>
      </c>
      <c r="L228" s="44"/>
      <c r="M228" s="225" t="s">
        <v>1</v>
      </c>
      <c r="N228" s="226" t="s">
        <v>41</v>
      </c>
      <c r="O228" s="91"/>
      <c r="P228" s="227">
        <f>O228*H228</f>
        <v>0</v>
      </c>
      <c r="Q228" s="227">
        <v>0</v>
      </c>
      <c r="R228" s="227">
        <f>Q228*H228</f>
        <v>0</v>
      </c>
      <c r="S228" s="227">
        <v>0</v>
      </c>
      <c r="T228" s="228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9" t="s">
        <v>170</v>
      </c>
      <c r="AT228" s="229" t="s">
        <v>166</v>
      </c>
      <c r="AU228" s="229" t="s">
        <v>85</v>
      </c>
      <c r="AY228" s="17" t="s">
        <v>164</v>
      </c>
      <c r="BE228" s="230">
        <f>IF(N228="základní",J228,0)</f>
        <v>0</v>
      </c>
      <c r="BF228" s="230">
        <f>IF(N228="snížená",J228,0)</f>
        <v>0</v>
      </c>
      <c r="BG228" s="230">
        <f>IF(N228="zákl. přenesená",J228,0)</f>
        <v>0</v>
      </c>
      <c r="BH228" s="230">
        <f>IF(N228="sníž. přenesená",J228,0)</f>
        <v>0</v>
      </c>
      <c r="BI228" s="230">
        <f>IF(N228="nulová",J228,0)</f>
        <v>0</v>
      </c>
      <c r="BJ228" s="17" t="s">
        <v>83</v>
      </c>
      <c r="BK228" s="230">
        <f>ROUND(I228*H228,2)</f>
        <v>0</v>
      </c>
      <c r="BL228" s="17" t="s">
        <v>170</v>
      </c>
      <c r="BM228" s="229" t="s">
        <v>1280</v>
      </c>
    </row>
    <row r="229" s="13" customFormat="1">
      <c r="A229" s="13"/>
      <c r="B229" s="231"/>
      <c r="C229" s="232"/>
      <c r="D229" s="233" t="s">
        <v>172</v>
      </c>
      <c r="E229" s="234" t="s">
        <v>1</v>
      </c>
      <c r="F229" s="235" t="s">
        <v>1196</v>
      </c>
      <c r="G229" s="232"/>
      <c r="H229" s="236">
        <v>1</v>
      </c>
      <c r="I229" s="237"/>
      <c r="J229" s="232"/>
      <c r="K229" s="232"/>
      <c r="L229" s="238"/>
      <c r="M229" s="239"/>
      <c r="N229" s="240"/>
      <c r="O229" s="240"/>
      <c r="P229" s="240"/>
      <c r="Q229" s="240"/>
      <c r="R229" s="240"/>
      <c r="S229" s="240"/>
      <c r="T229" s="24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2" t="s">
        <v>172</v>
      </c>
      <c r="AU229" s="242" t="s">
        <v>85</v>
      </c>
      <c r="AV229" s="13" t="s">
        <v>85</v>
      </c>
      <c r="AW229" s="13" t="s">
        <v>32</v>
      </c>
      <c r="AX229" s="13" t="s">
        <v>76</v>
      </c>
      <c r="AY229" s="242" t="s">
        <v>164</v>
      </c>
    </row>
    <row r="230" s="14" customFormat="1">
      <c r="A230" s="14"/>
      <c r="B230" s="243"/>
      <c r="C230" s="244"/>
      <c r="D230" s="233" t="s">
        <v>172</v>
      </c>
      <c r="E230" s="245" t="s">
        <v>1</v>
      </c>
      <c r="F230" s="246" t="s">
        <v>1198</v>
      </c>
      <c r="G230" s="244"/>
      <c r="H230" s="245" t="s">
        <v>1</v>
      </c>
      <c r="I230" s="247"/>
      <c r="J230" s="244"/>
      <c r="K230" s="244"/>
      <c r="L230" s="248"/>
      <c r="M230" s="249"/>
      <c r="N230" s="250"/>
      <c r="O230" s="250"/>
      <c r="P230" s="250"/>
      <c r="Q230" s="250"/>
      <c r="R230" s="250"/>
      <c r="S230" s="250"/>
      <c r="T230" s="251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2" t="s">
        <v>172</v>
      </c>
      <c r="AU230" s="252" t="s">
        <v>85</v>
      </c>
      <c r="AV230" s="14" t="s">
        <v>83</v>
      </c>
      <c r="AW230" s="14" t="s">
        <v>32</v>
      </c>
      <c r="AX230" s="14" t="s">
        <v>76</v>
      </c>
      <c r="AY230" s="252" t="s">
        <v>164</v>
      </c>
    </row>
    <row r="231" s="15" customFormat="1">
      <c r="A231" s="15"/>
      <c r="B231" s="253"/>
      <c r="C231" s="254"/>
      <c r="D231" s="233" t="s">
        <v>172</v>
      </c>
      <c r="E231" s="255" t="s">
        <v>1</v>
      </c>
      <c r="F231" s="256" t="s">
        <v>201</v>
      </c>
      <c r="G231" s="254"/>
      <c r="H231" s="257">
        <v>1</v>
      </c>
      <c r="I231" s="258"/>
      <c r="J231" s="254"/>
      <c r="K231" s="254"/>
      <c r="L231" s="259"/>
      <c r="M231" s="260"/>
      <c r="N231" s="261"/>
      <c r="O231" s="261"/>
      <c r="P231" s="261"/>
      <c r="Q231" s="261"/>
      <c r="R231" s="261"/>
      <c r="S231" s="261"/>
      <c r="T231" s="262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63" t="s">
        <v>172</v>
      </c>
      <c r="AU231" s="263" t="s">
        <v>85</v>
      </c>
      <c r="AV231" s="15" t="s">
        <v>170</v>
      </c>
      <c r="AW231" s="15" t="s">
        <v>32</v>
      </c>
      <c r="AX231" s="15" t="s">
        <v>83</v>
      </c>
      <c r="AY231" s="263" t="s">
        <v>164</v>
      </c>
    </row>
    <row r="232" s="2" customFormat="1" ht="16.5" customHeight="1">
      <c r="A232" s="38"/>
      <c r="B232" s="39"/>
      <c r="C232" s="218" t="s">
        <v>8</v>
      </c>
      <c r="D232" s="218" t="s">
        <v>166</v>
      </c>
      <c r="E232" s="219" t="s">
        <v>1281</v>
      </c>
      <c r="F232" s="220" t="s">
        <v>1282</v>
      </c>
      <c r="G232" s="221" t="s">
        <v>337</v>
      </c>
      <c r="H232" s="222">
        <v>1</v>
      </c>
      <c r="I232" s="223"/>
      <c r="J232" s="224">
        <f>ROUND(I232*H232,2)</f>
        <v>0</v>
      </c>
      <c r="K232" s="220" t="s">
        <v>1</v>
      </c>
      <c r="L232" s="44"/>
      <c r="M232" s="225" t="s">
        <v>1</v>
      </c>
      <c r="N232" s="226" t="s">
        <v>41</v>
      </c>
      <c r="O232" s="91"/>
      <c r="P232" s="227">
        <f>O232*H232</f>
        <v>0</v>
      </c>
      <c r="Q232" s="227">
        <v>0</v>
      </c>
      <c r="R232" s="227">
        <f>Q232*H232</f>
        <v>0</v>
      </c>
      <c r="S232" s="227">
        <v>0</v>
      </c>
      <c r="T232" s="228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9" t="s">
        <v>170</v>
      </c>
      <c r="AT232" s="229" t="s">
        <v>166</v>
      </c>
      <c r="AU232" s="229" t="s">
        <v>85</v>
      </c>
      <c r="AY232" s="17" t="s">
        <v>164</v>
      </c>
      <c r="BE232" s="230">
        <f>IF(N232="základní",J232,0)</f>
        <v>0</v>
      </c>
      <c r="BF232" s="230">
        <f>IF(N232="snížená",J232,0)</f>
        <v>0</v>
      </c>
      <c r="BG232" s="230">
        <f>IF(N232="zákl. přenesená",J232,0)</f>
        <v>0</v>
      </c>
      <c r="BH232" s="230">
        <f>IF(N232="sníž. přenesená",J232,0)</f>
        <v>0</v>
      </c>
      <c r="BI232" s="230">
        <f>IF(N232="nulová",J232,0)</f>
        <v>0</v>
      </c>
      <c r="BJ232" s="17" t="s">
        <v>83</v>
      </c>
      <c r="BK232" s="230">
        <f>ROUND(I232*H232,2)</f>
        <v>0</v>
      </c>
      <c r="BL232" s="17" t="s">
        <v>170</v>
      </c>
      <c r="BM232" s="229" t="s">
        <v>293</v>
      </c>
    </row>
    <row r="233" s="13" customFormat="1">
      <c r="A233" s="13"/>
      <c r="B233" s="231"/>
      <c r="C233" s="232"/>
      <c r="D233" s="233" t="s">
        <v>172</v>
      </c>
      <c r="E233" s="234" t="s">
        <v>1</v>
      </c>
      <c r="F233" s="235" t="s">
        <v>1240</v>
      </c>
      <c r="G233" s="232"/>
      <c r="H233" s="236">
        <v>1</v>
      </c>
      <c r="I233" s="237"/>
      <c r="J233" s="232"/>
      <c r="K233" s="232"/>
      <c r="L233" s="238"/>
      <c r="M233" s="239"/>
      <c r="N233" s="240"/>
      <c r="O233" s="240"/>
      <c r="P233" s="240"/>
      <c r="Q233" s="240"/>
      <c r="R233" s="240"/>
      <c r="S233" s="240"/>
      <c r="T233" s="24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2" t="s">
        <v>172</v>
      </c>
      <c r="AU233" s="242" t="s">
        <v>85</v>
      </c>
      <c r="AV233" s="13" t="s">
        <v>85</v>
      </c>
      <c r="AW233" s="13" t="s">
        <v>32</v>
      </c>
      <c r="AX233" s="13" t="s">
        <v>76</v>
      </c>
      <c r="AY233" s="242" t="s">
        <v>164</v>
      </c>
    </row>
    <row r="234" s="15" customFormat="1">
      <c r="A234" s="15"/>
      <c r="B234" s="253"/>
      <c r="C234" s="254"/>
      <c r="D234" s="233" t="s">
        <v>172</v>
      </c>
      <c r="E234" s="255" t="s">
        <v>1</v>
      </c>
      <c r="F234" s="256" t="s">
        <v>201</v>
      </c>
      <c r="G234" s="254"/>
      <c r="H234" s="257">
        <v>1</v>
      </c>
      <c r="I234" s="258"/>
      <c r="J234" s="254"/>
      <c r="K234" s="254"/>
      <c r="L234" s="259"/>
      <c r="M234" s="260"/>
      <c r="N234" s="261"/>
      <c r="O234" s="261"/>
      <c r="P234" s="261"/>
      <c r="Q234" s="261"/>
      <c r="R234" s="261"/>
      <c r="S234" s="261"/>
      <c r="T234" s="262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3" t="s">
        <v>172</v>
      </c>
      <c r="AU234" s="263" t="s">
        <v>85</v>
      </c>
      <c r="AV234" s="15" t="s">
        <v>170</v>
      </c>
      <c r="AW234" s="15" t="s">
        <v>32</v>
      </c>
      <c r="AX234" s="15" t="s">
        <v>83</v>
      </c>
      <c r="AY234" s="263" t="s">
        <v>164</v>
      </c>
    </row>
    <row r="235" s="2" customFormat="1" ht="16.5" customHeight="1">
      <c r="A235" s="38"/>
      <c r="B235" s="39"/>
      <c r="C235" s="218" t="s">
        <v>292</v>
      </c>
      <c r="D235" s="218" t="s">
        <v>166</v>
      </c>
      <c r="E235" s="219" t="s">
        <v>1283</v>
      </c>
      <c r="F235" s="220" t="s">
        <v>1284</v>
      </c>
      <c r="G235" s="221" t="s">
        <v>337</v>
      </c>
      <c r="H235" s="222">
        <v>1</v>
      </c>
      <c r="I235" s="223"/>
      <c r="J235" s="224">
        <f>ROUND(I235*H235,2)</f>
        <v>0</v>
      </c>
      <c r="K235" s="220" t="s">
        <v>1</v>
      </c>
      <c r="L235" s="44"/>
      <c r="M235" s="225" t="s">
        <v>1</v>
      </c>
      <c r="N235" s="226" t="s">
        <v>41</v>
      </c>
      <c r="O235" s="91"/>
      <c r="P235" s="227">
        <f>O235*H235</f>
        <v>0</v>
      </c>
      <c r="Q235" s="227">
        <v>0</v>
      </c>
      <c r="R235" s="227">
        <f>Q235*H235</f>
        <v>0</v>
      </c>
      <c r="S235" s="227">
        <v>0</v>
      </c>
      <c r="T235" s="22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9" t="s">
        <v>170</v>
      </c>
      <c r="AT235" s="229" t="s">
        <v>166</v>
      </c>
      <c r="AU235" s="229" t="s">
        <v>85</v>
      </c>
      <c r="AY235" s="17" t="s">
        <v>164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17" t="s">
        <v>83</v>
      </c>
      <c r="BK235" s="230">
        <f>ROUND(I235*H235,2)</f>
        <v>0</v>
      </c>
      <c r="BL235" s="17" t="s">
        <v>170</v>
      </c>
      <c r="BM235" s="229" t="s">
        <v>298</v>
      </c>
    </row>
    <row r="236" s="13" customFormat="1">
      <c r="A236" s="13"/>
      <c r="B236" s="231"/>
      <c r="C236" s="232"/>
      <c r="D236" s="233" t="s">
        <v>172</v>
      </c>
      <c r="E236" s="234" t="s">
        <v>1</v>
      </c>
      <c r="F236" s="235" t="s">
        <v>1196</v>
      </c>
      <c r="G236" s="232"/>
      <c r="H236" s="236">
        <v>1</v>
      </c>
      <c r="I236" s="237"/>
      <c r="J236" s="232"/>
      <c r="K236" s="232"/>
      <c r="L236" s="238"/>
      <c r="M236" s="239"/>
      <c r="N236" s="240"/>
      <c r="O236" s="240"/>
      <c r="P236" s="240"/>
      <c r="Q236" s="240"/>
      <c r="R236" s="240"/>
      <c r="S236" s="240"/>
      <c r="T236" s="24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2" t="s">
        <v>172</v>
      </c>
      <c r="AU236" s="242" t="s">
        <v>85</v>
      </c>
      <c r="AV236" s="13" t="s">
        <v>85</v>
      </c>
      <c r="AW236" s="13" t="s">
        <v>32</v>
      </c>
      <c r="AX236" s="13" t="s">
        <v>76</v>
      </c>
      <c r="AY236" s="242" t="s">
        <v>164</v>
      </c>
    </row>
    <row r="237" s="14" customFormat="1">
      <c r="A237" s="14"/>
      <c r="B237" s="243"/>
      <c r="C237" s="244"/>
      <c r="D237" s="233" t="s">
        <v>172</v>
      </c>
      <c r="E237" s="245" t="s">
        <v>1</v>
      </c>
      <c r="F237" s="246" t="s">
        <v>1285</v>
      </c>
      <c r="G237" s="244"/>
      <c r="H237" s="245" t="s">
        <v>1</v>
      </c>
      <c r="I237" s="247"/>
      <c r="J237" s="244"/>
      <c r="K237" s="244"/>
      <c r="L237" s="248"/>
      <c r="M237" s="249"/>
      <c r="N237" s="250"/>
      <c r="O237" s="250"/>
      <c r="P237" s="250"/>
      <c r="Q237" s="250"/>
      <c r="R237" s="250"/>
      <c r="S237" s="250"/>
      <c r="T237" s="251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2" t="s">
        <v>172</v>
      </c>
      <c r="AU237" s="252" t="s">
        <v>85</v>
      </c>
      <c r="AV237" s="14" t="s">
        <v>83</v>
      </c>
      <c r="AW237" s="14" t="s">
        <v>32</v>
      </c>
      <c r="AX237" s="14" t="s">
        <v>76</v>
      </c>
      <c r="AY237" s="252" t="s">
        <v>164</v>
      </c>
    </row>
    <row r="238" s="14" customFormat="1">
      <c r="A238" s="14"/>
      <c r="B238" s="243"/>
      <c r="C238" s="244"/>
      <c r="D238" s="233" t="s">
        <v>172</v>
      </c>
      <c r="E238" s="245" t="s">
        <v>1</v>
      </c>
      <c r="F238" s="246" t="s">
        <v>1286</v>
      </c>
      <c r="G238" s="244"/>
      <c r="H238" s="245" t="s">
        <v>1</v>
      </c>
      <c r="I238" s="247"/>
      <c r="J238" s="244"/>
      <c r="K238" s="244"/>
      <c r="L238" s="248"/>
      <c r="M238" s="249"/>
      <c r="N238" s="250"/>
      <c r="O238" s="250"/>
      <c r="P238" s="250"/>
      <c r="Q238" s="250"/>
      <c r="R238" s="250"/>
      <c r="S238" s="250"/>
      <c r="T238" s="251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2" t="s">
        <v>172</v>
      </c>
      <c r="AU238" s="252" t="s">
        <v>85</v>
      </c>
      <c r="AV238" s="14" t="s">
        <v>83</v>
      </c>
      <c r="AW238" s="14" t="s">
        <v>32</v>
      </c>
      <c r="AX238" s="14" t="s">
        <v>76</v>
      </c>
      <c r="AY238" s="252" t="s">
        <v>164</v>
      </c>
    </row>
    <row r="239" s="14" customFormat="1">
      <c r="A239" s="14"/>
      <c r="B239" s="243"/>
      <c r="C239" s="244"/>
      <c r="D239" s="233" t="s">
        <v>172</v>
      </c>
      <c r="E239" s="245" t="s">
        <v>1</v>
      </c>
      <c r="F239" s="246" t="s">
        <v>1198</v>
      </c>
      <c r="G239" s="244"/>
      <c r="H239" s="245" t="s">
        <v>1</v>
      </c>
      <c r="I239" s="247"/>
      <c r="J239" s="244"/>
      <c r="K239" s="244"/>
      <c r="L239" s="248"/>
      <c r="M239" s="249"/>
      <c r="N239" s="250"/>
      <c r="O239" s="250"/>
      <c r="P239" s="250"/>
      <c r="Q239" s="250"/>
      <c r="R239" s="250"/>
      <c r="S239" s="250"/>
      <c r="T239" s="25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2" t="s">
        <v>172</v>
      </c>
      <c r="AU239" s="252" t="s">
        <v>85</v>
      </c>
      <c r="AV239" s="14" t="s">
        <v>83</v>
      </c>
      <c r="AW239" s="14" t="s">
        <v>32</v>
      </c>
      <c r="AX239" s="14" t="s">
        <v>76</v>
      </c>
      <c r="AY239" s="252" t="s">
        <v>164</v>
      </c>
    </row>
    <row r="240" s="15" customFormat="1">
      <c r="A240" s="15"/>
      <c r="B240" s="253"/>
      <c r="C240" s="254"/>
      <c r="D240" s="233" t="s">
        <v>172</v>
      </c>
      <c r="E240" s="255" t="s">
        <v>1</v>
      </c>
      <c r="F240" s="256" t="s">
        <v>201</v>
      </c>
      <c r="G240" s="254"/>
      <c r="H240" s="257">
        <v>1</v>
      </c>
      <c r="I240" s="258"/>
      <c r="J240" s="254"/>
      <c r="K240" s="254"/>
      <c r="L240" s="259"/>
      <c r="M240" s="260"/>
      <c r="N240" s="261"/>
      <c r="O240" s="261"/>
      <c r="P240" s="261"/>
      <c r="Q240" s="261"/>
      <c r="R240" s="261"/>
      <c r="S240" s="261"/>
      <c r="T240" s="262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3" t="s">
        <v>172</v>
      </c>
      <c r="AU240" s="263" t="s">
        <v>85</v>
      </c>
      <c r="AV240" s="15" t="s">
        <v>170</v>
      </c>
      <c r="AW240" s="15" t="s">
        <v>32</v>
      </c>
      <c r="AX240" s="15" t="s">
        <v>83</v>
      </c>
      <c r="AY240" s="263" t="s">
        <v>164</v>
      </c>
    </row>
    <row r="241" s="2" customFormat="1" ht="16.5" customHeight="1">
      <c r="A241" s="38"/>
      <c r="B241" s="39"/>
      <c r="C241" s="218" t="s">
        <v>348</v>
      </c>
      <c r="D241" s="218" t="s">
        <v>166</v>
      </c>
      <c r="E241" s="219" t="s">
        <v>1287</v>
      </c>
      <c r="F241" s="220" t="s">
        <v>1288</v>
      </c>
      <c r="G241" s="221" t="s">
        <v>337</v>
      </c>
      <c r="H241" s="222">
        <v>1</v>
      </c>
      <c r="I241" s="223"/>
      <c r="J241" s="224">
        <f>ROUND(I241*H241,2)</f>
        <v>0</v>
      </c>
      <c r="K241" s="220" t="s">
        <v>1</v>
      </c>
      <c r="L241" s="44"/>
      <c r="M241" s="225" t="s">
        <v>1</v>
      </c>
      <c r="N241" s="226" t="s">
        <v>41</v>
      </c>
      <c r="O241" s="91"/>
      <c r="P241" s="227">
        <f>O241*H241</f>
        <v>0</v>
      </c>
      <c r="Q241" s="227">
        <v>0</v>
      </c>
      <c r="R241" s="227">
        <f>Q241*H241</f>
        <v>0</v>
      </c>
      <c r="S241" s="227">
        <v>0</v>
      </c>
      <c r="T241" s="22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9" t="s">
        <v>170</v>
      </c>
      <c r="AT241" s="229" t="s">
        <v>166</v>
      </c>
      <c r="AU241" s="229" t="s">
        <v>85</v>
      </c>
      <c r="AY241" s="17" t="s">
        <v>164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17" t="s">
        <v>83</v>
      </c>
      <c r="BK241" s="230">
        <f>ROUND(I241*H241,2)</f>
        <v>0</v>
      </c>
      <c r="BL241" s="17" t="s">
        <v>170</v>
      </c>
      <c r="BM241" s="229" t="s">
        <v>296</v>
      </c>
    </row>
    <row r="242" s="13" customFormat="1">
      <c r="A242" s="13"/>
      <c r="B242" s="231"/>
      <c r="C242" s="232"/>
      <c r="D242" s="233" t="s">
        <v>172</v>
      </c>
      <c r="E242" s="234" t="s">
        <v>1</v>
      </c>
      <c r="F242" s="235" t="s">
        <v>1240</v>
      </c>
      <c r="G242" s="232"/>
      <c r="H242" s="236">
        <v>1</v>
      </c>
      <c r="I242" s="237"/>
      <c r="J242" s="232"/>
      <c r="K242" s="232"/>
      <c r="L242" s="238"/>
      <c r="M242" s="239"/>
      <c r="N242" s="240"/>
      <c r="O242" s="240"/>
      <c r="P242" s="240"/>
      <c r="Q242" s="240"/>
      <c r="R242" s="240"/>
      <c r="S242" s="240"/>
      <c r="T242" s="24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2" t="s">
        <v>172</v>
      </c>
      <c r="AU242" s="242" t="s">
        <v>85</v>
      </c>
      <c r="AV242" s="13" t="s">
        <v>85</v>
      </c>
      <c r="AW242" s="13" t="s">
        <v>32</v>
      </c>
      <c r="AX242" s="13" t="s">
        <v>76</v>
      </c>
      <c r="AY242" s="242" t="s">
        <v>164</v>
      </c>
    </row>
    <row r="243" s="15" customFormat="1">
      <c r="A243" s="15"/>
      <c r="B243" s="253"/>
      <c r="C243" s="254"/>
      <c r="D243" s="233" t="s">
        <v>172</v>
      </c>
      <c r="E243" s="255" t="s">
        <v>1</v>
      </c>
      <c r="F243" s="256" t="s">
        <v>201</v>
      </c>
      <c r="G243" s="254"/>
      <c r="H243" s="257">
        <v>1</v>
      </c>
      <c r="I243" s="258"/>
      <c r="J243" s="254"/>
      <c r="K243" s="254"/>
      <c r="L243" s="259"/>
      <c r="M243" s="260"/>
      <c r="N243" s="261"/>
      <c r="O243" s="261"/>
      <c r="P243" s="261"/>
      <c r="Q243" s="261"/>
      <c r="R243" s="261"/>
      <c r="S243" s="261"/>
      <c r="T243" s="262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63" t="s">
        <v>172</v>
      </c>
      <c r="AU243" s="263" t="s">
        <v>85</v>
      </c>
      <c r="AV243" s="15" t="s">
        <v>170</v>
      </c>
      <c r="AW243" s="15" t="s">
        <v>32</v>
      </c>
      <c r="AX243" s="15" t="s">
        <v>83</v>
      </c>
      <c r="AY243" s="263" t="s">
        <v>164</v>
      </c>
    </row>
    <row r="244" s="2" customFormat="1" ht="16.5" customHeight="1">
      <c r="A244" s="38"/>
      <c r="B244" s="39"/>
      <c r="C244" s="218" t="s">
        <v>293</v>
      </c>
      <c r="D244" s="218" t="s">
        <v>166</v>
      </c>
      <c r="E244" s="219" t="s">
        <v>1289</v>
      </c>
      <c r="F244" s="220" t="s">
        <v>1290</v>
      </c>
      <c r="G244" s="221" t="s">
        <v>337</v>
      </c>
      <c r="H244" s="222">
        <v>1</v>
      </c>
      <c r="I244" s="223"/>
      <c r="J244" s="224">
        <f>ROUND(I244*H244,2)</f>
        <v>0</v>
      </c>
      <c r="K244" s="220" t="s">
        <v>1</v>
      </c>
      <c r="L244" s="44"/>
      <c r="M244" s="225" t="s">
        <v>1</v>
      </c>
      <c r="N244" s="226" t="s">
        <v>41</v>
      </c>
      <c r="O244" s="91"/>
      <c r="P244" s="227">
        <f>O244*H244</f>
        <v>0</v>
      </c>
      <c r="Q244" s="227">
        <v>0</v>
      </c>
      <c r="R244" s="227">
        <f>Q244*H244</f>
        <v>0</v>
      </c>
      <c r="S244" s="227">
        <v>0</v>
      </c>
      <c r="T244" s="22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9" t="s">
        <v>170</v>
      </c>
      <c r="AT244" s="229" t="s">
        <v>166</v>
      </c>
      <c r="AU244" s="229" t="s">
        <v>85</v>
      </c>
      <c r="AY244" s="17" t="s">
        <v>164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17" t="s">
        <v>83</v>
      </c>
      <c r="BK244" s="230">
        <f>ROUND(I244*H244,2)</f>
        <v>0</v>
      </c>
      <c r="BL244" s="17" t="s">
        <v>170</v>
      </c>
      <c r="BM244" s="229" t="s">
        <v>300</v>
      </c>
    </row>
    <row r="245" s="13" customFormat="1">
      <c r="A245" s="13"/>
      <c r="B245" s="231"/>
      <c r="C245" s="232"/>
      <c r="D245" s="233" t="s">
        <v>172</v>
      </c>
      <c r="E245" s="234" t="s">
        <v>1</v>
      </c>
      <c r="F245" s="235" t="s">
        <v>83</v>
      </c>
      <c r="G245" s="232"/>
      <c r="H245" s="236">
        <v>1</v>
      </c>
      <c r="I245" s="237"/>
      <c r="J245" s="232"/>
      <c r="K245" s="232"/>
      <c r="L245" s="238"/>
      <c r="M245" s="239"/>
      <c r="N245" s="240"/>
      <c r="O245" s="240"/>
      <c r="P245" s="240"/>
      <c r="Q245" s="240"/>
      <c r="R245" s="240"/>
      <c r="S245" s="240"/>
      <c r="T245" s="24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2" t="s">
        <v>172</v>
      </c>
      <c r="AU245" s="242" t="s">
        <v>85</v>
      </c>
      <c r="AV245" s="13" t="s">
        <v>85</v>
      </c>
      <c r="AW245" s="13" t="s">
        <v>32</v>
      </c>
      <c r="AX245" s="13" t="s">
        <v>83</v>
      </c>
      <c r="AY245" s="242" t="s">
        <v>164</v>
      </c>
    </row>
    <row r="246" s="14" customFormat="1">
      <c r="A246" s="14"/>
      <c r="B246" s="243"/>
      <c r="C246" s="244"/>
      <c r="D246" s="233" t="s">
        <v>172</v>
      </c>
      <c r="E246" s="245" t="s">
        <v>1</v>
      </c>
      <c r="F246" s="246" t="s">
        <v>1198</v>
      </c>
      <c r="G246" s="244"/>
      <c r="H246" s="245" t="s">
        <v>1</v>
      </c>
      <c r="I246" s="247"/>
      <c r="J246" s="244"/>
      <c r="K246" s="244"/>
      <c r="L246" s="248"/>
      <c r="M246" s="249"/>
      <c r="N246" s="250"/>
      <c r="O246" s="250"/>
      <c r="P246" s="250"/>
      <c r="Q246" s="250"/>
      <c r="R246" s="250"/>
      <c r="S246" s="250"/>
      <c r="T246" s="251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2" t="s">
        <v>172</v>
      </c>
      <c r="AU246" s="252" t="s">
        <v>85</v>
      </c>
      <c r="AV246" s="14" t="s">
        <v>83</v>
      </c>
      <c r="AW246" s="14" t="s">
        <v>32</v>
      </c>
      <c r="AX246" s="14" t="s">
        <v>76</v>
      </c>
      <c r="AY246" s="252" t="s">
        <v>164</v>
      </c>
    </row>
    <row r="247" s="2" customFormat="1" ht="16.5" customHeight="1">
      <c r="A247" s="38"/>
      <c r="B247" s="39"/>
      <c r="C247" s="218" t="s">
        <v>352</v>
      </c>
      <c r="D247" s="218" t="s">
        <v>166</v>
      </c>
      <c r="E247" s="219" t="s">
        <v>1291</v>
      </c>
      <c r="F247" s="220" t="s">
        <v>1292</v>
      </c>
      <c r="G247" s="221" t="s">
        <v>337</v>
      </c>
      <c r="H247" s="222">
        <v>1</v>
      </c>
      <c r="I247" s="223"/>
      <c r="J247" s="224">
        <f>ROUND(I247*H247,2)</f>
        <v>0</v>
      </c>
      <c r="K247" s="220" t="s">
        <v>1</v>
      </c>
      <c r="L247" s="44"/>
      <c r="M247" s="225" t="s">
        <v>1</v>
      </c>
      <c r="N247" s="226" t="s">
        <v>41</v>
      </c>
      <c r="O247" s="91"/>
      <c r="P247" s="227">
        <f>O247*H247</f>
        <v>0</v>
      </c>
      <c r="Q247" s="227">
        <v>0</v>
      </c>
      <c r="R247" s="227">
        <f>Q247*H247</f>
        <v>0</v>
      </c>
      <c r="S247" s="227">
        <v>0</v>
      </c>
      <c r="T247" s="228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9" t="s">
        <v>170</v>
      </c>
      <c r="AT247" s="229" t="s">
        <v>166</v>
      </c>
      <c r="AU247" s="229" t="s">
        <v>85</v>
      </c>
      <c r="AY247" s="17" t="s">
        <v>164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17" t="s">
        <v>83</v>
      </c>
      <c r="BK247" s="230">
        <f>ROUND(I247*H247,2)</f>
        <v>0</v>
      </c>
      <c r="BL247" s="17" t="s">
        <v>170</v>
      </c>
      <c r="BM247" s="229" t="s">
        <v>302</v>
      </c>
    </row>
    <row r="248" s="13" customFormat="1">
      <c r="A248" s="13"/>
      <c r="B248" s="231"/>
      <c r="C248" s="232"/>
      <c r="D248" s="233" t="s">
        <v>172</v>
      </c>
      <c r="E248" s="234" t="s">
        <v>1</v>
      </c>
      <c r="F248" s="235" t="s">
        <v>1196</v>
      </c>
      <c r="G248" s="232"/>
      <c r="H248" s="236">
        <v>1</v>
      </c>
      <c r="I248" s="237"/>
      <c r="J248" s="232"/>
      <c r="K248" s="232"/>
      <c r="L248" s="238"/>
      <c r="M248" s="239"/>
      <c r="N248" s="240"/>
      <c r="O248" s="240"/>
      <c r="P248" s="240"/>
      <c r="Q248" s="240"/>
      <c r="R248" s="240"/>
      <c r="S248" s="240"/>
      <c r="T248" s="24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2" t="s">
        <v>172</v>
      </c>
      <c r="AU248" s="242" t="s">
        <v>85</v>
      </c>
      <c r="AV248" s="13" t="s">
        <v>85</v>
      </c>
      <c r="AW248" s="13" t="s">
        <v>32</v>
      </c>
      <c r="AX248" s="13" t="s">
        <v>76</v>
      </c>
      <c r="AY248" s="242" t="s">
        <v>164</v>
      </c>
    </row>
    <row r="249" s="14" customFormat="1">
      <c r="A249" s="14"/>
      <c r="B249" s="243"/>
      <c r="C249" s="244"/>
      <c r="D249" s="233" t="s">
        <v>172</v>
      </c>
      <c r="E249" s="245" t="s">
        <v>1</v>
      </c>
      <c r="F249" s="246" t="s">
        <v>1198</v>
      </c>
      <c r="G249" s="244"/>
      <c r="H249" s="245" t="s">
        <v>1</v>
      </c>
      <c r="I249" s="247"/>
      <c r="J249" s="244"/>
      <c r="K249" s="244"/>
      <c r="L249" s="248"/>
      <c r="M249" s="249"/>
      <c r="N249" s="250"/>
      <c r="O249" s="250"/>
      <c r="P249" s="250"/>
      <c r="Q249" s="250"/>
      <c r="R249" s="250"/>
      <c r="S249" s="250"/>
      <c r="T249" s="251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2" t="s">
        <v>172</v>
      </c>
      <c r="AU249" s="252" t="s">
        <v>85</v>
      </c>
      <c r="AV249" s="14" t="s">
        <v>83</v>
      </c>
      <c r="AW249" s="14" t="s">
        <v>32</v>
      </c>
      <c r="AX249" s="14" t="s">
        <v>76</v>
      </c>
      <c r="AY249" s="252" t="s">
        <v>164</v>
      </c>
    </row>
    <row r="250" s="15" customFormat="1">
      <c r="A250" s="15"/>
      <c r="B250" s="253"/>
      <c r="C250" s="254"/>
      <c r="D250" s="233" t="s">
        <v>172</v>
      </c>
      <c r="E250" s="255" t="s">
        <v>1</v>
      </c>
      <c r="F250" s="256" t="s">
        <v>201</v>
      </c>
      <c r="G250" s="254"/>
      <c r="H250" s="257">
        <v>1</v>
      </c>
      <c r="I250" s="258"/>
      <c r="J250" s="254"/>
      <c r="K250" s="254"/>
      <c r="L250" s="259"/>
      <c r="M250" s="260"/>
      <c r="N250" s="261"/>
      <c r="O250" s="261"/>
      <c r="P250" s="261"/>
      <c r="Q250" s="261"/>
      <c r="R250" s="261"/>
      <c r="S250" s="261"/>
      <c r="T250" s="262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63" t="s">
        <v>172</v>
      </c>
      <c r="AU250" s="263" t="s">
        <v>85</v>
      </c>
      <c r="AV250" s="15" t="s">
        <v>170</v>
      </c>
      <c r="AW250" s="15" t="s">
        <v>32</v>
      </c>
      <c r="AX250" s="15" t="s">
        <v>83</v>
      </c>
      <c r="AY250" s="263" t="s">
        <v>164</v>
      </c>
    </row>
    <row r="251" s="2" customFormat="1" ht="16.5" customHeight="1">
      <c r="A251" s="38"/>
      <c r="B251" s="39"/>
      <c r="C251" s="218" t="s">
        <v>296</v>
      </c>
      <c r="D251" s="218" t="s">
        <v>166</v>
      </c>
      <c r="E251" s="219" t="s">
        <v>1293</v>
      </c>
      <c r="F251" s="220" t="s">
        <v>1294</v>
      </c>
      <c r="G251" s="221" t="s">
        <v>337</v>
      </c>
      <c r="H251" s="222">
        <v>1</v>
      </c>
      <c r="I251" s="223"/>
      <c r="J251" s="224">
        <f>ROUND(I251*H251,2)</f>
        <v>0</v>
      </c>
      <c r="K251" s="220" t="s">
        <v>1</v>
      </c>
      <c r="L251" s="44"/>
      <c r="M251" s="225" t="s">
        <v>1</v>
      </c>
      <c r="N251" s="226" t="s">
        <v>41</v>
      </c>
      <c r="O251" s="91"/>
      <c r="P251" s="227">
        <f>O251*H251</f>
        <v>0</v>
      </c>
      <c r="Q251" s="227">
        <v>0</v>
      </c>
      <c r="R251" s="227">
        <f>Q251*H251</f>
        <v>0</v>
      </c>
      <c r="S251" s="227">
        <v>0</v>
      </c>
      <c r="T251" s="228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9" t="s">
        <v>170</v>
      </c>
      <c r="AT251" s="229" t="s">
        <v>166</v>
      </c>
      <c r="AU251" s="229" t="s">
        <v>85</v>
      </c>
      <c r="AY251" s="17" t="s">
        <v>164</v>
      </c>
      <c r="BE251" s="230">
        <f>IF(N251="základní",J251,0)</f>
        <v>0</v>
      </c>
      <c r="BF251" s="230">
        <f>IF(N251="snížená",J251,0)</f>
        <v>0</v>
      </c>
      <c r="BG251" s="230">
        <f>IF(N251="zákl. přenesená",J251,0)</f>
        <v>0</v>
      </c>
      <c r="BH251" s="230">
        <f>IF(N251="sníž. přenesená",J251,0)</f>
        <v>0</v>
      </c>
      <c r="BI251" s="230">
        <f>IF(N251="nulová",J251,0)</f>
        <v>0</v>
      </c>
      <c r="BJ251" s="17" t="s">
        <v>83</v>
      </c>
      <c r="BK251" s="230">
        <f>ROUND(I251*H251,2)</f>
        <v>0</v>
      </c>
      <c r="BL251" s="17" t="s">
        <v>170</v>
      </c>
      <c r="BM251" s="229" t="s">
        <v>307</v>
      </c>
    </row>
    <row r="252" s="13" customFormat="1">
      <c r="A252" s="13"/>
      <c r="B252" s="231"/>
      <c r="C252" s="232"/>
      <c r="D252" s="233" t="s">
        <v>172</v>
      </c>
      <c r="E252" s="234" t="s">
        <v>1</v>
      </c>
      <c r="F252" s="235" t="s">
        <v>1295</v>
      </c>
      <c r="G252" s="232"/>
      <c r="H252" s="236">
        <v>1</v>
      </c>
      <c r="I252" s="237"/>
      <c r="J252" s="232"/>
      <c r="K252" s="232"/>
      <c r="L252" s="238"/>
      <c r="M252" s="239"/>
      <c r="N252" s="240"/>
      <c r="O252" s="240"/>
      <c r="P252" s="240"/>
      <c r="Q252" s="240"/>
      <c r="R252" s="240"/>
      <c r="S252" s="240"/>
      <c r="T252" s="24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2" t="s">
        <v>172</v>
      </c>
      <c r="AU252" s="242" t="s">
        <v>85</v>
      </c>
      <c r="AV252" s="13" t="s">
        <v>85</v>
      </c>
      <c r="AW252" s="13" t="s">
        <v>32</v>
      </c>
      <c r="AX252" s="13" t="s">
        <v>76</v>
      </c>
      <c r="AY252" s="242" t="s">
        <v>164</v>
      </c>
    </row>
    <row r="253" s="14" customFormat="1">
      <c r="A253" s="14"/>
      <c r="B253" s="243"/>
      <c r="C253" s="244"/>
      <c r="D253" s="233" t="s">
        <v>172</v>
      </c>
      <c r="E253" s="245" t="s">
        <v>1</v>
      </c>
      <c r="F253" s="246" t="s">
        <v>1198</v>
      </c>
      <c r="G253" s="244"/>
      <c r="H253" s="245" t="s">
        <v>1</v>
      </c>
      <c r="I253" s="247"/>
      <c r="J253" s="244"/>
      <c r="K253" s="244"/>
      <c r="L253" s="248"/>
      <c r="M253" s="249"/>
      <c r="N253" s="250"/>
      <c r="O253" s="250"/>
      <c r="P253" s="250"/>
      <c r="Q253" s="250"/>
      <c r="R253" s="250"/>
      <c r="S253" s="250"/>
      <c r="T253" s="251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2" t="s">
        <v>172</v>
      </c>
      <c r="AU253" s="252" t="s">
        <v>85</v>
      </c>
      <c r="AV253" s="14" t="s">
        <v>83</v>
      </c>
      <c r="AW253" s="14" t="s">
        <v>32</v>
      </c>
      <c r="AX253" s="14" t="s">
        <v>76</v>
      </c>
      <c r="AY253" s="252" t="s">
        <v>164</v>
      </c>
    </row>
    <row r="254" s="15" customFormat="1">
      <c r="A254" s="15"/>
      <c r="B254" s="253"/>
      <c r="C254" s="254"/>
      <c r="D254" s="233" t="s">
        <v>172</v>
      </c>
      <c r="E254" s="255" t="s">
        <v>1</v>
      </c>
      <c r="F254" s="256" t="s">
        <v>201</v>
      </c>
      <c r="G254" s="254"/>
      <c r="H254" s="257">
        <v>1</v>
      </c>
      <c r="I254" s="258"/>
      <c r="J254" s="254"/>
      <c r="K254" s="254"/>
      <c r="L254" s="259"/>
      <c r="M254" s="260"/>
      <c r="N254" s="261"/>
      <c r="O254" s="261"/>
      <c r="P254" s="261"/>
      <c r="Q254" s="261"/>
      <c r="R254" s="261"/>
      <c r="S254" s="261"/>
      <c r="T254" s="262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63" t="s">
        <v>172</v>
      </c>
      <c r="AU254" s="263" t="s">
        <v>85</v>
      </c>
      <c r="AV254" s="15" t="s">
        <v>170</v>
      </c>
      <c r="AW254" s="15" t="s">
        <v>32</v>
      </c>
      <c r="AX254" s="15" t="s">
        <v>83</v>
      </c>
      <c r="AY254" s="263" t="s">
        <v>164</v>
      </c>
    </row>
    <row r="255" s="2" customFormat="1" ht="16.5" customHeight="1">
      <c r="A255" s="38"/>
      <c r="B255" s="39"/>
      <c r="C255" s="218" t="s">
        <v>7</v>
      </c>
      <c r="D255" s="218" t="s">
        <v>166</v>
      </c>
      <c r="E255" s="219" t="s">
        <v>1296</v>
      </c>
      <c r="F255" s="220" t="s">
        <v>1297</v>
      </c>
      <c r="G255" s="221" t="s">
        <v>337</v>
      </c>
      <c r="H255" s="222">
        <v>1</v>
      </c>
      <c r="I255" s="223"/>
      <c r="J255" s="224">
        <f>ROUND(I255*H255,2)</f>
        <v>0</v>
      </c>
      <c r="K255" s="220" t="s">
        <v>1</v>
      </c>
      <c r="L255" s="44"/>
      <c r="M255" s="225" t="s">
        <v>1</v>
      </c>
      <c r="N255" s="226" t="s">
        <v>41</v>
      </c>
      <c r="O255" s="91"/>
      <c r="P255" s="227">
        <f>O255*H255</f>
        <v>0</v>
      </c>
      <c r="Q255" s="227">
        <v>0</v>
      </c>
      <c r="R255" s="227">
        <f>Q255*H255</f>
        <v>0</v>
      </c>
      <c r="S255" s="227">
        <v>0</v>
      </c>
      <c r="T255" s="228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9" t="s">
        <v>170</v>
      </c>
      <c r="AT255" s="229" t="s">
        <v>166</v>
      </c>
      <c r="AU255" s="229" t="s">
        <v>85</v>
      </c>
      <c r="AY255" s="17" t="s">
        <v>164</v>
      </c>
      <c r="BE255" s="230">
        <f>IF(N255="základní",J255,0)</f>
        <v>0</v>
      </c>
      <c r="BF255" s="230">
        <f>IF(N255="snížená",J255,0)</f>
        <v>0</v>
      </c>
      <c r="BG255" s="230">
        <f>IF(N255="zákl. přenesená",J255,0)</f>
        <v>0</v>
      </c>
      <c r="BH255" s="230">
        <f>IF(N255="sníž. přenesená",J255,0)</f>
        <v>0</v>
      </c>
      <c r="BI255" s="230">
        <f>IF(N255="nulová",J255,0)</f>
        <v>0</v>
      </c>
      <c r="BJ255" s="17" t="s">
        <v>83</v>
      </c>
      <c r="BK255" s="230">
        <f>ROUND(I255*H255,2)</f>
        <v>0</v>
      </c>
      <c r="BL255" s="17" t="s">
        <v>170</v>
      </c>
      <c r="BM255" s="229" t="s">
        <v>309</v>
      </c>
    </row>
    <row r="256" s="13" customFormat="1">
      <c r="A256" s="13"/>
      <c r="B256" s="231"/>
      <c r="C256" s="232"/>
      <c r="D256" s="233" t="s">
        <v>172</v>
      </c>
      <c r="E256" s="234" t="s">
        <v>1</v>
      </c>
      <c r="F256" s="235" t="s">
        <v>1196</v>
      </c>
      <c r="G256" s="232"/>
      <c r="H256" s="236">
        <v>1</v>
      </c>
      <c r="I256" s="237"/>
      <c r="J256" s="232"/>
      <c r="K256" s="232"/>
      <c r="L256" s="238"/>
      <c r="M256" s="239"/>
      <c r="N256" s="240"/>
      <c r="O256" s="240"/>
      <c r="P256" s="240"/>
      <c r="Q256" s="240"/>
      <c r="R256" s="240"/>
      <c r="S256" s="240"/>
      <c r="T256" s="24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2" t="s">
        <v>172</v>
      </c>
      <c r="AU256" s="242" t="s">
        <v>85</v>
      </c>
      <c r="AV256" s="13" t="s">
        <v>85</v>
      </c>
      <c r="AW256" s="13" t="s">
        <v>32</v>
      </c>
      <c r="AX256" s="13" t="s">
        <v>76</v>
      </c>
      <c r="AY256" s="242" t="s">
        <v>164</v>
      </c>
    </row>
    <row r="257" s="14" customFormat="1">
      <c r="A257" s="14"/>
      <c r="B257" s="243"/>
      <c r="C257" s="244"/>
      <c r="D257" s="233" t="s">
        <v>172</v>
      </c>
      <c r="E257" s="245" t="s">
        <v>1</v>
      </c>
      <c r="F257" s="246" t="s">
        <v>1298</v>
      </c>
      <c r="G257" s="244"/>
      <c r="H257" s="245" t="s">
        <v>1</v>
      </c>
      <c r="I257" s="247"/>
      <c r="J257" s="244"/>
      <c r="K257" s="244"/>
      <c r="L257" s="248"/>
      <c r="M257" s="249"/>
      <c r="N257" s="250"/>
      <c r="O257" s="250"/>
      <c r="P257" s="250"/>
      <c r="Q257" s="250"/>
      <c r="R257" s="250"/>
      <c r="S257" s="250"/>
      <c r="T257" s="251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2" t="s">
        <v>172</v>
      </c>
      <c r="AU257" s="252" t="s">
        <v>85</v>
      </c>
      <c r="AV257" s="14" t="s">
        <v>83</v>
      </c>
      <c r="AW257" s="14" t="s">
        <v>32</v>
      </c>
      <c r="AX257" s="14" t="s">
        <v>76</v>
      </c>
      <c r="AY257" s="252" t="s">
        <v>164</v>
      </c>
    </row>
    <row r="258" s="14" customFormat="1">
      <c r="A258" s="14"/>
      <c r="B258" s="243"/>
      <c r="C258" s="244"/>
      <c r="D258" s="233" t="s">
        <v>172</v>
      </c>
      <c r="E258" s="245" t="s">
        <v>1</v>
      </c>
      <c r="F258" s="246" t="s">
        <v>1198</v>
      </c>
      <c r="G258" s="244"/>
      <c r="H258" s="245" t="s">
        <v>1</v>
      </c>
      <c r="I258" s="247"/>
      <c r="J258" s="244"/>
      <c r="K258" s="244"/>
      <c r="L258" s="248"/>
      <c r="M258" s="249"/>
      <c r="N258" s="250"/>
      <c r="O258" s="250"/>
      <c r="P258" s="250"/>
      <c r="Q258" s="250"/>
      <c r="R258" s="250"/>
      <c r="S258" s="250"/>
      <c r="T258" s="251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2" t="s">
        <v>172</v>
      </c>
      <c r="AU258" s="252" t="s">
        <v>85</v>
      </c>
      <c r="AV258" s="14" t="s">
        <v>83</v>
      </c>
      <c r="AW258" s="14" t="s">
        <v>32</v>
      </c>
      <c r="AX258" s="14" t="s">
        <v>76</v>
      </c>
      <c r="AY258" s="252" t="s">
        <v>164</v>
      </c>
    </row>
    <row r="259" s="15" customFormat="1">
      <c r="A259" s="15"/>
      <c r="B259" s="253"/>
      <c r="C259" s="254"/>
      <c r="D259" s="233" t="s">
        <v>172</v>
      </c>
      <c r="E259" s="255" t="s">
        <v>1</v>
      </c>
      <c r="F259" s="256" t="s">
        <v>201</v>
      </c>
      <c r="G259" s="254"/>
      <c r="H259" s="257">
        <v>1</v>
      </c>
      <c r="I259" s="258"/>
      <c r="J259" s="254"/>
      <c r="K259" s="254"/>
      <c r="L259" s="259"/>
      <c r="M259" s="260"/>
      <c r="N259" s="261"/>
      <c r="O259" s="261"/>
      <c r="P259" s="261"/>
      <c r="Q259" s="261"/>
      <c r="R259" s="261"/>
      <c r="S259" s="261"/>
      <c r="T259" s="262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63" t="s">
        <v>172</v>
      </c>
      <c r="AU259" s="263" t="s">
        <v>85</v>
      </c>
      <c r="AV259" s="15" t="s">
        <v>170</v>
      </c>
      <c r="AW259" s="15" t="s">
        <v>32</v>
      </c>
      <c r="AX259" s="15" t="s">
        <v>83</v>
      </c>
      <c r="AY259" s="263" t="s">
        <v>164</v>
      </c>
    </row>
    <row r="260" s="2" customFormat="1" ht="16.5" customHeight="1">
      <c r="A260" s="38"/>
      <c r="B260" s="39"/>
      <c r="C260" s="218" t="s">
        <v>298</v>
      </c>
      <c r="D260" s="218" t="s">
        <v>166</v>
      </c>
      <c r="E260" s="219" t="s">
        <v>1299</v>
      </c>
      <c r="F260" s="220" t="s">
        <v>1300</v>
      </c>
      <c r="G260" s="221" t="s">
        <v>337</v>
      </c>
      <c r="H260" s="222">
        <v>1</v>
      </c>
      <c r="I260" s="223"/>
      <c r="J260" s="224">
        <f>ROUND(I260*H260,2)</f>
        <v>0</v>
      </c>
      <c r="K260" s="220" t="s">
        <v>1</v>
      </c>
      <c r="L260" s="44"/>
      <c r="M260" s="225" t="s">
        <v>1</v>
      </c>
      <c r="N260" s="226" t="s">
        <v>41</v>
      </c>
      <c r="O260" s="91"/>
      <c r="P260" s="227">
        <f>O260*H260</f>
        <v>0</v>
      </c>
      <c r="Q260" s="227">
        <v>0</v>
      </c>
      <c r="R260" s="227">
        <f>Q260*H260</f>
        <v>0</v>
      </c>
      <c r="S260" s="227">
        <v>0</v>
      </c>
      <c r="T260" s="228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9" t="s">
        <v>170</v>
      </c>
      <c r="AT260" s="229" t="s">
        <v>166</v>
      </c>
      <c r="AU260" s="229" t="s">
        <v>85</v>
      </c>
      <c r="AY260" s="17" t="s">
        <v>164</v>
      </c>
      <c r="BE260" s="230">
        <f>IF(N260="základní",J260,0)</f>
        <v>0</v>
      </c>
      <c r="BF260" s="230">
        <f>IF(N260="snížená",J260,0)</f>
        <v>0</v>
      </c>
      <c r="BG260" s="230">
        <f>IF(N260="zákl. přenesená",J260,0)</f>
        <v>0</v>
      </c>
      <c r="BH260" s="230">
        <f>IF(N260="sníž. přenesená",J260,0)</f>
        <v>0</v>
      </c>
      <c r="BI260" s="230">
        <f>IF(N260="nulová",J260,0)</f>
        <v>0</v>
      </c>
      <c r="BJ260" s="17" t="s">
        <v>83</v>
      </c>
      <c r="BK260" s="230">
        <f>ROUND(I260*H260,2)</f>
        <v>0</v>
      </c>
      <c r="BL260" s="17" t="s">
        <v>170</v>
      </c>
      <c r="BM260" s="229" t="s">
        <v>645</v>
      </c>
    </row>
    <row r="261" s="13" customFormat="1">
      <c r="A261" s="13"/>
      <c r="B261" s="231"/>
      <c r="C261" s="232"/>
      <c r="D261" s="233" t="s">
        <v>172</v>
      </c>
      <c r="E261" s="234" t="s">
        <v>1</v>
      </c>
      <c r="F261" s="235" t="s">
        <v>1196</v>
      </c>
      <c r="G261" s="232"/>
      <c r="H261" s="236">
        <v>1</v>
      </c>
      <c r="I261" s="237"/>
      <c r="J261" s="232"/>
      <c r="K261" s="232"/>
      <c r="L261" s="238"/>
      <c r="M261" s="239"/>
      <c r="N261" s="240"/>
      <c r="O261" s="240"/>
      <c r="P261" s="240"/>
      <c r="Q261" s="240"/>
      <c r="R261" s="240"/>
      <c r="S261" s="240"/>
      <c r="T261" s="24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2" t="s">
        <v>172</v>
      </c>
      <c r="AU261" s="242" t="s">
        <v>85</v>
      </c>
      <c r="AV261" s="13" t="s">
        <v>85</v>
      </c>
      <c r="AW261" s="13" t="s">
        <v>32</v>
      </c>
      <c r="AX261" s="13" t="s">
        <v>76</v>
      </c>
      <c r="AY261" s="242" t="s">
        <v>164</v>
      </c>
    </row>
    <row r="262" s="14" customFormat="1">
      <c r="A262" s="14"/>
      <c r="B262" s="243"/>
      <c r="C262" s="244"/>
      <c r="D262" s="233" t="s">
        <v>172</v>
      </c>
      <c r="E262" s="245" t="s">
        <v>1</v>
      </c>
      <c r="F262" s="246" t="s">
        <v>1301</v>
      </c>
      <c r="G262" s="244"/>
      <c r="H262" s="245" t="s">
        <v>1</v>
      </c>
      <c r="I262" s="247"/>
      <c r="J262" s="244"/>
      <c r="K262" s="244"/>
      <c r="L262" s="248"/>
      <c r="M262" s="249"/>
      <c r="N262" s="250"/>
      <c r="O262" s="250"/>
      <c r="P262" s="250"/>
      <c r="Q262" s="250"/>
      <c r="R262" s="250"/>
      <c r="S262" s="250"/>
      <c r="T262" s="251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2" t="s">
        <v>172</v>
      </c>
      <c r="AU262" s="252" t="s">
        <v>85</v>
      </c>
      <c r="AV262" s="14" t="s">
        <v>83</v>
      </c>
      <c r="AW262" s="14" t="s">
        <v>32</v>
      </c>
      <c r="AX262" s="14" t="s">
        <v>76</v>
      </c>
      <c r="AY262" s="252" t="s">
        <v>164</v>
      </c>
    </row>
    <row r="263" s="14" customFormat="1">
      <c r="A263" s="14"/>
      <c r="B263" s="243"/>
      <c r="C263" s="244"/>
      <c r="D263" s="233" t="s">
        <v>172</v>
      </c>
      <c r="E263" s="245" t="s">
        <v>1</v>
      </c>
      <c r="F263" s="246" t="s">
        <v>1198</v>
      </c>
      <c r="G263" s="244"/>
      <c r="H263" s="245" t="s">
        <v>1</v>
      </c>
      <c r="I263" s="247"/>
      <c r="J263" s="244"/>
      <c r="K263" s="244"/>
      <c r="L263" s="248"/>
      <c r="M263" s="249"/>
      <c r="N263" s="250"/>
      <c r="O263" s="250"/>
      <c r="P263" s="250"/>
      <c r="Q263" s="250"/>
      <c r="R263" s="250"/>
      <c r="S263" s="250"/>
      <c r="T263" s="251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2" t="s">
        <v>172</v>
      </c>
      <c r="AU263" s="252" t="s">
        <v>85</v>
      </c>
      <c r="AV263" s="14" t="s">
        <v>83</v>
      </c>
      <c r="AW263" s="14" t="s">
        <v>32</v>
      </c>
      <c r="AX263" s="14" t="s">
        <v>76</v>
      </c>
      <c r="AY263" s="252" t="s">
        <v>164</v>
      </c>
    </row>
    <row r="264" s="15" customFormat="1">
      <c r="A264" s="15"/>
      <c r="B264" s="253"/>
      <c r="C264" s="254"/>
      <c r="D264" s="233" t="s">
        <v>172</v>
      </c>
      <c r="E264" s="255" t="s">
        <v>1</v>
      </c>
      <c r="F264" s="256" t="s">
        <v>201</v>
      </c>
      <c r="G264" s="254"/>
      <c r="H264" s="257">
        <v>1</v>
      </c>
      <c r="I264" s="258"/>
      <c r="J264" s="254"/>
      <c r="K264" s="254"/>
      <c r="L264" s="259"/>
      <c r="M264" s="260"/>
      <c r="N264" s="261"/>
      <c r="O264" s="261"/>
      <c r="P264" s="261"/>
      <c r="Q264" s="261"/>
      <c r="R264" s="261"/>
      <c r="S264" s="261"/>
      <c r="T264" s="262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63" t="s">
        <v>172</v>
      </c>
      <c r="AU264" s="263" t="s">
        <v>85</v>
      </c>
      <c r="AV264" s="15" t="s">
        <v>170</v>
      </c>
      <c r="AW264" s="15" t="s">
        <v>32</v>
      </c>
      <c r="AX264" s="15" t="s">
        <v>83</v>
      </c>
      <c r="AY264" s="263" t="s">
        <v>164</v>
      </c>
    </row>
    <row r="265" s="2" customFormat="1" ht="16.5" customHeight="1">
      <c r="A265" s="38"/>
      <c r="B265" s="39"/>
      <c r="C265" s="218" t="s">
        <v>839</v>
      </c>
      <c r="D265" s="218" t="s">
        <v>166</v>
      </c>
      <c r="E265" s="219" t="s">
        <v>1302</v>
      </c>
      <c r="F265" s="220" t="s">
        <v>1303</v>
      </c>
      <c r="G265" s="221" t="s">
        <v>337</v>
      </c>
      <c r="H265" s="222">
        <v>1</v>
      </c>
      <c r="I265" s="223"/>
      <c r="J265" s="224">
        <f>ROUND(I265*H265,2)</f>
        <v>0</v>
      </c>
      <c r="K265" s="220" t="s">
        <v>1</v>
      </c>
      <c r="L265" s="44"/>
      <c r="M265" s="225" t="s">
        <v>1</v>
      </c>
      <c r="N265" s="226" t="s">
        <v>41</v>
      </c>
      <c r="O265" s="91"/>
      <c r="P265" s="227">
        <f>O265*H265</f>
        <v>0</v>
      </c>
      <c r="Q265" s="227">
        <v>0</v>
      </c>
      <c r="R265" s="227">
        <f>Q265*H265</f>
        <v>0</v>
      </c>
      <c r="S265" s="227">
        <v>0</v>
      </c>
      <c r="T265" s="228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9" t="s">
        <v>170</v>
      </c>
      <c r="AT265" s="229" t="s">
        <v>166</v>
      </c>
      <c r="AU265" s="229" t="s">
        <v>85</v>
      </c>
      <c r="AY265" s="17" t="s">
        <v>164</v>
      </c>
      <c r="BE265" s="230">
        <f>IF(N265="základní",J265,0)</f>
        <v>0</v>
      </c>
      <c r="BF265" s="230">
        <f>IF(N265="snížená",J265,0)</f>
        <v>0</v>
      </c>
      <c r="BG265" s="230">
        <f>IF(N265="zákl. přenesená",J265,0)</f>
        <v>0</v>
      </c>
      <c r="BH265" s="230">
        <f>IF(N265="sníž. přenesená",J265,0)</f>
        <v>0</v>
      </c>
      <c r="BI265" s="230">
        <f>IF(N265="nulová",J265,0)</f>
        <v>0</v>
      </c>
      <c r="BJ265" s="17" t="s">
        <v>83</v>
      </c>
      <c r="BK265" s="230">
        <f>ROUND(I265*H265,2)</f>
        <v>0</v>
      </c>
      <c r="BL265" s="17" t="s">
        <v>170</v>
      </c>
      <c r="BM265" s="229" t="s">
        <v>305</v>
      </c>
    </row>
    <row r="266" s="13" customFormat="1">
      <c r="A266" s="13"/>
      <c r="B266" s="231"/>
      <c r="C266" s="232"/>
      <c r="D266" s="233" t="s">
        <v>172</v>
      </c>
      <c r="E266" s="234" t="s">
        <v>1</v>
      </c>
      <c r="F266" s="235" t="s">
        <v>1196</v>
      </c>
      <c r="G266" s="232"/>
      <c r="H266" s="236">
        <v>1</v>
      </c>
      <c r="I266" s="237"/>
      <c r="J266" s="232"/>
      <c r="K266" s="232"/>
      <c r="L266" s="238"/>
      <c r="M266" s="239"/>
      <c r="N266" s="240"/>
      <c r="O266" s="240"/>
      <c r="P266" s="240"/>
      <c r="Q266" s="240"/>
      <c r="R266" s="240"/>
      <c r="S266" s="240"/>
      <c r="T266" s="24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2" t="s">
        <v>172</v>
      </c>
      <c r="AU266" s="242" t="s">
        <v>85</v>
      </c>
      <c r="AV266" s="13" t="s">
        <v>85</v>
      </c>
      <c r="AW266" s="13" t="s">
        <v>32</v>
      </c>
      <c r="AX266" s="13" t="s">
        <v>76</v>
      </c>
      <c r="AY266" s="242" t="s">
        <v>164</v>
      </c>
    </row>
    <row r="267" s="14" customFormat="1">
      <c r="A267" s="14"/>
      <c r="B267" s="243"/>
      <c r="C267" s="244"/>
      <c r="D267" s="233" t="s">
        <v>172</v>
      </c>
      <c r="E267" s="245" t="s">
        <v>1</v>
      </c>
      <c r="F267" s="246" t="s">
        <v>1303</v>
      </c>
      <c r="G267" s="244"/>
      <c r="H267" s="245" t="s">
        <v>1</v>
      </c>
      <c r="I267" s="247"/>
      <c r="J267" s="244"/>
      <c r="K267" s="244"/>
      <c r="L267" s="248"/>
      <c r="M267" s="249"/>
      <c r="N267" s="250"/>
      <c r="O267" s="250"/>
      <c r="P267" s="250"/>
      <c r="Q267" s="250"/>
      <c r="R267" s="250"/>
      <c r="S267" s="250"/>
      <c r="T267" s="251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2" t="s">
        <v>172</v>
      </c>
      <c r="AU267" s="252" t="s">
        <v>85</v>
      </c>
      <c r="AV267" s="14" t="s">
        <v>83</v>
      </c>
      <c r="AW267" s="14" t="s">
        <v>32</v>
      </c>
      <c r="AX267" s="14" t="s">
        <v>76</v>
      </c>
      <c r="AY267" s="252" t="s">
        <v>164</v>
      </c>
    </row>
    <row r="268" s="14" customFormat="1">
      <c r="A268" s="14"/>
      <c r="B268" s="243"/>
      <c r="C268" s="244"/>
      <c r="D268" s="233" t="s">
        <v>172</v>
      </c>
      <c r="E268" s="245" t="s">
        <v>1</v>
      </c>
      <c r="F268" s="246" t="s">
        <v>1198</v>
      </c>
      <c r="G268" s="244"/>
      <c r="H268" s="245" t="s">
        <v>1</v>
      </c>
      <c r="I268" s="247"/>
      <c r="J268" s="244"/>
      <c r="K268" s="244"/>
      <c r="L268" s="248"/>
      <c r="M268" s="249"/>
      <c r="N268" s="250"/>
      <c r="O268" s="250"/>
      <c r="P268" s="250"/>
      <c r="Q268" s="250"/>
      <c r="R268" s="250"/>
      <c r="S268" s="250"/>
      <c r="T268" s="251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2" t="s">
        <v>172</v>
      </c>
      <c r="AU268" s="252" t="s">
        <v>85</v>
      </c>
      <c r="AV268" s="14" t="s">
        <v>83</v>
      </c>
      <c r="AW268" s="14" t="s">
        <v>32</v>
      </c>
      <c r="AX268" s="14" t="s">
        <v>76</v>
      </c>
      <c r="AY268" s="252" t="s">
        <v>164</v>
      </c>
    </row>
    <row r="269" s="15" customFormat="1">
      <c r="A269" s="15"/>
      <c r="B269" s="253"/>
      <c r="C269" s="254"/>
      <c r="D269" s="233" t="s">
        <v>172</v>
      </c>
      <c r="E269" s="255" t="s">
        <v>1</v>
      </c>
      <c r="F269" s="256" t="s">
        <v>201</v>
      </c>
      <c r="G269" s="254"/>
      <c r="H269" s="257">
        <v>1</v>
      </c>
      <c r="I269" s="258"/>
      <c r="J269" s="254"/>
      <c r="K269" s="254"/>
      <c r="L269" s="259"/>
      <c r="M269" s="260"/>
      <c r="N269" s="261"/>
      <c r="O269" s="261"/>
      <c r="P269" s="261"/>
      <c r="Q269" s="261"/>
      <c r="R269" s="261"/>
      <c r="S269" s="261"/>
      <c r="T269" s="262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63" t="s">
        <v>172</v>
      </c>
      <c r="AU269" s="263" t="s">
        <v>85</v>
      </c>
      <c r="AV269" s="15" t="s">
        <v>170</v>
      </c>
      <c r="AW269" s="15" t="s">
        <v>32</v>
      </c>
      <c r="AX269" s="15" t="s">
        <v>83</v>
      </c>
      <c r="AY269" s="263" t="s">
        <v>164</v>
      </c>
    </row>
    <row r="270" s="2" customFormat="1" ht="24.15" customHeight="1">
      <c r="A270" s="38"/>
      <c r="B270" s="39"/>
      <c r="C270" s="218" t="s">
        <v>300</v>
      </c>
      <c r="D270" s="218" t="s">
        <v>166</v>
      </c>
      <c r="E270" s="219" t="s">
        <v>1304</v>
      </c>
      <c r="F270" s="220" t="s">
        <v>1305</v>
      </c>
      <c r="G270" s="221" t="s">
        <v>337</v>
      </c>
      <c r="H270" s="222">
        <v>1</v>
      </c>
      <c r="I270" s="223"/>
      <c r="J270" s="224">
        <f>ROUND(I270*H270,2)</f>
        <v>0</v>
      </c>
      <c r="K270" s="220" t="s">
        <v>1</v>
      </c>
      <c r="L270" s="44"/>
      <c r="M270" s="225" t="s">
        <v>1</v>
      </c>
      <c r="N270" s="226" t="s">
        <v>41</v>
      </c>
      <c r="O270" s="91"/>
      <c r="P270" s="227">
        <f>O270*H270</f>
        <v>0</v>
      </c>
      <c r="Q270" s="227">
        <v>0</v>
      </c>
      <c r="R270" s="227">
        <f>Q270*H270</f>
        <v>0</v>
      </c>
      <c r="S270" s="227">
        <v>0</v>
      </c>
      <c r="T270" s="228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9" t="s">
        <v>170</v>
      </c>
      <c r="AT270" s="229" t="s">
        <v>166</v>
      </c>
      <c r="AU270" s="229" t="s">
        <v>85</v>
      </c>
      <c r="AY270" s="17" t="s">
        <v>164</v>
      </c>
      <c r="BE270" s="230">
        <f>IF(N270="základní",J270,0)</f>
        <v>0</v>
      </c>
      <c r="BF270" s="230">
        <f>IF(N270="snížená",J270,0)</f>
        <v>0</v>
      </c>
      <c r="BG270" s="230">
        <f>IF(N270="zákl. přenesená",J270,0)</f>
        <v>0</v>
      </c>
      <c r="BH270" s="230">
        <f>IF(N270="sníž. přenesená",J270,0)</f>
        <v>0</v>
      </c>
      <c r="BI270" s="230">
        <f>IF(N270="nulová",J270,0)</f>
        <v>0</v>
      </c>
      <c r="BJ270" s="17" t="s">
        <v>83</v>
      </c>
      <c r="BK270" s="230">
        <f>ROUND(I270*H270,2)</f>
        <v>0</v>
      </c>
      <c r="BL270" s="17" t="s">
        <v>170</v>
      </c>
      <c r="BM270" s="229" t="s">
        <v>351</v>
      </c>
    </row>
    <row r="271" s="13" customFormat="1">
      <c r="A271" s="13"/>
      <c r="B271" s="231"/>
      <c r="C271" s="232"/>
      <c r="D271" s="233" t="s">
        <v>172</v>
      </c>
      <c r="E271" s="234" t="s">
        <v>1</v>
      </c>
      <c r="F271" s="235" t="s">
        <v>1306</v>
      </c>
      <c r="G271" s="232"/>
      <c r="H271" s="236">
        <v>1</v>
      </c>
      <c r="I271" s="237"/>
      <c r="J271" s="232"/>
      <c r="K271" s="232"/>
      <c r="L271" s="238"/>
      <c r="M271" s="239"/>
      <c r="N271" s="240"/>
      <c r="O271" s="240"/>
      <c r="P271" s="240"/>
      <c r="Q271" s="240"/>
      <c r="R271" s="240"/>
      <c r="S271" s="240"/>
      <c r="T271" s="24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2" t="s">
        <v>172</v>
      </c>
      <c r="AU271" s="242" t="s">
        <v>85</v>
      </c>
      <c r="AV271" s="13" t="s">
        <v>85</v>
      </c>
      <c r="AW271" s="13" t="s">
        <v>32</v>
      </c>
      <c r="AX271" s="13" t="s">
        <v>76</v>
      </c>
      <c r="AY271" s="242" t="s">
        <v>164</v>
      </c>
    </row>
    <row r="272" s="14" customFormat="1">
      <c r="A272" s="14"/>
      <c r="B272" s="243"/>
      <c r="C272" s="244"/>
      <c r="D272" s="233" t="s">
        <v>172</v>
      </c>
      <c r="E272" s="245" t="s">
        <v>1</v>
      </c>
      <c r="F272" s="246" t="s">
        <v>1307</v>
      </c>
      <c r="G272" s="244"/>
      <c r="H272" s="245" t="s">
        <v>1</v>
      </c>
      <c r="I272" s="247"/>
      <c r="J272" s="244"/>
      <c r="K272" s="244"/>
      <c r="L272" s="248"/>
      <c r="M272" s="249"/>
      <c r="N272" s="250"/>
      <c r="O272" s="250"/>
      <c r="P272" s="250"/>
      <c r="Q272" s="250"/>
      <c r="R272" s="250"/>
      <c r="S272" s="250"/>
      <c r="T272" s="251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2" t="s">
        <v>172</v>
      </c>
      <c r="AU272" s="252" t="s">
        <v>85</v>
      </c>
      <c r="AV272" s="14" t="s">
        <v>83</v>
      </c>
      <c r="AW272" s="14" t="s">
        <v>32</v>
      </c>
      <c r="AX272" s="14" t="s">
        <v>76</v>
      </c>
      <c r="AY272" s="252" t="s">
        <v>164</v>
      </c>
    </row>
    <row r="273" s="14" customFormat="1">
      <c r="A273" s="14"/>
      <c r="B273" s="243"/>
      <c r="C273" s="244"/>
      <c r="D273" s="233" t="s">
        <v>172</v>
      </c>
      <c r="E273" s="245" t="s">
        <v>1</v>
      </c>
      <c r="F273" s="246" t="s">
        <v>1198</v>
      </c>
      <c r="G273" s="244"/>
      <c r="H273" s="245" t="s">
        <v>1</v>
      </c>
      <c r="I273" s="247"/>
      <c r="J273" s="244"/>
      <c r="K273" s="244"/>
      <c r="L273" s="248"/>
      <c r="M273" s="249"/>
      <c r="N273" s="250"/>
      <c r="O273" s="250"/>
      <c r="P273" s="250"/>
      <c r="Q273" s="250"/>
      <c r="R273" s="250"/>
      <c r="S273" s="250"/>
      <c r="T273" s="251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2" t="s">
        <v>172</v>
      </c>
      <c r="AU273" s="252" t="s">
        <v>85</v>
      </c>
      <c r="AV273" s="14" t="s">
        <v>83</v>
      </c>
      <c r="AW273" s="14" t="s">
        <v>32</v>
      </c>
      <c r="AX273" s="14" t="s">
        <v>76</v>
      </c>
      <c r="AY273" s="252" t="s">
        <v>164</v>
      </c>
    </row>
    <row r="274" s="15" customFormat="1">
      <c r="A274" s="15"/>
      <c r="B274" s="253"/>
      <c r="C274" s="254"/>
      <c r="D274" s="233" t="s">
        <v>172</v>
      </c>
      <c r="E274" s="255" t="s">
        <v>1</v>
      </c>
      <c r="F274" s="256" t="s">
        <v>201</v>
      </c>
      <c r="G274" s="254"/>
      <c r="H274" s="257">
        <v>1</v>
      </c>
      <c r="I274" s="258"/>
      <c r="J274" s="254"/>
      <c r="K274" s="254"/>
      <c r="L274" s="259"/>
      <c r="M274" s="260"/>
      <c r="N274" s="261"/>
      <c r="O274" s="261"/>
      <c r="P274" s="261"/>
      <c r="Q274" s="261"/>
      <c r="R274" s="261"/>
      <c r="S274" s="261"/>
      <c r="T274" s="262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63" t="s">
        <v>172</v>
      </c>
      <c r="AU274" s="263" t="s">
        <v>85</v>
      </c>
      <c r="AV274" s="15" t="s">
        <v>170</v>
      </c>
      <c r="AW274" s="15" t="s">
        <v>32</v>
      </c>
      <c r="AX274" s="15" t="s">
        <v>83</v>
      </c>
      <c r="AY274" s="263" t="s">
        <v>164</v>
      </c>
    </row>
    <row r="275" s="2" customFormat="1" ht="16.5" customHeight="1">
      <c r="A275" s="38"/>
      <c r="B275" s="39"/>
      <c r="C275" s="218" t="s">
        <v>846</v>
      </c>
      <c r="D275" s="218" t="s">
        <v>166</v>
      </c>
      <c r="E275" s="219" t="s">
        <v>1308</v>
      </c>
      <c r="F275" s="220" t="s">
        <v>1309</v>
      </c>
      <c r="G275" s="221" t="s">
        <v>337</v>
      </c>
      <c r="H275" s="222">
        <v>1</v>
      </c>
      <c r="I275" s="223"/>
      <c r="J275" s="224">
        <f>ROUND(I275*H275,2)</f>
        <v>0</v>
      </c>
      <c r="K275" s="220" t="s">
        <v>1</v>
      </c>
      <c r="L275" s="44"/>
      <c r="M275" s="225" t="s">
        <v>1</v>
      </c>
      <c r="N275" s="226" t="s">
        <v>41</v>
      </c>
      <c r="O275" s="91"/>
      <c r="P275" s="227">
        <f>O275*H275</f>
        <v>0</v>
      </c>
      <c r="Q275" s="227">
        <v>0</v>
      </c>
      <c r="R275" s="227">
        <f>Q275*H275</f>
        <v>0</v>
      </c>
      <c r="S275" s="227">
        <v>0</v>
      </c>
      <c r="T275" s="228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9" t="s">
        <v>170</v>
      </c>
      <c r="AT275" s="229" t="s">
        <v>166</v>
      </c>
      <c r="AU275" s="229" t="s">
        <v>85</v>
      </c>
      <c r="AY275" s="17" t="s">
        <v>164</v>
      </c>
      <c r="BE275" s="230">
        <f>IF(N275="základní",J275,0)</f>
        <v>0</v>
      </c>
      <c r="BF275" s="230">
        <f>IF(N275="snížená",J275,0)</f>
        <v>0</v>
      </c>
      <c r="BG275" s="230">
        <f>IF(N275="zákl. přenesená",J275,0)</f>
        <v>0</v>
      </c>
      <c r="BH275" s="230">
        <f>IF(N275="sníž. přenesená",J275,0)</f>
        <v>0</v>
      </c>
      <c r="BI275" s="230">
        <f>IF(N275="nulová",J275,0)</f>
        <v>0</v>
      </c>
      <c r="BJ275" s="17" t="s">
        <v>83</v>
      </c>
      <c r="BK275" s="230">
        <f>ROUND(I275*H275,2)</f>
        <v>0</v>
      </c>
      <c r="BL275" s="17" t="s">
        <v>170</v>
      </c>
      <c r="BM275" s="229" t="s">
        <v>642</v>
      </c>
    </row>
    <row r="276" s="13" customFormat="1">
      <c r="A276" s="13"/>
      <c r="B276" s="231"/>
      <c r="C276" s="232"/>
      <c r="D276" s="233" t="s">
        <v>172</v>
      </c>
      <c r="E276" s="234" t="s">
        <v>1</v>
      </c>
      <c r="F276" s="235" t="s">
        <v>1240</v>
      </c>
      <c r="G276" s="232"/>
      <c r="H276" s="236">
        <v>1</v>
      </c>
      <c r="I276" s="237"/>
      <c r="J276" s="232"/>
      <c r="K276" s="232"/>
      <c r="L276" s="238"/>
      <c r="M276" s="239"/>
      <c r="N276" s="240"/>
      <c r="O276" s="240"/>
      <c r="P276" s="240"/>
      <c r="Q276" s="240"/>
      <c r="R276" s="240"/>
      <c r="S276" s="240"/>
      <c r="T276" s="24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2" t="s">
        <v>172</v>
      </c>
      <c r="AU276" s="242" t="s">
        <v>85</v>
      </c>
      <c r="AV276" s="13" t="s">
        <v>85</v>
      </c>
      <c r="AW276" s="13" t="s">
        <v>32</v>
      </c>
      <c r="AX276" s="13" t="s">
        <v>76</v>
      </c>
      <c r="AY276" s="242" t="s">
        <v>164</v>
      </c>
    </row>
    <row r="277" s="15" customFormat="1">
      <c r="A277" s="15"/>
      <c r="B277" s="253"/>
      <c r="C277" s="254"/>
      <c r="D277" s="233" t="s">
        <v>172</v>
      </c>
      <c r="E277" s="255" t="s">
        <v>1</v>
      </c>
      <c r="F277" s="256" t="s">
        <v>201</v>
      </c>
      <c r="G277" s="254"/>
      <c r="H277" s="257">
        <v>1</v>
      </c>
      <c r="I277" s="258"/>
      <c r="J277" s="254"/>
      <c r="K277" s="254"/>
      <c r="L277" s="259"/>
      <c r="M277" s="260"/>
      <c r="N277" s="261"/>
      <c r="O277" s="261"/>
      <c r="P277" s="261"/>
      <c r="Q277" s="261"/>
      <c r="R277" s="261"/>
      <c r="S277" s="261"/>
      <c r="T277" s="262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63" t="s">
        <v>172</v>
      </c>
      <c r="AU277" s="263" t="s">
        <v>85</v>
      </c>
      <c r="AV277" s="15" t="s">
        <v>170</v>
      </c>
      <c r="AW277" s="15" t="s">
        <v>32</v>
      </c>
      <c r="AX277" s="15" t="s">
        <v>83</v>
      </c>
      <c r="AY277" s="263" t="s">
        <v>164</v>
      </c>
    </row>
    <row r="278" s="2" customFormat="1" ht="16.5" customHeight="1">
      <c r="A278" s="38"/>
      <c r="B278" s="39"/>
      <c r="C278" s="218" t="s">
        <v>302</v>
      </c>
      <c r="D278" s="218" t="s">
        <v>166</v>
      </c>
      <c r="E278" s="219" t="s">
        <v>1310</v>
      </c>
      <c r="F278" s="220" t="s">
        <v>1311</v>
      </c>
      <c r="G278" s="221" t="s">
        <v>337</v>
      </c>
      <c r="H278" s="222">
        <v>1</v>
      </c>
      <c r="I278" s="223"/>
      <c r="J278" s="224">
        <f>ROUND(I278*H278,2)</f>
        <v>0</v>
      </c>
      <c r="K278" s="220" t="s">
        <v>1</v>
      </c>
      <c r="L278" s="44"/>
      <c r="M278" s="225" t="s">
        <v>1</v>
      </c>
      <c r="N278" s="226" t="s">
        <v>41</v>
      </c>
      <c r="O278" s="91"/>
      <c r="P278" s="227">
        <f>O278*H278</f>
        <v>0</v>
      </c>
      <c r="Q278" s="227">
        <v>0</v>
      </c>
      <c r="R278" s="227">
        <f>Q278*H278</f>
        <v>0</v>
      </c>
      <c r="S278" s="227">
        <v>0</v>
      </c>
      <c r="T278" s="228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9" t="s">
        <v>170</v>
      </c>
      <c r="AT278" s="229" t="s">
        <v>166</v>
      </c>
      <c r="AU278" s="229" t="s">
        <v>85</v>
      </c>
      <c r="AY278" s="17" t="s">
        <v>164</v>
      </c>
      <c r="BE278" s="230">
        <f>IF(N278="základní",J278,0)</f>
        <v>0</v>
      </c>
      <c r="BF278" s="230">
        <f>IF(N278="snížená",J278,0)</f>
        <v>0</v>
      </c>
      <c r="BG278" s="230">
        <f>IF(N278="zákl. přenesená",J278,0)</f>
        <v>0</v>
      </c>
      <c r="BH278" s="230">
        <f>IF(N278="sníž. přenesená",J278,0)</f>
        <v>0</v>
      </c>
      <c r="BI278" s="230">
        <f>IF(N278="nulová",J278,0)</f>
        <v>0</v>
      </c>
      <c r="BJ278" s="17" t="s">
        <v>83</v>
      </c>
      <c r="BK278" s="230">
        <f>ROUND(I278*H278,2)</f>
        <v>0</v>
      </c>
      <c r="BL278" s="17" t="s">
        <v>170</v>
      </c>
      <c r="BM278" s="229" t="s">
        <v>649</v>
      </c>
    </row>
    <row r="279" s="13" customFormat="1">
      <c r="A279" s="13"/>
      <c r="B279" s="231"/>
      <c r="C279" s="232"/>
      <c r="D279" s="233" t="s">
        <v>172</v>
      </c>
      <c r="E279" s="234" t="s">
        <v>1</v>
      </c>
      <c r="F279" s="235" t="s">
        <v>1196</v>
      </c>
      <c r="G279" s="232"/>
      <c r="H279" s="236">
        <v>1</v>
      </c>
      <c r="I279" s="237"/>
      <c r="J279" s="232"/>
      <c r="K279" s="232"/>
      <c r="L279" s="238"/>
      <c r="M279" s="239"/>
      <c r="N279" s="240"/>
      <c r="O279" s="240"/>
      <c r="P279" s="240"/>
      <c r="Q279" s="240"/>
      <c r="R279" s="240"/>
      <c r="S279" s="240"/>
      <c r="T279" s="24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2" t="s">
        <v>172</v>
      </c>
      <c r="AU279" s="242" t="s">
        <v>85</v>
      </c>
      <c r="AV279" s="13" t="s">
        <v>85</v>
      </c>
      <c r="AW279" s="13" t="s">
        <v>32</v>
      </c>
      <c r="AX279" s="13" t="s">
        <v>76</v>
      </c>
      <c r="AY279" s="242" t="s">
        <v>164</v>
      </c>
    </row>
    <row r="280" s="14" customFormat="1">
      <c r="A280" s="14"/>
      <c r="B280" s="243"/>
      <c r="C280" s="244"/>
      <c r="D280" s="233" t="s">
        <v>172</v>
      </c>
      <c r="E280" s="245" t="s">
        <v>1</v>
      </c>
      <c r="F280" s="246" t="s">
        <v>1312</v>
      </c>
      <c r="G280" s="244"/>
      <c r="H280" s="245" t="s">
        <v>1</v>
      </c>
      <c r="I280" s="247"/>
      <c r="J280" s="244"/>
      <c r="K280" s="244"/>
      <c r="L280" s="248"/>
      <c r="M280" s="249"/>
      <c r="N280" s="250"/>
      <c r="O280" s="250"/>
      <c r="P280" s="250"/>
      <c r="Q280" s="250"/>
      <c r="R280" s="250"/>
      <c r="S280" s="250"/>
      <c r="T280" s="251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2" t="s">
        <v>172</v>
      </c>
      <c r="AU280" s="252" t="s">
        <v>85</v>
      </c>
      <c r="AV280" s="14" t="s">
        <v>83</v>
      </c>
      <c r="AW280" s="14" t="s">
        <v>32</v>
      </c>
      <c r="AX280" s="14" t="s">
        <v>76</v>
      </c>
      <c r="AY280" s="252" t="s">
        <v>164</v>
      </c>
    </row>
    <row r="281" s="14" customFormat="1">
      <c r="A281" s="14"/>
      <c r="B281" s="243"/>
      <c r="C281" s="244"/>
      <c r="D281" s="233" t="s">
        <v>172</v>
      </c>
      <c r="E281" s="245" t="s">
        <v>1</v>
      </c>
      <c r="F281" s="246" t="s">
        <v>1313</v>
      </c>
      <c r="G281" s="244"/>
      <c r="H281" s="245" t="s">
        <v>1</v>
      </c>
      <c r="I281" s="247"/>
      <c r="J281" s="244"/>
      <c r="K281" s="244"/>
      <c r="L281" s="248"/>
      <c r="M281" s="249"/>
      <c r="N281" s="250"/>
      <c r="O281" s="250"/>
      <c r="P281" s="250"/>
      <c r="Q281" s="250"/>
      <c r="R281" s="250"/>
      <c r="S281" s="250"/>
      <c r="T281" s="251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2" t="s">
        <v>172</v>
      </c>
      <c r="AU281" s="252" t="s">
        <v>85</v>
      </c>
      <c r="AV281" s="14" t="s">
        <v>83</v>
      </c>
      <c r="AW281" s="14" t="s">
        <v>32</v>
      </c>
      <c r="AX281" s="14" t="s">
        <v>76</v>
      </c>
      <c r="AY281" s="252" t="s">
        <v>164</v>
      </c>
    </row>
    <row r="282" s="14" customFormat="1">
      <c r="A282" s="14"/>
      <c r="B282" s="243"/>
      <c r="C282" s="244"/>
      <c r="D282" s="233" t="s">
        <v>172</v>
      </c>
      <c r="E282" s="245" t="s">
        <v>1</v>
      </c>
      <c r="F282" s="246" t="s">
        <v>1314</v>
      </c>
      <c r="G282" s="244"/>
      <c r="H282" s="245" t="s">
        <v>1</v>
      </c>
      <c r="I282" s="247"/>
      <c r="J282" s="244"/>
      <c r="K282" s="244"/>
      <c r="L282" s="248"/>
      <c r="M282" s="249"/>
      <c r="N282" s="250"/>
      <c r="O282" s="250"/>
      <c r="P282" s="250"/>
      <c r="Q282" s="250"/>
      <c r="R282" s="250"/>
      <c r="S282" s="250"/>
      <c r="T282" s="251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2" t="s">
        <v>172</v>
      </c>
      <c r="AU282" s="252" t="s">
        <v>85</v>
      </c>
      <c r="AV282" s="14" t="s">
        <v>83</v>
      </c>
      <c r="AW282" s="14" t="s">
        <v>32</v>
      </c>
      <c r="AX282" s="14" t="s">
        <v>76</v>
      </c>
      <c r="AY282" s="252" t="s">
        <v>164</v>
      </c>
    </row>
    <row r="283" s="14" customFormat="1">
      <c r="A283" s="14"/>
      <c r="B283" s="243"/>
      <c r="C283" s="244"/>
      <c r="D283" s="233" t="s">
        <v>172</v>
      </c>
      <c r="E283" s="245" t="s">
        <v>1</v>
      </c>
      <c r="F283" s="246" t="s">
        <v>1315</v>
      </c>
      <c r="G283" s="244"/>
      <c r="H283" s="245" t="s">
        <v>1</v>
      </c>
      <c r="I283" s="247"/>
      <c r="J283" s="244"/>
      <c r="K283" s="244"/>
      <c r="L283" s="248"/>
      <c r="M283" s="249"/>
      <c r="N283" s="250"/>
      <c r="O283" s="250"/>
      <c r="P283" s="250"/>
      <c r="Q283" s="250"/>
      <c r="R283" s="250"/>
      <c r="S283" s="250"/>
      <c r="T283" s="251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2" t="s">
        <v>172</v>
      </c>
      <c r="AU283" s="252" t="s">
        <v>85</v>
      </c>
      <c r="AV283" s="14" t="s">
        <v>83</v>
      </c>
      <c r="AW283" s="14" t="s">
        <v>32</v>
      </c>
      <c r="AX283" s="14" t="s">
        <v>76</v>
      </c>
      <c r="AY283" s="252" t="s">
        <v>164</v>
      </c>
    </row>
    <row r="284" s="14" customFormat="1">
      <c r="A284" s="14"/>
      <c r="B284" s="243"/>
      <c r="C284" s="244"/>
      <c r="D284" s="233" t="s">
        <v>172</v>
      </c>
      <c r="E284" s="245" t="s">
        <v>1</v>
      </c>
      <c r="F284" s="246" t="s">
        <v>1316</v>
      </c>
      <c r="G284" s="244"/>
      <c r="H284" s="245" t="s">
        <v>1</v>
      </c>
      <c r="I284" s="247"/>
      <c r="J284" s="244"/>
      <c r="K284" s="244"/>
      <c r="L284" s="248"/>
      <c r="M284" s="249"/>
      <c r="N284" s="250"/>
      <c r="O284" s="250"/>
      <c r="P284" s="250"/>
      <c r="Q284" s="250"/>
      <c r="R284" s="250"/>
      <c r="S284" s="250"/>
      <c r="T284" s="251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2" t="s">
        <v>172</v>
      </c>
      <c r="AU284" s="252" t="s">
        <v>85</v>
      </c>
      <c r="AV284" s="14" t="s">
        <v>83</v>
      </c>
      <c r="AW284" s="14" t="s">
        <v>32</v>
      </c>
      <c r="AX284" s="14" t="s">
        <v>76</v>
      </c>
      <c r="AY284" s="252" t="s">
        <v>164</v>
      </c>
    </row>
    <row r="285" s="14" customFormat="1">
      <c r="A285" s="14"/>
      <c r="B285" s="243"/>
      <c r="C285" s="244"/>
      <c r="D285" s="233" t="s">
        <v>172</v>
      </c>
      <c r="E285" s="245" t="s">
        <v>1</v>
      </c>
      <c r="F285" s="246" t="s">
        <v>1317</v>
      </c>
      <c r="G285" s="244"/>
      <c r="H285" s="245" t="s">
        <v>1</v>
      </c>
      <c r="I285" s="247"/>
      <c r="J285" s="244"/>
      <c r="K285" s="244"/>
      <c r="L285" s="248"/>
      <c r="M285" s="249"/>
      <c r="N285" s="250"/>
      <c r="O285" s="250"/>
      <c r="P285" s="250"/>
      <c r="Q285" s="250"/>
      <c r="R285" s="250"/>
      <c r="S285" s="250"/>
      <c r="T285" s="251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2" t="s">
        <v>172</v>
      </c>
      <c r="AU285" s="252" t="s">
        <v>85</v>
      </c>
      <c r="AV285" s="14" t="s">
        <v>83</v>
      </c>
      <c r="AW285" s="14" t="s">
        <v>32</v>
      </c>
      <c r="AX285" s="14" t="s">
        <v>76</v>
      </c>
      <c r="AY285" s="252" t="s">
        <v>164</v>
      </c>
    </row>
    <row r="286" s="14" customFormat="1">
      <c r="A286" s="14"/>
      <c r="B286" s="243"/>
      <c r="C286" s="244"/>
      <c r="D286" s="233" t="s">
        <v>172</v>
      </c>
      <c r="E286" s="245" t="s">
        <v>1</v>
      </c>
      <c r="F286" s="246" t="s">
        <v>1198</v>
      </c>
      <c r="G286" s="244"/>
      <c r="H286" s="245" t="s">
        <v>1</v>
      </c>
      <c r="I286" s="247"/>
      <c r="J286" s="244"/>
      <c r="K286" s="244"/>
      <c r="L286" s="248"/>
      <c r="M286" s="249"/>
      <c r="N286" s="250"/>
      <c r="O286" s="250"/>
      <c r="P286" s="250"/>
      <c r="Q286" s="250"/>
      <c r="R286" s="250"/>
      <c r="S286" s="250"/>
      <c r="T286" s="251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2" t="s">
        <v>172</v>
      </c>
      <c r="AU286" s="252" t="s">
        <v>85</v>
      </c>
      <c r="AV286" s="14" t="s">
        <v>83</v>
      </c>
      <c r="AW286" s="14" t="s">
        <v>32</v>
      </c>
      <c r="AX286" s="14" t="s">
        <v>76</v>
      </c>
      <c r="AY286" s="252" t="s">
        <v>164</v>
      </c>
    </row>
    <row r="287" s="15" customFormat="1">
      <c r="A287" s="15"/>
      <c r="B287" s="253"/>
      <c r="C287" s="254"/>
      <c r="D287" s="233" t="s">
        <v>172</v>
      </c>
      <c r="E287" s="255" t="s">
        <v>1</v>
      </c>
      <c r="F287" s="256" t="s">
        <v>201</v>
      </c>
      <c r="G287" s="254"/>
      <c r="H287" s="257">
        <v>1</v>
      </c>
      <c r="I287" s="258"/>
      <c r="J287" s="254"/>
      <c r="K287" s="254"/>
      <c r="L287" s="259"/>
      <c r="M287" s="269"/>
      <c r="N287" s="270"/>
      <c r="O287" s="270"/>
      <c r="P287" s="270"/>
      <c r="Q287" s="270"/>
      <c r="R287" s="270"/>
      <c r="S287" s="270"/>
      <c r="T287" s="271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63" t="s">
        <v>172</v>
      </c>
      <c r="AU287" s="263" t="s">
        <v>85</v>
      </c>
      <c r="AV287" s="15" t="s">
        <v>170</v>
      </c>
      <c r="AW287" s="15" t="s">
        <v>32</v>
      </c>
      <c r="AX287" s="15" t="s">
        <v>83</v>
      </c>
      <c r="AY287" s="263" t="s">
        <v>164</v>
      </c>
    </row>
    <row r="288" s="2" customFormat="1" ht="6.96" customHeight="1">
      <c r="A288" s="38"/>
      <c r="B288" s="66"/>
      <c r="C288" s="67"/>
      <c r="D288" s="67"/>
      <c r="E288" s="67"/>
      <c r="F288" s="67"/>
      <c r="G288" s="67"/>
      <c r="H288" s="67"/>
      <c r="I288" s="67"/>
      <c r="J288" s="67"/>
      <c r="K288" s="67"/>
      <c r="L288" s="44"/>
      <c r="M288" s="38"/>
      <c r="O288" s="38"/>
      <c r="P288" s="38"/>
      <c r="Q288" s="38"/>
      <c r="R288" s="38"/>
      <c r="S288" s="38"/>
      <c r="T288" s="38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</row>
  </sheetData>
  <sheetProtection sheet="1" autoFilter="0" formatColumns="0" formatRows="0" objects="1" scenarios="1" spinCount="100000" saltValue="bu5WRGKUz4w6jMSIjdl6FUcQIT2/UgsERCypbdAf66Z2B51Bmulv/po4i+bhja6tdyUkTFH+ElvnKvhXediMJA==" hashValue="T8skGtZkEfNHbvZ9rR+GlDu0dke8kRji+7S+oGWf0+ivzJl9sPXFinYJhRDLbO9i2IqvSXwgT6o+5x0L5OW5HQ==" algorithmName="SHA-512" password="C7A2"/>
  <autoFilter ref="C117:K287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131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2021022oL - _II-401, III-36063, III-36066 Lipník, úprava křižovatky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132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250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8. 6. 2022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ROUND((SUM(BE119:BE132)),  2)</f>
        <v>0</v>
      </c>
      <c r="G33" s="38"/>
      <c r="H33" s="38"/>
      <c r="I33" s="155">
        <v>0.20999999999999999</v>
      </c>
      <c r="J33" s="154">
        <f>ROUND(((SUM(BE119:BE132))*I33),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ROUND((SUM(BF119:BF132)),  2)</f>
        <v>0</v>
      </c>
      <c r="G34" s="38"/>
      <c r="H34" s="38"/>
      <c r="I34" s="155">
        <v>0.14999999999999999</v>
      </c>
      <c r="J34" s="154">
        <f>ROUND(((SUM(BF119:BF132))*I34),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ROUND((SUM(BG119:BG132)),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ROUND((SUM(BH119:BH132)),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ROUND((SUM(BI119:BI132)),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2021022oL - _II-401, III-36063, III-36066 Lipník, úprava křižovatky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016.2 - Rozpočet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Obec Lipník u Hrotovic</v>
      </c>
      <c r="G89" s="40"/>
      <c r="H89" s="40"/>
      <c r="I89" s="32" t="s">
        <v>22</v>
      </c>
      <c r="J89" s="79" t="str">
        <f>IF(J12="","",J12)</f>
        <v>8. 6. 2022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Obec Lipník</v>
      </c>
      <c r="G91" s="40"/>
      <c r="H91" s="40"/>
      <c r="I91" s="32" t="s">
        <v>30</v>
      </c>
      <c r="J91" s="36" t="str">
        <f>E21</f>
        <v>TERRA-POZEMKOVÉ ÚPRAVY,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Milan Holotík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140</v>
      </c>
      <c r="D94" s="176"/>
      <c r="E94" s="176"/>
      <c r="F94" s="176"/>
      <c r="G94" s="176"/>
      <c r="H94" s="176"/>
      <c r="I94" s="176"/>
      <c r="J94" s="177" t="s">
        <v>141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142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143</v>
      </c>
    </row>
    <row r="97" s="9" customFormat="1" ht="24.96" customHeight="1">
      <c r="A97" s="9"/>
      <c r="B97" s="179"/>
      <c r="C97" s="180"/>
      <c r="D97" s="181" t="s">
        <v>251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252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253</v>
      </c>
      <c r="E99" s="188"/>
      <c r="F99" s="188"/>
      <c r="G99" s="188"/>
      <c r="H99" s="188"/>
      <c r="I99" s="188"/>
      <c r="J99" s="189">
        <f>J126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149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74" t="str">
        <f>E7</f>
        <v>2021022oL - _II-401, III-36063, III-36066 Lipník, úprava křižovatky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132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SO 016.2 - Rozpočet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>Obec Lipník u Hrotovic</v>
      </c>
      <c r="G113" s="40"/>
      <c r="H113" s="40"/>
      <c r="I113" s="32" t="s">
        <v>22</v>
      </c>
      <c r="J113" s="79" t="str">
        <f>IF(J12="","",J12)</f>
        <v>8. 6. 2022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40.05" customHeight="1">
      <c r="A115" s="38"/>
      <c r="B115" s="39"/>
      <c r="C115" s="32" t="s">
        <v>24</v>
      </c>
      <c r="D115" s="40"/>
      <c r="E115" s="40"/>
      <c r="F115" s="27" t="str">
        <f>E15</f>
        <v>Obec Lipník</v>
      </c>
      <c r="G115" s="40"/>
      <c r="H115" s="40"/>
      <c r="I115" s="32" t="s">
        <v>30</v>
      </c>
      <c r="J115" s="36" t="str">
        <f>E21</f>
        <v>TERRA-POZEMKOVÉ ÚPRAVY, s.r.o.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28</v>
      </c>
      <c r="D116" s="40"/>
      <c r="E116" s="40"/>
      <c r="F116" s="27" t="str">
        <f>IF(E18="","",E18)</f>
        <v>Vyplň údaj</v>
      </c>
      <c r="G116" s="40"/>
      <c r="H116" s="40"/>
      <c r="I116" s="32" t="s">
        <v>33</v>
      </c>
      <c r="J116" s="36" t="str">
        <f>E24</f>
        <v>Milan Holotík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150</v>
      </c>
      <c r="D118" s="194" t="s">
        <v>61</v>
      </c>
      <c r="E118" s="194" t="s">
        <v>57</v>
      </c>
      <c r="F118" s="194" t="s">
        <v>58</v>
      </c>
      <c r="G118" s="194" t="s">
        <v>151</v>
      </c>
      <c r="H118" s="194" t="s">
        <v>152</v>
      </c>
      <c r="I118" s="194" t="s">
        <v>153</v>
      </c>
      <c r="J118" s="194" t="s">
        <v>141</v>
      </c>
      <c r="K118" s="195" t="s">
        <v>154</v>
      </c>
      <c r="L118" s="196"/>
      <c r="M118" s="100" t="s">
        <v>1</v>
      </c>
      <c r="N118" s="101" t="s">
        <v>40</v>
      </c>
      <c r="O118" s="101" t="s">
        <v>155</v>
      </c>
      <c r="P118" s="101" t="s">
        <v>156</v>
      </c>
      <c r="Q118" s="101" t="s">
        <v>157</v>
      </c>
      <c r="R118" s="101" t="s">
        <v>158</v>
      </c>
      <c r="S118" s="101" t="s">
        <v>159</v>
      </c>
      <c r="T118" s="102" t="s">
        <v>160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161</v>
      </c>
      <c r="D119" s="40"/>
      <c r="E119" s="40"/>
      <c r="F119" s="40"/>
      <c r="G119" s="40"/>
      <c r="H119" s="40"/>
      <c r="I119" s="40"/>
      <c r="J119" s="197">
        <f>BK119</f>
        <v>0</v>
      </c>
      <c r="K119" s="40"/>
      <c r="L119" s="44"/>
      <c r="M119" s="103"/>
      <c r="N119" s="198"/>
      <c r="O119" s="104"/>
      <c r="P119" s="199">
        <f>P120</f>
        <v>0</v>
      </c>
      <c r="Q119" s="104"/>
      <c r="R119" s="199">
        <f>R120</f>
        <v>0</v>
      </c>
      <c r="S119" s="104"/>
      <c r="T119" s="200">
        <f>T120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75</v>
      </c>
      <c r="AU119" s="17" t="s">
        <v>143</v>
      </c>
      <c r="BK119" s="201">
        <f>BK120</f>
        <v>0</v>
      </c>
    </row>
    <row r="120" s="12" customFormat="1" ht="25.92" customHeight="1">
      <c r="A120" s="12"/>
      <c r="B120" s="202"/>
      <c r="C120" s="203"/>
      <c r="D120" s="204" t="s">
        <v>75</v>
      </c>
      <c r="E120" s="205" t="s">
        <v>162</v>
      </c>
      <c r="F120" s="205" t="s">
        <v>254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P121+P126</f>
        <v>0</v>
      </c>
      <c r="Q120" s="210"/>
      <c r="R120" s="211">
        <f>R121+R126</f>
        <v>0</v>
      </c>
      <c r="S120" s="210"/>
      <c r="T120" s="212">
        <f>T121+T126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83</v>
      </c>
      <c r="AT120" s="214" t="s">
        <v>75</v>
      </c>
      <c r="AU120" s="214" t="s">
        <v>76</v>
      </c>
      <c r="AY120" s="213" t="s">
        <v>164</v>
      </c>
      <c r="BK120" s="215">
        <f>BK121+BK126</f>
        <v>0</v>
      </c>
    </row>
    <row r="121" s="12" customFormat="1" ht="22.8" customHeight="1">
      <c r="A121" s="12"/>
      <c r="B121" s="202"/>
      <c r="C121" s="203"/>
      <c r="D121" s="204" t="s">
        <v>75</v>
      </c>
      <c r="E121" s="216" t="s">
        <v>209</v>
      </c>
      <c r="F121" s="216" t="s">
        <v>255</v>
      </c>
      <c r="G121" s="203"/>
      <c r="H121" s="203"/>
      <c r="I121" s="206"/>
      <c r="J121" s="217">
        <f>BK121</f>
        <v>0</v>
      </c>
      <c r="K121" s="203"/>
      <c r="L121" s="208"/>
      <c r="M121" s="209"/>
      <c r="N121" s="210"/>
      <c r="O121" s="210"/>
      <c r="P121" s="211">
        <f>SUM(P122:P125)</f>
        <v>0</v>
      </c>
      <c r="Q121" s="210"/>
      <c r="R121" s="211">
        <f>SUM(R122:R125)</f>
        <v>0</v>
      </c>
      <c r="S121" s="210"/>
      <c r="T121" s="212">
        <f>SUM(T122:T125)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83</v>
      </c>
      <c r="AT121" s="214" t="s">
        <v>75</v>
      </c>
      <c r="AU121" s="214" t="s">
        <v>83</v>
      </c>
      <c r="AY121" s="213" t="s">
        <v>164</v>
      </c>
      <c r="BK121" s="215">
        <f>SUM(BK122:BK125)</f>
        <v>0</v>
      </c>
    </row>
    <row r="122" s="2" customFormat="1" ht="16.5" customHeight="1">
      <c r="A122" s="38"/>
      <c r="B122" s="39"/>
      <c r="C122" s="218" t="s">
        <v>83</v>
      </c>
      <c r="D122" s="218" t="s">
        <v>166</v>
      </c>
      <c r="E122" s="219" t="s">
        <v>256</v>
      </c>
      <c r="F122" s="220" t="s">
        <v>257</v>
      </c>
      <c r="G122" s="221" t="s">
        <v>258</v>
      </c>
      <c r="H122" s="222">
        <v>4</v>
      </c>
      <c r="I122" s="223"/>
      <c r="J122" s="224">
        <f>ROUND(I122*H122,2)</f>
        <v>0</v>
      </c>
      <c r="K122" s="220" t="s">
        <v>1</v>
      </c>
      <c r="L122" s="44"/>
      <c r="M122" s="225" t="s">
        <v>1</v>
      </c>
      <c r="N122" s="226" t="s">
        <v>41</v>
      </c>
      <c r="O122" s="91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170</v>
      </c>
      <c r="AT122" s="229" t="s">
        <v>166</v>
      </c>
      <c r="AU122" s="229" t="s">
        <v>85</v>
      </c>
      <c r="AY122" s="17" t="s">
        <v>164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83</v>
      </c>
      <c r="BK122" s="230">
        <f>ROUND(I122*H122,2)</f>
        <v>0</v>
      </c>
      <c r="BL122" s="17" t="s">
        <v>170</v>
      </c>
      <c r="BM122" s="229" t="s">
        <v>85</v>
      </c>
    </row>
    <row r="123" s="13" customFormat="1">
      <c r="A123" s="13"/>
      <c r="B123" s="231"/>
      <c r="C123" s="232"/>
      <c r="D123" s="233" t="s">
        <v>172</v>
      </c>
      <c r="E123" s="234" t="s">
        <v>1</v>
      </c>
      <c r="F123" s="235" t="s">
        <v>259</v>
      </c>
      <c r="G123" s="232"/>
      <c r="H123" s="236">
        <v>3</v>
      </c>
      <c r="I123" s="237"/>
      <c r="J123" s="232"/>
      <c r="K123" s="232"/>
      <c r="L123" s="238"/>
      <c r="M123" s="239"/>
      <c r="N123" s="240"/>
      <c r="O123" s="240"/>
      <c r="P123" s="240"/>
      <c r="Q123" s="240"/>
      <c r="R123" s="240"/>
      <c r="S123" s="240"/>
      <c r="T123" s="24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2" t="s">
        <v>172</v>
      </c>
      <c r="AU123" s="242" t="s">
        <v>85</v>
      </c>
      <c r="AV123" s="13" t="s">
        <v>85</v>
      </c>
      <c r="AW123" s="13" t="s">
        <v>32</v>
      </c>
      <c r="AX123" s="13" t="s">
        <v>76</v>
      </c>
      <c r="AY123" s="242" t="s">
        <v>164</v>
      </c>
    </row>
    <row r="124" s="13" customFormat="1">
      <c r="A124" s="13"/>
      <c r="B124" s="231"/>
      <c r="C124" s="232"/>
      <c r="D124" s="233" t="s">
        <v>172</v>
      </c>
      <c r="E124" s="234" t="s">
        <v>1</v>
      </c>
      <c r="F124" s="235" t="s">
        <v>260</v>
      </c>
      <c r="G124" s="232"/>
      <c r="H124" s="236">
        <v>1</v>
      </c>
      <c r="I124" s="237"/>
      <c r="J124" s="232"/>
      <c r="K124" s="232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172</v>
      </c>
      <c r="AU124" s="242" t="s">
        <v>85</v>
      </c>
      <c r="AV124" s="13" t="s">
        <v>85</v>
      </c>
      <c r="AW124" s="13" t="s">
        <v>32</v>
      </c>
      <c r="AX124" s="13" t="s">
        <v>76</v>
      </c>
      <c r="AY124" s="242" t="s">
        <v>164</v>
      </c>
    </row>
    <row r="125" s="15" customFormat="1">
      <c r="A125" s="15"/>
      <c r="B125" s="253"/>
      <c r="C125" s="254"/>
      <c r="D125" s="233" t="s">
        <v>172</v>
      </c>
      <c r="E125" s="255" t="s">
        <v>1</v>
      </c>
      <c r="F125" s="256" t="s">
        <v>261</v>
      </c>
      <c r="G125" s="254"/>
      <c r="H125" s="257">
        <v>4</v>
      </c>
      <c r="I125" s="258"/>
      <c r="J125" s="254"/>
      <c r="K125" s="254"/>
      <c r="L125" s="259"/>
      <c r="M125" s="260"/>
      <c r="N125" s="261"/>
      <c r="O125" s="261"/>
      <c r="P125" s="261"/>
      <c r="Q125" s="261"/>
      <c r="R125" s="261"/>
      <c r="S125" s="261"/>
      <c r="T125" s="262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3" t="s">
        <v>172</v>
      </c>
      <c r="AU125" s="263" t="s">
        <v>85</v>
      </c>
      <c r="AV125" s="15" t="s">
        <v>170</v>
      </c>
      <c r="AW125" s="15" t="s">
        <v>32</v>
      </c>
      <c r="AX125" s="15" t="s">
        <v>83</v>
      </c>
      <c r="AY125" s="263" t="s">
        <v>164</v>
      </c>
    </row>
    <row r="126" s="12" customFormat="1" ht="22.8" customHeight="1">
      <c r="A126" s="12"/>
      <c r="B126" s="202"/>
      <c r="C126" s="203"/>
      <c r="D126" s="204" t="s">
        <v>75</v>
      </c>
      <c r="E126" s="216" t="s">
        <v>216</v>
      </c>
      <c r="F126" s="216" t="s">
        <v>262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SUM(P127:P132)</f>
        <v>0</v>
      </c>
      <c r="Q126" s="210"/>
      <c r="R126" s="211">
        <f>SUM(R127:R132)</f>
        <v>0</v>
      </c>
      <c r="S126" s="210"/>
      <c r="T126" s="212">
        <f>SUM(T127:T132)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83</v>
      </c>
      <c r="AT126" s="214" t="s">
        <v>75</v>
      </c>
      <c r="AU126" s="214" t="s">
        <v>83</v>
      </c>
      <c r="AY126" s="213" t="s">
        <v>164</v>
      </c>
      <c r="BK126" s="215">
        <f>SUM(BK127:BK132)</f>
        <v>0</v>
      </c>
    </row>
    <row r="127" s="2" customFormat="1" ht="16.5" customHeight="1">
      <c r="A127" s="38"/>
      <c r="B127" s="39"/>
      <c r="C127" s="218" t="s">
        <v>85</v>
      </c>
      <c r="D127" s="218" t="s">
        <v>166</v>
      </c>
      <c r="E127" s="219" t="s">
        <v>231</v>
      </c>
      <c r="F127" s="220" t="s">
        <v>232</v>
      </c>
      <c r="G127" s="221" t="s">
        <v>220</v>
      </c>
      <c r="H127" s="222">
        <v>0.32800000000000001</v>
      </c>
      <c r="I127" s="223"/>
      <c r="J127" s="224">
        <f>ROUND(I127*H127,2)</f>
        <v>0</v>
      </c>
      <c r="K127" s="220" t="s">
        <v>1</v>
      </c>
      <c r="L127" s="44"/>
      <c r="M127" s="225" t="s">
        <v>1</v>
      </c>
      <c r="N127" s="226" t="s">
        <v>41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170</v>
      </c>
      <c r="AT127" s="229" t="s">
        <v>166</v>
      </c>
      <c r="AU127" s="229" t="s">
        <v>85</v>
      </c>
      <c r="AY127" s="17" t="s">
        <v>164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83</v>
      </c>
      <c r="BK127" s="230">
        <f>ROUND(I127*H127,2)</f>
        <v>0</v>
      </c>
      <c r="BL127" s="17" t="s">
        <v>170</v>
      </c>
      <c r="BM127" s="229" t="s">
        <v>170</v>
      </c>
    </row>
    <row r="128" s="13" customFormat="1">
      <c r="A128" s="13"/>
      <c r="B128" s="231"/>
      <c r="C128" s="232"/>
      <c r="D128" s="233" t="s">
        <v>172</v>
      </c>
      <c r="E128" s="234" t="s">
        <v>1</v>
      </c>
      <c r="F128" s="235" t="s">
        <v>263</v>
      </c>
      <c r="G128" s="232"/>
      <c r="H128" s="236">
        <v>0.32800000000000001</v>
      </c>
      <c r="I128" s="237"/>
      <c r="J128" s="232"/>
      <c r="K128" s="232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172</v>
      </c>
      <c r="AU128" s="242" t="s">
        <v>85</v>
      </c>
      <c r="AV128" s="13" t="s">
        <v>85</v>
      </c>
      <c r="AW128" s="13" t="s">
        <v>32</v>
      </c>
      <c r="AX128" s="13" t="s">
        <v>76</v>
      </c>
      <c r="AY128" s="242" t="s">
        <v>164</v>
      </c>
    </row>
    <row r="129" s="15" customFormat="1">
      <c r="A129" s="15"/>
      <c r="B129" s="253"/>
      <c r="C129" s="254"/>
      <c r="D129" s="233" t="s">
        <v>172</v>
      </c>
      <c r="E129" s="255" t="s">
        <v>1</v>
      </c>
      <c r="F129" s="256" t="s">
        <v>201</v>
      </c>
      <c r="G129" s="254"/>
      <c r="H129" s="257">
        <v>0.32800000000000001</v>
      </c>
      <c r="I129" s="258"/>
      <c r="J129" s="254"/>
      <c r="K129" s="254"/>
      <c r="L129" s="259"/>
      <c r="M129" s="260"/>
      <c r="N129" s="261"/>
      <c r="O129" s="261"/>
      <c r="P129" s="261"/>
      <c r="Q129" s="261"/>
      <c r="R129" s="261"/>
      <c r="S129" s="261"/>
      <c r="T129" s="262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3" t="s">
        <v>172</v>
      </c>
      <c r="AU129" s="263" t="s">
        <v>85</v>
      </c>
      <c r="AV129" s="15" t="s">
        <v>170</v>
      </c>
      <c r="AW129" s="15" t="s">
        <v>32</v>
      </c>
      <c r="AX129" s="15" t="s">
        <v>83</v>
      </c>
      <c r="AY129" s="263" t="s">
        <v>164</v>
      </c>
    </row>
    <row r="130" s="2" customFormat="1" ht="16.5" customHeight="1">
      <c r="A130" s="38"/>
      <c r="B130" s="39"/>
      <c r="C130" s="218" t="s">
        <v>178</v>
      </c>
      <c r="D130" s="218" t="s">
        <v>166</v>
      </c>
      <c r="E130" s="219" t="s">
        <v>236</v>
      </c>
      <c r="F130" s="220" t="s">
        <v>237</v>
      </c>
      <c r="G130" s="221" t="s">
        <v>220</v>
      </c>
      <c r="H130" s="222">
        <v>1.3120000000000001</v>
      </c>
      <c r="I130" s="223"/>
      <c r="J130" s="224">
        <f>ROUND(I130*H130,2)</f>
        <v>0</v>
      </c>
      <c r="K130" s="220" t="s">
        <v>1</v>
      </c>
      <c r="L130" s="44"/>
      <c r="M130" s="225" t="s">
        <v>1</v>
      </c>
      <c r="N130" s="226" t="s">
        <v>41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170</v>
      </c>
      <c r="AT130" s="229" t="s">
        <v>166</v>
      </c>
      <c r="AU130" s="229" t="s">
        <v>85</v>
      </c>
      <c r="AY130" s="17" t="s">
        <v>164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83</v>
      </c>
      <c r="BK130" s="230">
        <f>ROUND(I130*H130,2)</f>
        <v>0</v>
      </c>
      <c r="BL130" s="17" t="s">
        <v>170</v>
      </c>
      <c r="BM130" s="229" t="s">
        <v>194</v>
      </c>
    </row>
    <row r="131" s="13" customFormat="1">
      <c r="A131" s="13"/>
      <c r="B131" s="231"/>
      <c r="C131" s="232"/>
      <c r="D131" s="233" t="s">
        <v>172</v>
      </c>
      <c r="E131" s="234" t="s">
        <v>1</v>
      </c>
      <c r="F131" s="235" t="s">
        <v>264</v>
      </c>
      <c r="G131" s="232"/>
      <c r="H131" s="236">
        <v>1.3120000000000001</v>
      </c>
      <c r="I131" s="237"/>
      <c r="J131" s="232"/>
      <c r="K131" s="232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172</v>
      </c>
      <c r="AU131" s="242" t="s">
        <v>85</v>
      </c>
      <c r="AV131" s="13" t="s">
        <v>85</v>
      </c>
      <c r="AW131" s="13" t="s">
        <v>32</v>
      </c>
      <c r="AX131" s="13" t="s">
        <v>76</v>
      </c>
      <c r="AY131" s="242" t="s">
        <v>164</v>
      </c>
    </row>
    <row r="132" s="15" customFormat="1">
      <c r="A132" s="15"/>
      <c r="B132" s="253"/>
      <c r="C132" s="254"/>
      <c r="D132" s="233" t="s">
        <v>172</v>
      </c>
      <c r="E132" s="255" t="s">
        <v>1</v>
      </c>
      <c r="F132" s="256" t="s">
        <v>201</v>
      </c>
      <c r="G132" s="254"/>
      <c r="H132" s="257">
        <v>1.3120000000000001</v>
      </c>
      <c r="I132" s="258"/>
      <c r="J132" s="254"/>
      <c r="K132" s="254"/>
      <c r="L132" s="259"/>
      <c r="M132" s="269"/>
      <c r="N132" s="270"/>
      <c r="O132" s="270"/>
      <c r="P132" s="270"/>
      <c r="Q132" s="270"/>
      <c r="R132" s="270"/>
      <c r="S132" s="270"/>
      <c r="T132" s="271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3" t="s">
        <v>172</v>
      </c>
      <c r="AU132" s="263" t="s">
        <v>85</v>
      </c>
      <c r="AV132" s="15" t="s">
        <v>170</v>
      </c>
      <c r="AW132" s="15" t="s">
        <v>32</v>
      </c>
      <c r="AX132" s="15" t="s">
        <v>83</v>
      </c>
      <c r="AY132" s="263" t="s">
        <v>164</v>
      </c>
    </row>
    <row r="133" s="2" customFormat="1" ht="6.96" customHeight="1">
      <c r="A133" s="38"/>
      <c r="B133" s="66"/>
      <c r="C133" s="67"/>
      <c r="D133" s="67"/>
      <c r="E133" s="67"/>
      <c r="F133" s="67"/>
      <c r="G133" s="67"/>
      <c r="H133" s="67"/>
      <c r="I133" s="67"/>
      <c r="J133" s="67"/>
      <c r="K133" s="67"/>
      <c r="L133" s="44"/>
      <c r="M133" s="38"/>
      <c r="O133" s="38"/>
      <c r="P133" s="38"/>
      <c r="Q133" s="38"/>
      <c r="R133" s="38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</sheetData>
  <sheetProtection sheet="1" autoFilter="0" formatColumns="0" formatRows="0" objects="1" scenarios="1" spinCount="100000" saltValue="Yqhl38CnP6dL2NKocgRu5Lg+EtgvKcilYwufMk7ADsvHcVw+RpAy4Ea/zXBsVr1lcxiFMN4MM5I8skO47Gw32w==" hashValue="gANTFt4+dQBXsJ0Rd0J800RagT+wHs0K4GFxw9dY2OLe4ym4mJLsA+UAFoY0r5BloLfe4gVTuy5V5MQ8wRTgzQ==" algorithmName="SHA-512" password="C7A2"/>
  <autoFilter ref="C118:K132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131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2021022oL - _II-401, III-36063, III-36066 Lipník, úprava křižovatky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132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265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8. 6. 2022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ROUND((SUM(BE120:BE172)),  2)</f>
        <v>0</v>
      </c>
      <c r="G33" s="38"/>
      <c r="H33" s="38"/>
      <c r="I33" s="155">
        <v>0.20999999999999999</v>
      </c>
      <c r="J33" s="154">
        <f>ROUND(((SUM(BE120:BE172))*I33),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ROUND((SUM(BF120:BF172)),  2)</f>
        <v>0</v>
      </c>
      <c r="G34" s="38"/>
      <c r="H34" s="38"/>
      <c r="I34" s="155">
        <v>0.14999999999999999</v>
      </c>
      <c r="J34" s="154">
        <f>ROUND(((SUM(BF120:BF172))*I34),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ROUND((SUM(BG120:BG172)),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ROUND((SUM(BH120:BH172)),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ROUND((SUM(BI120:BI172)),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2021022oL - _II-401, III-36063, III-36066 Lipník, úprava křižovatky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021 - Rozpočet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Obec Lipník u Hrotovic</v>
      </c>
      <c r="G89" s="40"/>
      <c r="H89" s="40"/>
      <c r="I89" s="32" t="s">
        <v>22</v>
      </c>
      <c r="J89" s="79" t="str">
        <f>IF(J12="","",J12)</f>
        <v>8. 6. 2022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Obec Lipník</v>
      </c>
      <c r="G91" s="40"/>
      <c r="H91" s="40"/>
      <c r="I91" s="32" t="s">
        <v>30</v>
      </c>
      <c r="J91" s="36" t="str">
        <f>E21</f>
        <v>TERRA-POZEMKOVÉ ÚPRAVY,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Milan Holotík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140</v>
      </c>
      <c r="D94" s="176"/>
      <c r="E94" s="176"/>
      <c r="F94" s="176"/>
      <c r="G94" s="176"/>
      <c r="H94" s="176"/>
      <c r="I94" s="176"/>
      <c r="J94" s="177" t="s">
        <v>141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142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143</v>
      </c>
    </row>
    <row r="97" s="9" customFormat="1" ht="24.96" customHeight="1">
      <c r="A97" s="9"/>
      <c r="B97" s="179"/>
      <c r="C97" s="180"/>
      <c r="D97" s="181" t="s">
        <v>251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266</v>
      </c>
      <c r="E98" s="188"/>
      <c r="F98" s="188"/>
      <c r="G98" s="188"/>
      <c r="H98" s="188"/>
      <c r="I98" s="188"/>
      <c r="J98" s="189">
        <f>J122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253</v>
      </c>
      <c r="E99" s="188"/>
      <c r="F99" s="188"/>
      <c r="G99" s="188"/>
      <c r="H99" s="188"/>
      <c r="I99" s="188"/>
      <c r="J99" s="189">
        <f>J153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267</v>
      </c>
      <c r="E100" s="188"/>
      <c r="F100" s="188"/>
      <c r="G100" s="188"/>
      <c r="H100" s="188"/>
      <c r="I100" s="188"/>
      <c r="J100" s="189">
        <f>J171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149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74" t="str">
        <f>E7</f>
        <v>2021022oL - _II-401, III-36063, III-36066 Lipník, úprava křižovatky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132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SO 021 - Rozpočet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>Obec Lipník u Hrotovic</v>
      </c>
      <c r="G114" s="40"/>
      <c r="H114" s="40"/>
      <c r="I114" s="32" t="s">
        <v>22</v>
      </c>
      <c r="J114" s="79" t="str">
        <f>IF(J12="","",J12)</f>
        <v>8. 6. 2022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40.05" customHeight="1">
      <c r="A116" s="38"/>
      <c r="B116" s="39"/>
      <c r="C116" s="32" t="s">
        <v>24</v>
      </c>
      <c r="D116" s="40"/>
      <c r="E116" s="40"/>
      <c r="F116" s="27" t="str">
        <f>E15</f>
        <v>Obec Lipník</v>
      </c>
      <c r="G116" s="40"/>
      <c r="H116" s="40"/>
      <c r="I116" s="32" t="s">
        <v>30</v>
      </c>
      <c r="J116" s="36" t="str">
        <f>E21</f>
        <v>TERRA-POZEMKOVÉ ÚPRAVY, s.r.o.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28</v>
      </c>
      <c r="D117" s="40"/>
      <c r="E117" s="40"/>
      <c r="F117" s="27" t="str">
        <f>IF(E18="","",E18)</f>
        <v>Vyplň údaj</v>
      </c>
      <c r="G117" s="40"/>
      <c r="H117" s="40"/>
      <c r="I117" s="32" t="s">
        <v>33</v>
      </c>
      <c r="J117" s="36" t="str">
        <f>E24</f>
        <v>Milan Holotík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150</v>
      </c>
      <c r="D119" s="194" t="s">
        <v>61</v>
      </c>
      <c r="E119" s="194" t="s">
        <v>57</v>
      </c>
      <c r="F119" s="194" t="s">
        <v>58</v>
      </c>
      <c r="G119" s="194" t="s">
        <v>151</v>
      </c>
      <c r="H119" s="194" t="s">
        <v>152</v>
      </c>
      <c r="I119" s="194" t="s">
        <v>153</v>
      </c>
      <c r="J119" s="194" t="s">
        <v>141</v>
      </c>
      <c r="K119" s="195" t="s">
        <v>154</v>
      </c>
      <c r="L119" s="196"/>
      <c r="M119" s="100" t="s">
        <v>1</v>
      </c>
      <c r="N119" s="101" t="s">
        <v>40</v>
      </c>
      <c r="O119" s="101" t="s">
        <v>155</v>
      </c>
      <c r="P119" s="101" t="s">
        <v>156</v>
      </c>
      <c r="Q119" s="101" t="s">
        <v>157</v>
      </c>
      <c r="R119" s="101" t="s">
        <v>158</v>
      </c>
      <c r="S119" s="101" t="s">
        <v>159</v>
      </c>
      <c r="T119" s="102" t="s">
        <v>160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161</v>
      </c>
      <c r="D120" s="40"/>
      <c r="E120" s="40"/>
      <c r="F120" s="40"/>
      <c r="G120" s="40"/>
      <c r="H120" s="40"/>
      <c r="I120" s="40"/>
      <c r="J120" s="197">
        <f>BK120</f>
        <v>0</v>
      </c>
      <c r="K120" s="40"/>
      <c r="L120" s="44"/>
      <c r="M120" s="103"/>
      <c r="N120" s="198"/>
      <c r="O120" s="104"/>
      <c r="P120" s="199">
        <f>P121</f>
        <v>0</v>
      </c>
      <c r="Q120" s="104"/>
      <c r="R120" s="199">
        <f>R121</f>
        <v>0</v>
      </c>
      <c r="S120" s="104"/>
      <c r="T120" s="200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75</v>
      </c>
      <c r="AU120" s="17" t="s">
        <v>143</v>
      </c>
      <c r="BK120" s="201">
        <f>BK121</f>
        <v>0</v>
      </c>
    </row>
    <row r="121" s="12" customFormat="1" ht="25.92" customHeight="1">
      <c r="A121" s="12"/>
      <c r="B121" s="202"/>
      <c r="C121" s="203"/>
      <c r="D121" s="204" t="s">
        <v>75</v>
      </c>
      <c r="E121" s="205" t="s">
        <v>162</v>
      </c>
      <c r="F121" s="205" t="s">
        <v>254</v>
      </c>
      <c r="G121" s="203"/>
      <c r="H121" s="203"/>
      <c r="I121" s="206"/>
      <c r="J121" s="207">
        <f>BK121</f>
        <v>0</v>
      </c>
      <c r="K121" s="203"/>
      <c r="L121" s="208"/>
      <c r="M121" s="209"/>
      <c r="N121" s="210"/>
      <c r="O121" s="210"/>
      <c r="P121" s="211">
        <f>P122+P153+P171</f>
        <v>0</v>
      </c>
      <c r="Q121" s="210"/>
      <c r="R121" s="211">
        <f>R122+R153+R171</f>
        <v>0</v>
      </c>
      <c r="S121" s="210"/>
      <c r="T121" s="212">
        <f>T122+T153+T171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83</v>
      </c>
      <c r="AT121" s="214" t="s">
        <v>75</v>
      </c>
      <c r="AU121" s="214" t="s">
        <v>76</v>
      </c>
      <c r="AY121" s="213" t="s">
        <v>164</v>
      </c>
      <c r="BK121" s="215">
        <f>BK122+BK153+BK171</f>
        <v>0</v>
      </c>
    </row>
    <row r="122" s="12" customFormat="1" ht="22.8" customHeight="1">
      <c r="A122" s="12"/>
      <c r="B122" s="202"/>
      <c r="C122" s="203"/>
      <c r="D122" s="204" t="s">
        <v>75</v>
      </c>
      <c r="E122" s="216" t="s">
        <v>83</v>
      </c>
      <c r="F122" s="216" t="s">
        <v>268</v>
      </c>
      <c r="G122" s="203"/>
      <c r="H122" s="203"/>
      <c r="I122" s="206"/>
      <c r="J122" s="217">
        <f>BK122</f>
        <v>0</v>
      </c>
      <c r="K122" s="203"/>
      <c r="L122" s="208"/>
      <c r="M122" s="209"/>
      <c r="N122" s="210"/>
      <c r="O122" s="210"/>
      <c r="P122" s="211">
        <f>SUM(P123:P152)</f>
        <v>0</v>
      </c>
      <c r="Q122" s="210"/>
      <c r="R122" s="211">
        <f>SUM(R123:R152)</f>
        <v>0</v>
      </c>
      <c r="S122" s="210"/>
      <c r="T122" s="212">
        <f>SUM(T123:T152)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83</v>
      </c>
      <c r="AT122" s="214" t="s">
        <v>75</v>
      </c>
      <c r="AU122" s="214" t="s">
        <v>83</v>
      </c>
      <c r="AY122" s="213" t="s">
        <v>164</v>
      </c>
      <c r="BK122" s="215">
        <f>SUM(BK123:BK152)</f>
        <v>0</v>
      </c>
    </row>
    <row r="123" s="2" customFormat="1" ht="21.75" customHeight="1">
      <c r="A123" s="38"/>
      <c r="B123" s="39"/>
      <c r="C123" s="218" t="s">
        <v>83</v>
      </c>
      <c r="D123" s="218" t="s">
        <v>166</v>
      </c>
      <c r="E123" s="219" t="s">
        <v>269</v>
      </c>
      <c r="F123" s="220" t="s">
        <v>270</v>
      </c>
      <c r="G123" s="221" t="s">
        <v>169</v>
      </c>
      <c r="H123" s="222">
        <v>20</v>
      </c>
      <c r="I123" s="223"/>
      <c r="J123" s="224">
        <f>ROUND(I123*H123,2)</f>
        <v>0</v>
      </c>
      <c r="K123" s="220" t="s">
        <v>1</v>
      </c>
      <c r="L123" s="44"/>
      <c r="M123" s="225" t="s">
        <v>1</v>
      </c>
      <c r="N123" s="226" t="s">
        <v>41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170</v>
      </c>
      <c r="AT123" s="229" t="s">
        <v>166</v>
      </c>
      <c r="AU123" s="229" t="s">
        <v>85</v>
      </c>
      <c r="AY123" s="17" t="s">
        <v>164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83</v>
      </c>
      <c r="BK123" s="230">
        <f>ROUND(I123*H123,2)</f>
        <v>0</v>
      </c>
      <c r="BL123" s="17" t="s">
        <v>170</v>
      </c>
      <c r="BM123" s="229" t="s">
        <v>85</v>
      </c>
    </row>
    <row r="124" s="13" customFormat="1">
      <c r="A124" s="13"/>
      <c r="B124" s="231"/>
      <c r="C124" s="232"/>
      <c r="D124" s="233" t="s">
        <v>172</v>
      </c>
      <c r="E124" s="234" t="s">
        <v>1</v>
      </c>
      <c r="F124" s="235" t="s">
        <v>271</v>
      </c>
      <c r="G124" s="232"/>
      <c r="H124" s="236">
        <v>20</v>
      </c>
      <c r="I124" s="237"/>
      <c r="J124" s="232"/>
      <c r="K124" s="232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172</v>
      </c>
      <c r="AU124" s="242" t="s">
        <v>85</v>
      </c>
      <c r="AV124" s="13" t="s">
        <v>85</v>
      </c>
      <c r="AW124" s="13" t="s">
        <v>32</v>
      </c>
      <c r="AX124" s="13" t="s">
        <v>76</v>
      </c>
      <c r="AY124" s="242" t="s">
        <v>164</v>
      </c>
    </row>
    <row r="125" s="15" customFormat="1">
      <c r="A125" s="15"/>
      <c r="B125" s="253"/>
      <c r="C125" s="254"/>
      <c r="D125" s="233" t="s">
        <v>172</v>
      </c>
      <c r="E125" s="255" t="s">
        <v>1</v>
      </c>
      <c r="F125" s="256" t="s">
        <v>201</v>
      </c>
      <c r="G125" s="254"/>
      <c r="H125" s="257">
        <v>20</v>
      </c>
      <c r="I125" s="258"/>
      <c r="J125" s="254"/>
      <c r="K125" s="254"/>
      <c r="L125" s="259"/>
      <c r="M125" s="260"/>
      <c r="N125" s="261"/>
      <c r="O125" s="261"/>
      <c r="P125" s="261"/>
      <c r="Q125" s="261"/>
      <c r="R125" s="261"/>
      <c r="S125" s="261"/>
      <c r="T125" s="262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3" t="s">
        <v>172</v>
      </c>
      <c r="AU125" s="263" t="s">
        <v>85</v>
      </c>
      <c r="AV125" s="15" t="s">
        <v>170</v>
      </c>
      <c r="AW125" s="15" t="s">
        <v>32</v>
      </c>
      <c r="AX125" s="15" t="s">
        <v>83</v>
      </c>
      <c r="AY125" s="263" t="s">
        <v>164</v>
      </c>
    </row>
    <row r="126" s="2" customFormat="1" ht="16.5" customHeight="1">
      <c r="A126" s="38"/>
      <c r="B126" s="39"/>
      <c r="C126" s="218" t="s">
        <v>85</v>
      </c>
      <c r="D126" s="218" t="s">
        <v>166</v>
      </c>
      <c r="E126" s="219" t="s">
        <v>272</v>
      </c>
      <c r="F126" s="220" t="s">
        <v>273</v>
      </c>
      <c r="G126" s="221" t="s">
        <v>169</v>
      </c>
      <c r="H126" s="222">
        <v>8.8000000000000007</v>
      </c>
      <c r="I126" s="223"/>
      <c r="J126" s="224">
        <f>ROUND(I126*H126,2)</f>
        <v>0</v>
      </c>
      <c r="K126" s="220" t="s">
        <v>1</v>
      </c>
      <c r="L126" s="44"/>
      <c r="M126" s="225" t="s">
        <v>1</v>
      </c>
      <c r="N126" s="226" t="s">
        <v>41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170</v>
      </c>
      <c r="AT126" s="229" t="s">
        <v>166</v>
      </c>
      <c r="AU126" s="229" t="s">
        <v>85</v>
      </c>
      <c r="AY126" s="17" t="s">
        <v>164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83</v>
      </c>
      <c r="BK126" s="230">
        <f>ROUND(I126*H126,2)</f>
        <v>0</v>
      </c>
      <c r="BL126" s="17" t="s">
        <v>170</v>
      </c>
      <c r="BM126" s="229" t="s">
        <v>170</v>
      </c>
    </row>
    <row r="127" s="13" customFormat="1">
      <c r="A127" s="13"/>
      <c r="B127" s="231"/>
      <c r="C127" s="232"/>
      <c r="D127" s="233" t="s">
        <v>172</v>
      </c>
      <c r="E127" s="234" t="s">
        <v>1</v>
      </c>
      <c r="F127" s="235" t="s">
        <v>274</v>
      </c>
      <c r="G127" s="232"/>
      <c r="H127" s="236">
        <v>8.8000000000000007</v>
      </c>
      <c r="I127" s="237"/>
      <c r="J127" s="232"/>
      <c r="K127" s="232"/>
      <c r="L127" s="238"/>
      <c r="M127" s="239"/>
      <c r="N127" s="240"/>
      <c r="O127" s="240"/>
      <c r="P127" s="240"/>
      <c r="Q127" s="240"/>
      <c r="R127" s="240"/>
      <c r="S127" s="240"/>
      <c r="T127" s="24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172</v>
      </c>
      <c r="AU127" s="242" t="s">
        <v>85</v>
      </c>
      <c r="AV127" s="13" t="s">
        <v>85</v>
      </c>
      <c r="AW127" s="13" t="s">
        <v>32</v>
      </c>
      <c r="AX127" s="13" t="s">
        <v>76</v>
      </c>
      <c r="AY127" s="242" t="s">
        <v>164</v>
      </c>
    </row>
    <row r="128" s="15" customFormat="1">
      <c r="A128" s="15"/>
      <c r="B128" s="253"/>
      <c r="C128" s="254"/>
      <c r="D128" s="233" t="s">
        <v>172</v>
      </c>
      <c r="E128" s="255" t="s">
        <v>1</v>
      </c>
      <c r="F128" s="256" t="s">
        <v>201</v>
      </c>
      <c r="G128" s="254"/>
      <c r="H128" s="257">
        <v>8.8000000000000007</v>
      </c>
      <c r="I128" s="258"/>
      <c r="J128" s="254"/>
      <c r="K128" s="254"/>
      <c r="L128" s="259"/>
      <c r="M128" s="260"/>
      <c r="N128" s="261"/>
      <c r="O128" s="261"/>
      <c r="P128" s="261"/>
      <c r="Q128" s="261"/>
      <c r="R128" s="261"/>
      <c r="S128" s="261"/>
      <c r="T128" s="262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3" t="s">
        <v>172</v>
      </c>
      <c r="AU128" s="263" t="s">
        <v>85</v>
      </c>
      <c r="AV128" s="15" t="s">
        <v>170</v>
      </c>
      <c r="AW128" s="15" t="s">
        <v>32</v>
      </c>
      <c r="AX128" s="15" t="s">
        <v>83</v>
      </c>
      <c r="AY128" s="263" t="s">
        <v>164</v>
      </c>
    </row>
    <row r="129" s="2" customFormat="1" ht="16.5" customHeight="1">
      <c r="A129" s="38"/>
      <c r="B129" s="39"/>
      <c r="C129" s="218" t="s">
        <v>178</v>
      </c>
      <c r="D129" s="218" t="s">
        <v>166</v>
      </c>
      <c r="E129" s="219" t="s">
        <v>275</v>
      </c>
      <c r="F129" s="220" t="s">
        <v>276</v>
      </c>
      <c r="G129" s="221" t="s">
        <v>169</v>
      </c>
      <c r="H129" s="222">
        <v>8</v>
      </c>
      <c r="I129" s="223"/>
      <c r="J129" s="224">
        <f>ROUND(I129*H129,2)</f>
        <v>0</v>
      </c>
      <c r="K129" s="220" t="s">
        <v>1</v>
      </c>
      <c r="L129" s="44"/>
      <c r="M129" s="225" t="s">
        <v>1</v>
      </c>
      <c r="N129" s="226" t="s">
        <v>41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170</v>
      </c>
      <c r="AT129" s="229" t="s">
        <v>166</v>
      </c>
      <c r="AU129" s="229" t="s">
        <v>85</v>
      </c>
      <c r="AY129" s="17" t="s">
        <v>164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83</v>
      </c>
      <c r="BK129" s="230">
        <f>ROUND(I129*H129,2)</f>
        <v>0</v>
      </c>
      <c r="BL129" s="17" t="s">
        <v>170</v>
      </c>
      <c r="BM129" s="229" t="s">
        <v>194</v>
      </c>
    </row>
    <row r="130" s="13" customFormat="1">
      <c r="A130" s="13"/>
      <c r="B130" s="231"/>
      <c r="C130" s="232"/>
      <c r="D130" s="233" t="s">
        <v>172</v>
      </c>
      <c r="E130" s="234" t="s">
        <v>1</v>
      </c>
      <c r="F130" s="235" t="s">
        <v>277</v>
      </c>
      <c r="G130" s="232"/>
      <c r="H130" s="236">
        <v>8</v>
      </c>
      <c r="I130" s="237"/>
      <c r="J130" s="232"/>
      <c r="K130" s="232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172</v>
      </c>
      <c r="AU130" s="242" t="s">
        <v>85</v>
      </c>
      <c r="AV130" s="13" t="s">
        <v>85</v>
      </c>
      <c r="AW130" s="13" t="s">
        <v>32</v>
      </c>
      <c r="AX130" s="13" t="s">
        <v>76</v>
      </c>
      <c r="AY130" s="242" t="s">
        <v>164</v>
      </c>
    </row>
    <row r="131" s="15" customFormat="1">
      <c r="A131" s="15"/>
      <c r="B131" s="253"/>
      <c r="C131" s="254"/>
      <c r="D131" s="233" t="s">
        <v>172</v>
      </c>
      <c r="E131" s="255" t="s">
        <v>1</v>
      </c>
      <c r="F131" s="256" t="s">
        <v>201</v>
      </c>
      <c r="G131" s="254"/>
      <c r="H131" s="257">
        <v>8</v>
      </c>
      <c r="I131" s="258"/>
      <c r="J131" s="254"/>
      <c r="K131" s="254"/>
      <c r="L131" s="259"/>
      <c r="M131" s="260"/>
      <c r="N131" s="261"/>
      <c r="O131" s="261"/>
      <c r="P131" s="261"/>
      <c r="Q131" s="261"/>
      <c r="R131" s="261"/>
      <c r="S131" s="261"/>
      <c r="T131" s="262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3" t="s">
        <v>172</v>
      </c>
      <c r="AU131" s="263" t="s">
        <v>85</v>
      </c>
      <c r="AV131" s="15" t="s">
        <v>170</v>
      </c>
      <c r="AW131" s="15" t="s">
        <v>32</v>
      </c>
      <c r="AX131" s="15" t="s">
        <v>83</v>
      </c>
      <c r="AY131" s="263" t="s">
        <v>164</v>
      </c>
    </row>
    <row r="132" s="2" customFormat="1" ht="16.5" customHeight="1">
      <c r="A132" s="38"/>
      <c r="B132" s="39"/>
      <c r="C132" s="218" t="s">
        <v>170</v>
      </c>
      <c r="D132" s="218" t="s">
        <v>166</v>
      </c>
      <c r="E132" s="219" t="s">
        <v>183</v>
      </c>
      <c r="F132" s="220" t="s">
        <v>184</v>
      </c>
      <c r="G132" s="221" t="s">
        <v>185</v>
      </c>
      <c r="H132" s="222">
        <v>12</v>
      </c>
      <c r="I132" s="223"/>
      <c r="J132" s="224">
        <f>ROUND(I132*H132,2)</f>
        <v>0</v>
      </c>
      <c r="K132" s="220" t="s">
        <v>1</v>
      </c>
      <c r="L132" s="44"/>
      <c r="M132" s="225" t="s">
        <v>1</v>
      </c>
      <c r="N132" s="226" t="s">
        <v>41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170</v>
      </c>
      <c r="AT132" s="229" t="s">
        <v>166</v>
      </c>
      <c r="AU132" s="229" t="s">
        <v>85</v>
      </c>
      <c r="AY132" s="17" t="s">
        <v>164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83</v>
      </c>
      <c r="BK132" s="230">
        <f>ROUND(I132*H132,2)</f>
        <v>0</v>
      </c>
      <c r="BL132" s="17" t="s">
        <v>170</v>
      </c>
      <c r="BM132" s="229" t="s">
        <v>211</v>
      </c>
    </row>
    <row r="133" s="13" customFormat="1">
      <c r="A133" s="13"/>
      <c r="B133" s="231"/>
      <c r="C133" s="232"/>
      <c r="D133" s="233" t="s">
        <v>172</v>
      </c>
      <c r="E133" s="234" t="s">
        <v>1</v>
      </c>
      <c r="F133" s="235" t="s">
        <v>278</v>
      </c>
      <c r="G133" s="232"/>
      <c r="H133" s="236">
        <v>12</v>
      </c>
      <c r="I133" s="237"/>
      <c r="J133" s="232"/>
      <c r="K133" s="232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172</v>
      </c>
      <c r="AU133" s="242" t="s">
        <v>85</v>
      </c>
      <c r="AV133" s="13" t="s">
        <v>85</v>
      </c>
      <c r="AW133" s="13" t="s">
        <v>32</v>
      </c>
      <c r="AX133" s="13" t="s">
        <v>76</v>
      </c>
      <c r="AY133" s="242" t="s">
        <v>164</v>
      </c>
    </row>
    <row r="134" s="15" customFormat="1">
      <c r="A134" s="15"/>
      <c r="B134" s="253"/>
      <c r="C134" s="254"/>
      <c r="D134" s="233" t="s">
        <v>172</v>
      </c>
      <c r="E134" s="255" t="s">
        <v>1</v>
      </c>
      <c r="F134" s="256" t="s">
        <v>201</v>
      </c>
      <c r="G134" s="254"/>
      <c r="H134" s="257">
        <v>12</v>
      </c>
      <c r="I134" s="258"/>
      <c r="J134" s="254"/>
      <c r="K134" s="254"/>
      <c r="L134" s="259"/>
      <c r="M134" s="260"/>
      <c r="N134" s="261"/>
      <c r="O134" s="261"/>
      <c r="P134" s="261"/>
      <c r="Q134" s="261"/>
      <c r="R134" s="261"/>
      <c r="S134" s="261"/>
      <c r="T134" s="262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3" t="s">
        <v>172</v>
      </c>
      <c r="AU134" s="263" t="s">
        <v>85</v>
      </c>
      <c r="AV134" s="15" t="s">
        <v>170</v>
      </c>
      <c r="AW134" s="15" t="s">
        <v>32</v>
      </c>
      <c r="AX134" s="15" t="s">
        <v>83</v>
      </c>
      <c r="AY134" s="263" t="s">
        <v>164</v>
      </c>
    </row>
    <row r="135" s="2" customFormat="1" ht="16.5" customHeight="1">
      <c r="A135" s="38"/>
      <c r="B135" s="39"/>
      <c r="C135" s="218" t="s">
        <v>188</v>
      </c>
      <c r="D135" s="218" t="s">
        <v>166</v>
      </c>
      <c r="E135" s="219" t="s">
        <v>279</v>
      </c>
      <c r="F135" s="220" t="s">
        <v>280</v>
      </c>
      <c r="G135" s="221" t="s">
        <v>169</v>
      </c>
      <c r="H135" s="222">
        <v>110</v>
      </c>
      <c r="I135" s="223"/>
      <c r="J135" s="224">
        <f>ROUND(I135*H135,2)</f>
        <v>0</v>
      </c>
      <c r="K135" s="220" t="s">
        <v>1</v>
      </c>
      <c r="L135" s="44"/>
      <c r="M135" s="225" t="s">
        <v>1</v>
      </c>
      <c r="N135" s="226" t="s">
        <v>41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170</v>
      </c>
      <c r="AT135" s="229" t="s">
        <v>166</v>
      </c>
      <c r="AU135" s="229" t="s">
        <v>85</v>
      </c>
      <c r="AY135" s="17" t="s">
        <v>164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83</v>
      </c>
      <c r="BK135" s="230">
        <f>ROUND(I135*H135,2)</f>
        <v>0</v>
      </c>
      <c r="BL135" s="17" t="s">
        <v>170</v>
      </c>
      <c r="BM135" s="229" t="s">
        <v>224</v>
      </c>
    </row>
    <row r="136" s="13" customFormat="1">
      <c r="A136" s="13"/>
      <c r="B136" s="231"/>
      <c r="C136" s="232"/>
      <c r="D136" s="233" t="s">
        <v>172</v>
      </c>
      <c r="E136" s="234" t="s">
        <v>1</v>
      </c>
      <c r="F136" s="235" t="s">
        <v>281</v>
      </c>
      <c r="G136" s="232"/>
      <c r="H136" s="236">
        <v>110</v>
      </c>
      <c r="I136" s="237"/>
      <c r="J136" s="232"/>
      <c r="K136" s="232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172</v>
      </c>
      <c r="AU136" s="242" t="s">
        <v>85</v>
      </c>
      <c r="AV136" s="13" t="s">
        <v>85</v>
      </c>
      <c r="AW136" s="13" t="s">
        <v>32</v>
      </c>
      <c r="AX136" s="13" t="s">
        <v>76</v>
      </c>
      <c r="AY136" s="242" t="s">
        <v>164</v>
      </c>
    </row>
    <row r="137" s="15" customFormat="1">
      <c r="A137" s="15"/>
      <c r="B137" s="253"/>
      <c r="C137" s="254"/>
      <c r="D137" s="233" t="s">
        <v>172</v>
      </c>
      <c r="E137" s="255" t="s">
        <v>1</v>
      </c>
      <c r="F137" s="256" t="s">
        <v>201</v>
      </c>
      <c r="G137" s="254"/>
      <c r="H137" s="257">
        <v>110</v>
      </c>
      <c r="I137" s="258"/>
      <c r="J137" s="254"/>
      <c r="K137" s="254"/>
      <c r="L137" s="259"/>
      <c r="M137" s="260"/>
      <c r="N137" s="261"/>
      <c r="O137" s="261"/>
      <c r="P137" s="261"/>
      <c r="Q137" s="261"/>
      <c r="R137" s="261"/>
      <c r="S137" s="261"/>
      <c r="T137" s="262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3" t="s">
        <v>172</v>
      </c>
      <c r="AU137" s="263" t="s">
        <v>85</v>
      </c>
      <c r="AV137" s="15" t="s">
        <v>170</v>
      </c>
      <c r="AW137" s="15" t="s">
        <v>32</v>
      </c>
      <c r="AX137" s="15" t="s">
        <v>83</v>
      </c>
      <c r="AY137" s="263" t="s">
        <v>164</v>
      </c>
    </row>
    <row r="138" s="2" customFormat="1" ht="21.75" customHeight="1">
      <c r="A138" s="38"/>
      <c r="B138" s="39"/>
      <c r="C138" s="218" t="s">
        <v>194</v>
      </c>
      <c r="D138" s="218" t="s">
        <v>166</v>
      </c>
      <c r="E138" s="219" t="s">
        <v>282</v>
      </c>
      <c r="F138" s="220" t="s">
        <v>283</v>
      </c>
      <c r="G138" s="221" t="s">
        <v>191</v>
      </c>
      <c r="H138" s="222">
        <v>23.975000000000001</v>
      </c>
      <c r="I138" s="223"/>
      <c r="J138" s="224">
        <f>ROUND(I138*H138,2)</f>
        <v>0</v>
      </c>
      <c r="K138" s="220" t="s">
        <v>1</v>
      </c>
      <c r="L138" s="44"/>
      <c r="M138" s="225" t="s">
        <v>1</v>
      </c>
      <c r="N138" s="226" t="s">
        <v>41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170</v>
      </c>
      <c r="AT138" s="229" t="s">
        <v>166</v>
      </c>
      <c r="AU138" s="229" t="s">
        <v>85</v>
      </c>
      <c r="AY138" s="17" t="s">
        <v>164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83</v>
      </c>
      <c r="BK138" s="230">
        <f>ROUND(I138*H138,2)</f>
        <v>0</v>
      </c>
      <c r="BL138" s="17" t="s">
        <v>170</v>
      </c>
      <c r="BM138" s="229" t="s">
        <v>235</v>
      </c>
    </row>
    <row r="139" s="14" customFormat="1">
      <c r="A139" s="14"/>
      <c r="B139" s="243"/>
      <c r="C139" s="244"/>
      <c r="D139" s="233" t="s">
        <v>172</v>
      </c>
      <c r="E139" s="245" t="s">
        <v>1</v>
      </c>
      <c r="F139" s="246" t="s">
        <v>284</v>
      </c>
      <c r="G139" s="244"/>
      <c r="H139" s="245" t="s">
        <v>1</v>
      </c>
      <c r="I139" s="247"/>
      <c r="J139" s="244"/>
      <c r="K139" s="244"/>
      <c r="L139" s="248"/>
      <c r="M139" s="249"/>
      <c r="N139" s="250"/>
      <c r="O139" s="250"/>
      <c r="P139" s="250"/>
      <c r="Q139" s="250"/>
      <c r="R139" s="250"/>
      <c r="S139" s="250"/>
      <c r="T139" s="25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2" t="s">
        <v>172</v>
      </c>
      <c r="AU139" s="252" t="s">
        <v>85</v>
      </c>
      <c r="AV139" s="14" t="s">
        <v>83</v>
      </c>
      <c r="AW139" s="14" t="s">
        <v>32</v>
      </c>
      <c r="AX139" s="14" t="s">
        <v>76</v>
      </c>
      <c r="AY139" s="252" t="s">
        <v>164</v>
      </c>
    </row>
    <row r="140" s="13" customFormat="1">
      <c r="A140" s="13"/>
      <c r="B140" s="231"/>
      <c r="C140" s="232"/>
      <c r="D140" s="233" t="s">
        <v>172</v>
      </c>
      <c r="E140" s="234" t="s">
        <v>1</v>
      </c>
      <c r="F140" s="235" t="s">
        <v>285</v>
      </c>
      <c r="G140" s="232"/>
      <c r="H140" s="236">
        <v>21.175000000000001</v>
      </c>
      <c r="I140" s="237"/>
      <c r="J140" s="232"/>
      <c r="K140" s="232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172</v>
      </c>
      <c r="AU140" s="242" t="s">
        <v>85</v>
      </c>
      <c r="AV140" s="13" t="s">
        <v>85</v>
      </c>
      <c r="AW140" s="13" t="s">
        <v>32</v>
      </c>
      <c r="AX140" s="13" t="s">
        <v>76</v>
      </c>
      <c r="AY140" s="242" t="s">
        <v>164</v>
      </c>
    </row>
    <row r="141" s="13" customFormat="1">
      <c r="A141" s="13"/>
      <c r="B141" s="231"/>
      <c r="C141" s="232"/>
      <c r="D141" s="233" t="s">
        <v>172</v>
      </c>
      <c r="E141" s="234" t="s">
        <v>1</v>
      </c>
      <c r="F141" s="235" t="s">
        <v>286</v>
      </c>
      <c r="G141" s="232"/>
      <c r="H141" s="236">
        <v>2.7999999999999998</v>
      </c>
      <c r="I141" s="237"/>
      <c r="J141" s="232"/>
      <c r="K141" s="232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172</v>
      </c>
      <c r="AU141" s="242" t="s">
        <v>85</v>
      </c>
      <c r="AV141" s="13" t="s">
        <v>85</v>
      </c>
      <c r="AW141" s="13" t="s">
        <v>32</v>
      </c>
      <c r="AX141" s="13" t="s">
        <v>76</v>
      </c>
      <c r="AY141" s="242" t="s">
        <v>164</v>
      </c>
    </row>
    <row r="142" s="15" customFormat="1">
      <c r="A142" s="15"/>
      <c r="B142" s="253"/>
      <c r="C142" s="254"/>
      <c r="D142" s="233" t="s">
        <v>172</v>
      </c>
      <c r="E142" s="255" t="s">
        <v>1</v>
      </c>
      <c r="F142" s="256" t="s">
        <v>261</v>
      </c>
      <c r="G142" s="254"/>
      <c r="H142" s="257">
        <v>23.975000000000001</v>
      </c>
      <c r="I142" s="258"/>
      <c r="J142" s="254"/>
      <c r="K142" s="254"/>
      <c r="L142" s="259"/>
      <c r="M142" s="260"/>
      <c r="N142" s="261"/>
      <c r="O142" s="261"/>
      <c r="P142" s="261"/>
      <c r="Q142" s="261"/>
      <c r="R142" s="261"/>
      <c r="S142" s="261"/>
      <c r="T142" s="262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3" t="s">
        <v>172</v>
      </c>
      <c r="AU142" s="263" t="s">
        <v>85</v>
      </c>
      <c r="AV142" s="15" t="s">
        <v>170</v>
      </c>
      <c r="AW142" s="15" t="s">
        <v>32</v>
      </c>
      <c r="AX142" s="15" t="s">
        <v>83</v>
      </c>
      <c r="AY142" s="263" t="s">
        <v>164</v>
      </c>
    </row>
    <row r="143" s="2" customFormat="1" ht="24.15" customHeight="1">
      <c r="A143" s="38"/>
      <c r="B143" s="39"/>
      <c r="C143" s="218" t="s">
        <v>203</v>
      </c>
      <c r="D143" s="218" t="s">
        <v>166</v>
      </c>
      <c r="E143" s="219" t="s">
        <v>287</v>
      </c>
      <c r="F143" s="220" t="s">
        <v>288</v>
      </c>
      <c r="G143" s="221" t="s">
        <v>191</v>
      </c>
      <c r="H143" s="222">
        <v>10.275</v>
      </c>
      <c r="I143" s="223"/>
      <c r="J143" s="224">
        <f>ROUND(I143*H143,2)</f>
        <v>0</v>
      </c>
      <c r="K143" s="220" t="s">
        <v>1</v>
      </c>
      <c r="L143" s="44"/>
      <c r="M143" s="225" t="s">
        <v>1</v>
      </c>
      <c r="N143" s="226" t="s">
        <v>41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170</v>
      </c>
      <c r="AT143" s="229" t="s">
        <v>166</v>
      </c>
      <c r="AU143" s="229" t="s">
        <v>85</v>
      </c>
      <c r="AY143" s="17" t="s">
        <v>164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83</v>
      </c>
      <c r="BK143" s="230">
        <f>ROUND(I143*H143,2)</f>
        <v>0</v>
      </c>
      <c r="BL143" s="17" t="s">
        <v>170</v>
      </c>
      <c r="BM143" s="229" t="s">
        <v>246</v>
      </c>
    </row>
    <row r="144" s="14" customFormat="1">
      <c r="A144" s="14"/>
      <c r="B144" s="243"/>
      <c r="C144" s="244"/>
      <c r="D144" s="233" t="s">
        <v>172</v>
      </c>
      <c r="E144" s="245" t="s">
        <v>1</v>
      </c>
      <c r="F144" s="246" t="s">
        <v>289</v>
      </c>
      <c r="G144" s="244"/>
      <c r="H144" s="245" t="s">
        <v>1</v>
      </c>
      <c r="I144" s="247"/>
      <c r="J144" s="244"/>
      <c r="K144" s="244"/>
      <c r="L144" s="248"/>
      <c r="M144" s="249"/>
      <c r="N144" s="250"/>
      <c r="O144" s="250"/>
      <c r="P144" s="250"/>
      <c r="Q144" s="250"/>
      <c r="R144" s="250"/>
      <c r="S144" s="250"/>
      <c r="T144" s="25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2" t="s">
        <v>172</v>
      </c>
      <c r="AU144" s="252" t="s">
        <v>85</v>
      </c>
      <c r="AV144" s="14" t="s">
        <v>83</v>
      </c>
      <c r="AW144" s="14" t="s">
        <v>32</v>
      </c>
      <c r="AX144" s="14" t="s">
        <v>76</v>
      </c>
      <c r="AY144" s="252" t="s">
        <v>164</v>
      </c>
    </row>
    <row r="145" s="13" customFormat="1">
      <c r="A145" s="13"/>
      <c r="B145" s="231"/>
      <c r="C145" s="232"/>
      <c r="D145" s="233" t="s">
        <v>172</v>
      </c>
      <c r="E145" s="234" t="s">
        <v>1</v>
      </c>
      <c r="F145" s="235" t="s">
        <v>290</v>
      </c>
      <c r="G145" s="232"/>
      <c r="H145" s="236">
        <v>9.0749999999999993</v>
      </c>
      <c r="I145" s="237"/>
      <c r="J145" s="232"/>
      <c r="K145" s="232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172</v>
      </c>
      <c r="AU145" s="242" t="s">
        <v>85</v>
      </c>
      <c r="AV145" s="13" t="s">
        <v>85</v>
      </c>
      <c r="AW145" s="13" t="s">
        <v>32</v>
      </c>
      <c r="AX145" s="13" t="s">
        <v>76</v>
      </c>
      <c r="AY145" s="242" t="s">
        <v>164</v>
      </c>
    </row>
    <row r="146" s="13" customFormat="1">
      <c r="A146" s="13"/>
      <c r="B146" s="231"/>
      <c r="C146" s="232"/>
      <c r="D146" s="233" t="s">
        <v>172</v>
      </c>
      <c r="E146" s="234" t="s">
        <v>1</v>
      </c>
      <c r="F146" s="235" t="s">
        <v>291</v>
      </c>
      <c r="G146" s="232"/>
      <c r="H146" s="236">
        <v>1.2</v>
      </c>
      <c r="I146" s="237"/>
      <c r="J146" s="232"/>
      <c r="K146" s="232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172</v>
      </c>
      <c r="AU146" s="242" t="s">
        <v>85</v>
      </c>
      <c r="AV146" s="13" t="s">
        <v>85</v>
      </c>
      <c r="AW146" s="13" t="s">
        <v>32</v>
      </c>
      <c r="AX146" s="13" t="s">
        <v>76</v>
      </c>
      <c r="AY146" s="242" t="s">
        <v>164</v>
      </c>
    </row>
    <row r="147" s="15" customFormat="1">
      <c r="A147" s="15"/>
      <c r="B147" s="253"/>
      <c r="C147" s="254"/>
      <c r="D147" s="233" t="s">
        <v>172</v>
      </c>
      <c r="E147" s="255" t="s">
        <v>1</v>
      </c>
      <c r="F147" s="256" t="s">
        <v>261</v>
      </c>
      <c r="G147" s="254"/>
      <c r="H147" s="257">
        <v>10.274999999999999</v>
      </c>
      <c r="I147" s="258"/>
      <c r="J147" s="254"/>
      <c r="K147" s="254"/>
      <c r="L147" s="259"/>
      <c r="M147" s="260"/>
      <c r="N147" s="261"/>
      <c r="O147" s="261"/>
      <c r="P147" s="261"/>
      <c r="Q147" s="261"/>
      <c r="R147" s="261"/>
      <c r="S147" s="261"/>
      <c r="T147" s="262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3" t="s">
        <v>172</v>
      </c>
      <c r="AU147" s="263" t="s">
        <v>85</v>
      </c>
      <c r="AV147" s="15" t="s">
        <v>170</v>
      </c>
      <c r="AW147" s="15" t="s">
        <v>32</v>
      </c>
      <c r="AX147" s="15" t="s">
        <v>83</v>
      </c>
      <c r="AY147" s="263" t="s">
        <v>164</v>
      </c>
    </row>
    <row r="148" s="2" customFormat="1" ht="24.15" customHeight="1">
      <c r="A148" s="38"/>
      <c r="B148" s="39"/>
      <c r="C148" s="218" t="s">
        <v>211</v>
      </c>
      <c r="D148" s="218" t="s">
        <v>166</v>
      </c>
      <c r="E148" s="219" t="s">
        <v>195</v>
      </c>
      <c r="F148" s="220" t="s">
        <v>196</v>
      </c>
      <c r="G148" s="221" t="s">
        <v>191</v>
      </c>
      <c r="H148" s="222">
        <v>34.25</v>
      </c>
      <c r="I148" s="223"/>
      <c r="J148" s="224">
        <f>ROUND(I148*H148,2)</f>
        <v>0</v>
      </c>
      <c r="K148" s="220" t="s">
        <v>1</v>
      </c>
      <c r="L148" s="44"/>
      <c r="M148" s="225" t="s">
        <v>1</v>
      </c>
      <c r="N148" s="226" t="s">
        <v>41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170</v>
      </c>
      <c r="AT148" s="229" t="s">
        <v>166</v>
      </c>
      <c r="AU148" s="229" t="s">
        <v>85</v>
      </c>
      <c r="AY148" s="17" t="s">
        <v>164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83</v>
      </c>
      <c r="BK148" s="230">
        <f>ROUND(I148*H148,2)</f>
        <v>0</v>
      </c>
      <c r="BL148" s="17" t="s">
        <v>170</v>
      </c>
      <c r="BM148" s="229" t="s">
        <v>292</v>
      </c>
    </row>
    <row r="149" s="2" customFormat="1" ht="24.15" customHeight="1">
      <c r="A149" s="38"/>
      <c r="B149" s="39"/>
      <c r="C149" s="218" t="s">
        <v>209</v>
      </c>
      <c r="D149" s="218" t="s">
        <v>166</v>
      </c>
      <c r="E149" s="219" t="s">
        <v>204</v>
      </c>
      <c r="F149" s="220" t="s">
        <v>205</v>
      </c>
      <c r="G149" s="221" t="s">
        <v>191</v>
      </c>
      <c r="H149" s="222">
        <v>3.96</v>
      </c>
      <c r="I149" s="223"/>
      <c r="J149" s="224">
        <f>ROUND(I149*H149,2)</f>
        <v>0</v>
      </c>
      <c r="K149" s="220" t="s">
        <v>1</v>
      </c>
      <c r="L149" s="44"/>
      <c r="M149" s="225" t="s">
        <v>1</v>
      </c>
      <c r="N149" s="226" t="s">
        <v>41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170</v>
      </c>
      <c r="AT149" s="229" t="s">
        <v>166</v>
      </c>
      <c r="AU149" s="229" t="s">
        <v>85</v>
      </c>
      <c r="AY149" s="17" t="s">
        <v>164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83</v>
      </c>
      <c r="BK149" s="230">
        <f>ROUND(I149*H149,2)</f>
        <v>0</v>
      </c>
      <c r="BL149" s="17" t="s">
        <v>170</v>
      </c>
      <c r="BM149" s="229" t="s">
        <v>293</v>
      </c>
    </row>
    <row r="150" s="2" customFormat="1" ht="21.75" customHeight="1">
      <c r="A150" s="38"/>
      <c r="B150" s="39"/>
      <c r="C150" s="218" t="s">
        <v>224</v>
      </c>
      <c r="D150" s="218" t="s">
        <v>166</v>
      </c>
      <c r="E150" s="219" t="s">
        <v>294</v>
      </c>
      <c r="F150" s="220" t="s">
        <v>295</v>
      </c>
      <c r="G150" s="221" t="s">
        <v>191</v>
      </c>
      <c r="H150" s="222">
        <v>11</v>
      </c>
      <c r="I150" s="223"/>
      <c r="J150" s="224">
        <f>ROUND(I150*H150,2)</f>
        <v>0</v>
      </c>
      <c r="K150" s="220" t="s">
        <v>1</v>
      </c>
      <c r="L150" s="44"/>
      <c r="M150" s="225" t="s">
        <v>1</v>
      </c>
      <c r="N150" s="226" t="s">
        <v>41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170</v>
      </c>
      <c r="AT150" s="229" t="s">
        <v>166</v>
      </c>
      <c r="AU150" s="229" t="s">
        <v>85</v>
      </c>
      <c r="AY150" s="17" t="s">
        <v>164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83</v>
      </c>
      <c r="BK150" s="230">
        <f>ROUND(I150*H150,2)</f>
        <v>0</v>
      </c>
      <c r="BL150" s="17" t="s">
        <v>170</v>
      </c>
      <c r="BM150" s="229" t="s">
        <v>296</v>
      </c>
    </row>
    <row r="151" s="13" customFormat="1">
      <c r="A151" s="13"/>
      <c r="B151" s="231"/>
      <c r="C151" s="232"/>
      <c r="D151" s="233" t="s">
        <v>172</v>
      </c>
      <c r="E151" s="234" t="s">
        <v>1</v>
      </c>
      <c r="F151" s="235" t="s">
        <v>297</v>
      </c>
      <c r="G151" s="232"/>
      <c r="H151" s="236">
        <v>11</v>
      </c>
      <c r="I151" s="237"/>
      <c r="J151" s="232"/>
      <c r="K151" s="232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172</v>
      </c>
      <c r="AU151" s="242" t="s">
        <v>85</v>
      </c>
      <c r="AV151" s="13" t="s">
        <v>85</v>
      </c>
      <c r="AW151" s="13" t="s">
        <v>32</v>
      </c>
      <c r="AX151" s="13" t="s">
        <v>76</v>
      </c>
      <c r="AY151" s="242" t="s">
        <v>164</v>
      </c>
    </row>
    <row r="152" s="15" customFormat="1">
      <c r="A152" s="15"/>
      <c r="B152" s="253"/>
      <c r="C152" s="254"/>
      <c r="D152" s="233" t="s">
        <v>172</v>
      </c>
      <c r="E152" s="255" t="s">
        <v>1</v>
      </c>
      <c r="F152" s="256" t="s">
        <v>201</v>
      </c>
      <c r="G152" s="254"/>
      <c r="H152" s="257">
        <v>11</v>
      </c>
      <c r="I152" s="258"/>
      <c r="J152" s="254"/>
      <c r="K152" s="254"/>
      <c r="L152" s="259"/>
      <c r="M152" s="260"/>
      <c r="N152" s="261"/>
      <c r="O152" s="261"/>
      <c r="P152" s="261"/>
      <c r="Q152" s="261"/>
      <c r="R152" s="261"/>
      <c r="S152" s="261"/>
      <c r="T152" s="262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3" t="s">
        <v>172</v>
      </c>
      <c r="AU152" s="263" t="s">
        <v>85</v>
      </c>
      <c r="AV152" s="15" t="s">
        <v>170</v>
      </c>
      <c r="AW152" s="15" t="s">
        <v>32</v>
      </c>
      <c r="AX152" s="15" t="s">
        <v>83</v>
      </c>
      <c r="AY152" s="263" t="s">
        <v>164</v>
      </c>
    </row>
    <row r="153" s="12" customFormat="1" ht="22.8" customHeight="1">
      <c r="A153" s="12"/>
      <c r="B153" s="202"/>
      <c r="C153" s="203"/>
      <c r="D153" s="204" t="s">
        <v>75</v>
      </c>
      <c r="E153" s="216" t="s">
        <v>216</v>
      </c>
      <c r="F153" s="216" t="s">
        <v>262</v>
      </c>
      <c r="G153" s="203"/>
      <c r="H153" s="203"/>
      <c r="I153" s="206"/>
      <c r="J153" s="217">
        <f>BK153</f>
        <v>0</v>
      </c>
      <c r="K153" s="203"/>
      <c r="L153" s="208"/>
      <c r="M153" s="209"/>
      <c r="N153" s="210"/>
      <c r="O153" s="210"/>
      <c r="P153" s="211">
        <f>SUM(P154:P170)</f>
        <v>0</v>
      </c>
      <c r="Q153" s="210"/>
      <c r="R153" s="211">
        <f>SUM(R154:R170)</f>
        <v>0</v>
      </c>
      <c r="S153" s="210"/>
      <c r="T153" s="212">
        <f>SUM(T154:T170)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3" t="s">
        <v>83</v>
      </c>
      <c r="AT153" s="214" t="s">
        <v>75</v>
      </c>
      <c r="AU153" s="214" t="s">
        <v>83</v>
      </c>
      <c r="AY153" s="213" t="s">
        <v>164</v>
      </c>
      <c r="BK153" s="215">
        <f>SUM(BK154:BK170)</f>
        <v>0</v>
      </c>
    </row>
    <row r="154" s="2" customFormat="1" ht="16.5" customHeight="1">
      <c r="A154" s="38"/>
      <c r="B154" s="39"/>
      <c r="C154" s="218" t="s">
        <v>230</v>
      </c>
      <c r="D154" s="218" t="s">
        <v>166</v>
      </c>
      <c r="E154" s="219" t="s">
        <v>218</v>
      </c>
      <c r="F154" s="220" t="s">
        <v>219</v>
      </c>
      <c r="G154" s="221" t="s">
        <v>220</v>
      </c>
      <c r="H154" s="222">
        <v>1.8400000000000001</v>
      </c>
      <c r="I154" s="223"/>
      <c r="J154" s="224">
        <f>ROUND(I154*H154,2)</f>
        <v>0</v>
      </c>
      <c r="K154" s="220" t="s">
        <v>1</v>
      </c>
      <c r="L154" s="44"/>
      <c r="M154" s="225" t="s">
        <v>1</v>
      </c>
      <c r="N154" s="226" t="s">
        <v>41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170</v>
      </c>
      <c r="AT154" s="229" t="s">
        <v>166</v>
      </c>
      <c r="AU154" s="229" t="s">
        <v>85</v>
      </c>
      <c r="AY154" s="17" t="s">
        <v>164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83</v>
      </c>
      <c r="BK154" s="230">
        <f>ROUND(I154*H154,2)</f>
        <v>0</v>
      </c>
      <c r="BL154" s="17" t="s">
        <v>170</v>
      </c>
      <c r="BM154" s="229" t="s">
        <v>298</v>
      </c>
    </row>
    <row r="155" s="13" customFormat="1">
      <c r="A155" s="13"/>
      <c r="B155" s="231"/>
      <c r="C155" s="232"/>
      <c r="D155" s="233" t="s">
        <v>172</v>
      </c>
      <c r="E155" s="234" t="s">
        <v>1</v>
      </c>
      <c r="F155" s="235" t="s">
        <v>299</v>
      </c>
      <c r="G155" s="232"/>
      <c r="H155" s="236">
        <v>1.8400000000000001</v>
      </c>
      <c r="I155" s="237"/>
      <c r="J155" s="232"/>
      <c r="K155" s="232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172</v>
      </c>
      <c r="AU155" s="242" t="s">
        <v>85</v>
      </c>
      <c r="AV155" s="13" t="s">
        <v>85</v>
      </c>
      <c r="AW155" s="13" t="s">
        <v>32</v>
      </c>
      <c r="AX155" s="13" t="s">
        <v>76</v>
      </c>
      <c r="AY155" s="242" t="s">
        <v>164</v>
      </c>
    </row>
    <row r="156" s="15" customFormat="1">
      <c r="A156" s="15"/>
      <c r="B156" s="253"/>
      <c r="C156" s="254"/>
      <c r="D156" s="233" t="s">
        <v>172</v>
      </c>
      <c r="E156" s="255" t="s">
        <v>1</v>
      </c>
      <c r="F156" s="256" t="s">
        <v>261</v>
      </c>
      <c r="G156" s="254"/>
      <c r="H156" s="257">
        <v>1.8400000000000001</v>
      </c>
      <c r="I156" s="258"/>
      <c r="J156" s="254"/>
      <c r="K156" s="254"/>
      <c r="L156" s="259"/>
      <c r="M156" s="260"/>
      <c r="N156" s="261"/>
      <c r="O156" s="261"/>
      <c r="P156" s="261"/>
      <c r="Q156" s="261"/>
      <c r="R156" s="261"/>
      <c r="S156" s="261"/>
      <c r="T156" s="262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3" t="s">
        <v>172</v>
      </c>
      <c r="AU156" s="263" t="s">
        <v>85</v>
      </c>
      <c r="AV156" s="15" t="s">
        <v>170</v>
      </c>
      <c r="AW156" s="15" t="s">
        <v>32</v>
      </c>
      <c r="AX156" s="15" t="s">
        <v>83</v>
      </c>
      <c r="AY156" s="263" t="s">
        <v>164</v>
      </c>
    </row>
    <row r="157" s="2" customFormat="1" ht="16.5" customHeight="1">
      <c r="A157" s="38"/>
      <c r="B157" s="39"/>
      <c r="C157" s="218" t="s">
        <v>235</v>
      </c>
      <c r="D157" s="218" t="s">
        <v>166</v>
      </c>
      <c r="E157" s="219" t="s">
        <v>225</v>
      </c>
      <c r="F157" s="220" t="s">
        <v>226</v>
      </c>
      <c r="G157" s="221" t="s">
        <v>220</v>
      </c>
      <c r="H157" s="222">
        <v>5.5199999999999996</v>
      </c>
      <c r="I157" s="223"/>
      <c r="J157" s="224">
        <f>ROUND(I157*H157,2)</f>
        <v>0</v>
      </c>
      <c r="K157" s="220" t="s">
        <v>1</v>
      </c>
      <c r="L157" s="44"/>
      <c r="M157" s="225" t="s">
        <v>1</v>
      </c>
      <c r="N157" s="226" t="s">
        <v>41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170</v>
      </c>
      <c r="AT157" s="229" t="s">
        <v>166</v>
      </c>
      <c r="AU157" s="229" t="s">
        <v>85</v>
      </c>
      <c r="AY157" s="17" t="s">
        <v>164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83</v>
      </c>
      <c r="BK157" s="230">
        <f>ROUND(I157*H157,2)</f>
        <v>0</v>
      </c>
      <c r="BL157" s="17" t="s">
        <v>170</v>
      </c>
      <c r="BM157" s="229" t="s">
        <v>300</v>
      </c>
    </row>
    <row r="158" s="13" customFormat="1">
      <c r="A158" s="13"/>
      <c r="B158" s="231"/>
      <c r="C158" s="232"/>
      <c r="D158" s="233" t="s">
        <v>172</v>
      </c>
      <c r="E158" s="234" t="s">
        <v>1</v>
      </c>
      <c r="F158" s="235" t="s">
        <v>301</v>
      </c>
      <c r="G158" s="232"/>
      <c r="H158" s="236">
        <v>5.5199999999999996</v>
      </c>
      <c r="I158" s="237"/>
      <c r="J158" s="232"/>
      <c r="K158" s="232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172</v>
      </c>
      <c r="AU158" s="242" t="s">
        <v>85</v>
      </c>
      <c r="AV158" s="13" t="s">
        <v>85</v>
      </c>
      <c r="AW158" s="13" t="s">
        <v>32</v>
      </c>
      <c r="AX158" s="13" t="s">
        <v>76</v>
      </c>
      <c r="AY158" s="242" t="s">
        <v>164</v>
      </c>
    </row>
    <row r="159" s="15" customFormat="1">
      <c r="A159" s="15"/>
      <c r="B159" s="253"/>
      <c r="C159" s="254"/>
      <c r="D159" s="233" t="s">
        <v>172</v>
      </c>
      <c r="E159" s="255" t="s">
        <v>1</v>
      </c>
      <c r="F159" s="256" t="s">
        <v>201</v>
      </c>
      <c r="G159" s="254"/>
      <c r="H159" s="257">
        <v>5.5199999999999996</v>
      </c>
      <c r="I159" s="258"/>
      <c r="J159" s="254"/>
      <c r="K159" s="254"/>
      <c r="L159" s="259"/>
      <c r="M159" s="260"/>
      <c r="N159" s="261"/>
      <c r="O159" s="261"/>
      <c r="P159" s="261"/>
      <c r="Q159" s="261"/>
      <c r="R159" s="261"/>
      <c r="S159" s="261"/>
      <c r="T159" s="262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3" t="s">
        <v>172</v>
      </c>
      <c r="AU159" s="263" t="s">
        <v>85</v>
      </c>
      <c r="AV159" s="15" t="s">
        <v>170</v>
      </c>
      <c r="AW159" s="15" t="s">
        <v>32</v>
      </c>
      <c r="AX159" s="15" t="s">
        <v>83</v>
      </c>
      <c r="AY159" s="263" t="s">
        <v>164</v>
      </c>
    </row>
    <row r="160" s="2" customFormat="1" ht="16.5" customHeight="1">
      <c r="A160" s="38"/>
      <c r="B160" s="39"/>
      <c r="C160" s="218" t="s">
        <v>240</v>
      </c>
      <c r="D160" s="218" t="s">
        <v>166</v>
      </c>
      <c r="E160" s="219" t="s">
        <v>231</v>
      </c>
      <c r="F160" s="220" t="s">
        <v>232</v>
      </c>
      <c r="G160" s="221" t="s">
        <v>220</v>
      </c>
      <c r="H160" s="222">
        <v>7.5599999999999996</v>
      </c>
      <c r="I160" s="223"/>
      <c r="J160" s="224">
        <f>ROUND(I160*H160,2)</f>
        <v>0</v>
      </c>
      <c r="K160" s="220" t="s">
        <v>1</v>
      </c>
      <c r="L160" s="44"/>
      <c r="M160" s="225" t="s">
        <v>1</v>
      </c>
      <c r="N160" s="226" t="s">
        <v>41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170</v>
      </c>
      <c r="AT160" s="229" t="s">
        <v>166</v>
      </c>
      <c r="AU160" s="229" t="s">
        <v>85</v>
      </c>
      <c r="AY160" s="17" t="s">
        <v>164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83</v>
      </c>
      <c r="BK160" s="230">
        <f>ROUND(I160*H160,2)</f>
        <v>0</v>
      </c>
      <c r="BL160" s="17" t="s">
        <v>170</v>
      </c>
      <c r="BM160" s="229" t="s">
        <v>302</v>
      </c>
    </row>
    <row r="161" s="13" customFormat="1">
      <c r="A161" s="13"/>
      <c r="B161" s="231"/>
      <c r="C161" s="232"/>
      <c r="D161" s="233" t="s">
        <v>172</v>
      </c>
      <c r="E161" s="234" t="s">
        <v>1</v>
      </c>
      <c r="F161" s="235" t="s">
        <v>303</v>
      </c>
      <c r="G161" s="232"/>
      <c r="H161" s="236">
        <v>2.46</v>
      </c>
      <c r="I161" s="237"/>
      <c r="J161" s="232"/>
      <c r="K161" s="232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172</v>
      </c>
      <c r="AU161" s="242" t="s">
        <v>85</v>
      </c>
      <c r="AV161" s="13" t="s">
        <v>85</v>
      </c>
      <c r="AW161" s="13" t="s">
        <v>32</v>
      </c>
      <c r="AX161" s="13" t="s">
        <v>76</v>
      </c>
      <c r="AY161" s="242" t="s">
        <v>164</v>
      </c>
    </row>
    <row r="162" s="13" customFormat="1">
      <c r="A162" s="13"/>
      <c r="B162" s="231"/>
      <c r="C162" s="232"/>
      <c r="D162" s="233" t="s">
        <v>172</v>
      </c>
      <c r="E162" s="234" t="s">
        <v>1</v>
      </c>
      <c r="F162" s="235" t="s">
        <v>304</v>
      </c>
      <c r="G162" s="232"/>
      <c r="H162" s="236">
        <v>5.0999999999999996</v>
      </c>
      <c r="I162" s="237"/>
      <c r="J162" s="232"/>
      <c r="K162" s="232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172</v>
      </c>
      <c r="AU162" s="242" t="s">
        <v>85</v>
      </c>
      <c r="AV162" s="13" t="s">
        <v>85</v>
      </c>
      <c r="AW162" s="13" t="s">
        <v>32</v>
      </c>
      <c r="AX162" s="13" t="s">
        <v>76</v>
      </c>
      <c r="AY162" s="242" t="s">
        <v>164</v>
      </c>
    </row>
    <row r="163" s="15" customFormat="1">
      <c r="A163" s="15"/>
      <c r="B163" s="253"/>
      <c r="C163" s="254"/>
      <c r="D163" s="233" t="s">
        <v>172</v>
      </c>
      <c r="E163" s="255" t="s">
        <v>1</v>
      </c>
      <c r="F163" s="256" t="s">
        <v>261</v>
      </c>
      <c r="G163" s="254"/>
      <c r="H163" s="257">
        <v>7.5599999999999996</v>
      </c>
      <c r="I163" s="258"/>
      <c r="J163" s="254"/>
      <c r="K163" s="254"/>
      <c r="L163" s="259"/>
      <c r="M163" s="260"/>
      <c r="N163" s="261"/>
      <c r="O163" s="261"/>
      <c r="P163" s="261"/>
      <c r="Q163" s="261"/>
      <c r="R163" s="261"/>
      <c r="S163" s="261"/>
      <c r="T163" s="262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3" t="s">
        <v>172</v>
      </c>
      <c r="AU163" s="263" t="s">
        <v>85</v>
      </c>
      <c r="AV163" s="15" t="s">
        <v>170</v>
      </c>
      <c r="AW163" s="15" t="s">
        <v>32</v>
      </c>
      <c r="AX163" s="15" t="s">
        <v>83</v>
      </c>
      <c r="AY163" s="263" t="s">
        <v>164</v>
      </c>
    </row>
    <row r="164" s="2" customFormat="1" ht="16.5" customHeight="1">
      <c r="A164" s="38"/>
      <c r="B164" s="39"/>
      <c r="C164" s="218" t="s">
        <v>246</v>
      </c>
      <c r="D164" s="218" t="s">
        <v>166</v>
      </c>
      <c r="E164" s="219" t="s">
        <v>236</v>
      </c>
      <c r="F164" s="220" t="s">
        <v>237</v>
      </c>
      <c r="G164" s="221" t="s">
        <v>220</v>
      </c>
      <c r="H164" s="222">
        <v>446.04000000000002</v>
      </c>
      <c r="I164" s="223"/>
      <c r="J164" s="224">
        <f>ROUND(I164*H164,2)</f>
        <v>0</v>
      </c>
      <c r="K164" s="220" t="s">
        <v>1</v>
      </c>
      <c r="L164" s="44"/>
      <c r="M164" s="225" t="s">
        <v>1</v>
      </c>
      <c r="N164" s="226" t="s">
        <v>41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170</v>
      </c>
      <c r="AT164" s="229" t="s">
        <v>166</v>
      </c>
      <c r="AU164" s="229" t="s">
        <v>85</v>
      </c>
      <c r="AY164" s="17" t="s">
        <v>164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83</v>
      </c>
      <c r="BK164" s="230">
        <f>ROUND(I164*H164,2)</f>
        <v>0</v>
      </c>
      <c r="BL164" s="17" t="s">
        <v>170</v>
      </c>
      <c r="BM164" s="229" t="s">
        <v>305</v>
      </c>
    </row>
    <row r="165" s="13" customFormat="1">
      <c r="A165" s="13"/>
      <c r="B165" s="231"/>
      <c r="C165" s="232"/>
      <c r="D165" s="233" t="s">
        <v>172</v>
      </c>
      <c r="E165" s="234" t="s">
        <v>1</v>
      </c>
      <c r="F165" s="235" t="s">
        <v>306</v>
      </c>
      <c r="G165" s="232"/>
      <c r="H165" s="236">
        <v>446.04000000000002</v>
      </c>
      <c r="I165" s="237"/>
      <c r="J165" s="232"/>
      <c r="K165" s="232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172</v>
      </c>
      <c r="AU165" s="242" t="s">
        <v>85</v>
      </c>
      <c r="AV165" s="13" t="s">
        <v>85</v>
      </c>
      <c r="AW165" s="13" t="s">
        <v>32</v>
      </c>
      <c r="AX165" s="13" t="s">
        <v>76</v>
      </c>
      <c r="AY165" s="242" t="s">
        <v>164</v>
      </c>
    </row>
    <row r="166" s="15" customFormat="1">
      <c r="A166" s="15"/>
      <c r="B166" s="253"/>
      <c r="C166" s="254"/>
      <c r="D166" s="233" t="s">
        <v>172</v>
      </c>
      <c r="E166" s="255" t="s">
        <v>1</v>
      </c>
      <c r="F166" s="256" t="s">
        <v>201</v>
      </c>
      <c r="G166" s="254"/>
      <c r="H166" s="257">
        <v>446.04000000000002</v>
      </c>
      <c r="I166" s="258"/>
      <c r="J166" s="254"/>
      <c r="K166" s="254"/>
      <c r="L166" s="259"/>
      <c r="M166" s="260"/>
      <c r="N166" s="261"/>
      <c r="O166" s="261"/>
      <c r="P166" s="261"/>
      <c r="Q166" s="261"/>
      <c r="R166" s="261"/>
      <c r="S166" s="261"/>
      <c r="T166" s="262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3" t="s">
        <v>172</v>
      </c>
      <c r="AU166" s="263" t="s">
        <v>85</v>
      </c>
      <c r="AV166" s="15" t="s">
        <v>170</v>
      </c>
      <c r="AW166" s="15" t="s">
        <v>32</v>
      </c>
      <c r="AX166" s="15" t="s">
        <v>83</v>
      </c>
      <c r="AY166" s="263" t="s">
        <v>164</v>
      </c>
    </row>
    <row r="167" s="2" customFormat="1" ht="21.75" customHeight="1">
      <c r="A167" s="38"/>
      <c r="B167" s="39"/>
      <c r="C167" s="218" t="s">
        <v>8</v>
      </c>
      <c r="D167" s="218" t="s">
        <v>166</v>
      </c>
      <c r="E167" s="219" t="s">
        <v>241</v>
      </c>
      <c r="F167" s="220" t="s">
        <v>242</v>
      </c>
      <c r="G167" s="221" t="s">
        <v>220</v>
      </c>
      <c r="H167" s="222">
        <v>7.5599999999999996</v>
      </c>
      <c r="I167" s="223"/>
      <c r="J167" s="224">
        <f>ROUND(I167*H167,2)</f>
        <v>0</v>
      </c>
      <c r="K167" s="220" t="s">
        <v>1</v>
      </c>
      <c r="L167" s="44"/>
      <c r="M167" s="225" t="s">
        <v>1</v>
      </c>
      <c r="N167" s="226" t="s">
        <v>41</v>
      </c>
      <c r="O167" s="91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170</v>
      </c>
      <c r="AT167" s="229" t="s">
        <v>166</v>
      </c>
      <c r="AU167" s="229" t="s">
        <v>85</v>
      </c>
      <c r="AY167" s="17" t="s">
        <v>164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83</v>
      </c>
      <c r="BK167" s="230">
        <f>ROUND(I167*H167,2)</f>
        <v>0</v>
      </c>
      <c r="BL167" s="17" t="s">
        <v>170</v>
      </c>
      <c r="BM167" s="229" t="s">
        <v>307</v>
      </c>
    </row>
    <row r="168" s="13" customFormat="1">
      <c r="A168" s="13"/>
      <c r="B168" s="231"/>
      <c r="C168" s="232"/>
      <c r="D168" s="233" t="s">
        <v>172</v>
      </c>
      <c r="E168" s="234" t="s">
        <v>1</v>
      </c>
      <c r="F168" s="235" t="s">
        <v>303</v>
      </c>
      <c r="G168" s="232"/>
      <c r="H168" s="236">
        <v>2.46</v>
      </c>
      <c r="I168" s="237"/>
      <c r="J168" s="232"/>
      <c r="K168" s="232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172</v>
      </c>
      <c r="AU168" s="242" t="s">
        <v>85</v>
      </c>
      <c r="AV168" s="13" t="s">
        <v>85</v>
      </c>
      <c r="AW168" s="13" t="s">
        <v>32</v>
      </c>
      <c r="AX168" s="13" t="s">
        <v>76</v>
      </c>
      <c r="AY168" s="242" t="s">
        <v>164</v>
      </c>
    </row>
    <row r="169" s="13" customFormat="1">
      <c r="A169" s="13"/>
      <c r="B169" s="231"/>
      <c r="C169" s="232"/>
      <c r="D169" s="233" t="s">
        <v>172</v>
      </c>
      <c r="E169" s="234" t="s">
        <v>1</v>
      </c>
      <c r="F169" s="235" t="s">
        <v>304</v>
      </c>
      <c r="G169" s="232"/>
      <c r="H169" s="236">
        <v>5.0999999999999996</v>
      </c>
      <c r="I169" s="237"/>
      <c r="J169" s="232"/>
      <c r="K169" s="232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172</v>
      </c>
      <c r="AU169" s="242" t="s">
        <v>85</v>
      </c>
      <c r="AV169" s="13" t="s">
        <v>85</v>
      </c>
      <c r="AW169" s="13" t="s">
        <v>32</v>
      </c>
      <c r="AX169" s="13" t="s">
        <v>76</v>
      </c>
      <c r="AY169" s="242" t="s">
        <v>164</v>
      </c>
    </row>
    <row r="170" s="15" customFormat="1">
      <c r="A170" s="15"/>
      <c r="B170" s="253"/>
      <c r="C170" s="254"/>
      <c r="D170" s="233" t="s">
        <v>172</v>
      </c>
      <c r="E170" s="255" t="s">
        <v>1</v>
      </c>
      <c r="F170" s="256" t="s">
        <v>261</v>
      </c>
      <c r="G170" s="254"/>
      <c r="H170" s="257">
        <v>7.5599999999999996</v>
      </c>
      <c r="I170" s="258"/>
      <c r="J170" s="254"/>
      <c r="K170" s="254"/>
      <c r="L170" s="259"/>
      <c r="M170" s="260"/>
      <c r="N170" s="261"/>
      <c r="O170" s="261"/>
      <c r="P170" s="261"/>
      <c r="Q170" s="261"/>
      <c r="R170" s="261"/>
      <c r="S170" s="261"/>
      <c r="T170" s="262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3" t="s">
        <v>172</v>
      </c>
      <c r="AU170" s="263" t="s">
        <v>85</v>
      </c>
      <c r="AV170" s="15" t="s">
        <v>170</v>
      </c>
      <c r="AW170" s="15" t="s">
        <v>32</v>
      </c>
      <c r="AX170" s="15" t="s">
        <v>83</v>
      </c>
      <c r="AY170" s="263" t="s">
        <v>164</v>
      </c>
    </row>
    <row r="171" s="12" customFormat="1" ht="22.8" customHeight="1">
      <c r="A171" s="12"/>
      <c r="B171" s="202"/>
      <c r="C171" s="203"/>
      <c r="D171" s="204" t="s">
        <v>75</v>
      </c>
      <c r="E171" s="216" t="s">
        <v>244</v>
      </c>
      <c r="F171" s="216" t="s">
        <v>308</v>
      </c>
      <c r="G171" s="203"/>
      <c r="H171" s="203"/>
      <c r="I171" s="206"/>
      <c r="J171" s="217">
        <f>BK171</f>
        <v>0</v>
      </c>
      <c r="K171" s="203"/>
      <c r="L171" s="208"/>
      <c r="M171" s="209"/>
      <c r="N171" s="210"/>
      <c r="O171" s="210"/>
      <c r="P171" s="211">
        <f>P172</f>
        <v>0</v>
      </c>
      <c r="Q171" s="210"/>
      <c r="R171" s="211">
        <f>R172</f>
        <v>0</v>
      </c>
      <c r="S171" s="210"/>
      <c r="T171" s="212">
        <f>T172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3" t="s">
        <v>83</v>
      </c>
      <c r="AT171" s="214" t="s">
        <v>75</v>
      </c>
      <c r="AU171" s="214" t="s">
        <v>83</v>
      </c>
      <c r="AY171" s="213" t="s">
        <v>164</v>
      </c>
      <c r="BK171" s="215">
        <f>BK172</f>
        <v>0</v>
      </c>
    </row>
    <row r="172" s="2" customFormat="1" ht="21.75" customHeight="1">
      <c r="A172" s="38"/>
      <c r="B172" s="39"/>
      <c r="C172" s="218" t="s">
        <v>292</v>
      </c>
      <c r="D172" s="218" t="s">
        <v>166</v>
      </c>
      <c r="E172" s="219" t="s">
        <v>247</v>
      </c>
      <c r="F172" s="220" t="s">
        <v>248</v>
      </c>
      <c r="G172" s="221" t="s">
        <v>220</v>
      </c>
      <c r="H172" s="222">
        <v>0.001</v>
      </c>
      <c r="I172" s="223"/>
      <c r="J172" s="224">
        <f>ROUND(I172*H172,2)</f>
        <v>0</v>
      </c>
      <c r="K172" s="220" t="s">
        <v>1</v>
      </c>
      <c r="L172" s="44"/>
      <c r="M172" s="264" t="s">
        <v>1</v>
      </c>
      <c r="N172" s="265" t="s">
        <v>41</v>
      </c>
      <c r="O172" s="266"/>
      <c r="P172" s="267">
        <f>O172*H172</f>
        <v>0</v>
      </c>
      <c r="Q172" s="267">
        <v>0</v>
      </c>
      <c r="R172" s="267">
        <f>Q172*H172</f>
        <v>0</v>
      </c>
      <c r="S172" s="267">
        <v>0</v>
      </c>
      <c r="T172" s="26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170</v>
      </c>
      <c r="AT172" s="229" t="s">
        <v>166</v>
      </c>
      <c r="AU172" s="229" t="s">
        <v>85</v>
      </c>
      <c r="AY172" s="17" t="s">
        <v>164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83</v>
      </c>
      <c r="BK172" s="230">
        <f>ROUND(I172*H172,2)</f>
        <v>0</v>
      </c>
      <c r="BL172" s="17" t="s">
        <v>170</v>
      </c>
      <c r="BM172" s="229" t="s">
        <v>309</v>
      </c>
    </row>
    <row r="173" s="2" customFormat="1" ht="6.96" customHeight="1">
      <c r="A173" s="38"/>
      <c r="B173" s="66"/>
      <c r="C173" s="67"/>
      <c r="D173" s="67"/>
      <c r="E173" s="67"/>
      <c r="F173" s="67"/>
      <c r="G173" s="67"/>
      <c r="H173" s="67"/>
      <c r="I173" s="67"/>
      <c r="J173" s="67"/>
      <c r="K173" s="67"/>
      <c r="L173" s="44"/>
      <c r="M173" s="38"/>
      <c r="O173" s="38"/>
      <c r="P173" s="38"/>
      <c r="Q173" s="38"/>
      <c r="R173" s="38"/>
      <c r="S173" s="38"/>
      <c r="T173" s="38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</row>
  </sheetData>
  <sheetProtection sheet="1" autoFilter="0" formatColumns="0" formatRows="0" objects="1" scenarios="1" spinCount="100000" saltValue="/6Q13r3B8VcOMW6UFvdn5EpuHzxhy1ISkTxPKJbwGezI0tC5Qzz3LcFILrFhuWZxPIIQJihBiGBc+Fwc2XVqow==" hashValue="RbP5reIxq8CaqB7wur8AjT5qxC57o1eUjxQRlSJywP1e3nF1FlXFHUzBmB3qWy1KqFK8XbTcYSoD4R8j6e1TRA==" algorithmName="SHA-512" password="C7A2"/>
  <autoFilter ref="C119:K172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131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2021022oL - _II-401, III-36063, III-36066 Lipník, úprava křižovatky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132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310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8. 6. 2022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138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ROUND((SUM(BE119:BE149)),  2)</f>
        <v>0</v>
      </c>
      <c r="G33" s="38"/>
      <c r="H33" s="38"/>
      <c r="I33" s="155">
        <v>0.20999999999999999</v>
      </c>
      <c r="J33" s="154">
        <f>ROUND(((SUM(BE119:BE149))*I33),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ROUND((SUM(BF119:BF149)),  2)</f>
        <v>0</v>
      </c>
      <c r="G34" s="38"/>
      <c r="H34" s="38"/>
      <c r="I34" s="155">
        <v>0.14999999999999999</v>
      </c>
      <c r="J34" s="154">
        <f>ROUND(((SUM(BF119:BF149))*I34),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ROUND((SUM(BG119:BG149)),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ROUND((SUM(BH119:BH149)),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ROUND((SUM(BI119:BI149)),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2021022oL - _II-401, III-36063, III-36066 Lipník, úprava křižovatky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023 - Rozpočet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Obec Lipník u Hrotovic</v>
      </c>
      <c r="G89" s="40"/>
      <c r="H89" s="40"/>
      <c r="I89" s="32" t="s">
        <v>22</v>
      </c>
      <c r="J89" s="79" t="str">
        <f>IF(J12="","",J12)</f>
        <v>8. 6. 2022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Obec Lipník</v>
      </c>
      <c r="G91" s="40"/>
      <c r="H91" s="40"/>
      <c r="I91" s="32" t="s">
        <v>30</v>
      </c>
      <c r="J91" s="36" t="str">
        <f>E21</f>
        <v>TERRA-POZEMKOVÉ ÚPRAVY,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Milan Holotík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140</v>
      </c>
      <c r="D94" s="176"/>
      <c r="E94" s="176"/>
      <c r="F94" s="176"/>
      <c r="G94" s="176"/>
      <c r="H94" s="176"/>
      <c r="I94" s="176"/>
      <c r="J94" s="177" t="s">
        <v>141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142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143</v>
      </c>
    </row>
    <row r="97" s="9" customFormat="1" ht="24.96" customHeight="1">
      <c r="A97" s="9"/>
      <c r="B97" s="179"/>
      <c r="C97" s="180"/>
      <c r="D97" s="181" t="s">
        <v>251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266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253</v>
      </c>
      <c r="E99" s="188"/>
      <c r="F99" s="188"/>
      <c r="G99" s="188"/>
      <c r="H99" s="188"/>
      <c r="I99" s="188"/>
      <c r="J99" s="189">
        <f>J140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149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74" t="str">
        <f>E7</f>
        <v>2021022oL - _II-401, III-36063, III-36066 Lipník, úprava křižovatky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132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SO 023 - Rozpočet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>Obec Lipník u Hrotovic</v>
      </c>
      <c r="G113" s="40"/>
      <c r="H113" s="40"/>
      <c r="I113" s="32" t="s">
        <v>22</v>
      </c>
      <c r="J113" s="79" t="str">
        <f>IF(J12="","",J12)</f>
        <v>8. 6. 2022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40.05" customHeight="1">
      <c r="A115" s="38"/>
      <c r="B115" s="39"/>
      <c r="C115" s="32" t="s">
        <v>24</v>
      </c>
      <c r="D115" s="40"/>
      <c r="E115" s="40"/>
      <c r="F115" s="27" t="str">
        <f>E15</f>
        <v>Obec Lipník</v>
      </c>
      <c r="G115" s="40"/>
      <c r="H115" s="40"/>
      <c r="I115" s="32" t="s">
        <v>30</v>
      </c>
      <c r="J115" s="36" t="str">
        <f>E21</f>
        <v>TERRA-POZEMKOVÉ ÚPRAVY, s.r.o.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28</v>
      </c>
      <c r="D116" s="40"/>
      <c r="E116" s="40"/>
      <c r="F116" s="27" t="str">
        <f>IF(E18="","",E18)</f>
        <v>Vyplň údaj</v>
      </c>
      <c r="G116" s="40"/>
      <c r="H116" s="40"/>
      <c r="I116" s="32" t="s">
        <v>33</v>
      </c>
      <c r="J116" s="36" t="str">
        <f>E24</f>
        <v xml:space="preserve"> Milan Holotík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150</v>
      </c>
      <c r="D118" s="194" t="s">
        <v>61</v>
      </c>
      <c r="E118" s="194" t="s">
        <v>57</v>
      </c>
      <c r="F118" s="194" t="s">
        <v>58</v>
      </c>
      <c r="G118" s="194" t="s">
        <v>151</v>
      </c>
      <c r="H118" s="194" t="s">
        <v>152</v>
      </c>
      <c r="I118" s="194" t="s">
        <v>153</v>
      </c>
      <c r="J118" s="194" t="s">
        <v>141</v>
      </c>
      <c r="K118" s="195" t="s">
        <v>154</v>
      </c>
      <c r="L118" s="196"/>
      <c r="M118" s="100" t="s">
        <v>1</v>
      </c>
      <c r="N118" s="101" t="s">
        <v>40</v>
      </c>
      <c r="O118" s="101" t="s">
        <v>155</v>
      </c>
      <c r="P118" s="101" t="s">
        <v>156</v>
      </c>
      <c r="Q118" s="101" t="s">
        <v>157</v>
      </c>
      <c r="R118" s="101" t="s">
        <v>158</v>
      </c>
      <c r="S118" s="101" t="s">
        <v>159</v>
      </c>
      <c r="T118" s="102" t="s">
        <v>160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161</v>
      </c>
      <c r="D119" s="40"/>
      <c r="E119" s="40"/>
      <c r="F119" s="40"/>
      <c r="G119" s="40"/>
      <c r="H119" s="40"/>
      <c r="I119" s="40"/>
      <c r="J119" s="197">
        <f>BK119</f>
        <v>0</v>
      </c>
      <c r="K119" s="40"/>
      <c r="L119" s="44"/>
      <c r="M119" s="103"/>
      <c r="N119" s="198"/>
      <c r="O119" s="104"/>
      <c r="P119" s="199">
        <f>P120</f>
        <v>0</v>
      </c>
      <c r="Q119" s="104"/>
      <c r="R119" s="199">
        <f>R120</f>
        <v>0</v>
      </c>
      <c r="S119" s="104"/>
      <c r="T119" s="200">
        <f>T120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75</v>
      </c>
      <c r="AU119" s="17" t="s">
        <v>143</v>
      </c>
      <c r="BK119" s="201">
        <f>BK120</f>
        <v>0</v>
      </c>
    </row>
    <row r="120" s="12" customFormat="1" ht="25.92" customHeight="1">
      <c r="A120" s="12"/>
      <c r="B120" s="202"/>
      <c r="C120" s="203"/>
      <c r="D120" s="204" t="s">
        <v>75</v>
      </c>
      <c r="E120" s="205" t="s">
        <v>162</v>
      </c>
      <c r="F120" s="205" t="s">
        <v>254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P121+P140</f>
        <v>0</v>
      </c>
      <c r="Q120" s="210"/>
      <c r="R120" s="211">
        <f>R121+R140</f>
        <v>0</v>
      </c>
      <c r="S120" s="210"/>
      <c r="T120" s="212">
        <f>T121+T140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83</v>
      </c>
      <c r="AT120" s="214" t="s">
        <v>75</v>
      </c>
      <c r="AU120" s="214" t="s">
        <v>76</v>
      </c>
      <c r="AY120" s="213" t="s">
        <v>164</v>
      </c>
      <c r="BK120" s="215">
        <f>BK121+BK140</f>
        <v>0</v>
      </c>
    </row>
    <row r="121" s="12" customFormat="1" ht="22.8" customHeight="1">
      <c r="A121" s="12"/>
      <c r="B121" s="202"/>
      <c r="C121" s="203"/>
      <c r="D121" s="204" t="s">
        <v>75</v>
      </c>
      <c r="E121" s="216" t="s">
        <v>83</v>
      </c>
      <c r="F121" s="216" t="s">
        <v>268</v>
      </c>
      <c r="G121" s="203"/>
      <c r="H121" s="203"/>
      <c r="I121" s="206"/>
      <c r="J121" s="217">
        <f>BK121</f>
        <v>0</v>
      </c>
      <c r="K121" s="203"/>
      <c r="L121" s="208"/>
      <c r="M121" s="209"/>
      <c r="N121" s="210"/>
      <c r="O121" s="210"/>
      <c r="P121" s="211">
        <f>SUM(P122:P139)</f>
        <v>0</v>
      </c>
      <c r="Q121" s="210"/>
      <c r="R121" s="211">
        <f>SUM(R122:R139)</f>
        <v>0</v>
      </c>
      <c r="S121" s="210"/>
      <c r="T121" s="212">
        <f>SUM(T122:T139)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83</v>
      </c>
      <c r="AT121" s="214" t="s">
        <v>75</v>
      </c>
      <c r="AU121" s="214" t="s">
        <v>83</v>
      </c>
      <c r="AY121" s="213" t="s">
        <v>164</v>
      </c>
      <c r="BK121" s="215">
        <f>SUM(BK122:BK139)</f>
        <v>0</v>
      </c>
    </row>
    <row r="122" s="2" customFormat="1" ht="21.75" customHeight="1">
      <c r="A122" s="38"/>
      <c r="B122" s="39"/>
      <c r="C122" s="218" t="s">
        <v>83</v>
      </c>
      <c r="D122" s="218" t="s">
        <v>166</v>
      </c>
      <c r="E122" s="219" t="s">
        <v>269</v>
      </c>
      <c r="F122" s="220" t="s">
        <v>270</v>
      </c>
      <c r="G122" s="221" t="s">
        <v>169</v>
      </c>
      <c r="H122" s="222">
        <v>7</v>
      </c>
      <c r="I122" s="223"/>
      <c r="J122" s="224">
        <f>ROUND(I122*H122,2)</f>
        <v>0</v>
      </c>
      <c r="K122" s="220" t="s">
        <v>1</v>
      </c>
      <c r="L122" s="44"/>
      <c r="M122" s="225" t="s">
        <v>1</v>
      </c>
      <c r="N122" s="226" t="s">
        <v>41</v>
      </c>
      <c r="O122" s="91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170</v>
      </c>
      <c r="AT122" s="229" t="s">
        <v>166</v>
      </c>
      <c r="AU122" s="229" t="s">
        <v>85</v>
      </c>
      <c r="AY122" s="17" t="s">
        <v>164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83</v>
      </c>
      <c r="BK122" s="230">
        <f>ROUND(I122*H122,2)</f>
        <v>0</v>
      </c>
      <c r="BL122" s="17" t="s">
        <v>170</v>
      </c>
      <c r="BM122" s="229" t="s">
        <v>85</v>
      </c>
    </row>
    <row r="123" s="13" customFormat="1">
      <c r="A123" s="13"/>
      <c r="B123" s="231"/>
      <c r="C123" s="232"/>
      <c r="D123" s="233" t="s">
        <v>172</v>
      </c>
      <c r="E123" s="234" t="s">
        <v>1</v>
      </c>
      <c r="F123" s="235" t="s">
        <v>311</v>
      </c>
      <c r="G123" s="232"/>
      <c r="H123" s="236">
        <v>7</v>
      </c>
      <c r="I123" s="237"/>
      <c r="J123" s="232"/>
      <c r="K123" s="232"/>
      <c r="L123" s="238"/>
      <c r="M123" s="239"/>
      <c r="N123" s="240"/>
      <c r="O123" s="240"/>
      <c r="P123" s="240"/>
      <c r="Q123" s="240"/>
      <c r="R123" s="240"/>
      <c r="S123" s="240"/>
      <c r="T123" s="24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2" t="s">
        <v>172</v>
      </c>
      <c r="AU123" s="242" t="s">
        <v>85</v>
      </c>
      <c r="AV123" s="13" t="s">
        <v>85</v>
      </c>
      <c r="AW123" s="13" t="s">
        <v>32</v>
      </c>
      <c r="AX123" s="13" t="s">
        <v>76</v>
      </c>
      <c r="AY123" s="242" t="s">
        <v>164</v>
      </c>
    </row>
    <row r="124" s="15" customFormat="1">
      <c r="A124" s="15"/>
      <c r="B124" s="253"/>
      <c r="C124" s="254"/>
      <c r="D124" s="233" t="s">
        <v>172</v>
      </c>
      <c r="E124" s="255" t="s">
        <v>1</v>
      </c>
      <c r="F124" s="256" t="s">
        <v>201</v>
      </c>
      <c r="G124" s="254"/>
      <c r="H124" s="257">
        <v>7</v>
      </c>
      <c r="I124" s="258"/>
      <c r="J124" s="254"/>
      <c r="K124" s="254"/>
      <c r="L124" s="259"/>
      <c r="M124" s="260"/>
      <c r="N124" s="261"/>
      <c r="O124" s="261"/>
      <c r="P124" s="261"/>
      <c r="Q124" s="261"/>
      <c r="R124" s="261"/>
      <c r="S124" s="261"/>
      <c r="T124" s="262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63" t="s">
        <v>172</v>
      </c>
      <c r="AU124" s="263" t="s">
        <v>85</v>
      </c>
      <c r="AV124" s="15" t="s">
        <v>170</v>
      </c>
      <c r="AW124" s="15" t="s">
        <v>32</v>
      </c>
      <c r="AX124" s="15" t="s">
        <v>83</v>
      </c>
      <c r="AY124" s="263" t="s">
        <v>164</v>
      </c>
    </row>
    <row r="125" s="2" customFormat="1" ht="21.75" customHeight="1">
      <c r="A125" s="38"/>
      <c r="B125" s="39"/>
      <c r="C125" s="218" t="s">
        <v>85</v>
      </c>
      <c r="D125" s="218" t="s">
        <v>166</v>
      </c>
      <c r="E125" s="219" t="s">
        <v>282</v>
      </c>
      <c r="F125" s="220" t="s">
        <v>283</v>
      </c>
      <c r="G125" s="221" t="s">
        <v>191</v>
      </c>
      <c r="H125" s="222">
        <v>0.97999999999999998</v>
      </c>
      <c r="I125" s="223"/>
      <c r="J125" s="224">
        <f>ROUND(I125*H125,2)</f>
        <v>0</v>
      </c>
      <c r="K125" s="220" t="s">
        <v>1</v>
      </c>
      <c r="L125" s="44"/>
      <c r="M125" s="225" t="s">
        <v>1</v>
      </c>
      <c r="N125" s="226" t="s">
        <v>41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170</v>
      </c>
      <c r="AT125" s="229" t="s">
        <v>166</v>
      </c>
      <c r="AU125" s="229" t="s">
        <v>85</v>
      </c>
      <c r="AY125" s="17" t="s">
        <v>164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83</v>
      </c>
      <c r="BK125" s="230">
        <f>ROUND(I125*H125,2)</f>
        <v>0</v>
      </c>
      <c r="BL125" s="17" t="s">
        <v>170</v>
      </c>
      <c r="BM125" s="229" t="s">
        <v>194</v>
      </c>
    </row>
    <row r="126" s="14" customFormat="1">
      <c r="A126" s="14"/>
      <c r="B126" s="243"/>
      <c r="C126" s="244"/>
      <c r="D126" s="233" t="s">
        <v>172</v>
      </c>
      <c r="E126" s="245" t="s">
        <v>1</v>
      </c>
      <c r="F126" s="246" t="s">
        <v>284</v>
      </c>
      <c r="G126" s="244"/>
      <c r="H126" s="245" t="s">
        <v>1</v>
      </c>
      <c r="I126" s="247"/>
      <c r="J126" s="244"/>
      <c r="K126" s="244"/>
      <c r="L126" s="248"/>
      <c r="M126" s="249"/>
      <c r="N126" s="250"/>
      <c r="O126" s="250"/>
      <c r="P126" s="250"/>
      <c r="Q126" s="250"/>
      <c r="R126" s="250"/>
      <c r="S126" s="250"/>
      <c r="T126" s="25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2" t="s">
        <v>172</v>
      </c>
      <c r="AU126" s="252" t="s">
        <v>85</v>
      </c>
      <c r="AV126" s="14" t="s">
        <v>83</v>
      </c>
      <c r="AW126" s="14" t="s">
        <v>32</v>
      </c>
      <c r="AX126" s="14" t="s">
        <v>76</v>
      </c>
      <c r="AY126" s="252" t="s">
        <v>164</v>
      </c>
    </row>
    <row r="127" s="13" customFormat="1">
      <c r="A127" s="13"/>
      <c r="B127" s="231"/>
      <c r="C127" s="232"/>
      <c r="D127" s="233" t="s">
        <v>172</v>
      </c>
      <c r="E127" s="234" t="s">
        <v>1</v>
      </c>
      <c r="F127" s="235" t="s">
        <v>312</v>
      </c>
      <c r="G127" s="232"/>
      <c r="H127" s="236">
        <v>0.97999999999999998</v>
      </c>
      <c r="I127" s="237"/>
      <c r="J127" s="232"/>
      <c r="K127" s="232"/>
      <c r="L127" s="238"/>
      <c r="M127" s="239"/>
      <c r="N127" s="240"/>
      <c r="O127" s="240"/>
      <c r="P127" s="240"/>
      <c r="Q127" s="240"/>
      <c r="R127" s="240"/>
      <c r="S127" s="240"/>
      <c r="T127" s="24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172</v>
      </c>
      <c r="AU127" s="242" t="s">
        <v>85</v>
      </c>
      <c r="AV127" s="13" t="s">
        <v>85</v>
      </c>
      <c r="AW127" s="13" t="s">
        <v>32</v>
      </c>
      <c r="AX127" s="13" t="s">
        <v>76</v>
      </c>
      <c r="AY127" s="242" t="s">
        <v>164</v>
      </c>
    </row>
    <row r="128" s="15" customFormat="1">
      <c r="A128" s="15"/>
      <c r="B128" s="253"/>
      <c r="C128" s="254"/>
      <c r="D128" s="233" t="s">
        <v>172</v>
      </c>
      <c r="E128" s="255" t="s">
        <v>1</v>
      </c>
      <c r="F128" s="256" t="s">
        <v>261</v>
      </c>
      <c r="G128" s="254"/>
      <c r="H128" s="257">
        <v>0.97999999999999998</v>
      </c>
      <c r="I128" s="258"/>
      <c r="J128" s="254"/>
      <c r="K128" s="254"/>
      <c r="L128" s="259"/>
      <c r="M128" s="260"/>
      <c r="N128" s="261"/>
      <c r="O128" s="261"/>
      <c r="P128" s="261"/>
      <c r="Q128" s="261"/>
      <c r="R128" s="261"/>
      <c r="S128" s="261"/>
      <c r="T128" s="262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3" t="s">
        <v>172</v>
      </c>
      <c r="AU128" s="263" t="s">
        <v>85</v>
      </c>
      <c r="AV128" s="15" t="s">
        <v>170</v>
      </c>
      <c r="AW128" s="15" t="s">
        <v>32</v>
      </c>
      <c r="AX128" s="15" t="s">
        <v>83</v>
      </c>
      <c r="AY128" s="263" t="s">
        <v>164</v>
      </c>
    </row>
    <row r="129" s="2" customFormat="1" ht="24.15" customHeight="1">
      <c r="A129" s="38"/>
      <c r="B129" s="39"/>
      <c r="C129" s="218" t="s">
        <v>178</v>
      </c>
      <c r="D129" s="218" t="s">
        <v>166</v>
      </c>
      <c r="E129" s="219" t="s">
        <v>287</v>
      </c>
      <c r="F129" s="220" t="s">
        <v>288</v>
      </c>
      <c r="G129" s="221" t="s">
        <v>191</v>
      </c>
      <c r="H129" s="222">
        <v>0.41999999999999998</v>
      </c>
      <c r="I129" s="223"/>
      <c r="J129" s="224">
        <f>ROUND(I129*H129,2)</f>
        <v>0</v>
      </c>
      <c r="K129" s="220" t="s">
        <v>1</v>
      </c>
      <c r="L129" s="44"/>
      <c r="M129" s="225" t="s">
        <v>1</v>
      </c>
      <c r="N129" s="226" t="s">
        <v>41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170</v>
      </c>
      <c r="AT129" s="229" t="s">
        <v>166</v>
      </c>
      <c r="AU129" s="229" t="s">
        <v>85</v>
      </c>
      <c r="AY129" s="17" t="s">
        <v>164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83</v>
      </c>
      <c r="BK129" s="230">
        <f>ROUND(I129*H129,2)</f>
        <v>0</v>
      </c>
      <c r="BL129" s="17" t="s">
        <v>170</v>
      </c>
      <c r="BM129" s="229" t="s">
        <v>211</v>
      </c>
    </row>
    <row r="130" s="14" customFormat="1">
      <c r="A130" s="14"/>
      <c r="B130" s="243"/>
      <c r="C130" s="244"/>
      <c r="D130" s="233" t="s">
        <v>172</v>
      </c>
      <c r="E130" s="245" t="s">
        <v>1</v>
      </c>
      <c r="F130" s="246" t="s">
        <v>289</v>
      </c>
      <c r="G130" s="244"/>
      <c r="H130" s="245" t="s">
        <v>1</v>
      </c>
      <c r="I130" s="247"/>
      <c r="J130" s="244"/>
      <c r="K130" s="244"/>
      <c r="L130" s="248"/>
      <c r="M130" s="249"/>
      <c r="N130" s="250"/>
      <c r="O130" s="250"/>
      <c r="P130" s="250"/>
      <c r="Q130" s="250"/>
      <c r="R130" s="250"/>
      <c r="S130" s="250"/>
      <c r="T130" s="25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2" t="s">
        <v>172</v>
      </c>
      <c r="AU130" s="252" t="s">
        <v>85</v>
      </c>
      <c r="AV130" s="14" t="s">
        <v>83</v>
      </c>
      <c r="AW130" s="14" t="s">
        <v>32</v>
      </c>
      <c r="AX130" s="14" t="s">
        <v>76</v>
      </c>
      <c r="AY130" s="252" t="s">
        <v>164</v>
      </c>
    </row>
    <row r="131" s="13" customFormat="1">
      <c r="A131" s="13"/>
      <c r="B131" s="231"/>
      <c r="C131" s="232"/>
      <c r="D131" s="233" t="s">
        <v>172</v>
      </c>
      <c r="E131" s="234" t="s">
        <v>1</v>
      </c>
      <c r="F131" s="235" t="s">
        <v>313</v>
      </c>
      <c r="G131" s="232"/>
      <c r="H131" s="236">
        <v>0.41999999999999998</v>
      </c>
      <c r="I131" s="237"/>
      <c r="J131" s="232"/>
      <c r="K131" s="232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172</v>
      </c>
      <c r="AU131" s="242" t="s">
        <v>85</v>
      </c>
      <c r="AV131" s="13" t="s">
        <v>85</v>
      </c>
      <c r="AW131" s="13" t="s">
        <v>32</v>
      </c>
      <c r="AX131" s="13" t="s">
        <v>76</v>
      </c>
      <c r="AY131" s="242" t="s">
        <v>164</v>
      </c>
    </row>
    <row r="132" s="15" customFormat="1">
      <c r="A132" s="15"/>
      <c r="B132" s="253"/>
      <c r="C132" s="254"/>
      <c r="D132" s="233" t="s">
        <v>172</v>
      </c>
      <c r="E132" s="255" t="s">
        <v>1</v>
      </c>
      <c r="F132" s="256" t="s">
        <v>261</v>
      </c>
      <c r="G132" s="254"/>
      <c r="H132" s="257">
        <v>0.41999999999999998</v>
      </c>
      <c r="I132" s="258"/>
      <c r="J132" s="254"/>
      <c r="K132" s="254"/>
      <c r="L132" s="259"/>
      <c r="M132" s="260"/>
      <c r="N132" s="261"/>
      <c r="O132" s="261"/>
      <c r="P132" s="261"/>
      <c r="Q132" s="261"/>
      <c r="R132" s="261"/>
      <c r="S132" s="261"/>
      <c r="T132" s="262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3" t="s">
        <v>172</v>
      </c>
      <c r="AU132" s="263" t="s">
        <v>85</v>
      </c>
      <c r="AV132" s="15" t="s">
        <v>170</v>
      </c>
      <c r="AW132" s="15" t="s">
        <v>32</v>
      </c>
      <c r="AX132" s="15" t="s">
        <v>83</v>
      </c>
      <c r="AY132" s="263" t="s">
        <v>164</v>
      </c>
    </row>
    <row r="133" s="2" customFormat="1" ht="24.15" customHeight="1">
      <c r="A133" s="38"/>
      <c r="B133" s="39"/>
      <c r="C133" s="218" t="s">
        <v>170</v>
      </c>
      <c r="D133" s="218" t="s">
        <v>166</v>
      </c>
      <c r="E133" s="219" t="s">
        <v>195</v>
      </c>
      <c r="F133" s="220" t="s">
        <v>196</v>
      </c>
      <c r="G133" s="221" t="s">
        <v>191</v>
      </c>
      <c r="H133" s="222">
        <v>1.3999999999999999</v>
      </c>
      <c r="I133" s="223"/>
      <c r="J133" s="224">
        <f>ROUND(I133*H133,2)</f>
        <v>0</v>
      </c>
      <c r="K133" s="220" t="s">
        <v>1</v>
      </c>
      <c r="L133" s="44"/>
      <c r="M133" s="225" t="s">
        <v>1</v>
      </c>
      <c r="N133" s="226" t="s">
        <v>41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170</v>
      </c>
      <c r="AT133" s="229" t="s">
        <v>166</v>
      </c>
      <c r="AU133" s="229" t="s">
        <v>85</v>
      </c>
      <c r="AY133" s="17" t="s">
        <v>164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83</v>
      </c>
      <c r="BK133" s="230">
        <f>ROUND(I133*H133,2)</f>
        <v>0</v>
      </c>
      <c r="BL133" s="17" t="s">
        <v>170</v>
      </c>
      <c r="BM133" s="229" t="s">
        <v>224</v>
      </c>
    </row>
    <row r="134" s="14" customFormat="1">
      <c r="A134" s="14"/>
      <c r="B134" s="243"/>
      <c r="C134" s="244"/>
      <c r="D134" s="233" t="s">
        <v>172</v>
      </c>
      <c r="E134" s="245" t="s">
        <v>1</v>
      </c>
      <c r="F134" s="246" t="s">
        <v>314</v>
      </c>
      <c r="G134" s="244"/>
      <c r="H134" s="245" t="s">
        <v>1</v>
      </c>
      <c r="I134" s="247"/>
      <c r="J134" s="244"/>
      <c r="K134" s="244"/>
      <c r="L134" s="248"/>
      <c r="M134" s="249"/>
      <c r="N134" s="250"/>
      <c r="O134" s="250"/>
      <c r="P134" s="250"/>
      <c r="Q134" s="250"/>
      <c r="R134" s="250"/>
      <c r="S134" s="250"/>
      <c r="T134" s="25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2" t="s">
        <v>172</v>
      </c>
      <c r="AU134" s="252" t="s">
        <v>85</v>
      </c>
      <c r="AV134" s="14" t="s">
        <v>83</v>
      </c>
      <c r="AW134" s="14" t="s">
        <v>32</v>
      </c>
      <c r="AX134" s="14" t="s">
        <v>76</v>
      </c>
      <c r="AY134" s="252" t="s">
        <v>164</v>
      </c>
    </row>
    <row r="135" s="14" customFormat="1">
      <c r="A135" s="14"/>
      <c r="B135" s="243"/>
      <c r="C135" s="244"/>
      <c r="D135" s="233" t="s">
        <v>172</v>
      </c>
      <c r="E135" s="245" t="s">
        <v>1</v>
      </c>
      <c r="F135" s="246" t="s">
        <v>315</v>
      </c>
      <c r="G135" s="244"/>
      <c r="H135" s="245" t="s">
        <v>1</v>
      </c>
      <c r="I135" s="247"/>
      <c r="J135" s="244"/>
      <c r="K135" s="244"/>
      <c r="L135" s="248"/>
      <c r="M135" s="249"/>
      <c r="N135" s="250"/>
      <c r="O135" s="250"/>
      <c r="P135" s="250"/>
      <c r="Q135" s="250"/>
      <c r="R135" s="250"/>
      <c r="S135" s="250"/>
      <c r="T135" s="25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2" t="s">
        <v>172</v>
      </c>
      <c r="AU135" s="252" t="s">
        <v>85</v>
      </c>
      <c r="AV135" s="14" t="s">
        <v>83</v>
      </c>
      <c r="AW135" s="14" t="s">
        <v>32</v>
      </c>
      <c r="AX135" s="14" t="s">
        <v>76</v>
      </c>
      <c r="AY135" s="252" t="s">
        <v>164</v>
      </c>
    </row>
    <row r="136" s="13" customFormat="1">
      <c r="A136" s="13"/>
      <c r="B136" s="231"/>
      <c r="C136" s="232"/>
      <c r="D136" s="233" t="s">
        <v>172</v>
      </c>
      <c r="E136" s="234" t="s">
        <v>1</v>
      </c>
      <c r="F136" s="235" t="s">
        <v>316</v>
      </c>
      <c r="G136" s="232"/>
      <c r="H136" s="236">
        <v>0.97999999999999998</v>
      </c>
      <c r="I136" s="237"/>
      <c r="J136" s="232"/>
      <c r="K136" s="232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172</v>
      </c>
      <c r="AU136" s="242" t="s">
        <v>85</v>
      </c>
      <c r="AV136" s="13" t="s">
        <v>85</v>
      </c>
      <c r="AW136" s="13" t="s">
        <v>32</v>
      </c>
      <c r="AX136" s="13" t="s">
        <v>76</v>
      </c>
      <c r="AY136" s="242" t="s">
        <v>164</v>
      </c>
    </row>
    <row r="137" s="13" customFormat="1">
      <c r="A137" s="13"/>
      <c r="B137" s="231"/>
      <c r="C137" s="232"/>
      <c r="D137" s="233" t="s">
        <v>172</v>
      </c>
      <c r="E137" s="234" t="s">
        <v>1</v>
      </c>
      <c r="F137" s="235" t="s">
        <v>317</v>
      </c>
      <c r="G137" s="232"/>
      <c r="H137" s="236">
        <v>0.41999999999999998</v>
      </c>
      <c r="I137" s="237"/>
      <c r="J137" s="232"/>
      <c r="K137" s="232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172</v>
      </c>
      <c r="AU137" s="242" t="s">
        <v>85</v>
      </c>
      <c r="AV137" s="13" t="s">
        <v>85</v>
      </c>
      <c r="AW137" s="13" t="s">
        <v>32</v>
      </c>
      <c r="AX137" s="13" t="s">
        <v>76</v>
      </c>
      <c r="AY137" s="242" t="s">
        <v>164</v>
      </c>
    </row>
    <row r="138" s="15" customFormat="1">
      <c r="A138" s="15"/>
      <c r="B138" s="253"/>
      <c r="C138" s="254"/>
      <c r="D138" s="233" t="s">
        <v>172</v>
      </c>
      <c r="E138" s="255" t="s">
        <v>1</v>
      </c>
      <c r="F138" s="256" t="s">
        <v>261</v>
      </c>
      <c r="G138" s="254"/>
      <c r="H138" s="257">
        <v>1.3999999999999999</v>
      </c>
      <c r="I138" s="258"/>
      <c r="J138" s="254"/>
      <c r="K138" s="254"/>
      <c r="L138" s="259"/>
      <c r="M138" s="260"/>
      <c r="N138" s="261"/>
      <c r="O138" s="261"/>
      <c r="P138" s="261"/>
      <c r="Q138" s="261"/>
      <c r="R138" s="261"/>
      <c r="S138" s="261"/>
      <c r="T138" s="262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3" t="s">
        <v>172</v>
      </c>
      <c r="AU138" s="263" t="s">
        <v>85</v>
      </c>
      <c r="AV138" s="15" t="s">
        <v>170</v>
      </c>
      <c r="AW138" s="15" t="s">
        <v>32</v>
      </c>
      <c r="AX138" s="15" t="s">
        <v>83</v>
      </c>
      <c r="AY138" s="263" t="s">
        <v>164</v>
      </c>
    </row>
    <row r="139" s="14" customFormat="1">
      <c r="A139" s="14"/>
      <c r="B139" s="243"/>
      <c r="C139" s="244"/>
      <c r="D139" s="233" t="s">
        <v>172</v>
      </c>
      <c r="E139" s="245" t="s">
        <v>1</v>
      </c>
      <c r="F139" s="246" t="s">
        <v>318</v>
      </c>
      <c r="G139" s="244"/>
      <c r="H139" s="245" t="s">
        <v>1</v>
      </c>
      <c r="I139" s="247"/>
      <c r="J139" s="244"/>
      <c r="K139" s="244"/>
      <c r="L139" s="248"/>
      <c r="M139" s="249"/>
      <c r="N139" s="250"/>
      <c r="O139" s="250"/>
      <c r="P139" s="250"/>
      <c r="Q139" s="250"/>
      <c r="R139" s="250"/>
      <c r="S139" s="250"/>
      <c r="T139" s="25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2" t="s">
        <v>172</v>
      </c>
      <c r="AU139" s="252" t="s">
        <v>85</v>
      </c>
      <c r="AV139" s="14" t="s">
        <v>83</v>
      </c>
      <c r="AW139" s="14" t="s">
        <v>32</v>
      </c>
      <c r="AX139" s="14" t="s">
        <v>76</v>
      </c>
      <c r="AY139" s="252" t="s">
        <v>164</v>
      </c>
    </row>
    <row r="140" s="12" customFormat="1" ht="22.8" customHeight="1">
      <c r="A140" s="12"/>
      <c r="B140" s="202"/>
      <c r="C140" s="203"/>
      <c r="D140" s="204" t="s">
        <v>75</v>
      </c>
      <c r="E140" s="216" t="s">
        <v>216</v>
      </c>
      <c r="F140" s="216" t="s">
        <v>262</v>
      </c>
      <c r="G140" s="203"/>
      <c r="H140" s="203"/>
      <c r="I140" s="206"/>
      <c r="J140" s="217">
        <f>BK140</f>
        <v>0</v>
      </c>
      <c r="K140" s="203"/>
      <c r="L140" s="208"/>
      <c r="M140" s="209"/>
      <c r="N140" s="210"/>
      <c r="O140" s="210"/>
      <c r="P140" s="211">
        <f>SUM(P141:P149)</f>
        <v>0</v>
      </c>
      <c r="Q140" s="210"/>
      <c r="R140" s="211">
        <f>SUM(R141:R149)</f>
        <v>0</v>
      </c>
      <c r="S140" s="210"/>
      <c r="T140" s="212">
        <f>SUM(T141:T149)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3" t="s">
        <v>83</v>
      </c>
      <c r="AT140" s="214" t="s">
        <v>75</v>
      </c>
      <c r="AU140" s="214" t="s">
        <v>83</v>
      </c>
      <c r="AY140" s="213" t="s">
        <v>164</v>
      </c>
      <c r="BK140" s="215">
        <f>SUM(BK141:BK149)</f>
        <v>0</v>
      </c>
    </row>
    <row r="141" s="2" customFormat="1" ht="16.5" customHeight="1">
      <c r="A141" s="38"/>
      <c r="B141" s="39"/>
      <c r="C141" s="218" t="s">
        <v>188</v>
      </c>
      <c r="D141" s="218" t="s">
        <v>166</v>
      </c>
      <c r="E141" s="219" t="s">
        <v>231</v>
      </c>
      <c r="F141" s="220" t="s">
        <v>232</v>
      </c>
      <c r="G141" s="221" t="s">
        <v>220</v>
      </c>
      <c r="H141" s="222">
        <v>1.7849999999999999</v>
      </c>
      <c r="I141" s="223"/>
      <c r="J141" s="224">
        <f>ROUND(I141*H141,2)</f>
        <v>0</v>
      </c>
      <c r="K141" s="220" t="s">
        <v>1</v>
      </c>
      <c r="L141" s="44"/>
      <c r="M141" s="225" t="s">
        <v>1</v>
      </c>
      <c r="N141" s="226" t="s">
        <v>41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170</v>
      </c>
      <c r="AT141" s="229" t="s">
        <v>166</v>
      </c>
      <c r="AU141" s="229" t="s">
        <v>85</v>
      </c>
      <c r="AY141" s="17" t="s">
        <v>164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83</v>
      </c>
      <c r="BK141" s="230">
        <f>ROUND(I141*H141,2)</f>
        <v>0</v>
      </c>
      <c r="BL141" s="17" t="s">
        <v>170</v>
      </c>
      <c r="BM141" s="229" t="s">
        <v>246</v>
      </c>
    </row>
    <row r="142" s="13" customFormat="1">
      <c r="A142" s="13"/>
      <c r="B142" s="231"/>
      <c r="C142" s="232"/>
      <c r="D142" s="233" t="s">
        <v>172</v>
      </c>
      <c r="E142" s="234" t="s">
        <v>1</v>
      </c>
      <c r="F142" s="235" t="s">
        <v>319</v>
      </c>
      <c r="G142" s="232"/>
      <c r="H142" s="236">
        <v>1.7849999999999999</v>
      </c>
      <c r="I142" s="237"/>
      <c r="J142" s="232"/>
      <c r="K142" s="232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172</v>
      </c>
      <c r="AU142" s="242" t="s">
        <v>85</v>
      </c>
      <c r="AV142" s="13" t="s">
        <v>85</v>
      </c>
      <c r="AW142" s="13" t="s">
        <v>32</v>
      </c>
      <c r="AX142" s="13" t="s">
        <v>76</v>
      </c>
      <c r="AY142" s="242" t="s">
        <v>164</v>
      </c>
    </row>
    <row r="143" s="15" customFormat="1">
      <c r="A143" s="15"/>
      <c r="B143" s="253"/>
      <c r="C143" s="254"/>
      <c r="D143" s="233" t="s">
        <v>172</v>
      </c>
      <c r="E143" s="255" t="s">
        <v>1</v>
      </c>
      <c r="F143" s="256" t="s">
        <v>201</v>
      </c>
      <c r="G143" s="254"/>
      <c r="H143" s="257">
        <v>1.7849999999999999</v>
      </c>
      <c r="I143" s="258"/>
      <c r="J143" s="254"/>
      <c r="K143" s="254"/>
      <c r="L143" s="259"/>
      <c r="M143" s="260"/>
      <c r="N143" s="261"/>
      <c r="O143" s="261"/>
      <c r="P143" s="261"/>
      <c r="Q143" s="261"/>
      <c r="R143" s="261"/>
      <c r="S143" s="261"/>
      <c r="T143" s="262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3" t="s">
        <v>172</v>
      </c>
      <c r="AU143" s="263" t="s">
        <v>85</v>
      </c>
      <c r="AV143" s="15" t="s">
        <v>170</v>
      </c>
      <c r="AW143" s="15" t="s">
        <v>32</v>
      </c>
      <c r="AX143" s="15" t="s">
        <v>83</v>
      </c>
      <c r="AY143" s="263" t="s">
        <v>164</v>
      </c>
    </row>
    <row r="144" s="2" customFormat="1" ht="16.5" customHeight="1">
      <c r="A144" s="38"/>
      <c r="B144" s="39"/>
      <c r="C144" s="218" t="s">
        <v>194</v>
      </c>
      <c r="D144" s="218" t="s">
        <v>166</v>
      </c>
      <c r="E144" s="219" t="s">
        <v>236</v>
      </c>
      <c r="F144" s="220" t="s">
        <v>237</v>
      </c>
      <c r="G144" s="221" t="s">
        <v>220</v>
      </c>
      <c r="H144" s="222">
        <v>105.315</v>
      </c>
      <c r="I144" s="223"/>
      <c r="J144" s="224">
        <f>ROUND(I144*H144,2)</f>
        <v>0</v>
      </c>
      <c r="K144" s="220" t="s">
        <v>1</v>
      </c>
      <c r="L144" s="44"/>
      <c r="M144" s="225" t="s">
        <v>1</v>
      </c>
      <c r="N144" s="226" t="s">
        <v>41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170</v>
      </c>
      <c r="AT144" s="229" t="s">
        <v>166</v>
      </c>
      <c r="AU144" s="229" t="s">
        <v>85</v>
      </c>
      <c r="AY144" s="17" t="s">
        <v>164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83</v>
      </c>
      <c r="BK144" s="230">
        <f>ROUND(I144*H144,2)</f>
        <v>0</v>
      </c>
      <c r="BL144" s="17" t="s">
        <v>170</v>
      </c>
      <c r="BM144" s="229" t="s">
        <v>292</v>
      </c>
    </row>
    <row r="145" s="13" customFormat="1">
      <c r="A145" s="13"/>
      <c r="B145" s="231"/>
      <c r="C145" s="232"/>
      <c r="D145" s="233" t="s">
        <v>172</v>
      </c>
      <c r="E145" s="234" t="s">
        <v>1</v>
      </c>
      <c r="F145" s="235" t="s">
        <v>320</v>
      </c>
      <c r="G145" s="232"/>
      <c r="H145" s="236">
        <v>105.315</v>
      </c>
      <c r="I145" s="237"/>
      <c r="J145" s="232"/>
      <c r="K145" s="232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172</v>
      </c>
      <c r="AU145" s="242" t="s">
        <v>85</v>
      </c>
      <c r="AV145" s="13" t="s">
        <v>85</v>
      </c>
      <c r="AW145" s="13" t="s">
        <v>32</v>
      </c>
      <c r="AX145" s="13" t="s">
        <v>76</v>
      </c>
      <c r="AY145" s="242" t="s">
        <v>164</v>
      </c>
    </row>
    <row r="146" s="15" customFormat="1">
      <c r="A146" s="15"/>
      <c r="B146" s="253"/>
      <c r="C146" s="254"/>
      <c r="D146" s="233" t="s">
        <v>172</v>
      </c>
      <c r="E146" s="255" t="s">
        <v>1</v>
      </c>
      <c r="F146" s="256" t="s">
        <v>201</v>
      </c>
      <c r="G146" s="254"/>
      <c r="H146" s="257">
        <v>105.315</v>
      </c>
      <c r="I146" s="258"/>
      <c r="J146" s="254"/>
      <c r="K146" s="254"/>
      <c r="L146" s="259"/>
      <c r="M146" s="260"/>
      <c r="N146" s="261"/>
      <c r="O146" s="261"/>
      <c r="P146" s="261"/>
      <c r="Q146" s="261"/>
      <c r="R146" s="261"/>
      <c r="S146" s="261"/>
      <c r="T146" s="262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3" t="s">
        <v>172</v>
      </c>
      <c r="AU146" s="263" t="s">
        <v>85</v>
      </c>
      <c r="AV146" s="15" t="s">
        <v>170</v>
      </c>
      <c r="AW146" s="15" t="s">
        <v>32</v>
      </c>
      <c r="AX146" s="15" t="s">
        <v>83</v>
      </c>
      <c r="AY146" s="263" t="s">
        <v>164</v>
      </c>
    </row>
    <row r="147" s="2" customFormat="1" ht="21.75" customHeight="1">
      <c r="A147" s="38"/>
      <c r="B147" s="39"/>
      <c r="C147" s="218" t="s">
        <v>203</v>
      </c>
      <c r="D147" s="218" t="s">
        <v>166</v>
      </c>
      <c r="E147" s="219" t="s">
        <v>241</v>
      </c>
      <c r="F147" s="220" t="s">
        <v>242</v>
      </c>
      <c r="G147" s="221" t="s">
        <v>220</v>
      </c>
      <c r="H147" s="222">
        <v>1.7849999999999999</v>
      </c>
      <c r="I147" s="223"/>
      <c r="J147" s="224">
        <f>ROUND(I147*H147,2)</f>
        <v>0</v>
      </c>
      <c r="K147" s="220" t="s">
        <v>1</v>
      </c>
      <c r="L147" s="44"/>
      <c r="M147" s="225" t="s">
        <v>1</v>
      </c>
      <c r="N147" s="226" t="s">
        <v>41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170</v>
      </c>
      <c r="AT147" s="229" t="s">
        <v>166</v>
      </c>
      <c r="AU147" s="229" t="s">
        <v>85</v>
      </c>
      <c r="AY147" s="17" t="s">
        <v>164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83</v>
      </c>
      <c r="BK147" s="230">
        <f>ROUND(I147*H147,2)</f>
        <v>0</v>
      </c>
      <c r="BL147" s="17" t="s">
        <v>170</v>
      </c>
      <c r="BM147" s="229" t="s">
        <v>293</v>
      </c>
    </row>
    <row r="148" s="13" customFormat="1">
      <c r="A148" s="13"/>
      <c r="B148" s="231"/>
      <c r="C148" s="232"/>
      <c r="D148" s="233" t="s">
        <v>172</v>
      </c>
      <c r="E148" s="234" t="s">
        <v>1</v>
      </c>
      <c r="F148" s="235" t="s">
        <v>319</v>
      </c>
      <c r="G148" s="232"/>
      <c r="H148" s="236">
        <v>1.7849999999999999</v>
      </c>
      <c r="I148" s="237"/>
      <c r="J148" s="232"/>
      <c r="K148" s="232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172</v>
      </c>
      <c r="AU148" s="242" t="s">
        <v>85</v>
      </c>
      <c r="AV148" s="13" t="s">
        <v>85</v>
      </c>
      <c r="AW148" s="13" t="s">
        <v>32</v>
      </c>
      <c r="AX148" s="13" t="s">
        <v>76</v>
      </c>
      <c r="AY148" s="242" t="s">
        <v>164</v>
      </c>
    </row>
    <row r="149" s="15" customFormat="1">
      <c r="A149" s="15"/>
      <c r="B149" s="253"/>
      <c r="C149" s="254"/>
      <c r="D149" s="233" t="s">
        <v>172</v>
      </c>
      <c r="E149" s="255" t="s">
        <v>1</v>
      </c>
      <c r="F149" s="256" t="s">
        <v>261</v>
      </c>
      <c r="G149" s="254"/>
      <c r="H149" s="257">
        <v>1.7849999999999999</v>
      </c>
      <c r="I149" s="258"/>
      <c r="J149" s="254"/>
      <c r="K149" s="254"/>
      <c r="L149" s="259"/>
      <c r="M149" s="269"/>
      <c r="N149" s="270"/>
      <c r="O149" s="270"/>
      <c r="P149" s="270"/>
      <c r="Q149" s="270"/>
      <c r="R149" s="270"/>
      <c r="S149" s="270"/>
      <c r="T149" s="271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3" t="s">
        <v>172</v>
      </c>
      <c r="AU149" s="263" t="s">
        <v>85</v>
      </c>
      <c r="AV149" s="15" t="s">
        <v>170</v>
      </c>
      <c r="AW149" s="15" t="s">
        <v>32</v>
      </c>
      <c r="AX149" s="15" t="s">
        <v>83</v>
      </c>
      <c r="AY149" s="263" t="s">
        <v>164</v>
      </c>
    </row>
    <row r="150" s="2" customFormat="1" ht="6.96" customHeight="1">
      <c r="A150" s="38"/>
      <c r="B150" s="66"/>
      <c r="C150" s="67"/>
      <c r="D150" s="67"/>
      <c r="E150" s="67"/>
      <c r="F150" s="67"/>
      <c r="G150" s="67"/>
      <c r="H150" s="67"/>
      <c r="I150" s="67"/>
      <c r="J150" s="67"/>
      <c r="K150" s="67"/>
      <c r="L150" s="44"/>
      <c r="M150" s="38"/>
      <c r="O150" s="38"/>
      <c r="P150" s="38"/>
      <c r="Q150" s="38"/>
      <c r="R150" s="38"/>
      <c r="S150" s="38"/>
      <c r="T150" s="3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</row>
  </sheetData>
  <sheetProtection sheet="1" autoFilter="0" formatColumns="0" formatRows="0" objects="1" scenarios="1" spinCount="100000" saltValue="hhj8LEs8XFkhCqneCf42Effdihqnx9SdDw+W9ToNcUsVaJZVNDmLZtntz8XvRouHukpeUeCLZLUQFg5ztMuIHw==" hashValue="VmPdm32rq++8K/S3VmVnH4eIOdwf/3ongpZ686iRQFdwbId8mMQeSX3DxPTcDZdlrNzQvQMRRzCQevigszrRag==" algorithmName="SHA-512" password="C7A2"/>
  <autoFilter ref="C118:K149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131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2021022oL - _II-401, III-36063, III-36066 Lipník, úprava křižovatky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132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321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8. 6. 2022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138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ROUND((SUM(BE122:BE179)),  2)</f>
        <v>0</v>
      </c>
      <c r="G33" s="38"/>
      <c r="H33" s="38"/>
      <c r="I33" s="155">
        <v>0.20999999999999999</v>
      </c>
      <c r="J33" s="154">
        <f>ROUND(((SUM(BE122:BE179))*I33),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ROUND((SUM(BF122:BF179)),  2)</f>
        <v>0</v>
      </c>
      <c r="G34" s="38"/>
      <c r="H34" s="38"/>
      <c r="I34" s="155">
        <v>0.14999999999999999</v>
      </c>
      <c r="J34" s="154">
        <f>ROUND(((SUM(BF122:BF179))*I34),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ROUND((SUM(BG122:BG179)),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ROUND((SUM(BH122:BH179)),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ROUND((SUM(BI122:BI179)),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2021022oL - _II-401, III-36063, III-36066 Lipník, úprava křižovatky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024 - Rozpočet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Obec Lipník u Hrotovic</v>
      </c>
      <c r="G89" s="40"/>
      <c r="H89" s="40"/>
      <c r="I89" s="32" t="s">
        <v>22</v>
      </c>
      <c r="J89" s="79" t="str">
        <f>IF(J12="","",J12)</f>
        <v>8. 6. 2022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Obec Lipník</v>
      </c>
      <c r="G91" s="40"/>
      <c r="H91" s="40"/>
      <c r="I91" s="32" t="s">
        <v>30</v>
      </c>
      <c r="J91" s="36" t="str">
        <f>E21</f>
        <v>TERRA-POZEMKOVÉ ÚPRAVY,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Milan Holotík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140</v>
      </c>
      <c r="D94" s="176"/>
      <c r="E94" s="176"/>
      <c r="F94" s="176"/>
      <c r="G94" s="176"/>
      <c r="H94" s="176"/>
      <c r="I94" s="176"/>
      <c r="J94" s="177" t="s">
        <v>141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142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143</v>
      </c>
    </row>
    <row r="97" s="9" customFormat="1" ht="24.96" customHeight="1">
      <c r="A97" s="9"/>
      <c r="B97" s="179"/>
      <c r="C97" s="180"/>
      <c r="D97" s="181" t="s">
        <v>251</v>
      </c>
      <c r="E97" s="182"/>
      <c r="F97" s="182"/>
      <c r="G97" s="182"/>
      <c r="H97" s="182"/>
      <c r="I97" s="182"/>
      <c r="J97" s="183">
        <f>J123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266</v>
      </c>
      <c r="E98" s="188"/>
      <c r="F98" s="188"/>
      <c r="G98" s="188"/>
      <c r="H98" s="188"/>
      <c r="I98" s="188"/>
      <c r="J98" s="189">
        <f>J124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322</v>
      </c>
      <c r="E99" s="188"/>
      <c r="F99" s="188"/>
      <c r="G99" s="188"/>
      <c r="H99" s="188"/>
      <c r="I99" s="188"/>
      <c r="J99" s="189">
        <f>J147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252</v>
      </c>
      <c r="E100" s="188"/>
      <c r="F100" s="188"/>
      <c r="G100" s="188"/>
      <c r="H100" s="188"/>
      <c r="I100" s="188"/>
      <c r="J100" s="189">
        <f>J151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253</v>
      </c>
      <c r="E101" s="188"/>
      <c r="F101" s="188"/>
      <c r="G101" s="188"/>
      <c r="H101" s="188"/>
      <c r="I101" s="188"/>
      <c r="J101" s="189">
        <f>J160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267</v>
      </c>
      <c r="E102" s="188"/>
      <c r="F102" s="188"/>
      <c r="G102" s="188"/>
      <c r="H102" s="188"/>
      <c r="I102" s="188"/>
      <c r="J102" s="189">
        <f>J178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149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74" t="str">
        <f>E7</f>
        <v>2021022oL - _II-401, III-36063, III-36066 Lipník, úprava křižovatky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132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SO 024 - Rozpočet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>Obec Lipník u Hrotovic</v>
      </c>
      <c r="G116" s="40"/>
      <c r="H116" s="40"/>
      <c r="I116" s="32" t="s">
        <v>22</v>
      </c>
      <c r="J116" s="79" t="str">
        <f>IF(J12="","",J12)</f>
        <v>8. 6. 2022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40.05" customHeight="1">
      <c r="A118" s="38"/>
      <c r="B118" s="39"/>
      <c r="C118" s="32" t="s">
        <v>24</v>
      </c>
      <c r="D118" s="40"/>
      <c r="E118" s="40"/>
      <c r="F118" s="27" t="str">
        <f>E15</f>
        <v>Obec Lipník</v>
      </c>
      <c r="G118" s="40"/>
      <c r="H118" s="40"/>
      <c r="I118" s="32" t="s">
        <v>30</v>
      </c>
      <c r="J118" s="36" t="str">
        <f>E21</f>
        <v>TERRA-POZEMKOVÉ ÚPRAVY, s.r.o.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40"/>
      <c r="E119" s="40"/>
      <c r="F119" s="27" t="str">
        <f>IF(E18="","",E18)</f>
        <v>Vyplň údaj</v>
      </c>
      <c r="G119" s="40"/>
      <c r="H119" s="40"/>
      <c r="I119" s="32" t="s">
        <v>33</v>
      </c>
      <c r="J119" s="36" t="str">
        <f>E24</f>
        <v xml:space="preserve"> Milan Holotík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1"/>
      <c r="B121" s="192"/>
      <c r="C121" s="193" t="s">
        <v>150</v>
      </c>
      <c r="D121" s="194" t="s">
        <v>61</v>
      </c>
      <c r="E121" s="194" t="s">
        <v>57</v>
      </c>
      <c r="F121" s="194" t="s">
        <v>58</v>
      </c>
      <c r="G121" s="194" t="s">
        <v>151</v>
      </c>
      <c r="H121" s="194" t="s">
        <v>152</v>
      </c>
      <c r="I121" s="194" t="s">
        <v>153</v>
      </c>
      <c r="J121" s="194" t="s">
        <v>141</v>
      </c>
      <c r="K121" s="195" t="s">
        <v>154</v>
      </c>
      <c r="L121" s="196"/>
      <c r="M121" s="100" t="s">
        <v>1</v>
      </c>
      <c r="N121" s="101" t="s">
        <v>40</v>
      </c>
      <c r="O121" s="101" t="s">
        <v>155</v>
      </c>
      <c r="P121" s="101" t="s">
        <v>156</v>
      </c>
      <c r="Q121" s="101" t="s">
        <v>157</v>
      </c>
      <c r="R121" s="101" t="s">
        <v>158</v>
      </c>
      <c r="S121" s="101" t="s">
        <v>159</v>
      </c>
      <c r="T121" s="102" t="s">
        <v>160</v>
      </c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</row>
    <row r="122" s="2" customFormat="1" ht="22.8" customHeight="1">
      <c r="A122" s="38"/>
      <c r="B122" s="39"/>
      <c r="C122" s="107" t="s">
        <v>161</v>
      </c>
      <c r="D122" s="40"/>
      <c r="E122" s="40"/>
      <c r="F122" s="40"/>
      <c r="G122" s="40"/>
      <c r="H122" s="40"/>
      <c r="I122" s="40"/>
      <c r="J122" s="197">
        <f>BK122</f>
        <v>0</v>
      </c>
      <c r="K122" s="40"/>
      <c r="L122" s="44"/>
      <c r="M122" s="103"/>
      <c r="N122" s="198"/>
      <c r="O122" s="104"/>
      <c r="P122" s="199">
        <f>P123</f>
        <v>0</v>
      </c>
      <c r="Q122" s="104"/>
      <c r="R122" s="199">
        <f>R123</f>
        <v>0</v>
      </c>
      <c r="S122" s="104"/>
      <c r="T122" s="200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75</v>
      </c>
      <c r="AU122" s="17" t="s">
        <v>143</v>
      </c>
      <c r="BK122" s="201">
        <f>BK123</f>
        <v>0</v>
      </c>
    </row>
    <row r="123" s="12" customFormat="1" ht="25.92" customHeight="1">
      <c r="A123" s="12"/>
      <c r="B123" s="202"/>
      <c r="C123" s="203"/>
      <c r="D123" s="204" t="s">
        <v>75</v>
      </c>
      <c r="E123" s="205" t="s">
        <v>162</v>
      </c>
      <c r="F123" s="205" t="s">
        <v>254</v>
      </c>
      <c r="G123" s="203"/>
      <c r="H123" s="203"/>
      <c r="I123" s="206"/>
      <c r="J123" s="207">
        <f>BK123</f>
        <v>0</v>
      </c>
      <c r="K123" s="203"/>
      <c r="L123" s="208"/>
      <c r="M123" s="209"/>
      <c r="N123" s="210"/>
      <c r="O123" s="210"/>
      <c r="P123" s="211">
        <f>P124+P147+P151+P160+P178</f>
        <v>0</v>
      </c>
      <c r="Q123" s="210"/>
      <c r="R123" s="211">
        <f>R124+R147+R151+R160+R178</f>
        <v>0</v>
      </c>
      <c r="S123" s="210"/>
      <c r="T123" s="212">
        <f>T124+T147+T151+T160+T178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83</v>
      </c>
      <c r="AT123" s="214" t="s">
        <v>75</v>
      </c>
      <c r="AU123" s="214" t="s">
        <v>76</v>
      </c>
      <c r="AY123" s="213" t="s">
        <v>164</v>
      </c>
      <c r="BK123" s="215">
        <f>BK124+BK147+BK151+BK160+BK178</f>
        <v>0</v>
      </c>
    </row>
    <row r="124" s="12" customFormat="1" ht="22.8" customHeight="1">
      <c r="A124" s="12"/>
      <c r="B124" s="202"/>
      <c r="C124" s="203"/>
      <c r="D124" s="204" t="s">
        <v>75</v>
      </c>
      <c r="E124" s="216" t="s">
        <v>83</v>
      </c>
      <c r="F124" s="216" t="s">
        <v>268</v>
      </c>
      <c r="G124" s="203"/>
      <c r="H124" s="203"/>
      <c r="I124" s="206"/>
      <c r="J124" s="217">
        <f>BK124</f>
        <v>0</v>
      </c>
      <c r="K124" s="203"/>
      <c r="L124" s="208"/>
      <c r="M124" s="209"/>
      <c r="N124" s="210"/>
      <c r="O124" s="210"/>
      <c r="P124" s="211">
        <f>SUM(P125:P146)</f>
        <v>0</v>
      </c>
      <c r="Q124" s="210"/>
      <c r="R124" s="211">
        <f>SUM(R125:R146)</f>
        <v>0</v>
      </c>
      <c r="S124" s="210"/>
      <c r="T124" s="212">
        <f>SUM(T125:T146)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83</v>
      </c>
      <c r="AT124" s="214" t="s">
        <v>75</v>
      </c>
      <c r="AU124" s="214" t="s">
        <v>83</v>
      </c>
      <c r="AY124" s="213" t="s">
        <v>164</v>
      </c>
      <c r="BK124" s="215">
        <f>SUM(BK125:BK146)</f>
        <v>0</v>
      </c>
    </row>
    <row r="125" s="2" customFormat="1" ht="21.75" customHeight="1">
      <c r="A125" s="38"/>
      <c r="B125" s="39"/>
      <c r="C125" s="218" t="s">
        <v>83</v>
      </c>
      <c r="D125" s="218" t="s">
        <v>166</v>
      </c>
      <c r="E125" s="219" t="s">
        <v>323</v>
      </c>
      <c r="F125" s="220" t="s">
        <v>324</v>
      </c>
      <c r="G125" s="221" t="s">
        <v>169</v>
      </c>
      <c r="H125" s="222">
        <v>170.5</v>
      </c>
      <c r="I125" s="223"/>
      <c r="J125" s="224">
        <f>ROUND(I125*H125,2)</f>
        <v>0</v>
      </c>
      <c r="K125" s="220" t="s">
        <v>1</v>
      </c>
      <c r="L125" s="44"/>
      <c r="M125" s="225" t="s">
        <v>1</v>
      </c>
      <c r="N125" s="226" t="s">
        <v>41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170</v>
      </c>
      <c r="AT125" s="229" t="s">
        <v>166</v>
      </c>
      <c r="AU125" s="229" t="s">
        <v>85</v>
      </c>
      <c r="AY125" s="17" t="s">
        <v>164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83</v>
      </c>
      <c r="BK125" s="230">
        <f>ROUND(I125*H125,2)</f>
        <v>0</v>
      </c>
      <c r="BL125" s="17" t="s">
        <v>170</v>
      </c>
      <c r="BM125" s="229" t="s">
        <v>85</v>
      </c>
    </row>
    <row r="126" s="13" customFormat="1">
      <c r="A126" s="13"/>
      <c r="B126" s="231"/>
      <c r="C126" s="232"/>
      <c r="D126" s="233" t="s">
        <v>172</v>
      </c>
      <c r="E126" s="234" t="s">
        <v>1</v>
      </c>
      <c r="F126" s="235" t="s">
        <v>325</v>
      </c>
      <c r="G126" s="232"/>
      <c r="H126" s="236">
        <v>170.5</v>
      </c>
      <c r="I126" s="237"/>
      <c r="J126" s="232"/>
      <c r="K126" s="232"/>
      <c r="L126" s="238"/>
      <c r="M126" s="239"/>
      <c r="N126" s="240"/>
      <c r="O126" s="240"/>
      <c r="P126" s="240"/>
      <c r="Q126" s="240"/>
      <c r="R126" s="240"/>
      <c r="S126" s="240"/>
      <c r="T126" s="24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2" t="s">
        <v>172</v>
      </c>
      <c r="AU126" s="242" t="s">
        <v>85</v>
      </c>
      <c r="AV126" s="13" t="s">
        <v>85</v>
      </c>
      <c r="AW126" s="13" t="s">
        <v>32</v>
      </c>
      <c r="AX126" s="13" t="s">
        <v>76</v>
      </c>
      <c r="AY126" s="242" t="s">
        <v>164</v>
      </c>
    </row>
    <row r="127" s="15" customFormat="1">
      <c r="A127" s="15"/>
      <c r="B127" s="253"/>
      <c r="C127" s="254"/>
      <c r="D127" s="233" t="s">
        <v>172</v>
      </c>
      <c r="E127" s="255" t="s">
        <v>1</v>
      </c>
      <c r="F127" s="256" t="s">
        <v>201</v>
      </c>
      <c r="G127" s="254"/>
      <c r="H127" s="257">
        <v>170.5</v>
      </c>
      <c r="I127" s="258"/>
      <c r="J127" s="254"/>
      <c r="K127" s="254"/>
      <c r="L127" s="259"/>
      <c r="M127" s="260"/>
      <c r="N127" s="261"/>
      <c r="O127" s="261"/>
      <c r="P127" s="261"/>
      <c r="Q127" s="261"/>
      <c r="R127" s="261"/>
      <c r="S127" s="261"/>
      <c r="T127" s="262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3" t="s">
        <v>172</v>
      </c>
      <c r="AU127" s="263" t="s">
        <v>85</v>
      </c>
      <c r="AV127" s="15" t="s">
        <v>170</v>
      </c>
      <c r="AW127" s="15" t="s">
        <v>32</v>
      </c>
      <c r="AX127" s="15" t="s">
        <v>83</v>
      </c>
      <c r="AY127" s="263" t="s">
        <v>164</v>
      </c>
    </row>
    <row r="128" s="2" customFormat="1" ht="16.5" customHeight="1">
      <c r="A128" s="38"/>
      <c r="B128" s="39"/>
      <c r="C128" s="218" t="s">
        <v>85</v>
      </c>
      <c r="D128" s="218" t="s">
        <v>166</v>
      </c>
      <c r="E128" s="219" t="s">
        <v>275</v>
      </c>
      <c r="F128" s="220" t="s">
        <v>276</v>
      </c>
      <c r="G128" s="221" t="s">
        <v>169</v>
      </c>
      <c r="H128" s="222">
        <v>155</v>
      </c>
      <c r="I128" s="223"/>
      <c r="J128" s="224">
        <f>ROUND(I128*H128,2)</f>
        <v>0</v>
      </c>
      <c r="K128" s="220" t="s">
        <v>1</v>
      </c>
      <c r="L128" s="44"/>
      <c r="M128" s="225" t="s">
        <v>1</v>
      </c>
      <c r="N128" s="226" t="s">
        <v>41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170</v>
      </c>
      <c r="AT128" s="229" t="s">
        <v>166</v>
      </c>
      <c r="AU128" s="229" t="s">
        <v>85</v>
      </c>
      <c r="AY128" s="17" t="s">
        <v>164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83</v>
      </c>
      <c r="BK128" s="230">
        <f>ROUND(I128*H128,2)</f>
        <v>0</v>
      </c>
      <c r="BL128" s="17" t="s">
        <v>170</v>
      </c>
      <c r="BM128" s="229" t="s">
        <v>170</v>
      </c>
    </row>
    <row r="129" s="13" customFormat="1">
      <c r="A129" s="13"/>
      <c r="B129" s="231"/>
      <c r="C129" s="232"/>
      <c r="D129" s="233" t="s">
        <v>172</v>
      </c>
      <c r="E129" s="234" t="s">
        <v>1</v>
      </c>
      <c r="F129" s="235" t="s">
        <v>326</v>
      </c>
      <c r="G129" s="232"/>
      <c r="H129" s="236">
        <v>155</v>
      </c>
      <c r="I129" s="237"/>
      <c r="J129" s="232"/>
      <c r="K129" s="232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172</v>
      </c>
      <c r="AU129" s="242" t="s">
        <v>85</v>
      </c>
      <c r="AV129" s="13" t="s">
        <v>85</v>
      </c>
      <c r="AW129" s="13" t="s">
        <v>32</v>
      </c>
      <c r="AX129" s="13" t="s">
        <v>76</v>
      </c>
      <c r="AY129" s="242" t="s">
        <v>164</v>
      </c>
    </row>
    <row r="130" s="15" customFormat="1">
      <c r="A130" s="15"/>
      <c r="B130" s="253"/>
      <c r="C130" s="254"/>
      <c r="D130" s="233" t="s">
        <v>172</v>
      </c>
      <c r="E130" s="255" t="s">
        <v>1</v>
      </c>
      <c r="F130" s="256" t="s">
        <v>201</v>
      </c>
      <c r="G130" s="254"/>
      <c r="H130" s="257">
        <v>155</v>
      </c>
      <c r="I130" s="258"/>
      <c r="J130" s="254"/>
      <c r="K130" s="254"/>
      <c r="L130" s="259"/>
      <c r="M130" s="260"/>
      <c r="N130" s="261"/>
      <c r="O130" s="261"/>
      <c r="P130" s="261"/>
      <c r="Q130" s="261"/>
      <c r="R130" s="261"/>
      <c r="S130" s="261"/>
      <c r="T130" s="262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3" t="s">
        <v>172</v>
      </c>
      <c r="AU130" s="263" t="s">
        <v>85</v>
      </c>
      <c r="AV130" s="15" t="s">
        <v>170</v>
      </c>
      <c r="AW130" s="15" t="s">
        <v>32</v>
      </c>
      <c r="AX130" s="15" t="s">
        <v>83</v>
      </c>
      <c r="AY130" s="263" t="s">
        <v>164</v>
      </c>
    </row>
    <row r="131" s="2" customFormat="1" ht="16.5" customHeight="1">
      <c r="A131" s="38"/>
      <c r="B131" s="39"/>
      <c r="C131" s="218" t="s">
        <v>178</v>
      </c>
      <c r="D131" s="218" t="s">
        <v>166</v>
      </c>
      <c r="E131" s="219" t="s">
        <v>279</v>
      </c>
      <c r="F131" s="220" t="s">
        <v>280</v>
      </c>
      <c r="G131" s="221" t="s">
        <v>169</v>
      </c>
      <c r="H131" s="222">
        <v>60</v>
      </c>
      <c r="I131" s="223"/>
      <c r="J131" s="224">
        <f>ROUND(I131*H131,2)</f>
        <v>0</v>
      </c>
      <c r="K131" s="220" t="s">
        <v>1</v>
      </c>
      <c r="L131" s="44"/>
      <c r="M131" s="225" t="s">
        <v>1</v>
      </c>
      <c r="N131" s="226" t="s">
        <v>41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170</v>
      </c>
      <c r="AT131" s="229" t="s">
        <v>166</v>
      </c>
      <c r="AU131" s="229" t="s">
        <v>85</v>
      </c>
      <c r="AY131" s="17" t="s">
        <v>164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83</v>
      </c>
      <c r="BK131" s="230">
        <f>ROUND(I131*H131,2)</f>
        <v>0</v>
      </c>
      <c r="BL131" s="17" t="s">
        <v>170</v>
      </c>
      <c r="BM131" s="229" t="s">
        <v>194</v>
      </c>
    </row>
    <row r="132" s="13" customFormat="1">
      <c r="A132" s="13"/>
      <c r="B132" s="231"/>
      <c r="C132" s="232"/>
      <c r="D132" s="233" t="s">
        <v>172</v>
      </c>
      <c r="E132" s="234" t="s">
        <v>1</v>
      </c>
      <c r="F132" s="235" t="s">
        <v>327</v>
      </c>
      <c r="G132" s="232"/>
      <c r="H132" s="236">
        <v>60</v>
      </c>
      <c r="I132" s="237"/>
      <c r="J132" s="232"/>
      <c r="K132" s="232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172</v>
      </c>
      <c r="AU132" s="242" t="s">
        <v>85</v>
      </c>
      <c r="AV132" s="13" t="s">
        <v>85</v>
      </c>
      <c r="AW132" s="13" t="s">
        <v>32</v>
      </c>
      <c r="AX132" s="13" t="s">
        <v>76</v>
      </c>
      <c r="AY132" s="242" t="s">
        <v>164</v>
      </c>
    </row>
    <row r="133" s="15" customFormat="1">
      <c r="A133" s="15"/>
      <c r="B133" s="253"/>
      <c r="C133" s="254"/>
      <c r="D133" s="233" t="s">
        <v>172</v>
      </c>
      <c r="E133" s="255" t="s">
        <v>1</v>
      </c>
      <c r="F133" s="256" t="s">
        <v>201</v>
      </c>
      <c r="G133" s="254"/>
      <c r="H133" s="257">
        <v>60</v>
      </c>
      <c r="I133" s="258"/>
      <c r="J133" s="254"/>
      <c r="K133" s="254"/>
      <c r="L133" s="259"/>
      <c r="M133" s="260"/>
      <c r="N133" s="261"/>
      <c r="O133" s="261"/>
      <c r="P133" s="261"/>
      <c r="Q133" s="261"/>
      <c r="R133" s="261"/>
      <c r="S133" s="261"/>
      <c r="T133" s="262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3" t="s">
        <v>172</v>
      </c>
      <c r="AU133" s="263" t="s">
        <v>85</v>
      </c>
      <c r="AV133" s="15" t="s">
        <v>170</v>
      </c>
      <c r="AW133" s="15" t="s">
        <v>32</v>
      </c>
      <c r="AX133" s="15" t="s">
        <v>83</v>
      </c>
      <c r="AY133" s="263" t="s">
        <v>164</v>
      </c>
    </row>
    <row r="134" s="2" customFormat="1" ht="21.75" customHeight="1">
      <c r="A134" s="38"/>
      <c r="B134" s="39"/>
      <c r="C134" s="218" t="s">
        <v>170</v>
      </c>
      <c r="D134" s="218" t="s">
        <v>166</v>
      </c>
      <c r="E134" s="219" t="s">
        <v>282</v>
      </c>
      <c r="F134" s="220" t="s">
        <v>283</v>
      </c>
      <c r="G134" s="221" t="s">
        <v>191</v>
      </c>
      <c r="H134" s="222">
        <v>11.550000000000001</v>
      </c>
      <c r="I134" s="223"/>
      <c r="J134" s="224">
        <f>ROUND(I134*H134,2)</f>
        <v>0</v>
      </c>
      <c r="K134" s="220" t="s">
        <v>1</v>
      </c>
      <c r="L134" s="44"/>
      <c r="M134" s="225" t="s">
        <v>1</v>
      </c>
      <c r="N134" s="226" t="s">
        <v>41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170</v>
      </c>
      <c r="AT134" s="229" t="s">
        <v>166</v>
      </c>
      <c r="AU134" s="229" t="s">
        <v>85</v>
      </c>
      <c r="AY134" s="17" t="s">
        <v>164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83</v>
      </c>
      <c r="BK134" s="230">
        <f>ROUND(I134*H134,2)</f>
        <v>0</v>
      </c>
      <c r="BL134" s="17" t="s">
        <v>170</v>
      </c>
      <c r="BM134" s="229" t="s">
        <v>211</v>
      </c>
    </row>
    <row r="135" s="14" customFormat="1">
      <c r="A135" s="14"/>
      <c r="B135" s="243"/>
      <c r="C135" s="244"/>
      <c r="D135" s="233" t="s">
        <v>172</v>
      </c>
      <c r="E135" s="245" t="s">
        <v>1</v>
      </c>
      <c r="F135" s="246" t="s">
        <v>284</v>
      </c>
      <c r="G135" s="244"/>
      <c r="H135" s="245" t="s">
        <v>1</v>
      </c>
      <c r="I135" s="247"/>
      <c r="J135" s="244"/>
      <c r="K135" s="244"/>
      <c r="L135" s="248"/>
      <c r="M135" s="249"/>
      <c r="N135" s="250"/>
      <c r="O135" s="250"/>
      <c r="P135" s="250"/>
      <c r="Q135" s="250"/>
      <c r="R135" s="250"/>
      <c r="S135" s="250"/>
      <c r="T135" s="25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2" t="s">
        <v>172</v>
      </c>
      <c r="AU135" s="252" t="s">
        <v>85</v>
      </c>
      <c r="AV135" s="14" t="s">
        <v>83</v>
      </c>
      <c r="AW135" s="14" t="s">
        <v>32</v>
      </c>
      <c r="AX135" s="14" t="s">
        <v>76</v>
      </c>
      <c r="AY135" s="252" t="s">
        <v>164</v>
      </c>
    </row>
    <row r="136" s="13" customFormat="1">
      <c r="A136" s="13"/>
      <c r="B136" s="231"/>
      <c r="C136" s="232"/>
      <c r="D136" s="233" t="s">
        <v>172</v>
      </c>
      <c r="E136" s="234" t="s">
        <v>1</v>
      </c>
      <c r="F136" s="235" t="s">
        <v>328</v>
      </c>
      <c r="G136" s="232"/>
      <c r="H136" s="236">
        <v>11.550000000000001</v>
      </c>
      <c r="I136" s="237"/>
      <c r="J136" s="232"/>
      <c r="K136" s="232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172</v>
      </c>
      <c r="AU136" s="242" t="s">
        <v>85</v>
      </c>
      <c r="AV136" s="13" t="s">
        <v>85</v>
      </c>
      <c r="AW136" s="13" t="s">
        <v>32</v>
      </c>
      <c r="AX136" s="13" t="s">
        <v>76</v>
      </c>
      <c r="AY136" s="242" t="s">
        <v>164</v>
      </c>
    </row>
    <row r="137" s="15" customFormat="1">
      <c r="A137" s="15"/>
      <c r="B137" s="253"/>
      <c r="C137" s="254"/>
      <c r="D137" s="233" t="s">
        <v>172</v>
      </c>
      <c r="E137" s="255" t="s">
        <v>1</v>
      </c>
      <c r="F137" s="256" t="s">
        <v>201</v>
      </c>
      <c r="G137" s="254"/>
      <c r="H137" s="257">
        <v>11.550000000000001</v>
      </c>
      <c r="I137" s="258"/>
      <c r="J137" s="254"/>
      <c r="K137" s="254"/>
      <c r="L137" s="259"/>
      <c r="M137" s="260"/>
      <c r="N137" s="261"/>
      <c r="O137" s="261"/>
      <c r="P137" s="261"/>
      <c r="Q137" s="261"/>
      <c r="R137" s="261"/>
      <c r="S137" s="261"/>
      <c r="T137" s="262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3" t="s">
        <v>172</v>
      </c>
      <c r="AU137" s="263" t="s">
        <v>85</v>
      </c>
      <c r="AV137" s="15" t="s">
        <v>170</v>
      </c>
      <c r="AW137" s="15" t="s">
        <v>32</v>
      </c>
      <c r="AX137" s="15" t="s">
        <v>83</v>
      </c>
      <c r="AY137" s="263" t="s">
        <v>164</v>
      </c>
    </row>
    <row r="138" s="2" customFormat="1" ht="24.15" customHeight="1">
      <c r="A138" s="38"/>
      <c r="B138" s="39"/>
      <c r="C138" s="218" t="s">
        <v>188</v>
      </c>
      <c r="D138" s="218" t="s">
        <v>166</v>
      </c>
      <c r="E138" s="219" t="s">
        <v>287</v>
      </c>
      <c r="F138" s="220" t="s">
        <v>288</v>
      </c>
      <c r="G138" s="221" t="s">
        <v>191</v>
      </c>
      <c r="H138" s="222">
        <v>4.9500000000000002</v>
      </c>
      <c r="I138" s="223"/>
      <c r="J138" s="224">
        <f>ROUND(I138*H138,2)</f>
        <v>0</v>
      </c>
      <c r="K138" s="220" t="s">
        <v>1</v>
      </c>
      <c r="L138" s="44"/>
      <c r="M138" s="225" t="s">
        <v>1</v>
      </c>
      <c r="N138" s="226" t="s">
        <v>41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170</v>
      </c>
      <c r="AT138" s="229" t="s">
        <v>166</v>
      </c>
      <c r="AU138" s="229" t="s">
        <v>85</v>
      </c>
      <c r="AY138" s="17" t="s">
        <v>164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83</v>
      </c>
      <c r="BK138" s="230">
        <f>ROUND(I138*H138,2)</f>
        <v>0</v>
      </c>
      <c r="BL138" s="17" t="s">
        <v>170</v>
      </c>
      <c r="BM138" s="229" t="s">
        <v>224</v>
      </c>
    </row>
    <row r="139" s="14" customFormat="1">
      <c r="A139" s="14"/>
      <c r="B139" s="243"/>
      <c r="C139" s="244"/>
      <c r="D139" s="233" t="s">
        <v>172</v>
      </c>
      <c r="E139" s="245" t="s">
        <v>1</v>
      </c>
      <c r="F139" s="246" t="s">
        <v>289</v>
      </c>
      <c r="G139" s="244"/>
      <c r="H139" s="245" t="s">
        <v>1</v>
      </c>
      <c r="I139" s="247"/>
      <c r="J139" s="244"/>
      <c r="K139" s="244"/>
      <c r="L139" s="248"/>
      <c r="M139" s="249"/>
      <c r="N139" s="250"/>
      <c r="O139" s="250"/>
      <c r="P139" s="250"/>
      <c r="Q139" s="250"/>
      <c r="R139" s="250"/>
      <c r="S139" s="250"/>
      <c r="T139" s="25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2" t="s">
        <v>172</v>
      </c>
      <c r="AU139" s="252" t="s">
        <v>85</v>
      </c>
      <c r="AV139" s="14" t="s">
        <v>83</v>
      </c>
      <c r="AW139" s="14" t="s">
        <v>32</v>
      </c>
      <c r="AX139" s="14" t="s">
        <v>76</v>
      </c>
      <c r="AY139" s="252" t="s">
        <v>164</v>
      </c>
    </row>
    <row r="140" s="13" customFormat="1">
      <c r="A140" s="13"/>
      <c r="B140" s="231"/>
      <c r="C140" s="232"/>
      <c r="D140" s="233" t="s">
        <v>172</v>
      </c>
      <c r="E140" s="234" t="s">
        <v>1</v>
      </c>
      <c r="F140" s="235" t="s">
        <v>329</v>
      </c>
      <c r="G140" s="232"/>
      <c r="H140" s="236">
        <v>4.9500000000000002</v>
      </c>
      <c r="I140" s="237"/>
      <c r="J140" s="232"/>
      <c r="K140" s="232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172</v>
      </c>
      <c r="AU140" s="242" t="s">
        <v>85</v>
      </c>
      <c r="AV140" s="13" t="s">
        <v>85</v>
      </c>
      <c r="AW140" s="13" t="s">
        <v>32</v>
      </c>
      <c r="AX140" s="13" t="s">
        <v>76</v>
      </c>
      <c r="AY140" s="242" t="s">
        <v>164</v>
      </c>
    </row>
    <row r="141" s="15" customFormat="1">
      <c r="A141" s="15"/>
      <c r="B141" s="253"/>
      <c r="C141" s="254"/>
      <c r="D141" s="233" t="s">
        <v>172</v>
      </c>
      <c r="E141" s="255" t="s">
        <v>1</v>
      </c>
      <c r="F141" s="256" t="s">
        <v>201</v>
      </c>
      <c r="G141" s="254"/>
      <c r="H141" s="257">
        <v>4.9500000000000002</v>
      </c>
      <c r="I141" s="258"/>
      <c r="J141" s="254"/>
      <c r="K141" s="254"/>
      <c r="L141" s="259"/>
      <c r="M141" s="260"/>
      <c r="N141" s="261"/>
      <c r="O141" s="261"/>
      <c r="P141" s="261"/>
      <c r="Q141" s="261"/>
      <c r="R141" s="261"/>
      <c r="S141" s="261"/>
      <c r="T141" s="262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3" t="s">
        <v>172</v>
      </c>
      <c r="AU141" s="263" t="s">
        <v>85</v>
      </c>
      <c r="AV141" s="15" t="s">
        <v>170</v>
      </c>
      <c r="AW141" s="15" t="s">
        <v>32</v>
      </c>
      <c r="AX141" s="15" t="s">
        <v>83</v>
      </c>
      <c r="AY141" s="263" t="s">
        <v>164</v>
      </c>
    </row>
    <row r="142" s="2" customFormat="1" ht="24.15" customHeight="1">
      <c r="A142" s="38"/>
      <c r="B142" s="39"/>
      <c r="C142" s="218" t="s">
        <v>194</v>
      </c>
      <c r="D142" s="218" t="s">
        <v>166</v>
      </c>
      <c r="E142" s="219" t="s">
        <v>195</v>
      </c>
      <c r="F142" s="220" t="s">
        <v>196</v>
      </c>
      <c r="G142" s="221" t="s">
        <v>191</v>
      </c>
      <c r="H142" s="222">
        <v>16.5</v>
      </c>
      <c r="I142" s="223"/>
      <c r="J142" s="224">
        <f>ROUND(I142*H142,2)</f>
        <v>0</v>
      </c>
      <c r="K142" s="220" t="s">
        <v>1</v>
      </c>
      <c r="L142" s="44"/>
      <c r="M142" s="225" t="s">
        <v>1</v>
      </c>
      <c r="N142" s="226" t="s">
        <v>41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170</v>
      </c>
      <c r="AT142" s="229" t="s">
        <v>166</v>
      </c>
      <c r="AU142" s="229" t="s">
        <v>85</v>
      </c>
      <c r="AY142" s="17" t="s">
        <v>164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83</v>
      </c>
      <c r="BK142" s="230">
        <f>ROUND(I142*H142,2)</f>
        <v>0</v>
      </c>
      <c r="BL142" s="17" t="s">
        <v>170</v>
      </c>
      <c r="BM142" s="229" t="s">
        <v>235</v>
      </c>
    </row>
    <row r="143" s="2" customFormat="1" ht="24.15" customHeight="1">
      <c r="A143" s="38"/>
      <c r="B143" s="39"/>
      <c r="C143" s="218" t="s">
        <v>203</v>
      </c>
      <c r="D143" s="218" t="s">
        <v>166</v>
      </c>
      <c r="E143" s="219" t="s">
        <v>204</v>
      </c>
      <c r="F143" s="220" t="s">
        <v>205</v>
      </c>
      <c r="G143" s="221" t="s">
        <v>191</v>
      </c>
      <c r="H143" s="222">
        <v>42.625</v>
      </c>
      <c r="I143" s="223"/>
      <c r="J143" s="224">
        <f>ROUND(I143*H143,2)</f>
        <v>0</v>
      </c>
      <c r="K143" s="220" t="s">
        <v>1</v>
      </c>
      <c r="L143" s="44"/>
      <c r="M143" s="225" t="s">
        <v>1</v>
      </c>
      <c r="N143" s="226" t="s">
        <v>41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170</v>
      </c>
      <c r="AT143" s="229" t="s">
        <v>166</v>
      </c>
      <c r="AU143" s="229" t="s">
        <v>85</v>
      </c>
      <c r="AY143" s="17" t="s">
        <v>164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83</v>
      </c>
      <c r="BK143" s="230">
        <f>ROUND(I143*H143,2)</f>
        <v>0</v>
      </c>
      <c r="BL143" s="17" t="s">
        <v>170</v>
      </c>
      <c r="BM143" s="229" t="s">
        <v>246</v>
      </c>
    </row>
    <row r="144" s="2" customFormat="1" ht="21.75" customHeight="1">
      <c r="A144" s="38"/>
      <c r="B144" s="39"/>
      <c r="C144" s="218" t="s">
        <v>211</v>
      </c>
      <c r="D144" s="218" t="s">
        <v>166</v>
      </c>
      <c r="E144" s="219" t="s">
        <v>294</v>
      </c>
      <c r="F144" s="220" t="s">
        <v>295</v>
      </c>
      <c r="G144" s="221" t="s">
        <v>191</v>
      </c>
      <c r="H144" s="222">
        <v>6</v>
      </c>
      <c r="I144" s="223"/>
      <c r="J144" s="224">
        <f>ROUND(I144*H144,2)</f>
        <v>0</v>
      </c>
      <c r="K144" s="220" t="s">
        <v>1</v>
      </c>
      <c r="L144" s="44"/>
      <c r="M144" s="225" t="s">
        <v>1</v>
      </c>
      <c r="N144" s="226" t="s">
        <v>41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170</v>
      </c>
      <c r="AT144" s="229" t="s">
        <v>166</v>
      </c>
      <c r="AU144" s="229" t="s">
        <v>85</v>
      </c>
      <c r="AY144" s="17" t="s">
        <v>164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83</v>
      </c>
      <c r="BK144" s="230">
        <f>ROUND(I144*H144,2)</f>
        <v>0</v>
      </c>
      <c r="BL144" s="17" t="s">
        <v>170</v>
      </c>
      <c r="BM144" s="229" t="s">
        <v>292</v>
      </c>
    </row>
    <row r="145" s="13" customFormat="1">
      <c r="A145" s="13"/>
      <c r="B145" s="231"/>
      <c r="C145" s="232"/>
      <c r="D145" s="233" t="s">
        <v>172</v>
      </c>
      <c r="E145" s="234" t="s">
        <v>1</v>
      </c>
      <c r="F145" s="235" t="s">
        <v>330</v>
      </c>
      <c r="G145" s="232"/>
      <c r="H145" s="236">
        <v>6</v>
      </c>
      <c r="I145" s="237"/>
      <c r="J145" s="232"/>
      <c r="K145" s="232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172</v>
      </c>
      <c r="AU145" s="242" t="s">
        <v>85</v>
      </c>
      <c r="AV145" s="13" t="s">
        <v>85</v>
      </c>
      <c r="AW145" s="13" t="s">
        <v>32</v>
      </c>
      <c r="AX145" s="13" t="s">
        <v>76</v>
      </c>
      <c r="AY145" s="242" t="s">
        <v>164</v>
      </c>
    </row>
    <row r="146" s="15" customFormat="1">
      <c r="A146" s="15"/>
      <c r="B146" s="253"/>
      <c r="C146" s="254"/>
      <c r="D146" s="233" t="s">
        <v>172</v>
      </c>
      <c r="E146" s="255" t="s">
        <v>1</v>
      </c>
      <c r="F146" s="256" t="s">
        <v>201</v>
      </c>
      <c r="G146" s="254"/>
      <c r="H146" s="257">
        <v>6</v>
      </c>
      <c r="I146" s="258"/>
      <c r="J146" s="254"/>
      <c r="K146" s="254"/>
      <c r="L146" s="259"/>
      <c r="M146" s="260"/>
      <c r="N146" s="261"/>
      <c r="O146" s="261"/>
      <c r="P146" s="261"/>
      <c r="Q146" s="261"/>
      <c r="R146" s="261"/>
      <c r="S146" s="261"/>
      <c r="T146" s="262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3" t="s">
        <v>172</v>
      </c>
      <c r="AU146" s="263" t="s">
        <v>85</v>
      </c>
      <c r="AV146" s="15" t="s">
        <v>170</v>
      </c>
      <c r="AW146" s="15" t="s">
        <v>32</v>
      </c>
      <c r="AX146" s="15" t="s">
        <v>83</v>
      </c>
      <c r="AY146" s="263" t="s">
        <v>164</v>
      </c>
    </row>
    <row r="147" s="12" customFormat="1" ht="22.8" customHeight="1">
      <c r="A147" s="12"/>
      <c r="B147" s="202"/>
      <c r="C147" s="203"/>
      <c r="D147" s="204" t="s">
        <v>75</v>
      </c>
      <c r="E147" s="216" t="s">
        <v>211</v>
      </c>
      <c r="F147" s="216" t="s">
        <v>331</v>
      </c>
      <c r="G147" s="203"/>
      <c r="H147" s="203"/>
      <c r="I147" s="206"/>
      <c r="J147" s="217">
        <f>BK147</f>
        <v>0</v>
      </c>
      <c r="K147" s="203"/>
      <c r="L147" s="208"/>
      <c r="M147" s="209"/>
      <c r="N147" s="210"/>
      <c r="O147" s="210"/>
      <c r="P147" s="211">
        <f>SUM(P148:P150)</f>
        <v>0</v>
      </c>
      <c r="Q147" s="210"/>
      <c r="R147" s="211">
        <f>SUM(R148:R150)</f>
        <v>0</v>
      </c>
      <c r="S147" s="210"/>
      <c r="T147" s="212">
        <f>SUM(T148:T150)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3" t="s">
        <v>83</v>
      </c>
      <c r="AT147" s="214" t="s">
        <v>75</v>
      </c>
      <c r="AU147" s="214" t="s">
        <v>83</v>
      </c>
      <c r="AY147" s="213" t="s">
        <v>164</v>
      </c>
      <c r="BK147" s="215">
        <f>SUM(BK148:BK150)</f>
        <v>0</v>
      </c>
    </row>
    <row r="148" s="2" customFormat="1" ht="16.5" customHeight="1">
      <c r="A148" s="38"/>
      <c r="B148" s="39"/>
      <c r="C148" s="218" t="s">
        <v>209</v>
      </c>
      <c r="D148" s="218" t="s">
        <v>166</v>
      </c>
      <c r="E148" s="219" t="s">
        <v>332</v>
      </c>
      <c r="F148" s="220" t="s">
        <v>333</v>
      </c>
      <c r="G148" s="221" t="s">
        <v>191</v>
      </c>
      <c r="H148" s="222">
        <v>0.90000000000000002</v>
      </c>
      <c r="I148" s="223"/>
      <c r="J148" s="224">
        <f>ROUND(I148*H148,2)</f>
        <v>0</v>
      </c>
      <c r="K148" s="220" t="s">
        <v>1</v>
      </c>
      <c r="L148" s="44"/>
      <c r="M148" s="225" t="s">
        <v>1</v>
      </c>
      <c r="N148" s="226" t="s">
        <v>41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170</v>
      </c>
      <c r="AT148" s="229" t="s">
        <v>166</v>
      </c>
      <c r="AU148" s="229" t="s">
        <v>85</v>
      </c>
      <c r="AY148" s="17" t="s">
        <v>164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83</v>
      </c>
      <c r="BK148" s="230">
        <f>ROUND(I148*H148,2)</f>
        <v>0</v>
      </c>
      <c r="BL148" s="17" t="s">
        <v>170</v>
      </c>
      <c r="BM148" s="229" t="s">
        <v>293</v>
      </c>
    </row>
    <row r="149" s="13" customFormat="1">
      <c r="A149" s="13"/>
      <c r="B149" s="231"/>
      <c r="C149" s="232"/>
      <c r="D149" s="233" t="s">
        <v>172</v>
      </c>
      <c r="E149" s="234" t="s">
        <v>1</v>
      </c>
      <c r="F149" s="235" t="s">
        <v>334</v>
      </c>
      <c r="G149" s="232"/>
      <c r="H149" s="236">
        <v>0.90000000000000002</v>
      </c>
      <c r="I149" s="237"/>
      <c r="J149" s="232"/>
      <c r="K149" s="232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172</v>
      </c>
      <c r="AU149" s="242" t="s">
        <v>85</v>
      </c>
      <c r="AV149" s="13" t="s">
        <v>85</v>
      </c>
      <c r="AW149" s="13" t="s">
        <v>32</v>
      </c>
      <c r="AX149" s="13" t="s">
        <v>76</v>
      </c>
      <c r="AY149" s="242" t="s">
        <v>164</v>
      </c>
    </row>
    <row r="150" s="15" customFormat="1">
      <c r="A150" s="15"/>
      <c r="B150" s="253"/>
      <c r="C150" s="254"/>
      <c r="D150" s="233" t="s">
        <v>172</v>
      </c>
      <c r="E150" s="255" t="s">
        <v>1</v>
      </c>
      <c r="F150" s="256" t="s">
        <v>201</v>
      </c>
      <c r="G150" s="254"/>
      <c r="H150" s="257">
        <v>0.90000000000000002</v>
      </c>
      <c r="I150" s="258"/>
      <c r="J150" s="254"/>
      <c r="K150" s="254"/>
      <c r="L150" s="259"/>
      <c r="M150" s="260"/>
      <c r="N150" s="261"/>
      <c r="O150" s="261"/>
      <c r="P150" s="261"/>
      <c r="Q150" s="261"/>
      <c r="R150" s="261"/>
      <c r="S150" s="261"/>
      <c r="T150" s="262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3" t="s">
        <v>172</v>
      </c>
      <c r="AU150" s="263" t="s">
        <v>85</v>
      </c>
      <c r="AV150" s="15" t="s">
        <v>170</v>
      </c>
      <c r="AW150" s="15" t="s">
        <v>32</v>
      </c>
      <c r="AX150" s="15" t="s">
        <v>83</v>
      </c>
      <c r="AY150" s="263" t="s">
        <v>164</v>
      </c>
    </row>
    <row r="151" s="12" customFormat="1" ht="22.8" customHeight="1">
      <c r="A151" s="12"/>
      <c r="B151" s="202"/>
      <c r="C151" s="203"/>
      <c r="D151" s="204" t="s">
        <v>75</v>
      </c>
      <c r="E151" s="216" t="s">
        <v>209</v>
      </c>
      <c r="F151" s="216" t="s">
        <v>255</v>
      </c>
      <c r="G151" s="203"/>
      <c r="H151" s="203"/>
      <c r="I151" s="206"/>
      <c r="J151" s="217">
        <f>BK151</f>
        <v>0</v>
      </c>
      <c r="K151" s="203"/>
      <c r="L151" s="208"/>
      <c r="M151" s="209"/>
      <c r="N151" s="210"/>
      <c r="O151" s="210"/>
      <c r="P151" s="211">
        <f>SUM(P152:P159)</f>
        <v>0</v>
      </c>
      <c r="Q151" s="210"/>
      <c r="R151" s="211">
        <f>SUM(R152:R159)</f>
        <v>0</v>
      </c>
      <c r="S151" s="210"/>
      <c r="T151" s="212">
        <f>SUM(T152:T159)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3" t="s">
        <v>83</v>
      </c>
      <c r="AT151" s="214" t="s">
        <v>75</v>
      </c>
      <c r="AU151" s="214" t="s">
        <v>83</v>
      </c>
      <c r="AY151" s="213" t="s">
        <v>164</v>
      </c>
      <c r="BK151" s="215">
        <f>SUM(BK152:BK159)</f>
        <v>0</v>
      </c>
    </row>
    <row r="152" s="2" customFormat="1" ht="16.5" customHeight="1">
      <c r="A152" s="38"/>
      <c r="B152" s="39"/>
      <c r="C152" s="218" t="s">
        <v>224</v>
      </c>
      <c r="D152" s="218" t="s">
        <v>166</v>
      </c>
      <c r="E152" s="219" t="s">
        <v>335</v>
      </c>
      <c r="F152" s="220" t="s">
        <v>336</v>
      </c>
      <c r="G152" s="221" t="s">
        <v>337</v>
      </c>
      <c r="H152" s="222">
        <v>1</v>
      </c>
      <c r="I152" s="223"/>
      <c r="J152" s="224">
        <f>ROUND(I152*H152,2)</f>
        <v>0</v>
      </c>
      <c r="K152" s="220" t="s">
        <v>1</v>
      </c>
      <c r="L152" s="44"/>
      <c r="M152" s="225" t="s">
        <v>1</v>
      </c>
      <c r="N152" s="226" t="s">
        <v>41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170</v>
      </c>
      <c r="AT152" s="229" t="s">
        <v>166</v>
      </c>
      <c r="AU152" s="229" t="s">
        <v>85</v>
      </c>
      <c r="AY152" s="17" t="s">
        <v>164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83</v>
      </c>
      <c r="BK152" s="230">
        <f>ROUND(I152*H152,2)</f>
        <v>0</v>
      </c>
      <c r="BL152" s="17" t="s">
        <v>170</v>
      </c>
      <c r="BM152" s="229" t="s">
        <v>296</v>
      </c>
    </row>
    <row r="153" s="2" customFormat="1" ht="16.5" customHeight="1">
      <c r="A153" s="38"/>
      <c r="B153" s="39"/>
      <c r="C153" s="218" t="s">
        <v>230</v>
      </c>
      <c r="D153" s="218" t="s">
        <v>166</v>
      </c>
      <c r="E153" s="219" t="s">
        <v>338</v>
      </c>
      <c r="F153" s="220" t="s">
        <v>339</v>
      </c>
      <c r="G153" s="221" t="s">
        <v>337</v>
      </c>
      <c r="H153" s="222">
        <v>1</v>
      </c>
      <c r="I153" s="223"/>
      <c r="J153" s="224">
        <f>ROUND(I153*H153,2)</f>
        <v>0</v>
      </c>
      <c r="K153" s="220" t="s">
        <v>1</v>
      </c>
      <c r="L153" s="44"/>
      <c r="M153" s="225" t="s">
        <v>1</v>
      </c>
      <c r="N153" s="226" t="s">
        <v>41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170</v>
      </c>
      <c r="AT153" s="229" t="s">
        <v>166</v>
      </c>
      <c r="AU153" s="229" t="s">
        <v>85</v>
      </c>
      <c r="AY153" s="17" t="s">
        <v>164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83</v>
      </c>
      <c r="BK153" s="230">
        <f>ROUND(I153*H153,2)</f>
        <v>0</v>
      </c>
      <c r="BL153" s="17" t="s">
        <v>170</v>
      </c>
      <c r="BM153" s="229" t="s">
        <v>298</v>
      </c>
    </row>
    <row r="154" s="2" customFormat="1" ht="16.5" customHeight="1">
      <c r="A154" s="38"/>
      <c r="B154" s="39"/>
      <c r="C154" s="218" t="s">
        <v>235</v>
      </c>
      <c r="D154" s="218" t="s">
        <v>166</v>
      </c>
      <c r="E154" s="219" t="s">
        <v>212</v>
      </c>
      <c r="F154" s="220" t="s">
        <v>213</v>
      </c>
      <c r="G154" s="221" t="s">
        <v>185</v>
      </c>
      <c r="H154" s="222">
        <v>48</v>
      </c>
      <c r="I154" s="223"/>
      <c r="J154" s="224">
        <f>ROUND(I154*H154,2)</f>
        <v>0</v>
      </c>
      <c r="K154" s="220" t="s">
        <v>1</v>
      </c>
      <c r="L154" s="44"/>
      <c r="M154" s="225" t="s">
        <v>1</v>
      </c>
      <c r="N154" s="226" t="s">
        <v>41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170</v>
      </c>
      <c r="AT154" s="229" t="s">
        <v>166</v>
      </c>
      <c r="AU154" s="229" t="s">
        <v>85</v>
      </c>
      <c r="AY154" s="17" t="s">
        <v>164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83</v>
      </c>
      <c r="BK154" s="230">
        <f>ROUND(I154*H154,2)</f>
        <v>0</v>
      </c>
      <c r="BL154" s="17" t="s">
        <v>170</v>
      </c>
      <c r="BM154" s="229" t="s">
        <v>300</v>
      </c>
    </row>
    <row r="155" s="13" customFormat="1">
      <c r="A155" s="13"/>
      <c r="B155" s="231"/>
      <c r="C155" s="232"/>
      <c r="D155" s="233" t="s">
        <v>172</v>
      </c>
      <c r="E155" s="234" t="s">
        <v>1</v>
      </c>
      <c r="F155" s="235" t="s">
        <v>340</v>
      </c>
      <c r="G155" s="232"/>
      <c r="H155" s="236">
        <v>48</v>
      </c>
      <c r="I155" s="237"/>
      <c r="J155" s="232"/>
      <c r="K155" s="232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172</v>
      </c>
      <c r="AU155" s="242" t="s">
        <v>85</v>
      </c>
      <c r="AV155" s="13" t="s">
        <v>85</v>
      </c>
      <c r="AW155" s="13" t="s">
        <v>32</v>
      </c>
      <c r="AX155" s="13" t="s">
        <v>76</v>
      </c>
      <c r="AY155" s="242" t="s">
        <v>164</v>
      </c>
    </row>
    <row r="156" s="15" customFormat="1">
      <c r="A156" s="15"/>
      <c r="B156" s="253"/>
      <c r="C156" s="254"/>
      <c r="D156" s="233" t="s">
        <v>172</v>
      </c>
      <c r="E156" s="255" t="s">
        <v>1</v>
      </c>
      <c r="F156" s="256" t="s">
        <v>201</v>
      </c>
      <c r="G156" s="254"/>
      <c r="H156" s="257">
        <v>48</v>
      </c>
      <c r="I156" s="258"/>
      <c r="J156" s="254"/>
      <c r="K156" s="254"/>
      <c r="L156" s="259"/>
      <c r="M156" s="260"/>
      <c r="N156" s="261"/>
      <c r="O156" s="261"/>
      <c r="P156" s="261"/>
      <c r="Q156" s="261"/>
      <c r="R156" s="261"/>
      <c r="S156" s="261"/>
      <c r="T156" s="262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3" t="s">
        <v>172</v>
      </c>
      <c r="AU156" s="263" t="s">
        <v>85</v>
      </c>
      <c r="AV156" s="15" t="s">
        <v>170</v>
      </c>
      <c r="AW156" s="15" t="s">
        <v>32</v>
      </c>
      <c r="AX156" s="15" t="s">
        <v>83</v>
      </c>
      <c r="AY156" s="263" t="s">
        <v>164</v>
      </c>
    </row>
    <row r="157" s="2" customFormat="1" ht="16.5" customHeight="1">
      <c r="A157" s="38"/>
      <c r="B157" s="39"/>
      <c r="C157" s="218" t="s">
        <v>240</v>
      </c>
      <c r="D157" s="218" t="s">
        <v>166</v>
      </c>
      <c r="E157" s="219" t="s">
        <v>341</v>
      </c>
      <c r="F157" s="220" t="s">
        <v>342</v>
      </c>
      <c r="G157" s="221" t="s">
        <v>191</v>
      </c>
      <c r="H157" s="222">
        <v>1.2</v>
      </c>
      <c r="I157" s="223"/>
      <c r="J157" s="224">
        <f>ROUND(I157*H157,2)</f>
        <v>0</v>
      </c>
      <c r="K157" s="220" t="s">
        <v>1</v>
      </c>
      <c r="L157" s="44"/>
      <c r="M157" s="225" t="s">
        <v>1</v>
      </c>
      <c r="N157" s="226" t="s">
        <v>41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170</v>
      </c>
      <c r="AT157" s="229" t="s">
        <v>166</v>
      </c>
      <c r="AU157" s="229" t="s">
        <v>85</v>
      </c>
      <c r="AY157" s="17" t="s">
        <v>164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83</v>
      </c>
      <c r="BK157" s="230">
        <f>ROUND(I157*H157,2)</f>
        <v>0</v>
      </c>
      <c r="BL157" s="17" t="s">
        <v>170</v>
      </c>
      <c r="BM157" s="229" t="s">
        <v>302</v>
      </c>
    </row>
    <row r="158" s="13" customFormat="1">
      <c r="A158" s="13"/>
      <c r="B158" s="231"/>
      <c r="C158" s="232"/>
      <c r="D158" s="233" t="s">
        <v>172</v>
      </c>
      <c r="E158" s="234" t="s">
        <v>1</v>
      </c>
      <c r="F158" s="235" t="s">
        <v>343</v>
      </c>
      <c r="G158" s="232"/>
      <c r="H158" s="236">
        <v>1.2</v>
      </c>
      <c r="I158" s="237"/>
      <c r="J158" s="232"/>
      <c r="K158" s="232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172</v>
      </c>
      <c r="AU158" s="242" t="s">
        <v>85</v>
      </c>
      <c r="AV158" s="13" t="s">
        <v>85</v>
      </c>
      <c r="AW158" s="13" t="s">
        <v>32</v>
      </c>
      <c r="AX158" s="13" t="s">
        <v>76</v>
      </c>
      <c r="AY158" s="242" t="s">
        <v>164</v>
      </c>
    </row>
    <row r="159" s="15" customFormat="1">
      <c r="A159" s="15"/>
      <c r="B159" s="253"/>
      <c r="C159" s="254"/>
      <c r="D159" s="233" t="s">
        <v>172</v>
      </c>
      <c r="E159" s="255" t="s">
        <v>1</v>
      </c>
      <c r="F159" s="256" t="s">
        <v>201</v>
      </c>
      <c r="G159" s="254"/>
      <c r="H159" s="257">
        <v>1.2</v>
      </c>
      <c r="I159" s="258"/>
      <c r="J159" s="254"/>
      <c r="K159" s="254"/>
      <c r="L159" s="259"/>
      <c r="M159" s="260"/>
      <c r="N159" s="261"/>
      <c r="O159" s="261"/>
      <c r="P159" s="261"/>
      <c r="Q159" s="261"/>
      <c r="R159" s="261"/>
      <c r="S159" s="261"/>
      <c r="T159" s="262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3" t="s">
        <v>172</v>
      </c>
      <c r="AU159" s="263" t="s">
        <v>85</v>
      </c>
      <c r="AV159" s="15" t="s">
        <v>170</v>
      </c>
      <c r="AW159" s="15" t="s">
        <v>32</v>
      </c>
      <c r="AX159" s="15" t="s">
        <v>83</v>
      </c>
      <c r="AY159" s="263" t="s">
        <v>164</v>
      </c>
    </row>
    <row r="160" s="12" customFormat="1" ht="22.8" customHeight="1">
      <c r="A160" s="12"/>
      <c r="B160" s="202"/>
      <c r="C160" s="203"/>
      <c r="D160" s="204" t="s">
        <v>75</v>
      </c>
      <c r="E160" s="216" t="s">
        <v>216</v>
      </c>
      <c r="F160" s="216" t="s">
        <v>262</v>
      </c>
      <c r="G160" s="203"/>
      <c r="H160" s="203"/>
      <c r="I160" s="206"/>
      <c r="J160" s="217">
        <f>BK160</f>
        <v>0</v>
      </c>
      <c r="K160" s="203"/>
      <c r="L160" s="208"/>
      <c r="M160" s="209"/>
      <c r="N160" s="210"/>
      <c r="O160" s="210"/>
      <c r="P160" s="211">
        <f>SUM(P161:P177)</f>
        <v>0</v>
      </c>
      <c r="Q160" s="210"/>
      <c r="R160" s="211">
        <f>SUM(R161:R177)</f>
        <v>0</v>
      </c>
      <c r="S160" s="210"/>
      <c r="T160" s="212">
        <f>SUM(T161:T177)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3" t="s">
        <v>83</v>
      </c>
      <c r="AT160" s="214" t="s">
        <v>75</v>
      </c>
      <c r="AU160" s="214" t="s">
        <v>83</v>
      </c>
      <c r="AY160" s="213" t="s">
        <v>164</v>
      </c>
      <c r="BK160" s="215">
        <f>SUM(BK161:BK177)</f>
        <v>0</v>
      </c>
    </row>
    <row r="161" s="2" customFormat="1" ht="16.5" customHeight="1">
      <c r="A161" s="38"/>
      <c r="B161" s="39"/>
      <c r="C161" s="218" t="s">
        <v>246</v>
      </c>
      <c r="D161" s="218" t="s">
        <v>166</v>
      </c>
      <c r="E161" s="219" t="s">
        <v>218</v>
      </c>
      <c r="F161" s="220" t="s">
        <v>219</v>
      </c>
      <c r="G161" s="221" t="s">
        <v>220</v>
      </c>
      <c r="H161" s="222">
        <v>35.649999999999999</v>
      </c>
      <c r="I161" s="223"/>
      <c r="J161" s="224">
        <f>ROUND(I161*H161,2)</f>
        <v>0</v>
      </c>
      <c r="K161" s="220" t="s">
        <v>1</v>
      </c>
      <c r="L161" s="44"/>
      <c r="M161" s="225" t="s">
        <v>1</v>
      </c>
      <c r="N161" s="226" t="s">
        <v>41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170</v>
      </c>
      <c r="AT161" s="229" t="s">
        <v>166</v>
      </c>
      <c r="AU161" s="229" t="s">
        <v>85</v>
      </c>
      <c r="AY161" s="17" t="s">
        <v>164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83</v>
      </c>
      <c r="BK161" s="230">
        <f>ROUND(I161*H161,2)</f>
        <v>0</v>
      </c>
      <c r="BL161" s="17" t="s">
        <v>170</v>
      </c>
      <c r="BM161" s="229" t="s">
        <v>305</v>
      </c>
    </row>
    <row r="162" s="13" customFormat="1">
      <c r="A162" s="13"/>
      <c r="B162" s="231"/>
      <c r="C162" s="232"/>
      <c r="D162" s="233" t="s">
        <v>172</v>
      </c>
      <c r="E162" s="234" t="s">
        <v>1</v>
      </c>
      <c r="F162" s="235" t="s">
        <v>344</v>
      </c>
      <c r="G162" s="232"/>
      <c r="H162" s="236">
        <v>35.649999999999999</v>
      </c>
      <c r="I162" s="237"/>
      <c r="J162" s="232"/>
      <c r="K162" s="232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172</v>
      </c>
      <c r="AU162" s="242" t="s">
        <v>85</v>
      </c>
      <c r="AV162" s="13" t="s">
        <v>85</v>
      </c>
      <c r="AW162" s="13" t="s">
        <v>32</v>
      </c>
      <c r="AX162" s="13" t="s">
        <v>76</v>
      </c>
      <c r="AY162" s="242" t="s">
        <v>164</v>
      </c>
    </row>
    <row r="163" s="15" customFormat="1">
      <c r="A163" s="15"/>
      <c r="B163" s="253"/>
      <c r="C163" s="254"/>
      <c r="D163" s="233" t="s">
        <v>172</v>
      </c>
      <c r="E163" s="255" t="s">
        <v>1</v>
      </c>
      <c r="F163" s="256" t="s">
        <v>201</v>
      </c>
      <c r="G163" s="254"/>
      <c r="H163" s="257">
        <v>35.649999999999999</v>
      </c>
      <c r="I163" s="258"/>
      <c r="J163" s="254"/>
      <c r="K163" s="254"/>
      <c r="L163" s="259"/>
      <c r="M163" s="260"/>
      <c r="N163" s="261"/>
      <c r="O163" s="261"/>
      <c r="P163" s="261"/>
      <c r="Q163" s="261"/>
      <c r="R163" s="261"/>
      <c r="S163" s="261"/>
      <c r="T163" s="262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3" t="s">
        <v>172</v>
      </c>
      <c r="AU163" s="263" t="s">
        <v>85</v>
      </c>
      <c r="AV163" s="15" t="s">
        <v>170</v>
      </c>
      <c r="AW163" s="15" t="s">
        <v>32</v>
      </c>
      <c r="AX163" s="15" t="s">
        <v>83</v>
      </c>
      <c r="AY163" s="263" t="s">
        <v>164</v>
      </c>
    </row>
    <row r="164" s="2" customFormat="1" ht="16.5" customHeight="1">
      <c r="A164" s="38"/>
      <c r="B164" s="39"/>
      <c r="C164" s="218" t="s">
        <v>8</v>
      </c>
      <c r="D164" s="218" t="s">
        <v>166</v>
      </c>
      <c r="E164" s="219" t="s">
        <v>225</v>
      </c>
      <c r="F164" s="220" t="s">
        <v>226</v>
      </c>
      <c r="G164" s="221" t="s">
        <v>220</v>
      </c>
      <c r="H164" s="222">
        <v>106.95</v>
      </c>
      <c r="I164" s="223"/>
      <c r="J164" s="224">
        <f>ROUND(I164*H164,2)</f>
        <v>0</v>
      </c>
      <c r="K164" s="220" t="s">
        <v>1</v>
      </c>
      <c r="L164" s="44"/>
      <c r="M164" s="225" t="s">
        <v>1</v>
      </c>
      <c r="N164" s="226" t="s">
        <v>41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170</v>
      </c>
      <c r="AT164" s="229" t="s">
        <v>166</v>
      </c>
      <c r="AU164" s="229" t="s">
        <v>85</v>
      </c>
      <c r="AY164" s="17" t="s">
        <v>164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83</v>
      </c>
      <c r="BK164" s="230">
        <f>ROUND(I164*H164,2)</f>
        <v>0</v>
      </c>
      <c r="BL164" s="17" t="s">
        <v>170</v>
      </c>
      <c r="BM164" s="229" t="s">
        <v>307</v>
      </c>
    </row>
    <row r="165" s="13" customFormat="1">
      <c r="A165" s="13"/>
      <c r="B165" s="231"/>
      <c r="C165" s="232"/>
      <c r="D165" s="233" t="s">
        <v>172</v>
      </c>
      <c r="E165" s="234" t="s">
        <v>1</v>
      </c>
      <c r="F165" s="235" t="s">
        <v>345</v>
      </c>
      <c r="G165" s="232"/>
      <c r="H165" s="236">
        <v>106.95</v>
      </c>
      <c r="I165" s="237"/>
      <c r="J165" s="232"/>
      <c r="K165" s="232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172</v>
      </c>
      <c r="AU165" s="242" t="s">
        <v>85</v>
      </c>
      <c r="AV165" s="13" t="s">
        <v>85</v>
      </c>
      <c r="AW165" s="13" t="s">
        <v>32</v>
      </c>
      <c r="AX165" s="13" t="s">
        <v>76</v>
      </c>
      <c r="AY165" s="242" t="s">
        <v>164</v>
      </c>
    </row>
    <row r="166" s="15" customFormat="1">
      <c r="A166" s="15"/>
      <c r="B166" s="253"/>
      <c r="C166" s="254"/>
      <c r="D166" s="233" t="s">
        <v>172</v>
      </c>
      <c r="E166" s="255" t="s">
        <v>1</v>
      </c>
      <c r="F166" s="256" t="s">
        <v>201</v>
      </c>
      <c r="G166" s="254"/>
      <c r="H166" s="257">
        <v>106.95</v>
      </c>
      <c r="I166" s="258"/>
      <c r="J166" s="254"/>
      <c r="K166" s="254"/>
      <c r="L166" s="259"/>
      <c r="M166" s="260"/>
      <c r="N166" s="261"/>
      <c r="O166" s="261"/>
      <c r="P166" s="261"/>
      <c r="Q166" s="261"/>
      <c r="R166" s="261"/>
      <c r="S166" s="261"/>
      <c r="T166" s="262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3" t="s">
        <v>172</v>
      </c>
      <c r="AU166" s="263" t="s">
        <v>85</v>
      </c>
      <c r="AV166" s="15" t="s">
        <v>170</v>
      </c>
      <c r="AW166" s="15" t="s">
        <v>32</v>
      </c>
      <c r="AX166" s="15" t="s">
        <v>83</v>
      </c>
      <c r="AY166" s="263" t="s">
        <v>164</v>
      </c>
    </row>
    <row r="167" s="2" customFormat="1" ht="16.5" customHeight="1">
      <c r="A167" s="38"/>
      <c r="B167" s="39"/>
      <c r="C167" s="218" t="s">
        <v>292</v>
      </c>
      <c r="D167" s="218" t="s">
        <v>166</v>
      </c>
      <c r="E167" s="219" t="s">
        <v>231</v>
      </c>
      <c r="F167" s="220" t="s">
        <v>232</v>
      </c>
      <c r="G167" s="221" t="s">
        <v>220</v>
      </c>
      <c r="H167" s="222">
        <v>3.984</v>
      </c>
      <c r="I167" s="223"/>
      <c r="J167" s="224">
        <f>ROUND(I167*H167,2)</f>
        <v>0</v>
      </c>
      <c r="K167" s="220" t="s">
        <v>1</v>
      </c>
      <c r="L167" s="44"/>
      <c r="M167" s="225" t="s">
        <v>1</v>
      </c>
      <c r="N167" s="226" t="s">
        <v>41</v>
      </c>
      <c r="O167" s="91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170</v>
      </c>
      <c r="AT167" s="229" t="s">
        <v>166</v>
      </c>
      <c r="AU167" s="229" t="s">
        <v>85</v>
      </c>
      <c r="AY167" s="17" t="s">
        <v>164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83</v>
      </c>
      <c r="BK167" s="230">
        <f>ROUND(I167*H167,2)</f>
        <v>0</v>
      </c>
      <c r="BL167" s="17" t="s">
        <v>170</v>
      </c>
      <c r="BM167" s="229" t="s">
        <v>309</v>
      </c>
    </row>
    <row r="168" s="13" customFormat="1">
      <c r="A168" s="13"/>
      <c r="B168" s="231"/>
      <c r="C168" s="232"/>
      <c r="D168" s="233" t="s">
        <v>172</v>
      </c>
      <c r="E168" s="234" t="s">
        <v>1</v>
      </c>
      <c r="F168" s="235" t="s">
        <v>346</v>
      </c>
      <c r="G168" s="232"/>
      <c r="H168" s="236">
        <v>1.5840000000000001</v>
      </c>
      <c r="I168" s="237"/>
      <c r="J168" s="232"/>
      <c r="K168" s="232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172</v>
      </c>
      <c r="AU168" s="242" t="s">
        <v>85</v>
      </c>
      <c r="AV168" s="13" t="s">
        <v>85</v>
      </c>
      <c r="AW168" s="13" t="s">
        <v>32</v>
      </c>
      <c r="AX168" s="13" t="s">
        <v>76</v>
      </c>
      <c r="AY168" s="242" t="s">
        <v>164</v>
      </c>
    </row>
    <row r="169" s="13" customFormat="1">
      <c r="A169" s="13"/>
      <c r="B169" s="231"/>
      <c r="C169" s="232"/>
      <c r="D169" s="233" t="s">
        <v>172</v>
      </c>
      <c r="E169" s="234" t="s">
        <v>1</v>
      </c>
      <c r="F169" s="235" t="s">
        <v>347</v>
      </c>
      <c r="G169" s="232"/>
      <c r="H169" s="236">
        <v>2.3999999999999999</v>
      </c>
      <c r="I169" s="237"/>
      <c r="J169" s="232"/>
      <c r="K169" s="232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172</v>
      </c>
      <c r="AU169" s="242" t="s">
        <v>85</v>
      </c>
      <c r="AV169" s="13" t="s">
        <v>85</v>
      </c>
      <c r="AW169" s="13" t="s">
        <v>32</v>
      </c>
      <c r="AX169" s="13" t="s">
        <v>76</v>
      </c>
      <c r="AY169" s="242" t="s">
        <v>164</v>
      </c>
    </row>
    <row r="170" s="15" customFormat="1">
      <c r="A170" s="15"/>
      <c r="B170" s="253"/>
      <c r="C170" s="254"/>
      <c r="D170" s="233" t="s">
        <v>172</v>
      </c>
      <c r="E170" s="255" t="s">
        <v>1</v>
      </c>
      <c r="F170" s="256" t="s">
        <v>261</v>
      </c>
      <c r="G170" s="254"/>
      <c r="H170" s="257">
        <v>3.984</v>
      </c>
      <c r="I170" s="258"/>
      <c r="J170" s="254"/>
      <c r="K170" s="254"/>
      <c r="L170" s="259"/>
      <c r="M170" s="260"/>
      <c r="N170" s="261"/>
      <c r="O170" s="261"/>
      <c r="P170" s="261"/>
      <c r="Q170" s="261"/>
      <c r="R170" s="261"/>
      <c r="S170" s="261"/>
      <c r="T170" s="262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3" t="s">
        <v>172</v>
      </c>
      <c r="AU170" s="263" t="s">
        <v>85</v>
      </c>
      <c r="AV170" s="15" t="s">
        <v>170</v>
      </c>
      <c r="AW170" s="15" t="s">
        <v>32</v>
      </c>
      <c r="AX170" s="15" t="s">
        <v>83</v>
      </c>
      <c r="AY170" s="263" t="s">
        <v>164</v>
      </c>
    </row>
    <row r="171" s="2" customFormat="1" ht="16.5" customHeight="1">
      <c r="A171" s="38"/>
      <c r="B171" s="39"/>
      <c r="C171" s="218" t="s">
        <v>348</v>
      </c>
      <c r="D171" s="218" t="s">
        <v>166</v>
      </c>
      <c r="E171" s="219" t="s">
        <v>236</v>
      </c>
      <c r="F171" s="220" t="s">
        <v>237</v>
      </c>
      <c r="G171" s="221" t="s">
        <v>220</v>
      </c>
      <c r="H171" s="222">
        <v>235.05600000000001</v>
      </c>
      <c r="I171" s="223"/>
      <c r="J171" s="224">
        <f>ROUND(I171*H171,2)</f>
        <v>0</v>
      </c>
      <c r="K171" s="220" t="s">
        <v>1</v>
      </c>
      <c r="L171" s="44"/>
      <c r="M171" s="225" t="s">
        <v>1</v>
      </c>
      <c r="N171" s="226" t="s">
        <v>41</v>
      </c>
      <c r="O171" s="91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170</v>
      </c>
      <c r="AT171" s="229" t="s">
        <v>166</v>
      </c>
      <c r="AU171" s="229" t="s">
        <v>85</v>
      </c>
      <c r="AY171" s="17" t="s">
        <v>164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83</v>
      </c>
      <c r="BK171" s="230">
        <f>ROUND(I171*H171,2)</f>
        <v>0</v>
      </c>
      <c r="BL171" s="17" t="s">
        <v>170</v>
      </c>
      <c r="BM171" s="229" t="s">
        <v>349</v>
      </c>
    </row>
    <row r="172" s="13" customFormat="1">
      <c r="A172" s="13"/>
      <c r="B172" s="231"/>
      <c r="C172" s="232"/>
      <c r="D172" s="233" t="s">
        <v>172</v>
      </c>
      <c r="E172" s="234" t="s">
        <v>1</v>
      </c>
      <c r="F172" s="235" t="s">
        <v>350</v>
      </c>
      <c r="G172" s="232"/>
      <c r="H172" s="236">
        <v>235.05600000000001</v>
      </c>
      <c r="I172" s="237"/>
      <c r="J172" s="232"/>
      <c r="K172" s="232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172</v>
      </c>
      <c r="AU172" s="242" t="s">
        <v>85</v>
      </c>
      <c r="AV172" s="13" t="s">
        <v>85</v>
      </c>
      <c r="AW172" s="13" t="s">
        <v>32</v>
      </c>
      <c r="AX172" s="13" t="s">
        <v>76</v>
      </c>
      <c r="AY172" s="242" t="s">
        <v>164</v>
      </c>
    </row>
    <row r="173" s="15" customFormat="1">
      <c r="A173" s="15"/>
      <c r="B173" s="253"/>
      <c r="C173" s="254"/>
      <c r="D173" s="233" t="s">
        <v>172</v>
      </c>
      <c r="E173" s="255" t="s">
        <v>1</v>
      </c>
      <c r="F173" s="256" t="s">
        <v>201</v>
      </c>
      <c r="G173" s="254"/>
      <c r="H173" s="257">
        <v>235.05600000000001</v>
      </c>
      <c r="I173" s="258"/>
      <c r="J173" s="254"/>
      <c r="K173" s="254"/>
      <c r="L173" s="259"/>
      <c r="M173" s="260"/>
      <c r="N173" s="261"/>
      <c r="O173" s="261"/>
      <c r="P173" s="261"/>
      <c r="Q173" s="261"/>
      <c r="R173" s="261"/>
      <c r="S173" s="261"/>
      <c r="T173" s="262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3" t="s">
        <v>172</v>
      </c>
      <c r="AU173" s="263" t="s">
        <v>85</v>
      </c>
      <c r="AV173" s="15" t="s">
        <v>170</v>
      </c>
      <c r="AW173" s="15" t="s">
        <v>32</v>
      </c>
      <c r="AX173" s="15" t="s">
        <v>83</v>
      </c>
      <c r="AY173" s="263" t="s">
        <v>164</v>
      </c>
    </row>
    <row r="174" s="2" customFormat="1" ht="21.75" customHeight="1">
      <c r="A174" s="38"/>
      <c r="B174" s="39"/>
      <c r="C174" s="218" t="s">
        <v>293</v>
      </c>
      <c r="D174" s="218" t="s">
        <v>166</v>
      </c>
      <c r="E174" s="219" t="s">
        <v>241</v>
      </c>
      <c r="F174" s="220" t="s">
        <v>242</v>
      </c>
      <c r="G174" s="221" t="s">
        <v>220</v>
      </c>
      <c r="H174" s="222">
        <v>3.984</v>
      </c>
      <c r="I174" s="223"/>
      <c r="J174" s="224">
        <f>ROUND(I174*H174,2)</f>
        <v>0</v>
      </c>
      <c r="K174" s="220" t="s">
        <v>1</v>
      </c>
      <c r="L174" s="44"/>
      <c r="M174" s="225" t="s">
        <v>1</v>
      </c>
      <c r="N174" s="226" t="s">
        <v>41</v>
      </c>
      <c r="O174" s="91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170</v>
      </c>
      <c r="AT174" s="229" t="s">
        <v>166</v>
      </c>
      <c r="AU174" s="229" t="s">
        <v>85</v>
      </c>
      <c r="AY174" s="17" t="s">
        <v>164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83</v>
      </c>
      <c r="BK174" s="230">
        <f>ROUND(I174*H174,2)</f>
        <v>0</v>
      </c>
      <c r="BL174" s="17" t="s">
        <v>170</v>
      </c>
      <c r="BM174" s="229" t="s">
        <v>351</v>
      </c>
    </row>
    <row r="175" s="13" customFormat="1">
      <c r="A175" s="13"/>
      <c r="B175" s="231"/>
      <c r="C175" s="232"/>
      <c r="D175" s="233" t="s">
        <v>172</v>
      </c>
      <c r="E175" s="234" t="s">
        <v>1</v>
      </c>
      <c r="F175" s="235" t="s">
        <v>346</v>
      </c>
      <c r="G175" s="232"/>
      <c r="H175" s="236">
        <v>1.5840000000000001</v>
      </c>
      <c r="I175" s="237"/>
      <c r="J175" s="232"/>
      <c r="K175" s="232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172</v>
      </c>
      <c r="AU175" s="242" t="s">
        <v>85</v>
      </c>
      <c r="AV175" s="13" t="s">
        <v>85</v>
      </c>
      <c r="AW175" s="13" t="s">
        <v>32</v>
      </c>
      <c r="AX175" s="13" t="s">
        <v>76</v>
      </c>
      <c r="AY175" s="242" t="s">
        <v>164</v>
      </c>
    </row>
    <row r="176" s="13" customFormat="1">
      <c r="A176" s="13"/>
      <c r="B176" s="231"/>
      <c r="C176" s="232"/>
      <c r="D176" s="233" t="s">
        <v>172</v>
      </c>
      <c r="E176" s="234" t="s">
        <v>1</v>
      </c>
      <c r="F176" s="235" t="s">
        <v>347</v>
      </c>
      <c r="G176" s="232"/>
      <c r="H176" s="236">
        <v>2.3999999999999999</v>
      </c>
      <c r="I176" s="237"/>
      <c r="J176" s="232"/>
      <c r="K176" s="232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172</v>
      </c>
      <c r="AU176" s="242" t="s">
        <v>85</v>
      </c>
      <c r="AV176" s="13" t="s">
        <v>85</v>
      </c>
      <c r="AW176" s="13" t="s">
        <v>32</v>
      </c>
      <c r="AX176" s="13" t="s">
        <v>76</v>
      </c>
      <c r="AY176" s="242" t="s">
        <v>164</v>
      </c>
    </row>
    <row r="177" s="15" customFormat="1">
      <c r="A177" s="15"/>
      <c r="B177" s="253"/>
      <c r="C177" s="254"/>
      <c r="D177" s="233" t="s">
        <v>172</v>
      </c>
      <c r="E177" s="255" t="s">
        <v>1</v>
      </c>
      <c r="F177" s="256" t="s">
        <v>261</v>
      </c>
      <c r="G177" s="254"/>
      <c r="H177" s="257">
        <v>3.984</v>
      </c>
      <c r="I177" s="258"/>
      <c r="J177" s="254"/>
      <c r="K177" s="254"/>
      <c r="L177" s="259"/>
      <c r="M177" s="260"/>
      <c r="N177" s="261"/>
      <c r="O177" s="261"/>
      <c r="P177" s="261"/>
      <c r="Q177" s="261"/>
      <c r="R177" s="261"/>
      <c r="S177" s="261"/>
      <c r="T177" s="262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3" t="s">
        <v>172</v>
      </c>
      <c r="AU177" s="263" t="s">
        <v>85</v>
      </c>
      <c r="AV177" s="15" t="s">
        <v>170</v>
      </c>
      <c r="AW177" s="15" t="s">
        <v>32</v>
      </c>
      <c r="AX177" s="15" t="s">
        <v>83</v>
      </c>
      <c r="AY177" s="263" t="s">
        <v>164</v>
      </c>
    </row>
    <row r="178" s="12" customFormat="1" ht="22.8" customHeight="1">
      <c r="A178" s="12"/>
      <c r="B178" s="202"/>
      <c r="C178" s="203"/>
      <c r="D178" s="204" t="s">
        <v>75</v>
      </c>
      <c r="E178" s="216" t="s">
        <v>244</v>
      </c>
      <c r="F178" s="216" t="s">
        <v>308</v>
      </c>
      <c r="G178" s="203"/>
      <c r="H178" s="203"/>
      <c r="I178" s="206"/>
      <c r="J178" s="217">
        <f>BK178</f>
        <v>0</v>
      </c>
      <c r="K178" s="203"/>
      <c r="L178" s="208"/>
      <c r="M178" s="209"/>
      <c r="N178" s="210"/>
      <c r="O178" s="210"/>
      <c r="P178" s="211">
        <f>P179</f>
        <v>0</v>
      </c>
      <c r="Q178" s="210"/>
      <c r="R178" s="211">
        <f>R179</f>
        <v>0</v>
      </c>
      <c r="S178" s="210"/>
      <c r="T178" s="212">
        <f>T179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3" t="s">
        <v>83</v>
      </c>
      <c r="AT178" s="214" t="s">
        <v>75</v>
      </c>
      <c r="AU178" s="214" t="s">
        <v>83</v>
      </c>
      <c r="AY178" s="213" t="s">
        <v>164</v>
      </c>
      <c r="BK178" s="215">
        <f>BK179</f>
        <v>0</v>
      </c>
    </row>
    <row r="179" s="2" customFormat="1" ht="21.75" customHeight="1">
      <c r="A179" s="38"/>
      <c r="B179" s="39"/>
      <c r="C179" s="218" t="s">
        <v>352</v>
      </c>
      <c r="D179" s="218" t="s">
        <v>166</v>
      </c>
      <c r="E179" s="219" t="s">
        <v>247</v>
      </c>
      <c r="F179" s="220" t="s">
        <v>248</v>
      </c>
      <c r="G179" s="221" t="s">
        <v>220</v>
      </c>
      <c r="H179" s="222">
        <v>0.012</v>
      </c>
      <c r="I179" s="223"/>
      <c r="J179" s="224">
        <f>ROUND(I179*H179,2)</f>
        <v>0</v>
      </c>
      <c r="K179" s="220" t="s">
        <v>1</v>
      </c>
      <c r="L179" s="44"/>
      <c r="M179" s="264" t="s">
        <v>1</v>
      </c>
      <c r="N179" s="265" t="s">
        <v>41</v>
      </c>
      <c r="O179" s="266"/>
      <c r="P179" s="267">
        <f>O179*H179</f>
        <v>0</v>
      </c>
      <c r="Q179" s="267">
        <v>0</v>
      </c>
      <c r="R179" s="267">
        <f>Q179*H179</f>
        <v>0</v>
      </c>
      <c r="S179" s="267">
        <v>0</v>
      </c>
      <c r="T179" s="26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170</v>
      </c>
      <c r="AT179" s="229" t="s">
        <v>166</v>
      </c>
      <c r="AU179" s="229" t="s">
        <v>85</v>
      </c>
      <c r="AY179" s="17" t="s">
        <v>164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83</v>
      </c>
      <c r="BK179" s="230">
        <f>ROUND(I179*H179,2)</f>
        <v>0</v>
      </c>
      <c r="BL179" s="17" t="s">
        <v>170</v>
      </c>
      <c r="BM179" s="229" t="s">
        <v>353</v>
      </c>
    </row>
    <row r="180" s="2" customFormat="1" ht="6.96" customHeight="1">
      <c r="A180" s="38"/>
      <c r="B180" s="66"/>
      <c r="C180" s="67"/>
      <c r="D180" s="67"/>
      <c r="E180" s="67"/>
      <c r="F180" s="67"/>
      <c r="G180" s="67"/>
      <c r="H180" s="67"/>
      <c r="I180" s="67"/>
      <c r="J180" s="67"/>
      <c r="K180" s="67"/>
      <c r="L180" s="44"/>
      <c r="M180" s="38"/>
      <c r="O180" s="38"/>
      <c r="P180" s="38"/>
      <c r="Q180" s="38"/>
      <c r="R180" s="38"/>
      <c r="S180" s="38"/>
      <c r="T180" s="38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</row>
  </sheetData>
  <sheetProtection sheet="1" autoFilter="0" formatColumns="0" formatRows="0" objects="1" scenarios="1" spinCount="100000" saltValue="T8fz2CXFl4oqvf7zeT/G8HzzWEYayUv6iiKwyYC/5Wda/9d31HRQNZVkuxmVx4vlT7rXdKu42ZsbjYopHYnb9w==" hashValue="0nj2mhbe/nahrhrN49+si3E6KQggLX6pT4DhgI/5rpi8qMTA7Ax1ai5kvAK53XJZ1U8VWWRCTgGGPQCQxWuozw==" algorithmName="SHA-512" password="C7A2"/>
  <autoFilter ref="C121:K179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131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2021022oL - _II-401, III-36063, III-36066 Lipník, úprava křižovatky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132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354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8. 6. 2022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138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ROUND((SUM(BE120:BE178)),  2)</f>
        <v>0</v>
      </c>
      <c r="G33" s="38"/>
      <c r="H33" s="38"/>
      <c r="I33" s="155">
        <v>0.20999999999999999</v>
      </c>
      <c r="J33" s="154">
        <f>ROUND(((SUM(BE120:BE178))*I33),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ROUND((SUM(BF120:BF178)),  2)</f>
        <v>0</v>
      </c>
      <c r="G34" s="38"/>
      <c r="H34" s="38"/>
      <c r="I34" s="155">
        <v>0.14999999999999999</v>
      </c>
      <c r="J34" s="154">
        <f>ROUND(((SUM(BF120:BF178))*I34),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ROUND((SUM(BG120:BG178)),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ROUND((SUM(BH120:BH178)),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ROUND((SUM(BI120:BI178)),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2021022oL - _II-401, III-36063, III-36066 Lipník, úprava křižovatky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025 - Rozpočet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Obec Lipník u Hrotovic</v>
      </c>
      <c r="G89" s="40"/>
      <c r="H89" s="40"/>
      <c r="I89" s="32" t="s">
        <v>22</v>
      </c>
      <c r="J89" s="79" t="str">
        <f>IF(J12="","",J12)</f>
        <v>8. 6. 2022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Obec Lipník</v>
      </c>
      <c r="G91" s="40"/>
      <c r="H91" s="40"/>
      <c r="I91" s="32" t="s">
        <v>30</v>
      </c>
      <c r="J91" s="36" t="str">
        <f>E21</f>
        <v>TERRA-POZEMKOVÉ ÚPRAVY,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Milan Holotík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140</v>
      </c>
      <c r="D94" s="176"/>
      <c r="E94" s="176"/>
      <c r="F94" s="176"/>
      <c r="G94" s="176"/>
      <c r="H94" s="176"/>
      <c r="I94" s="176"/>
      <c r="J94" s="177" t="s">
        <v>141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142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143</v>
      </c>
    </row>
    <row r="97" s="9" customFormat="1" ht="24.96" customHeight="1">
      <c r="A97" s="9"/>
      <c r="B97" s="179"/>
      <c r="C97" s="180"/>
      <c r="D97" s="181" t="s">
        <v>251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266</v>
      </c>
      <c r="E98" s="188"/>
      <c r="F98" s="188"/>
      <c r="G98" s="188"/>
      <c r="H98" s="188"/>
      <c r="I98" s="188"/>
      <c r="J98" s="189">
        <f>J122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252</v>
      </c>
      <c r="E99" s="188"/>
      <c r="F99" s="188"/>
      <c r="G99" s="188"/>
      <c r="H99" s="188"/>
      <c r="I99" s="188"/>
      <c r="J99" s="189">
        <f>J165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253</v>
      </c>
      <c r="E100" s="188"/>
      <c r="F100" s="188"/>
      <c r="G100" s="188"/>
      <c r="H100" s="188"/>
      <c r="I100" s="188"/>
      <c r="J100" s="189">
        <f>J167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149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74" t="str">
        <f>E7</f>
        <v>2021022oL - _II-401, III-36063, III-36066 Lipník, úprava křižovatky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132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SO 025 - Rozpočet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>Obec Lipník u Hrotovic</v>
      </c>
      <c r="G114" s="40"/>
      <c r="H114" s="40"/>
      <c r="I114" s="32" t="s">
        <v>22</v>
      </c>
      <c r="J114" s="79" t="str">
        <f>IF(J12="","",J12)</f>
        <v>8. 6. 2022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40.05" customHeight="1">
      <c r="A116" s="38"/>
      <c r="B116" s="39"/>
      <c r="C116" s="32" t="s">
        <v>24</v>
      </c>
      <c r="D116" s="40"/>
      <c r="E116" s="40"/>
      <c r="F116" s="27" t="str">
        <f>E15</f>
        <v>Obec Lipník</v>
      </c>
      <c r="G116" s="40"/>
      <c r="H116" s="40"/>
      <c r="I116" s="32" t="s">
        <v>30</v>
      </c>
      <c r="J116" s="36" t="str">
        <f>E21</f>
        <v>TERRA-POZEMKOVÉ ÚPRAVY, s.r.o.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28</v>
      </c>
      <c r="D117" s="40"/>
      <c r="E117" s="40"/>
      <c r="F117" s="27" t="str">
        <f>IF(E18="","",E18)</f>
        <v>Vyplň údaj</v>
      </c>
      <c r="G117" s="40"/>
      <c r="H117" s="40"/>
      <c r="I117" s="32" t="s">
        <v>33</v>
      </c>
      <c r="J117" s="36" t="str">
        <f>E24</f>
        <v xml:space="preserve"> Milan Holotík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150</v>
      </c>
      <c r="D119" s="194" t="s">
        <v>61</v>
      </c>
      <c r="E119" s="194" t="s">
        <v>57</v>
      </c>
      <c r="F119" s="194" t="s">
        <v>58</v>
      </c>
      <c r="G119" s="194" t="s">
        <v>151</v>
      </c>
      <c r="H119" s="194" t="s">
        <v>152</v>
      </c>
      <c r="I119" s="194" t="s">
        <v>153</v>
      </c>
      <c r="J119" s="194" t="s">
        <v>141</v>
      </c>
      <c r="K119" s="195" t="s">
        <v>154</v>
      </c>
      <c r="L119" s="196"/>
      <c r="M119" s="100" t="s">
        <v>1</v>
      </c>
      <c r="N119" s="101" t="s">
        <v>40</v>
      </c>
      <c r="O119" s="101" t="s">
        <v>155</v>
      </c>
      <c r="P119" s="101" t="s">
        <v>156</v>
      </c>
      <c r="Q119" s="101" t="s">
        <v>157</v>
      </c>
      <c r="R119" s="101" t="s">
        <v>158</v>
      </c>
      <c r="S119" s="101" t="s">
        <v>159</v>
      </c>
      <c r="T119" s="102" t="s">
        <v>160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161</v>
      </c>
      <c r="D120" s="40"/>
      <c r="E120" s="40"/>
      <c r="F120" s="40"/>
      <c r="G120" s="40"/>
      <c r="H120" s="40"/>
      <c r="I120" s="40"/>
      <c r="J120" s="197">
        <f>BK120</f>
        <v>0</v>
      </c>
      <c r="K120" s="40"/>
      <c r="L120" s="44"/>
      <c r="M120" s="103"/>
      <c r="N120" s="198"/>
      <c r="O120" s="104"/>
      <c r="P120" s="199">
        <f>P121</f>
        <v>0</v>
      </c>
      <c r="Q120" s="104"/>
      <c r="R120" s="199">
        <f>R121</f>
        <v>0</v>
      </c>
      <c r="S120" s="104"/>
      <c r="T120" s="200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75</v>
      </c>
      <c r="AU120" s="17" t="s">
        <v>143</v>
      </c>
      <c r="BK120" s="201">
        <f>BK121</f>
        <v>0</v>
      </c>
    </row>
    <row r="121" s="12" customFormat="1" ht="25.92" customHeight="1">
      <c r="A121" s="12"/>
      <c r="B121" s="202"/>
      <c r="C121" s="203"/>
      <c r="D121" s="204" t="s">
        <v>75</v>
      </c>
      <c r="E121" s="205" t="s">
        <v>162</v>
      </c>
      <c r="F121" s="205" t="s">
        <v>254</v>
      </c>
      <c r="G121" s="203"/>
      <c r="H121" s="203"/>
      <c r="I121" s="206"/>
      <c r="J121" s="207">
        <f>BK121</f>
        <v>0</v>
      </c>
      <c r="K121" s="203"/>
      <c r="L121" s="208"/>
      <c r="M121" s="209"/>
      <c r="N121" s="210"/>
      <c r="O121" s="210"/>
      <c r="P121" s="211">
        <f>P122+P165+P167</f>
        <v>0</v>
      </c>
      <c r="Q121" s="210"/>
      <c r="R121" s="211">
        <f>R122+R165+R167</f>
        <v>0</v>
      </c>
      <c r="S121" s="210"/>
      <c r="T121" s="212">
        <f>T122+T165+T167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83</v>
      </c>
      <c r="AT121" s="214" t="s">
        <v>75</v>
      </c>
      <c r="AU121" s="214" t="s">
        <v>76</v>
      </c>
      <c r="AY121" s="213" t="s">
        <v>164</v>
      </c>
      <c r="BK121" s="215">
        <f>BK122+BK165+BK167</f>
        <v>0</v>
      </c>
    </row>
    <row r="122" s="12" customFormat="1" ht="22.8" customHeight="1">
      <c r="A122" s="12"/>
      <c r="B122" s="202"/>
      <c r="C122" s="203"/>
      <c r="D122" s="204" t="s">
        <v>75</v>
      </c>
      <c r="E122" s="216" t="s">
        <v>83</v>
      </c>
      <c r="F122" s="216" t="s">
        <v>268</v>
      </c>
      <c r="G122" s="203"/>
      <c r="H122" s="203"/>
      <c r="I122" s="206"/>
      <c r="J122" s="217">
        <f>BK122</f>
        <v>0</v>
      </c>
      <c r="K122" s="203"/>
      <c r="L122" s="208"/>
      <c r="M122" s="209"/>
      <c r="N122" s="210"/>
      <c r="O122" s="210"/>
      <c r="P122" s="211">
        <f>SUM(P123:P164)</f>
        <v>0</v>
      </c>
      <c r="Q122" s="210"/>
      <c r="R122" s="211">
        <f>SUM(R123:R164)</f>
        <v>0</v>
      </c>
      <c r="S122" s="210"/>
      <c r="T122" s="212">
        <f>SUM(T123:T164)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83</v>
      </c>
      <c r="AT122" s="214" t="s">
        <v>75</v>
      </c>
      <c r="AU122" s="214" t="s">
        <v>83</v>
      </c>
      <c r="AY122" s="213" t="s">
        <v>164</v>
      </c>
      <c r="BK122" s="215">
        <f>SUM(BK123:BK164)</f>
        <v>0</v>
      </c>
    </row>
    <row r="123" s="2" customFormat="1" ht="16.5" customHeight="1">
      <c r="A123" s="38"/>
      <c r="B123" s="39"/>
      <c r="C123" s="218" t="s">
        <v>83</v>
      </c>
      <c r="D123" s="218" t="s">
        <v>166</v>
      </c>
      <c r="E123" s="219" t="s">
        <v>355</v>
      </c>
      <c r="F123" s="220" t="s">
        <v>356</v>
      </c>
      <c r="G123" s="221" t="s">
        <v>258</v>
      </c>
      <c r="H123" s="222">
        <v>1</v>
      </c>
      <c r="I123" s="223"/>
      <c r="J123" s="224">
        <f>ROUND(I123*H123,2)</f>
        <v>0</v>
      </c>
      <c r="K123" s="220" t="s">
        <v>1</v>
      </c>
      <c r="L123" s="44"/>
      <c r="M123" s="225" t="s">
        <v>1</v>
      </c>
      <c r="N123" s="226" t="s">
        <v>41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170</v>
      </c>
      <c r="AT123" s="229" t="s">
        <v>166</v>
      </c>
      <c r="AU123" s="229" t="s">
        <v>85</v>
      </c>
      <c r="AY123" s="17" t="s">
        <v>164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83</v>
      </c>
      <c r="BK123" s="230">
        <f>ROUND(I123*H123,2)</f>
        <v>0</v>
      </c>
      <c r="BL123" s="17" t="s">
        <v>170</v>
      </c>
      <c r="BM123" s="229" t="s">
        <v>85</v>
      </c>
    </row>
    <row r="124" s="13" customFormat="1">
      <c r="A124" s="13"/>
      <c r="B124" s="231"/>
      <c r="C124" s="232"/>
      <c r="D124" s="233" t="s">
        <v>172</v>
      </c>
      <c r="E124" s="234" t="s">
        <v>1</v>
      </c>
      <c r="F124" s="235" t="s">
        <v>357</v>
      </c>
      <c r="G124" s="232"/>
      <c r="H124" s="236">
        <v>1</v>
      </c>
      <c r="I124" s="237"/>
      <c r="J124" s="232"/>
      <c r="K124" s="232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172</v>
      </c>
      <c r="AU124" s="242" t="s">
        <v>85</v>
      </c>
      <c r="AV124" s="13" t="s">
        <v>85</v>
      </c>
      <c r="AW124" s="13" t="s">
        <v>32</v>
      </c>
      <c r="AX124" s="13" t="s">
        <v>76</v>
      </c>
      <c r="AY124" s="242" t="s">
        <v>164</v>
      </c>
    </row>
    <row r="125" s="15" customFormat="1">
      <c r="A125" s="15"/>
      <c r="B125" s="253"/>
      <c r="C125" s="254"/>
      <c r="D125" s="233" t="s">
        <v>172</v>
      </c>
      <c r="E125" s="255" t="s">
        <v>1</v>
      </c>
      <c r="F125" s="256" t="s">
        <v>201</v>
      </c>
      <c r="G125" s="254"/>
      <c r="H125" s="257">
        <v>1</v>
      </c>
      <c r="I125" s="258"/>
      <c r="J125" s="254"/>
      <c r="K125" s="254"/>
      <c r="L125" s="259"/>
      <c r="M125" s="260"/>
      <c r="N125" s="261"/>
      <c r="O125" s="261"/>
      <c r="P125" s="261"/>
      <c r="Q125" s="261"/>
      <c r="R125" s="261"/>
      <c r="S125" s="261"/>
      <c r="T125" s="262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3" t="s">
        <v>172</v>
      </c>
      <c r="AU125" s="263" t="s">
        <v>85</v>
      </c>
      <c r="AV125" s="15" t="s">
        <v>170</v>
      </c>
      <c r="AW125" s="15" t="s">
        <v>32</v>
      </c>
      <c r="AX125" s="15" t="s">
        <v>83</v>
      </c>
      <c r="AY125" s="263" t="s">
        <v>164</v>
      </c>
    </row>
    <row r="126" s="2" customFormat="1" ht="16.5" customHeight="1">
      <c r="A126" s="38"/>
      <c r="B126" s="39"/>
      <c r="C126" s="218" t="s">
        <v>85</v>
      </c>
      <c r="D126" s="218" t="s">
        <v>166</v>
      </c>
      <c r="E126" s="219" t="s">
        <v>358</v>
      </c>
      <c r="F126" s="220" t="s">
        <v>359</v>
      </c>
      <c r="G126" s="221" t="s">
        <v>258</v>
      </c>
      <c r="H126" s="222">
        <v>7</v>
      </c>
      <c r="I126" s="223"/>
      <c r="J126" s="224">
        <f>ROUND(I126*H126,2)</f>
        <v>0</v>
      </c>
      <c r="K126" s="220" t="s">
        <v>1</v>
      </c>
      <c r="L126" s="44"/>
      <c r="M126" s="225" t="s">
        <v>1</v>
      </c>
      <c r="N126" s="226" t="s">
        <v>41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170</v>
      </c>
      <c r="AT126" s="229" t="s">
        <v>166</v>
      </c>
      <c r="AU126" s="229" t="s">
        <v>85</v>
      </c>
      <c r="AY126" s="17" t="s">
        <v>164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83</v>
      </c>
      <c r="BK126" s="230">
        <f>ROUND(I126*H126,2)</f>
        <v>0</v>
      </c>
      <c r="BL126" s="17" t="s">
        <v>170</v>
      </c>
      <c r="BM126" s="229" t="s">
        <v>170</v>
      </c>
    </row>
    <row r="127" s="13" customFormat="1">
      <c r="A127" s="13"/>
      <c r="B127" s="231"/>
      <c r="C127" s="232"/>
      <c r="D127" s="233" t="s">
        <v>172</v>
      </c>
      <c r="E127" s="234" t="s">
        <v>1</v>
      </c>
      <c r="F127" s="235" t="s">
        <v>360</v>
      </c>
      <c r="G127" s="232"/>
      <c r="H127" s="236">
        <v>7</v>
      </c>
      <c r="I127" s="237"/>
      <c r="J127" s="232"/>
      <c r="K127" s="232"/>
      <c r="L127" s="238"/>
      <c r="M127" s="239"/>
      <c r="N127" s="240"/>
      <c r="O127" s="240"/>
      <c r="P127" s="240"/>
      <c r="Q127" s="240"/>
      <c r="R127" s="240"/>
      <c r="S127" s="240"/>
      <c r="T127" s="24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172</v>
      </c>
      <c r="AU127" s="242" t="s">
        <v>85</v>
      </c>
      <c r="AV127" s="13" t="s">
        <v>85</v>
      </c>
      <c r="AW127" s="13" t="s">
        <v>32</v>
      </c>
      <c r="AX127" s="13" t="s">
        <v>76</v>
      </c>
      <c r="AY127" s="242" t="s">
        <v>164</v>
      </c>
    </row>
    <row r="128" s="15" customFormat="1">
      <c r="A128" s="15"/>
      <c r="B128" s="253"/>
      <c r="C128" s="254"/>
      <c r="D128" s="233" t="s">
        <v>172</v>
      </c>
      <c r="E128" s="255" t="s">
        <v>1</v>
      </c>
      <c r="F128" s="256" t="s">
        <v>201</v>
      </c>
      <c r="G128" s="254"/>
      <c r="H128" s="257">
        <v>7</v>
      </c>
      <c r="I128" s="258"/>
      <c r="J128" s="254"/>
      <c r="K128" s="254"/>
      <c r="L128" s="259"/>
      <c r="M128" s="260"/>
      <c r="N128" s="261"/>
      <c r="O128" s="261"/>
      <c r="P128" s="261"/>
      <c r="Q128" s="261"/>
      <c r="R128" s="261"/>
      <c r="S128" s="261"/>
      <c r="T128" s="262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3" t="s">
        <v>172</v>
      </c>
      <c r="AU128" s="263" t="s">
        <v>85</v>
      </c>
      <c r="AV128" s="15" t="s">
        <v>170</v>
      </c>
      <c r="AW128" s="15" t="s">
        <v>32</v>
      </c>
      <c r="AX128" s="15" t="s">
        <v>83</v>
      </c>
      <c r="AY128" s="263" t="s">
        <v>164</v>
      </c>
    </row>
    <row r="129" s="2" customFormat="1" ht="16.5" customHeight="1">
      <c r="A129" s="38"/>
      <c r="B129" s="39"/>
      <c r="C129" s="218" t="s">
        <v>178</v>
      </c>
      <c r="D129" s="218" t="s">
        <v>166</v>
      </c>
      <c r="E129" s="219" t="s">
        <v>361</v>
      </c>
      <c r="F129" s="220" t="s">
        <v>362</v>
      </c>
      <c r="G129" s="221" t="s">
        <v>258</v>
      </c>
      <c r="H129" s="222">
        <v>8</v>
      </c>
      <c r="I129" s="223"/>
      <c r="J129" s="224">
        <f>ROUND(I129*H129,2)</f>
        <v>0</v>
      </c>
      <c r="K129" s="220" t="s">
        <v>1</v>
      </c>
      <c r="L129" s="44"/>
      <c r="M129" s="225" t="s">
        <v>1</v>
      </c>
      <c r="N129" s="226" t="s">
        <v>41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170</v>
      </c>
      <c r="AT129" s="229" t="s">
        <v>166</v>
      </c>
      <c r="AU129" s="229" t="s">
        <v>85</v>
      </c>
      <c r="AY129" s="17" t="s">
        <v>164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83</v>
      </c>
      <c r="BK129" s="230">
        <f>ROUND(I129*H129,2)</f>
        <v>0</v>
      </c>
      <c r="BL129" s="17" t="s">
        <v>170</v>
      </c>
      <c r="BM129" s="229" t="s">
        <v>194</v>
      </c>
    </row>
    <row r="130" s="13" customFormat="1">
      <c r="A130" s="13"/>
      <c r="B130" s="231"/>
      <c r="C130" s="232"/>
      <c r="D130" s="233" t="s">
        <v>172</v>
      </c>
      <c r="E130" s="234" t="s">
        <v>1</v>
      </c>
      <c r="F130" s="235" t="s">
        <v>363</v>
      </c>
      <c r="G130" s="232"/>
      <c r="H130" s="236">
        <v>8</v>
      </c>
      <c r="I130" s="237"/>
      <c r="J130" s="232"/>
      <c r="K130" s="232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172</v>
      </c>
      <c r="AU130" s="242" t="s">
        <v>85</v>
      </c>
      <c r="AV130" s="13" t="s">
        <v>85</v>
      </c>
      <c r="AW130" s="13" t="s">
        <v>32</v>
      </c>
      <c r="AX130" s="13" t="s">
        <v>76</v>
      </c>
      <c r="AY130" s="242" t="s">
        <v>164</v>
      </c>
    </row>
    <row r="131" s="15" customFormat="1">
      <c r="A131" s="15"/>
      <c r="B131" s="253"/>
      <c r="C131" s="254"/>
      <c r="D131" s="233" t="s">
        <v>172</v>
      </c>
      <c r="E131" s="255" t="s">
        <v>1</v>
      </c>
      <c r="F131" s="256" t="s">
        <v>201</v>
      </c>
      <c r="G131" s="254"/>
      <c r="H131" s="257">
        <v>8</v>
      </c>
      <c r="I131" s="258"/>
      <c r="J131" s="254"/>
      <c r="K131" s="254"/>
      <c r="L131" s="259"/>
      <c r="M131" s="260"/>
      <c r="N131" s="261"/>
      <c r="O131" s="261"/>
      <c r="P131" s="261"/>
      <c r="Q131" s="261"/>
      <c r="R131" s="261"/>
      <c r="S131" s="261"/>
      <c r="T131" s="262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3" t="s">
        <v>172</v>
      </c>
      <c r="AU131" s="263" t="s">
        <v>85</v>
      </c>
      <c r="AV131" s="15" t="s">
        <v>170</v>
      </c>
      <c r="AW131" s="15" t="s">
        <v>32</v>
      </c>
      <c r="AX131" s="15" t="s">
        <v>83</v>
      </c>
      <c r="AY131" s="263" t="s">
        <v>164</v>
      </c>
    </row>
    <row r="132" s="2" customFormat="1" ht="16.5" customHeight="1">
      <c r="A132" s="38"/>
      <c r="B132" s="39"/>
      <c r="C132" s="218" t="s">
        <v>170</v>
      </c>
      <c r="D132" s="218" t="s">
        <v>166</v>
      </c>
      <c r="E132" s="219" t="s">
        <v>364</v>
      </c>
      <c r="F132" s="220" t="s">
        <v>365</v>
      </c>
      <c r="G132" s="221" t="s">
        <v>258</v>
      </c>
      <c r="H132" s="222">
        <v>8</v>
      </c>
      <c r="I132" s="223"/>
      <c r="J132" s="224">
        <f>ROUND(I132*H132,2)</f>
        <v>0</v>
      </c>
      <c r="K132" s="220" t="s">
        <v>1</v>
      </c>
      <c r="L132" s="44"/>
      <c r="M132" s="225" t="s">
        <v>1</v>
      </c>
      <c r="N132" s="226" t="s">
        <v>41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170</v>
      </c>
      <c r="AT132" s="229" t="s">
        <v>166</v>
      </c>
      <c r="AU132" s="229" t="s">
        <v>85</v>
      </c>
      <c r="AY132" s="17" t="s">
        <v>164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83</v>
      </c>
      <c r="BK132" s="230">
        <f>ROUND(I132*H132,2)</f>
        <v>0</v>
      </c>
      <c r="BL132" s="17" t="s">
        <v>170</v>
      </c>
      <c r="BM132" s="229" t="s">
        <v>211</v>
      </c>
    </row>
    <row r="133" s="13" customFormat="1">
      <c r="A133" s="13"/>
      <c r="B133" s="231"/>
      <c r="C133" s="232"/>
      <c r="D133" s="233" t="s">
        <v>172</v>
      </c>
      <c r="E133" s="234" t="s">
        <v>1</v>
      </c>
      <c r="F133" s="235" t="s">
        <v>366</v>
      </c>
      <c r="G133" s="232"/>
      <c r="H133" s="236">
        <v>8</v>
      </c>
      <c r="I133" s="237"/>
      <c r="J133" s="232"/>
      <c r="K133" s="232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172</v>
      </c>
      <c r="AU133" s="242" t="s">
        <v>85</v>
      </c>
      <c r="AV133" s="13" t="s">
        <v>85</v>
      </c>
      <c r="AW133" s="13" t="s">
        <v>32</v>
      </c>
      <c r="AX133" s="13" t="s">
        <v>76</v>
      </c>
      <c r="AY133" s="242" t="s">
        <v>164</v>
      </c>
    </row>
    <row r="134" s="15" customFormat="1">
      <c r="A134" s="15"/>
      <c r="B134" s="253"/>
      <c r="C134" s="254"/>
      <c r="D134" s="233" t="s">
        <v>172</v>
      </c>
      <c r="E134" s="255" t="s">
        <v>1</v>
      </c>
      <c r="F134" s="256" t="s">
        <v>201</v>
      </c>
      <c r="G134" s="254"/>
      <c r="H134" s="257">
        <v>8</v>
      </c>
      <c r="I134" s="258"/>
      <c r="J134" s="254"/>
      <c r="K134" s="254"/>
      <c r="L134" s="259"/>
      <c r="M134" s="260"/>
      <c r="N134" s="261"/>
      <c r="O134" s="261"/>
      <c r="P134" s="261"/>
      <c r="Q134" s="261"/>
      <c r="R134" s="261"/>
      <c r="S134" s="261"/>
      <c r="T134" s="262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3" t="s">
        <v>172</v>
      </c>
      <c r="AU134" s="263" t="s">
        <v>85</v>
      </c>
      <c r="AV134" s="15" t="s">
        <v>170</v>
      </c>
      <c r="AW134" s="15" t="s">
        <v>32</v>
      </c>
      <c r="AX134" s="15" t="s">
        <v>83</v>
      </c>
      <c r="AY134" s="263" t="s">
        <v>164</v>
      </c>
    </row>
    <row r="135" s="2" customFormat="1" ht="21.75" customHeight="1">
      <c r="A135" s="38"/>
      <c r="B135" s="39"/>
      <c r="C135" s="218" t="s">
        <v>188</v>
      </c>
      <c r="D135" s="218" t="s">
        <v>166</v>
      </c>
      <c r="E135" s="219" t="s">
        <v>269</v>
      </c>
      <c r="F135" s="220" t="s">
        <v>270</v>
      </c>
      <c r="G135" s="221" t="s">
        <v>169</v>
      </c>
      <c r="H135" s="222">
        <v>60</v>
      </c>
      <c r="I135" s="223"/>
      <c r="J135" s="224">
        <f>ROUND(I135*H135,2)</f>
        <v>0</v>
      </c>
      <c r="K135" s="220" t="s">
        <v>1</v>
      </c>
      <c r="L135" s="44"/>
      <c r="M135" s="225" t="s">
        <v>1</v>
      </c>
      <c r="N135" s="226" t="s">
        <v>41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170</v>
      </c>
      <c r="AT135" s="229" t="s">
        <v>166</v>
      </c>
      <c r="AU135" s="229" t="s">
        <v>85</v>
      </c>
      <c r="AY135" s="17" t="s">
        <v>164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83</v>
      </c>
      <c r="BK135" s="230">
        <f>ROUND(I135*H135,2)</f>
        <v>0</v>
      </c>
      <c r="BL135" s="17" t="s">
        <v>170</v>
      </c>
      <c r="BM135" s="229" t="s">
        <v>224</v>
      </c>
    </row>
    <row r="136" s="13" customFormat="1">
      <c r="A136" s="13"/>
      <c r="B136" s="231"/>
      <c r="C136" s="232"/>
      <c r="D136" s="233" t="s">
        <v>172</v>
      </c>
      <c r="E136" s="234" t="s">
        <v>1</v>
      </c>
      <c r="F136" s="235" t="s">
        <v>367</v>
      </c>
      <c r="G136" s="232"/>
      <c r="H136" s="236">
        <v>60</v>
      </c>
      <c r="I136" s="237"/>
      <c r="J136" s="232"/>
      <c r="K136" s="232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172</v>
      </c>
      <c r="AU136" s="242" t="s">
        <v>85</v>
      </c>
      <c r="AV136" s="13" t="s">
        <v>85</v>
      </c>
      <c r="AW136" s="13" t="s">
        <v>32</v>
      </c>
      <c r="AX136" s="13" t="s">
        <v>76</v>
      </c>
      <c r="AY136" s="242" t="s">
        <v>164</v>
      </c>
    </row>
    <row r="137" s="15" customFormat="1">
      <c r="A137" s="15"/>
      <c r="B137" s="253"/>
      <c r="C137" s="254"/>
      <c r="D137" s="233" t="s">
        <v>172</v>
      </c>
      <c r="E137" s="255" t="s">
        <v>1</v>
      </c>
      <c r="F137" s="256" t="s">
        <v>201</v>
      </c>
      <c r="G137" s="254"/>
      <c r="H137" s="257">
        <v>60</v>
      </c>
      <c r="I137" s="258"/>
      <c r="J137" s="254"/>
      <c r="K137" s="254"/>
      <c r="L137" s="259"/>
      <c r="M137" s="260"/>
      <c r="N137" s="261"/>
      <c r="O137" s="261"/>
      <c r="P137" s="261"/>
      <c r="Q137" s="261"/>
      <c r="R137" s="261"/>
      <c r="S137" s="261"/>
      <c r="T137" s="262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3" t="s">
        <v>172</v>
      </c>
      <c r="AU137" s="263" t="s">
        <v>85</v>
      </c>
      <c r="AV137" s="15" t="s">
        <v>170</v>
      </c>
      <c r="AW137" s="15" t="s">
        <v>32</v>
      </c>
      <c r="AX137" s="15" t="s">
        <v>83</v>
      </c>
      <c r="AY137" s="263" t="s">
        <v>164</v>
      </c>
    </row>
    <row r="138" s="2" customFormat="1" ht="16.5" customHeight="1">
      <c r="A138" s="38"/>
      <c r="B138" s="39"/>
      <c r="C138" s="218" t="s">
        <v>194</v>
      </c>
      <c r="D138" s="218" t="s">
        <v>166</v>
      </c>
      <c r="E138" s="219" t="s">
        <v>183</v>
      </c>
      <c r="F138" s="220" t="s">
        <v>184</v>
      </c>
      <c r="G138" s="221" t="s">
        <v>185</v>
      </c>
      <c r="H138" s="222">
        <v>62</v>
      </c>
      <c r="I138" s="223"/>
      <c r="J138" s="224">
        <f>ROUND(I138*H138,2)</f>
        <v>0</v>
      </c>
      <c r="K138" s="220" t="s">
        <v>1</v>
      </c>
      <c r="L138" s="44"/>
      <c r="M138" s="225" t="s">
        <v>1</v>
      </c>
      <c r="N138" s="226" t="s">
        <v>41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170</v>
      </c>
      <c r="AT138" s="229" t="s">
        <v>166</v>
      </c>
      <c r="AU138" s="229" t="s">
        <v>85</v>
      </c>
      <c r="AY138" s="17" t="s">
        <v>164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83</v>
      </c>
      <c r="BK138" s="230">
        <f>ROUND(I138*H138,2)</f>
        <v>0</v>
      </c>
      <c r="BL138" s="17" t="s">
        <v>170</v>
      </c>
      <c r="BM138" s="229" t="s">
        <v>235</v>
      </c>
    </row>
    <row r="139" s="13" customFormat="1">
      <c r="A139" s="13"/>
      <c r="B139" s="231"/>
      <c r="C139" s="232"/>
      <c r="D139" s="233" t="s">
        <v>172</v>
      </c>
      <c r="E139" s="234" t="s">
        <v>1</v>
      </c>
      <c r="F139" s="235" t="s">
        <v>368</v>
      </c>
      <c r="G139" s="232"/>
      <c r="H139" s="236">
        <v>27</v>
      </c>
      <c r="I139" s="237"/>
      <c r="J139" s="232"/>
      <c r="K139" s="232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172</v>
      </c>
      <c r="AU139" s="242" t="s">
        <v>85</v>
      </c>
      <c r="AV139" s="13" t="s">
        <v>85</v>
      </c>
      <c r="AW139" s="13" t="s">
        <v>32</v>
      </c>
      <c r="AX139" s="13" t="s">
        <v>76</v>
      </c>
      <c r="AY139" s="242" t="s">
        <v>164</v>
      </c>
    </row>
    <row r="140" s="13" customFormat="1">
      <c r="A140" s="13"/>
      <c r="B140" s="231"/>
      <c r="C140" s="232"/>
      <c r="D140" s="233" t="s">
        <v>172</v>
      </c>
      <c r="E140" s="234" t="s">
        <v>1</v>
      </c>
      <c r="F140" s="235" t="s">
        <v>369</v>
      </c>
      <c r="G140" s="232"/>
      <c r="H140" s="236">
        <v>35</v>
      </c>
      <c r="I140" s="237"/>
      <c r="J140" s="232"/>
      <c r="K140" s="232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172</v>
      </c>
      <c r="AU140" s="242" t="s">
        <v>85</v>
      </c>
      <c r="AV140" s="13" t="s">
        <v>85</v>
      </c>
      <c r="AW140" s="13" t="s">
        <v>32</v>
      </c>
      <c r="AX140" s="13" t="s">
        <v>76</v>
      </c>
      <c r="AY140" s="242" t="s">
        <v>164</v>
      </c>
    </row>
    <row r="141" s="15" customFormat="1">
      <c r="A141" s="15"/>
      <c r="B141" s="253"/>
      <c r="C141" s="254"/>
      <c r="D141" s="233" t="s">
        <v>172</v>
      </c>
      <c r="E141" s="255" t="s">
        <v>1</v>
      </c>
      <c r="F141" s="256" t="s">
        <v>261</v>
      </c>
      <c r="G141" s="254"/>
      <c r="H141" s="257">
        <v>62</v>
      </c>
      <c r="I141" s="258"/>
      <c r="J141" s="254"/>
      <c r="K141" s="254"/>
      <c r="L141" s="259"/>
      <c r="M141" s="260"/>
      <c r="N141" s="261"/>
      <c r="O141" s="261"/>
      <c r="P141" s="261"/>
      <c r="Q141" s="261"/>
      <c r="R141" s="261"/>
      <c r="S141" s="261"/>
      <c r="T141" s="262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3" t="s">
        <v>172</v>
      </c>
      <c r="AU141" s="263" t="s">
        <v>85</v>
      </c>
      <c r="AV141" s="15" t="s">
        <v>170</v>
      </c>
      <c r="AW141" s="15" t="s">
        <v>32</v>
      </c>
      <c r="AX141" s="15" t="s">
        <v>83</v>
      </c>
      <c r="AY141" s="263" t="s">
        <v>164</v>
      </c>
    </row>
    <row r="142" s="2" customFormat="1" ht="16.5" customHeight="1">
      <c r="A142" s="38"/>
      <c r="B142" s="39"/>
      <c r="C142" s="218" t="s">
        <v>203</v>
      </c>
      <c r="D142" s="218" t="s">
        <v>166</v>
      </c>
      <c r="E142" s="219" t="s">
        <v>279</v>
      </c>
      <c r="F142" s="220" t="s">
        <v>280</v>
      </c>
      <c r="G142" s="221" t="s">
        <v>169</v>
      </c>
      <c r="H142" s="222">
        <v>7</v>
      </c>
      <c r="I142" s="223"/>
      <c r="J142" s="224">
        <f>ROUND(I142*H142,2)</f>
        <v>0</v>
      </c>
      <c r="K142" s="220" t="s">
        <v>1</v>
      </c>
      <c r="L142" s="44"/>
      <c r="M142" s="225" t="s">
        <v>1</v>
      </c>
      <c r="N142" s="226" t="s">
        <v>41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170</v>
      </c>
      <c r="AT142" s="229" t="s">
        <v>166</v>
      </c>
      <c r="AU142" s="229" t="s">
        <v>85</v>
      </c>
      <c r="AY142" s="17" t="s">
        <v>164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83</v>
      </c>
      <c r="BK142" s="230">
        <f>ROUND(I142*H142,2)</f>
        <v>0</v>
      </c>
      <c r="BL142" s="17" t="s">
        <v>170</v>
      </c>
      <c r="BM142" s="229" t="s">
        <v>246</v>
      </c>
    </row>
    <row r="143" s="13" customFormat="1">
      <c r="A143" s="13"/>
      <c r="B143" s="231"/>
      <c r="C143" s="232"/>
      <c r="D143" s="233" t="s">
        <v>172</v>
      </c>
      <c r="E143" s="234" t="s">
        <v>1</v>
      </c>
      <c r="F143" s="235" t="s">
        <v>311</v>
      </c>
      <c r="G143" s="232"/>
      <c r="H143" s="236">
        <v>7</v>
      </c>
      <c r="I143" s="237"/>
      <c r="J143" s="232"/>
      <c r="K143" s="232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172</v>
      </c>
      <c r="AU143" s="242" t="s">
        <v>85</v>
      </c>
      <c r="AV143" s="13" t="s">
        <v>85</v>
      </c>
      <c r="AW143" s="13" t="s">
        <v>32</v>
      </c>
      <c r="AX143" s="13" t="s">
        <v>76</v>
      </c>
      <c r="AY143" s="242" t="s">
        <v>164</v>
      </c>
    </row>
    <row r="144" s="15" customFormat="1">
      <c r="A144" s="15"/>
      <c r="B144" s="253"/>
      <c r="C144" s="254"/>
      <c r="D144" s="233" t="s">
        <v>172</v>
      </c>
      <c r="E144" s="255" t="s">
        <v>1</v>
      </c>
      <c r="F144" s="256" t="s">
        <v>201</v>
      </c>
      <c r="G144" s="254"/>
      <c r="H144" s="257">
        <v>7</v>
      </c>
      <c r="I144" s="258"/>
      <c r="J144" s="254"/>
      <c r="K144" s="254"/>
      <c r="L144" s="259"/>
      <c r="M144" s="260"/>
      <c r="N144" s="261"/>
      <c r="O144" s="261"/>
      <c r="P144" s="261"/>
      <c r="Q144" s="261"/>
      <c r="R144" s="261"/>
      <c r="S144" s="261"/>
      <c r="T144" s="262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3" t="s">
        <v>172</v>
      </c>
      <c r="AU144" s="263" t="s">
        <v>85</v>
      </c>
      <c r="AV144" s="15" t="s">
        <v>170</v>
      </c>
      <c r="AW144" s="15" t="s">
        <v>32</v>
      </c>
      <c r="AX144" s="15" t="s">
        <v>83</v>
      </c>
      <c r="AY144" s="263" t="s">
        <v>164</v>
      </c>
    </row>
    <row r="145" s="2" customFormat="1" ht="21.75" customHeight="1">
      <c r="A145" s="38"/>
      <c r="B145" s="39"/>
      <c r="C145" s="218" t="s">
        <v>211</v>
      </c>
      <c r="D145" s="218" t="s">
        <v>166</v>
      </c>
      <c r="E145" s="219" t="s">
        <v>282</v>
      </c>
      <c r="F145" s="220" t="s">
        <v>283</v>
      </c>
      <c r="G145" s="221" t="s">
        <v>191</v>
      </c>
      <c r="H145" s="222">
        <v>4.9880000000000004</v>
      </c>
      <c r="I145" s="223"/>
      <c r="J145" s="224">
        <f>ROUND(I145*H145,2)</f>
        <v>0</v>
      </c>
      <c r="K145" s="220" t="s">
        <v>1</v>
      </c>
      <c r="L145" s="44"/>
      <c r="M145" s="225" t="s">
        <v>1</v>
      </c>
      <c r="N145" s="226" t="s">
        <v>41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170</v>
      </c>
      <c r="AT145" s="229" t="s">
        <v>166</v>
      </c>
      <c r="AU145" s="229" t="s">
        <v>85</v>
      </c>
      <c r="AY145" s="17" t="s">
        <v>164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83</v>
      </c>
      <c r="BK145" s="230">
        <f>ROUND(I145*H145,2)</f>
        <v>0</v>
      </c>
      <c r="BL145" s="17" t="s">
        <v>170</v>
      </c>
      <c r="BM145" s="229" t="s">
        <v>292</v>
      </c>
    </row>
    <row r="146" s="14" customFormat="1">
      <c r="A146" s="14"/>
      <c r="B146" s="243"/>
      <c r="C146" s="244"/>
      <c r="D146" s="233" t="s">
        <v>172</v>
      </c>
      <c r="E146" s="245" t="s">
        <v>1</v>
      </c>
      <c r="F146" s="246" t="s">
        <v>284</v>
      </c>
      <c r="G146" s="244"/>
      <c r="H146" s="245" t="s">
        <v>1</v>
      </c>
      <c r="I146" s="247"/>
      <c r="J146" s="244"/>
      <c r="K146" s="244"/>
      <c r="L146" s="248"/>
      <c r="M146" s="249"/>
      <c r="N146" s="250"/>
      <c r="O146" s="250"/>
      <c r="P146" s="250"/>
      <c r="Q146" s="250"/>
      <c r="R146" s="250"/>
      <c r="S146" s="250"/>
      <c r="T146" s="25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2" t="s">
        <v>172</v>
      </c>
      <c r="AU146" s="252" t="s">
        <v>85</v>
      </c>
      <c r="AV146" s="14" t="s">
        <v>83</v>
      </c>
      <c r="AW146" s="14" t="s">
        <v>32</v>
      </c>
      <c r="AX146" s="14" t="s">
        <v>76</v>
      </c>
      <c r="AY146" s="252" t="s">
        <v>164</v>
      </c>
    </row>
    <row r="147" s="13" customFormat="1">
      <c r="A147" s="13"/>
      <c r="B147" s="231"/>
      <c r="C147" s="232"/>
      <c r="D147" s="233" t="s">
        <v>172</v>
      </c>
      <c r="E147" s="234" t="s">
        <v>1</v>
      </c>
      <c r="F147" s="235" t="s">
        <v>370</v>
      </c>
      <c r="G147" s="232"/>
      <c r="H147" s="236">
        <v>3.6400000000000001</v>
      </c>
      <c r="I147" s="237"/>
      <c r="J147" s="232"/>
      <c r="K147" s="232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172</v>
      </c>
      <c r="AU147" s="242" t="s">
        <v>85</v>
      </c>
      <c r="AV147" s="13" t="s">
        <v>85</v>
      </c>
      <c r="AW147" s="13" t="s">
        <v>32</v>
      </c>
      <c r="AX147" s="13" t="s">
        <v>76</v>
      </c>
      <c r="AY147" s="242" t="s">
        <v>164</v>
      </c>
    </row>
    <row r="148" s="13" customFormat="1">
      <c r="A148" s="13"/>
      <c r="B148" s="231"/>
      <c r="C148" s="232"/>
      <c r="D148" s="233" t="s">
        <v>172</v>
      </c>
      <c r="E148" s="234" t="s">
        <v>1</v>
      </c>
      <c r="F148" s="235" t="s">
        <v>371</v>
      </c>
      <c r="G148" s="232"/>
      <c r="H148" s="236">
        <v>1.3480000000000001</v>
      </c>
      <c r="I148" s="237"/>
      <c r="J148" s="232"/>
      <c r="K148" s="232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172</v>
      </c>
      <c r="AU148" s="242" t="s">
        <v>85</v>
      </c>
      <c r="AV148" s="13" t="s">
        <v>85</v>
      </c>
      <c r="AW148" s="13" t="s">
        <v>32</v>
      </c>
      <c r="AX148" s="13" t="s">
        <v>76</v>
      </c>
      <c r="AY148" s="242" t="s">
        <v>164</v>
      </c>
    </row>
    <row r="149" s="15" customFormat="1">
      <c r="A149" s="15"/>
      <c r="B149" s="253"/>
      <c r="C149" s="254"/>
      <c r="D149" s="233" t="s">
        <v>172</v>
      </c>
      <c r="E149" s="255" t="s">
        <v>1</v>
      </c>
      <c r="F149" s="256" t="s">
        <v>261</v>
      </c>
      <c r="G149" s="254"/>
      <c r="H149" s="257">
        <v>4.9880000000000004</v>
      </c>
      <c r="I149" s="258"/>
      <c r="J149" s="254"/>
      <c r="K149" s="254"/>
      <c r="L149" s="259"/>
      <c r="M149" s="260"/>
      <c r="N149" s="261"/>
      <c r="O149" s="261"/>
      <c r="P149" s="261"/>
      <c r="Q149" s="261"/>
      <c r="R149" s="261"/>
      <c r="S149" s="261"/>
      <c r="T149" s="262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3" t="s">
        <v>172</v>
      </c>
      <c r="AU149" s="263" t="s">
        <v>85</v>
      </c>
      <c r="AV149" s="15" t="s">
        <v>170</v>
      </c>
      <c r="AW149" s="15" t="s">
        <v>32</v>
      </c>
      <c r="AX149" s="15" t="s">
        <v>83</v>
      </c>
      <c r="AY149" s="263" t="s">
        <v>164</v>
      </c>
    </row>
    <row r="150" s="2" customFormat="1" ht="24.15" customHeight="1">
      <c r="A150" s="38"/>
      <c r="B150" s="39"/>
      <c r="C150" s="218" t="s">
        <v>209</v>
      </c>
      <c r="D150" s="218" t="s">
        <v>166</v>
      </c>
      <c r="E150" s="219" t="s">
        <v>287</v>
      </c>
      <c r="F150" s="220" t="s">
        <v>288</v>
      </c>
      <c r="G150" s="221" t="s">
        <v>191</v>
      </c>
      <c r="H150" s="222">
        <v>2.1379999999999999</v>
      </c>
      <c r="I150" s="223"/>
      <c r="J150" s="224">
        <f>ROUND(I150*H150,2)</f>
        <v>0</v>
      </c>
      <c r="K150" s="220" t="s">
        <v>1</v>
      </c>
      <c r="L150" s="44"/>
      <c r="M150" s="225" t="s">
        <v>1</v>
      </c>
      <c r="N150" s="226" t="s">
        <v>41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170</v>
      </c>
      <c r="AT150" s="229" t="s">
        <v>166</v>
      </c>
      <c r="AU150" s="229" t="s">
        <v>85</v>
      </c>
      <c r="AY150" s="17" t="s">
        <v>164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83</v>
      </c>
      <c r="BK150" s="230">
        <f>ROUND(I150*H150,2)</f>
        <v>0</v>
      </c>
      <c r="BL150" s="17" t="s">
        <v>170</v>
      </c>
      <c r="BM150" s="229" t="s">
        <v>293</v>
      </c>
    </row>
    <row r="151" s="14" customFormat="1">
      <c r="A151" s="14"/>
      <c r="B151" s="243"/>
      <c r="C151" s="244"/>
      <c r="D151" s="233" t="s">
        <v>172</v>
      </c>
      <c r="E151" s="245" t="s">
        <v>1</v>
      </c>
      <c r="F151" s="246" t="s">
        <v>289</v>
      </c>
      <c r="G151" s="244"/>
      <c r="H151" s="245" t="s">
        <v>1</v>
      </c>
      <c r="I151" s="247"/>
      <c r="J151" s="244"/>
      <c r="K151" s="244"/>
      <c r="L151" s="248"/>
      <c r="M151" s="249"/>
      <c r="N151" s="250"/>
      <c r="O151" s="250"/>
      <c r="P151" s="250"/>
      <c r="Q151" s="250"/>
      <c r="R151" s="250"/>
      <c r="S151" s="250"/>
      <c r="T151" s="25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2" t="s">
        <v>172</v>
      </c>
      <c r="AU151" s="252" t="s">
        <v>85</v>
      </c>
      <c r="AV151" s="14" t="s">
        <v>83</v>
      </c>
      <c r="AW151" s="14" t="s">
        <v>32</v>
      </c>
      <c r="AX151" s="14" t="s">
        <v>76</v>
      </c>
      <c r="AY151" s="252" t="s">
        <v>164</v>
      </c>
    </row>
    <row r="152" s="13" customFormat="1">
      <c r="A152" s="13"/>
      <c r="B152" s="231"/>
      <c r="C152" s="232"/>
      <c r="D152" s="233" t="s">
        <v>172</v>
      </c>
      <c r="E152" s="234" t="s">
        <v>1</v>
      </c>
      <c r="F152" s="235" t="s">
        <v>372</v>
      </c>
      <c r="G152" s="232"/>
      <c r="H152" s="236">
        <v>1.5600000000000001</v>
      </c>
      <c r="I152" s="237"/>
      <c r="J152" s="232"/>
      <c r="K152" s="232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172</v>
      </c>
      <c r="AU152" s="242" t="s">
        <v>85</v>
      </c>
      <c r="AV152" s="13" t="s">
        <v>85</v>
      </c>
      <c r="AW152" s="13" t="s">
        <v>32</v>
      </c>
      <c r="AX152" s="13" t="s">
        <v>76</v>
      </c>
      <c r="AY152" s="242" t="s">
        <v>164</v>
      </c>
    </row>
    <row r="153" s="13" customFormat="1">
      <c r="A153" s="13"/>
      <c r="B153" s="231"/>
      <c r="C153" s="232"/>
      <c r="D153" s="233" t="s">
        <v>172</v>
      </c>
      <c r="E153" s="234" t="s">
        <v>1</v>
      </c>
      <c r="F153" s="235" t="s">
        <v>373</v>
      </c>
      <c r="G153" s="232"/>
      <c r="H153" s="236">
        <v>0.57799999999999996</v>
      </c>
      <c r="I153" s="237"/>
      <c r="J153" s="232"/>
      <c r="K153" s="232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172</v>
      </c>
      <c r="AU153" s="242" t="s">
        <v>85</v>
      </c>
      <c r="AV153" s="13" t="s">
        <v>85</v>
      </c>
      <c r="AW153" s="13" t="s">
        <v>32</v>
      </c>
      <c r="AX153" s="13" t="s">
        <v>76</v>
      </c>
      <c r="AY153" s="242" t="s">
        <v>164</v>
      </c>
    </row>
    <row r="154" s="15" customFormat="1">
      <c r="A154" s="15"/>
      <c r="B154" s="253"/>
      <c r="C154" s="254"/>
      <c r="D154" s="233" t="s">
        <v>172</v>
      </c>
      <c r="E154" s="255" t="s">
        <v>1</v>
      </c>
      <c r="F154" s="256" t="s">
        <v>261</v>
      </c>
      <c r="G154" s="254"/>
      <c r="H154" s="257">
        <v>2.1379999999999999</v>
      </c>
      <c r="I154" s="258"/>
      <c r="J154" s="254"/>
      <c r="K154" s="254"/>
      <c r="L154" s="259"/>
      <c r="M154" s="260"/>
      <c r="N154" s="261"/>
      <c r="O154" s="261"/>
      <c r="P154" s="261"/>
      <c r="Q154" s="261"/>
      <c r="R154" s="261"/>
      <c r="S154" s="261"/>
      <c r="T154" s="262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3" t="s">
        <v>172</v>
      </c>
      <c r="AU154" s="263" t="s">
        <v>85</v>
      </c>
      <c r="AV154" s="15" t="s">
        <v>170</v>
      </c>
      <c r="AW154" s="15" t="s">
        <v>32</v>
      </c>
      <c r="AX154" s="15" t="s">
        <v>83</v>
      </c>
      <c r="AY154" s="263" t="s">
        <v>164</v>
      </c>
    </row>
    <row r="155" s="2" customFormat="1" ht="24.15" customHeight="1">
      <c r="A155" s="38"/>
      <c r="B155" s="39"/>
      <c r="C155" s="218" t="s">
        <v>224</v>
      </c>
      <c r="D155" s="218" t="s">
        <v>166</v>
      </c>
      <c r="E155" s="219" t="s">
        <v>195</v>
      </c>
      <c r="F155" s="220" t="s">
        <v>196</v>
      </c>
      <c r="G155" s="221" t="s">
        <v>191</v>
      </c>
      <c r="H155" s="222">
        <v>7.1260000000000003</v>
      </c>
      <c r="I155" s="223"/>
      <c r="J155" s="224">
        <f>ROUND(I155*H155,2)</f>
        <v>0</v>
      </c>
      <c r="K155" s="220" t="s">
        <v>1</v>
      </c>
      <c r="L155" s="44"/>
      <c r="M155" s="225" t="s">
        <v>1</v>
      </c>
      <c r="N155" s="226" t="s">
        <v>41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170</v>
      </c>
      <c r="AT155" s="229" t="s">
        <v>166</v>
      </c>
      <c r="AU155" s="229" t="s">
        <v>85</v>
      </c>
      <c r="AY155" s="17" t="s">
        <v>164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83</v>
      </c>
      <c r="BK155" s="230">
        <f>ROUND(I155*H155,2)</f>
        <v>0</v>
      </c>
      <c r="BL155" s="17" t="s">
        <v>170</v>
      </c>
      <c r="BM155" s="229" t="s">
        <v>296</v>
      </c>
    </row>
    <row r="156" s="2" customFormat="1" ht="16.5" customHeight="1">
      <c r="A156" s="38"/>
      <c r="B156" s="39"/>
      <c r="C156" s="218" t="s">
        <v>230</v>
      </c>
      <c r="D156" s="218" t="s">
        <v>166</v>
      </c>
      <c r="E156" s="219" t="s">
        <v>374</v>
      </c>
      <c r="F156" s="220" t="s">
        <v>375</v>
      </c>
      <c r="G156" s="221" t="s">
        <v>258</v>
      </c>
      <c r="H156" s="222">
        <v>8</v>
      </c>
      <c r="I156" s="223"/>
      <c r="J156" s="224">
        <f>ROUND(I156*H156,2)</f>
        <v>0</v>
      </c>
      <c r="K156" s="220" t="s">
        <v>1</v>
      </c>
      <c r="L156" s="44"/>
      <c r="M156" s="225" t="s">
        <v>1</v>
      </c>
      <c r="N156" s="226" t="s">
        <v>41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170</v>
      </c>
      <c r="AT156" s="229" t="s">
        <v>166</v>
      </c>
      <c r="AU156" s="229" t="s">
        <v>85</v>
      </c>
      <c r="AY156" s="17" t="s">
        <v>164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83</v>
      </c>
      <c r="BK156" s="230">
        <f>ROUND(I156*H156,2)</f>
        <v>0</v>
      </c>
      <c r="BL156" s="17" t="s">
        <v>170</v>
      </c>
      <c r="BM156" s="229" t="s">
        <v>298</v>
      </c>
    </row>
    <row r="157" s="13" customFormat="1">
      <c r="A157" s="13"/>
      <c r="B157" s="231"/>
      <c r="C157" s="232"/>
      <c r="D157" s="233" t="s">
        <v>172</v>
      </c>
      <c r="E157" s="234" t="s">
        <v>1</v>
      </c>
      <c r="F157" s="235" t="s">
        <v>376</v>
      </c>
      <c r="G157" s="232"/>
      <c r="H157" s="236">
        <v>8</v>
      </c>
      <c r="I157" s="237"/>
      <c r="J157" s="232"/>
      <c r="K157" s="232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172</v>
      </c>
      <c r="AU157" s="242" t="s">
        <v>85</v>
      </c>
      <c r="AV157" s="13" t="s">
        <v>85</v>
      </c>
      <c r="AW157" s="13" t="s">
        <v>32</v>
      </c>
      <c r="AX157" s="13" t="s">
        <v>76</v>
      </c>
      <c r="AY157" s="242" t="s">
        <v>164</v>
      </c>
    </row>
    <row r="158" s="15" customFormat="1">
      <c r="A158" s="15"/>
      <c r="B158" s="253"/>
      <c r="C158" s="254"/>
      <c r="D158" s="233" t="s">
        <v>172</v>
      </c>
      <c r="E158" s="255" t="s">
        <v>1</v>
      </c>
      <c r="F158" s="256" t="s">
        <v>201</v>
      </c>
      <c r="G158" s="254"/>
      <c r="H158" s="257">
        <v>8</v>
      </c>
      <c r="I158" s="258"/>
      <c r="J158" s="254"/>
      <c r="K158" s="254"/>
      <c r="L158" s="259"/>
      <c r="M158" s="260"/>
      <c r="N158" s="261"/>
      <c r="O158" s="261"/>
      <c r="P158" s="261"/>
      <c r="Q158" s="261"/>
      <c r="R158" s="261"/>
      <c r="S158" s="261"/>
      <c r="T158" s="262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3" t="s">
        <v>172</v>
      </c>
      <c r="AU158" s="263" t="s">
        <v>85</v>
      </c>
      <c r="AV158" s="15" t="s">
        <v>170</v>
      </c>
      <c r="AW158" s="15" t="s">
        <v>32</v>
      </c>
      <c r="AX158" s="15" t="s">
        <v>83</v>
      </c>
      <c r="AY158" s="263" t="s">
        <v>164</v>
      </c>
    </row>
    <row r="159" s="2" customFormat="1" ht="16.5" customHeight="1">
      <c r="A159" s="38"/>
      <c r="B159" s="39"/>
      <c r="C159" s="218" t="s">
        <v>235</v>
      </c>
      <c r="D159" s="218" t="s">
        <v>166</v>
      </c>
      <c r="E159" s="219" t="s">
        <v>377</v>
      </c>
      <c r="F159" s="220" t="s">
        <v>378</v>
      </c>
      <c r="G159" s="221" t="s">
        <v>258</v>
      </c>
      <c r="H159" s="222">
        <v>40</v>
      </c>
      <c r="I159" s="223"/>
      <c r="J159" s="224">
        <f>ROUND(I159*H159,2)</f>
        <v>0</v>
      </c>
      <c r="K159" s="220" t="s">
        <v>1</v>
      </c>
      <c r="L159" s="44"/>
      <c r="M159" s="225" t="s">
        <v>1</v>
      </c>
      <c r="N159" s="226" t="s">
        <v>41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170</v>
      </c>
      <c r="AT159" s="229" t="s">
        <v>166</v>
      </c>
      <c r="AU159" s="229" t="s">
        <v>85</v>
      </c>
      <c r="AY159" s="17" t="s">
        <v>164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83</v>
      </c>
      <c r="BK159" s="230">
        <f>ROUND(I159*H159,2)</f>
        <v>0</v>
      </c>
      <c r="BL159" s="17" t="s">
        <v>170</v>
      </c>
      <c r="BM159" s="229" t="s">
        <v>300</v>
      </c>
    </row>
    <row r="160" s="13" customFormat="1">
      <c r="A160" s="13"/>
      <c r="B160" s="231"/>
      <c r="C160" s="232"/>
      <c r="D160" s="233" t="s">
        <v>172</v>
      </c>
      <c r="E160" s="234" t="s">
        <v>1</v>
      </c>
      <c r="F160" s="235" t="s">
        <v>379</v>
      </c>
      <c r="G160" s="232"/>
      <c r="H160" s="236">
        <v>40</v>
      </c>
      <c r="I160" s="237"/>
      <c r="J160" s="232"/>
      <c r="K160" s="232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172</v>
      </c>
      <c r="AU160" s="242" t="s">
        <v>85</v>
      </c>
      <c r="AV160" s="13" t="s">
        <v>85</v>
      </c>
      <c r="AW160" s="13" t="s">
        <v>32</v>
      </c>
      <c r="AX160" s="13" t="s">
        <v>76</v>
      </c>
      <c r="AY160" s="242" t="s">
        <v>164</v>
      </c>
    </row>
    <row r="161" s="15" customFormat="1">
      <c r="A161" s="15"/>
      <c r="B161" s="253"/>
      <c r="C161" s="254"/>
      <c r="D161" s="233" t="s">
        <v>172</v>
      </c>
      <c r="E161" s="255" t="s">
        <v>1</v>
      </c>
      <c r="F161" s="256" t="s">
        <v>201</v>
      </c>
      <c r="G161" s="254"/>
      <c r="H161" s="257">
        <v>40</v>
      </c>
      <c r="I161" s="258"/>
      <c r="J161" s="254"/>
      <c r="K161" s="254"/>
      <c r="L161" s="259"/>
      <c r="M161" s="260"/>
      <c r="N161" s="261"/>
      <c r="O161" s="261"/>
      <c r="P161" s="261"/>
      <c r="Q161" s="261"/>
      <c r="R161" s="261"/>
      <c r="S161" s="261"/>
      <c r="T161" s="262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3" t="s">
        <v>172</v>
      </c>
      <c r="AU161" s="263" t="s">
        <v>85</v>
      </c>
      <c r="AV161" s="15" t="s">
        <v>170</v>
      </c>
      <c r="AW161" s="15" t="s">
        <v>32</v>
      </c>
      <c r="AX161" s="15" t="s">
        <v>83</v>
      </c>
      <c r="AY161" s="263" t="s">
        <v>164</v>
      </c>
    </row>
    <row r="162" s="2" customFormat="1" ht="21.75" customHeight="1">
      <c r="A162" s="38"/>
      <c r="B162" s="39"/>
      <c r="C162" s="218" t="s">
        <v>240</v>
      </c>
      <c r="D162" s="218" t="s">
        <v>166</v>
      </c>
      <c r="E162" s="219" t="s">
        <v>294</v>
      </c>
      <c r="F162" s="220" t="s">
        <v>295</v>
      </c>
      <c r="G162" s="221" t="s">
        <v>191</v>
      </c>
      <c r="H162" s="222">
        <v>0.69999999999999996</v>
      </c>
      <c r="I162" s="223"/>
      <c r="J162" s="224">
        <f>ROUND(I162*H162,2)</f>
        <v>0</v>
      </c>
      <c r="K162" s="220" t="s">
        <v>1</v>
      </c>
      <c r="L162" s="44"/>
      <c r="M162" s="225" t="s">
        <v>1</v>
      </c>
      <c r="N162" s="226" t="s">
        <v>41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170</v>
      </c>
      <c r="AT162" s="229" t="s">
        <v>166</v>
      </c>
      <c r="AU162" s="229" t="s">
        <v>85</v>
      </c>
      <c r="AY162" s="17" t="s">
        <v>164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83</v>
      </c>
      <c r="BK162" s="230">
        <f>ROUND(I162*H162,2)</f>
        <v>0</v>
      </c>
      <c r="BL162" s="17" t="s">
        <v>170</v>
      </c>
      <c r="BM162" s="229" t="s">
        <v>302</v>
      </c>
    </row>
    <row r="163" s="13" customFormat="1">
      <c r="A163" s="13"/>
      <c r="B163" s="231"/>
      <c r="C163" s="232"/>
      <c r="D163" s="233" t="s">
        <v>172</v>
      </c>
      <c r="E163" s="234" t="s">
        <v>1</v>
      </c>
      <c r="F163" s="235" t="s">
        <v>380</v>
      </c>
      <c r="G163" s="232"/>
      <c r="H163" s="236">
        <v>0.69999999999999996</v>
      </c>
      <c r="I163" s="237"/>
      <c r="J163" s="232"/>
      <c r="K163" s="232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172</v>
      </c>
      <c r="AU163" s="242" t="s">
        <v>85</v>
      </c>
      <c r="AV163" s="13" t="s">
        <v>85</v>
      </c>
      <c r="AW163" s="13" t="s">
        <v>32</v>
      </c>
      <c r="AX163" s="13" t="s">
        <v>76</v>
      </c>
      <c r="AY163" s="242" t="s">
        <v>164</v>
      </c>
    </row>
    <row r="164" s="15" customFormat="1">
      <c r="A164" s="15"/>
      <c r="B164" s="253"/>
      <c r="C164" s="254"/>
      <c r="D164" s="233" t="s">
        <v>172</v>
      </c>
      <c r="E164" s="255" t="s">
        <v>1</v>
      </c>
      <c r="F164" s="256" t="s">
        <v>201</v>
      </c>
      <c r="G164" s="254"/>
      <c r="H164" s="257">
        <v>0.69999999999999996</v>
      </c>
      <c r="I164" s="258"/>
      <c r="J164" s="254"/>
      <c r="K164" s="254"/>
      <c r="L164" s="259"/>
      <c r="M164" s="260"/>
      <c r="N164" s="261"/>
      <c r="O164" s="261"/>
      <c r="P164" s="261"/>
      <c r="Q164" s="261"/>
      <c r="R164" s="261"/>
      <c r="S164" s="261"/>
      <c r="T164" s="262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3" t="s">
        <v>172</v>
      </c>
      <c r="AU164" s="263" t="s">
        <v>85</v>
      </c>
      <c r="AV164" s="15" t="s">
        <v>170</v>
      </c>
      <c r="AW164" s="15" t="s">
        <v>32</v>
      </c>
      <c r="AX164" s="15" t="s">
        <v>83</v>
      </c>
      <c r="AY164" s="263" t="s">
        <v>164</v>
      </c>
    </row>
    <row r="165" s="12" customFormat="1" ht="22.8" customHeight="1">
      <c r="A165" s="12"/>
      <c r="B165" s="202"/>
      <c r="C165" s="203"/>
      <c r="D165" s="204" t="s">
        <v>75</v>
      </c>
      <c r="E165" s="216" t="s">
        <v>209</v>
      </c>
      <c r="F165" s="216" t="s">
        <v>255</v>
      </c>
      <c r="G165" s="203"/>
      <c r="H165" s="203"/>
      <c r="I165" s="206"/>
      <c r="J165" s="217">
        <f>BK165</f>
        <v>0</v>
      </c>
      <c r="K165" s="203"/>
      <c r="L165" s="208"/>
      <c r="M165" s="209"/>
      <c r="N165" s="210"/>
      <c r="O165" s="210"/>
      <c r="P165" s="211">
        <f>P166</f>
        <v>0</v>
      </c>
      <c r="Q165" s="210"/>
      <c r="R165" s="211">
        <f>R166</f>
        <v>0</v>
      </c>
      <c r="S165" s="210"/>
      <c r="T165" s="212">
        <f>T166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3" t="s">
        <v>83</v>
      </c>
      <c r="AT165" s="214" t="s">
        <v>75</v>
      </c>
      <c r="AU165" s="214" t="s">
        <v>83</v>
      </c>
      <c r="AY165" s="213" t="s">
        <v>164</v>
      </c>
      <c r="BK165" s="215">
        <f>BK166</f>
        <v>0</v>
      </c>
    </row>
    <row r="166" s="2" customFormat="1" ht="16.5" customHeight="1">
      <c r="A166" s="38"/>
      <c r="B166" s="39"/>
      <c r="C166" s="218" t="s">
        <v>246</v>
      </c>
      <c r="D166" s="218" t="s">
        <v>166</v>
      </c>
      <c r="E166" s="219" t="s">
        <v>381</v>
      </c>
      <c r="F166" s="220" t="s">
        <v>382</v>
      </c>
      <c r="G166" s="221" t="s">
        <v>337</v>
      </c>
      <c r="H166" s="222">
        <v>1</v>
      </c>
      <c r="I166" s="223"/>
      <c r="J166" s="224">
        <f>ROUND(I166*H166,2)</f>
        <v>0</v>
      </c>
      <c r="K166" s="220" t="s">
        <v>1</v>
      </c>
      <c r="L166" s="44"/>
      <c r="M166" s="225" t="s">
        <v>1</v>
      </c>
      <c r="N166" s="226" t="s">
        <v>41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170</v>
      </c>
      <c r="AT166" s="229" t="s">
        <v>166</v>
      </c>
      <c r="AU166" s="229" t="s">
        <v>85</v>
      </c>
      <c r="AY166" s="17" t="s">
        <v>164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83</v>
      </c>
      <c r="BK166" s="230">
        <f>ROUND(I166*H166,2)</f>
        <v>0</v>
      </c>
      <c r="BL166" s="17" t="s">
        <v>170</v>
      </c>
      <c r="BM166" s="229" t="s">
        <v>305</v>
      </c>
    </row>
    <row r="167" s="12" customFormat="1" ht="22.8" customHeight="1">
      <c r="A167" s="12"/>
      <c r="B167" s="202"/>
      <c r="C167" s="203"/>
      <c r="D167" s="204" t="s">
        <v>75</v>
      </c>
      <c r="E167" s="216" t="s">
        <v>216</v>
      </c>
      <c r="F167" s="216" t="s">
        <v>262</v>
      </c>
      <c r="G167" s="203"/>
      <c r="H167" s="203"/>
      <c r="I167" s="206"/>
      <c r="J167" s="217">
        <f>BK167</f>
        <v>0</v>
      </c>
      <c r="K167" s="203"/>
      <c r="L167" s="208"/>
      <c r="M167" s="209"/>
      <c r="N167" s="210"/>
      <c r="O167" s="210"/>
      <c r="P167" s="211">
        <f>SUM(P168:P178)</f>
        <v>0</v>
      </c>
      <c r="Q167" s="210"/>
      <c r="R167" s="211">
        <f>SUM(R168:R178)</f>
        <v>0</v>
      </c>
      <c r="S167" s="210"/>
      <c r="T167" s="212">
        <f>SUM(T168:T178)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3" t="s">
        <v>83</v>
      </c>
      <c r="AT167" s="214" t="s">
        <v>75</v>
      </c>
      <c r="AU167" s="214" t="s">
        <v>83</v>
      </c>
      <c r="AY167" s="213" t="s">
        <v>164</v>
      </c>
      <c r="BK167" s="215">
        <f>SUM(BK168:BK178)</f>
        <v>0</v>
      </c>
    </row>
    <row r="168" s="2" customFormat="1" ht="16.5" customHeight="1">
      <c r="A168" s="38"/>
      <c r="B168" s="39"/>
      <c r="C168" s="218" t="s">
        <v>8</v>
      </c>
      <c r="D168" s="218" t="s">
        <v>166</v>
      </c>
      <c r="E168" s="219" t="s">
        <v>231</v>
      </c>
      <c r="F168" s="220" t="s">
        <v>232</v>
      </c>
      <c r="G168" s="221" t="s">
        <v>220</v>
      </c>
      <c r="H168" s="222">
        <v>28.010000000000002</v>
      </c>
      <c r="I168" s="223"/>
      <c r="J168" s="224">
        <f>ROUND(I168*H168,2)</f>
        <v>0</v>
      </c>
      <c r="K168" s="220" t="s">
        <v>1</v>
      </c>
      <c r="L168" s="44"/>
      <c r="M168" s="225" t="s">
        <v>1</v>
      </c>
      <c r="N168" s="226" t="s">
        <v>41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170</v>
      </c>
      <c r="AT168" s="229" t="s">
        <v>166</v>
      </c>
      <c r="AU168" s="229" t="s">
        <v>85</v>
      </c>
      <c r="AY168" s="17" t="s">
        <v>164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83</v>
      </c>
      <c r="BK168" s="230">
        <f>ROUND(I168*H168,2)</f>
        <v>0</v>
      </c>
      <c r="BL168" s="17" t="s">
        <v>170</v>
      </c>
      <c r="BM168" s="229" t="s">
        <v>307</v>
      </c>
    </row>
    <row r="169" s="13" customFormat="1">
      <c r="A169" s="13"/>
      <c r="B169" s="231"/>
      <c r="C169" s="232"/>
      <c r="D169" s="233" t="s">
        <v>172</v>
      </c>
      <c r="E169" s="234" t="s">
        <v>1</v>
      </c>
      <c r="F169" s="235" t="s">
        <v>383</v>
      </c>
      <c r="G169" s="232"/>
      <c r="H169" s="236">
        <v>15.300000000000001</v>
      </c>
      <c r="I169" s="237"/>
      <c r="J169" s="232"/>
      <c r="K169" s="232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172</v>
      </c>
      <c r="AU169" s="242" t="s">
        <v>85</v>
      </c>
      <c r="AV169" s="13" t="s">
        <v>85</v>
      </c>
      <c r="AW169" s="13" t="s">
        <v>32</v>
      </c>
      <c r="AX169" s="13" t="s">
        <v>76</v>
      </c>
      <c r="AY169" s="242" t="s">
        <v>164</v>
      </c>
    </row>
    <row r="170" s="13" customFormat="1">
      <c r="A170" s="13"/>
      <c r="B170" s="231"/>
      <c r="C170" s="232"/>
      <c r="D170" s="233" t="s">
        <v>172</v>
      </c>
      <c r="E170" s="234" t="s">
        <v>1</v>
      </c>
      <c r="F170" s="235" t="s">
        <v>384</v>
      </c>
      <c r="G170" s="232"/>
      <c r="H170" s="236">
        <v>12.710000000000001</v>
      </c>
      <c r="I170" s="237"/>
      <c r="J170" s="232"/>
      <c r="K170" s="232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172</v>
      </c>
      <c r="AU170" s="242" t="s">
        <v>85</v>
      </c>
      <c r="AV170" s="13" t="s">
        <v>85</v>
      </c>
      <c r="AW170" s="13" t="s">
        <v>32</v>
      </c>
      <c r="AX170" s="13" t="s">
        <v>76</v>
      </c>
      <c r="AY170" s="242" t="s">
        <v>164</v>
      </c>
    </row>
    <row r="171" s="15" customFormat="1">
      <c r="A171" s="15"/>
      <c r="B171" s="253"/>
      <c r="C171" s="254"/>
      <c r="D171" s="233" t="s">
        <v>172</v>
      </c>
      <c r="E171" s="255" t="s">
        <v>1</v>
      </c>
      <c r="F171" s="256" t="s">
        <v>261</v>
      </c>
      <c r="G171" s="254"/>
      <c r="H171" s="257">
        <v>28.010000000000002</v>
      </c>
      <c r="I171" s="258"/>
      <c r="J171" s="254"/>
      <c r="K171" s="254"/>
      <c r="L171" s="259"/>
      <c r="M171" s="260"/>
      <c r="N171" s="261"/>
      <c r="O171" s="261"/>
      <c r="P171" s="261"/>
      <c r="Q171" s="261"/>
      <c r="R171" s="261"/>
      <c r="S171" s="261"/>
      <c r="T171" s="262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3" t="s">
        <v>172</v>
      </c>
      <c r="AU171" s="263" t="s">
        <v>85</v>
      </c>
      <c r="AV171" s="15" t="s">
        <v>170</v>
      </c>
      <c r="AW171" s="15" t="s">
        <v>32</v>
      </c>
      <c r="AX171" s="15" t="s">
        <v>83</v>
      </c>
      <c r="AY171" s="263" t="s">
        <v>164</v>
      </c>
    </row>
    <row r="172" s="2" customFormat="1" ht="16.5" customHeight="1">
      <c r="A172" s="38"/>
      <c r="B172" s="39"/>
      <c r="C172" s="218" t="s">
        <v>292</v>
      </c>
      <c r="D172" s="218" t="s">
        <v>166</v>
      </c>
      <c r="E172" s="219" t="s">
        <v>236</v>
      </c>
      <c r="F172" s="220" t="s">
        <v>237</v>
      </c>
      <c r="G172" s="221" t="s">
        <v>220</v>
      </c>
      <c r="H172" s="222">
        <v>1652.5899999999999</v>
      </c>
      <c r="I172" s="223"/>
      <c r="J172" s="224">
        <f>ROUND(I172*H172,2)</f>
        <v>0</v>
      </c>
      <c r="K172" s="220" t="s">
        <v>1</v>
      </c>
      <c r="L172" s="44"/>
      <c r="M172" s="225" t="s">
        <v>1</v>
      </c>
      <c r="N172" s="226" t="s">
        <v>41</v>
      </c>
      <c r="O172" s="91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170</v>
      </c>
      <c r="AT172" s="229" t="s">
        <v>166</v>
      </c>
      <c r="AU172" s="229" t="s">
        <v>85</v>
      </c>
      <c r="AY172" s="17" t="s">
        <v>164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83</v>
      </c>
      <c r="BK172" s="230">
        <f>ROUND(I172*H172,2)</f>
        <v>0</v>
      </c>
      <c r="BL172" s="17" t="s">
        <v>170</v>
      </c>
      <c r="BM172" s="229" t="s">
        <v>309</v>
      </c>
    </row>
    <row r="173" s="13" customFormat="1">
      <c r="A173" s="13"/>
      <c r="B173" s="231"/>
      <c r="C173" s="232"/>
      <c r="D173" s="233" t="s">
        <v>172</v>
      </c>
      <c r="E173" s="234" t="s">
        <v>1</v>
      </c>
      <c r="F173" s="235" t="s">
        <v>385</v>
      </c>
      <c r="G173" s="232"/>
      <c r="H173" s="236">
        <v>1652.5899999999999</v>
      </c>
      <c r="I173" s="237"/>
      <c r="J173" s="232"/>
      <c r="K173" s="232"/>
      <c r="L173" s="238"/>
      <c r="M173" s="239"/>
      <c r="N173" s="240"/>
      <c r="O173" s="240"/>
      <c r="P173" s="240"/>
      <c r="Q173" s="240"/>
      <c r="R173" s="240"/>
      <c r="S173" s="240"/>
      <c r="T173" s="24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2" t="s">
        <v>172</v>
      </c>
      <c r="AU173" s="242" t="s">
        <v>85</v>
      </c>
      <c r="AV173" s="13" t="s">
        <v>85</v>
      </c>
      <c r="AW173" s="13" t="s">
        <v>32</v>
      </c>
      <c r="AX173" s="13" t="s">
        <v>76</v>
      </c>
      <c r="AY173" s="242" t="s">
        <v>164</v>
      </c>
    </row>
    <row r="174" s="15" customFormat="1">
      <c r="A174" s="15"/>
      <c r="B174" s="253"/>
      <c r="C174" s="254"/>
      <c r="D174" s="233" t="s">
        <v>172</v>
      </c>
      <c r="E174" s="255" t="s">
        <v>1</v>
      </c>
      <c r="F174" s="256" t="s">
        <v>201</v>
      </c>
      <c r="G174" s="254"/>
      <c r="H174" s="257">
        <v>1652.5899999999999</v>
      </c>
      <c r="I174" s="258"/>
      <c r="J174" s="254"/>
      <c r="K174" s="254"/>
      <c r="L174" s="259"/>
      <c r="M174" s="260"/>
      <c r="N174" s="261"/>
      <c r="O174" s="261"/>
      <c r="P174" s="261"/>
      <c r="Q174" s="261"/>
      <c r="R174" s="261"/>
      <c r="S174" s="261"/>
      <c r="T174" s="262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3" t="s">
        <v>172</v>
      </c>
      <c r="AU174" s="263" t="s">
        <v>85</v>
      </c>
      <c r="AV174" s="15" t="s">
        <v>170</v>
      </c>
      <c r="AW174" s="15" t="s">
        <v>32</v>
      </c>
      <c r="AX174" s="15" t="s">
        <v>83</v>
      </c>
      <c r="AY174" s="263" t="s">
        <v>164</v>
      </c>
    </row>
    <row r="175" s="2" customFormat="1" ht="21.75" customHeight="1">
      <c r="A175" s="38"/>
      <c r="B175" s="39"/>
      <c r="C175" s="218" t="s">
        <v>348</v>
      </c>
      <c r="D175" s="218" t="s">
        <v>166</v>
      </c>
      <c r="E175" s="219" t="s">
        <v>241</v>
      </c>
      <c r="F175" s="220" t="s">
        <v>242</v>
      </c>
      <c r="G175" s="221" t="s">
        <v>220</v>
      </c>
      <c r="H175" s="222">
        <v>28.010000000000002</v>
      </c>
      <c r="I175" s="223"/>
      <c r="J175" s="224">
        <f>ROUND(I175*H175,2)</f>
        <v>0</v>
      </c>
      <c r="K175" s="220" t="s">
        <v>1</v>
      </c>
      <c r="L175" s="44"/>
      <c r="M175" s="225" t="s">
        <v>1</v>
      </c>
      <c r="N175" s="226" t="s">
        <v>41</v>
      </c>
      <c r="O175" s="91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170</v>
      </c>
      <c r="AT175" s="229" t="s">
        <v>166</v>
      </c>
      <c r="AU175" s="229" t="s">
        <v>85</v>
      </c>
      <c r="AY175" s="17" t="s">
        <v>164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83</v>
      </c>
      <c r="BK175" s="230">
        <f>ROUND(I175*H175,2)</f>
        <v>0</v>
      </c>
      <c r="BL175" s="17" t="s">
        <v>170</v>
      </c>
      <c r="BM175" s="229" t="s">
        <v>349</v>
      </c>
    </row>
    <row r="176" s="13" customFormat="1">
      <c r="A176" s="13"/>
      <c r="B176" s="231"/>
      <c r="C176" s="232"/>
      <c r="D176" s="233" t="s">
        <v>172</v>
      </c>
      <c r="E176" s="234" t="s">
        <v>1</v>
      </c>
      <c r="F176" s="235" t="s">
        <v>383</v>
      </c>
      <c r="G176" s="232"/>
      <c r="H176" s="236">
        <v>15.300000000000001</v>
      </c>
      <c r="I176" s="237"/>
      <c r="J176" s="232"/>
      <c r="K176" s="232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172</v>
      </c>
      <c r="AU176" s="242" t="s">
        <v>85</v>
      </c>
      <c r="AV176" s="13" t="s">
        <v>85</v>
      </c>
      <c r="AW176" s="13" t="s">
        <v>32</v>
      </c>
      <c r="AX176" s="13" t="s">
        <v>76</v>
      </c>
      <c r="AY176" s="242" t="s">
        <v>164</v>
      </c>
    </row>
    <row r="177" s="13" customFormat="1">
      <c r="A177" s="13"/>
      <c r="B177" s="231"/>
      <c r="C177" s="232"/>
      <c r="D177" s="233" t="s">
        <v>172</v>
      </c>
      <c r="E177" s="234" t="s">
        <v>1</v>
      </c>
      <c r="F177" s="235" t="s">
        <v>384</v>
      </c>
      <c r="G177" s="232"/>
      <c r="H177" s="236">
        <v>12.710000000000001</v>
      </c>
      <c r="I177" s="237"/>
      <c r="J177" s="232"/>
      <c r="K177" s="232"/>
      <c r="L177" s="238"/>
      <c r="M177" s="239"/>
      <c r="N177" s="240"/>
      <c r="O177" s="240"/>
      <c r="P177" s="240"/>
      <c r="Q177" s="240"/>
      <c r="R177" s="240"/>
      <c r="S177" s="240"/>
      <c r="T177" s="24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2" t="s">
        <v>172</v>
      </c>
      <c r="AU177" s="242" t="s">
        <v>85</v>
      </c>
      <c r="AV177" s="13" t="s">
        <v>85</v>
      </c>
      <c r="AW177" s="13" t="s">
        <v>32</v>
      </c>
      <c r="AX177" s="13" t="s">
        <v>76</v>
      </c>
      <c r="AY177" s="242" t="s">
        <v>164</v>
      </c>
    </row>
    <row r="178" s="15" customFormat="1">
      <c r="A178" s="15"/>
      <c r="B178" s="253"/>
      <c r="C178" s="254"/>
      <c r="D178" s="233" t="s">
        <v>172</v>
      </c>
      <c r="E178" s="255" t="s">
        <v>1</v>
      </c>
      <c r="F178" s="256" t="s">
        <v>261</v>
      </c>
      <c r="G178" s="254"/>
      <c r="H178" s="257">
        <v>28.010000000000002</v>
      </c>
      <c r="I178" s="258"/>
      <c r="J178" s="254"/>
      <c r="K178" s="254"/>
      <c r="L178" s="259"/>
      <c r="M178" s="269"/>
      <c r="N178" s="270"/>
      <c r="O178" s="270"/>
      <c r="P178" s="270"/>
      <c r="Q178" s="270"/>
      <c r="R178" s="270"/>
      <c r="S178" s="270"/>
      <c r="T178" s="271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3" t="s">
        <v>172</v>
      </c>
      <c r="AU178" s="263" t="s">
        <v>85</v>
      </c>
      <c r="AV178" s="15" t="s">
        <v>170</v>
      </c>
      <c r="AW178" s="15" t="s">
        <v>32</v>
      </c>
      <c r="AX178" s="15" t="s">
        <v>83</v>
      </c>
      <c r="AY178" s="263" t="s">
        <v>164</v>
      </c>
    </row>
    <row r="179" s="2" customFormat="1" ht="6.96" customHeight="1">
      <c r="A179" s="38"/>
      <c r="B179" s="66"/>
      <c r="C179" s="67"/>
      <c r="D179" s="67"/>
      <c r="E179" s="67"/>
      <c r="F179" s="67"/>
      <c r="G179" s="67"/>
      <c r="H179" s="67"/>
      <c r="I179" s="67"/>
      <c r="J179" s="67"/>
      <c r="K179" s="67"/>
      <c r="L179" s="44"/>
      <c r="M179" s="38"/>
      <c r="O179" s="38"/>
      <c r="P179" s="38"/>
      <c r="Q179" s="38"/>
      <c r="R179" s="38"/>
      <c r="S179" s="38"/>
      <c r="T179" s="38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</row>
  </sheetData>
  <sheetProtection sheet="1" autoFilter="0" formatColumns="0" formatRows="0" objects="1" scenarios="1" spinCount="100000" saltValue="/ZYstWbqJS5ocZ2j4qWqp7br77rGIfIeHCeVXDEU6Ni4uARg/DU0qwhWf1T5+j4vx9lqzGsT5xUJfhLz9x+t9Q==" hashValue="Kg5SlG26aiCzXnEetAVYldr4sVC9YZUrRxvC8e621sbVLoPPDUUOL/pacifpflb0ORK4ugvVrTSR9jtU97pPmw==" algorithmName="SHA-512" password="C7A2"/>
  <autoFilter ref="C119:K17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131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2021022oL - _II-401, III-36063, III-36066 Lipník, úprava křižovatky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132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386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8. 6. 2022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138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ROUND((SUM(BE121:BE156)),  2)</f>
        <v>0</v>
      </c>
      <c r="G33" s="38"/>
      <c r="H33" s="38"/>
      <c r="I33" s="155">
        <v>0.20999999999999999</v>
      </c>
      <c r="J33" s="154">
        <f>ROUND(((SUM(BE121:BE156))*I33),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ROUND((SUM(BF121:BF156)),  2)</f>
        <v>0</v>
      </c>
      <c r="G34" s="38"/>
      <c r="H34" s="38"/>
      <c r="I34" s="155">
        <v>0.14999999999999999</v>
      </c>
      <c r="J34" s="154">
        <f>ROUND(((SUM(BF121:BF156))*I34),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ROUND((SUM(BG121:BG156)),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ROUND((SUM(BH121:BH156)),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ROUND((SUM(BI121:BI156)),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2021022oL - _II-401, III-36063, III-36066 Lipník, úprava křižovatky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026 - Rozpočet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Obec Lipník u Hrotovic</v>
      </c>
      <c r="G89" s="40"/>
      <c r="H89" s="40"/>
      <c r="I89" s="32" t="s">
        <v>22</v>
      </c>
      <c r="J89" s="79" t="str">
        <f>IF(J12="","",J12)</f>
        <v>8. 6. 2022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Obec Lipník</v>
      </c>
      <c r="G91" s="40"/>
      <c r="H91" s="40"/>
      <c r="I91" s="32" t="s">
        <v>30</v>
      </c>
      <c r="J91" s="36" t="str">
        <f>E21</f>
        <v>TERRA-POZEMKOVÉ ÚPRAVY,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Milan Holotík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140</v>
      </c>
      <c r="D94" s="176"/>
      <c r="E94" s="176"/>
      <c r="F94" s="176"/>
      <c r="G94" s="176"/>
      <c r="H94" s="176"/>
      <c r="I94" s="176"/>
      <c r="J94" s="177" t="s">
        <v>141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142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143</v>
      </c>
    </row>
    <row r="97" s="9" customFormat="1" ht="24.96" customHeight="1">
      <c r="A97" s="9"/>
      <c r="B97" s="179"/>
      <c r="C97" s="180"/>
      <c r="D97" s="181" t="s">
        <v>251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266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252</v>
      </c>
      <c r="E99" s="188"/>
      <c r="F99" s="188"/>
      <c r="G99" s="188"/>
      <c r="H99" s="188"/>
      <c r="I99" s="188"/>
      <c r="J99" s="189">
        <f>J135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253</v>
      </c>
      <c r="E100" s="188"/>
      <c r="F100" s="188"/>
      <c r="G100" s="188"/>
      <c r="H100" s="188"/>
      <c r="I100" s="188"/>
      <c r="J100" s="189">
        <f>J139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267</v>
      </c>
      <c r="E101" s="188"/>
      <c r="F101" s="188"/>
      <c r="G101" s="188"/>
      <c r="H101" s="188"/>
      <c r="I101" s="188"/>
      <c r="J101" s="189">
        <f>J155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149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74" t="str">
        <f>E7</f>
        <v>2021022oL - _II-401, III-36063, III-36066 Lipník, úprava křižovatky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132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SO 026 - Rozpočet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>Obec Lipník u Hrotovic</v>
      </c>
      <c r="G115" s="40"/>
      <c r="H115" s="40"/>
      <c r="I115" s="32" t="s">
        <v>22</v>
      </c>
      <c r="J115" s="79" t="str">
        <f>IF(J12="","",J12)</f>
        <v>8. 6. 2022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40.05" customHeight="1">
      <c r="A117" s="38"/>
      <c r="B117" s="39"/>
      <c r="C117" s="32" t="s">
        <v>24</v>
      </c>
      <c r="D117" s="40"/>
      <c r="E117" s="40"/>
      <c r="F117" s="27" t="str">
        <f>E15</f>
        <v>Obec Lipník</v>
      </c>
      <c r="G117" s="40"/>
      <c r="H117" s="40"/>
      <c r="I117" s="32" t="s">
        <v>30</v>
      </c>
      <c r="J117" s="36" t="str">
        <f>E21</f>
        <v>TERRA-POZEMKOVÉ ÚPRAVY, s.r.o.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32" t="s">
        <v>33</v>
      </c>
      <c r="J118" s="36" t="str">
        <f>E24</f>
        <v xml:space="preserve"> Milan Holotík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150</v>
      </c>
      <c r="D120" s="194" t="s">
        <v>61</v>
      </c>
      <c r="E120" s="194" t="s">
        <v>57</v>
      </c>
      <c r="F120" s="194" t="s">
        <v>58</v>
      </c>
      <c r="G120" s="194" t="s">
        <v>151</v>
      </c>
      <c r="H120" s="194" t="s">
        <v>152</v>
      </c>
      <c r="I120" s="194" t="s">
        <v>153</v>
      </c>
      <c r="J120" s="194" t="s">
        <v>141</v>
      </c>
      <c r="K120" s="195" t="s">
        <v>154</v>
      </c>
      <c r="L120" s="196"/>
      <c r="M120" s="100" t="s">
        <v>1</v>
      </c>
      <c r="N120" s="101" t="s">
        <v>40</v>
      </c>
      <c r="O120" s="101" t="s">
        <v>155</v>
      </c>
      <c r="P120" s="101" t="s">
        <v>156</v>
      </c>
      <c r="Q120" s="101" t="s">
        <v>157</v>
      </c>
      <c r="R120" s="101" t="s">
        <v>158</v>
      </c>
      <c r="S120" s="101" t="s">
        <v>159</v>
      </c>
      <c r="T120" s="102" t="s">
        <v>160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161</v>
      </c>
      <c r="D121" s="40"/>
      <c r="E121" s="40"/>
      <c r="F121" s="40"/>
      <c r="G121" s="40"/>
      <c r="H121" s="40"/>
      <c r="I121" s="40"/>
      <c r="J121" s="197">
        <f>BK121</f>
        <v>0</v>
      </c>
      <c r="K121" s="40"/>
      <c r="L121" s="44"/>
      <c r="M121" s="103"/>
      <c r="N121" s="198"/>
      <c r="O121" s="104"/>
      <c r="P121" s="199">
        <f>P122</f>
        <v>0</v>
      </c>
      <c r="Q121" s="104"/>
      <c r="R121" s="199">
        <f>R122</f>
        <v>0</v>
      </c>
      <c r="S121" s="104"/>
      <c r="T121" s="200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75</v>
      </c>
      <c r="AU121" s="17" t="s">
        <v>143</v>
      </c>
      <c r="BK121" s="201">
        <f>BK122</f>
        <v>0</v>
      </c>
    </row>
    <row r="122" s="12" customFormat="1" ht="25.92" customHeight="1">
      <c r="A122" s="12"/>
      <c r="B122" s="202"/>
      <c r="C122" s="203"/>
      <c r="D122" s="204" t="s">
        <v>75</v>
      </c>
      <c r="E122" s="205" t="s">
        <v>162</v>
      </c>
      <c r="F122" s="205" t="s">
        <v>254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P123+P135+P139+P155</f>
        <v>0</v>
      </c>
      <c r="Q122" s="210"/>
      <c r="R122" s="211">
        <f>R123+R135+R139+R155</f>
        <v>0</v>
      </c>
      <c r="S122" s="210"/>
      <c r="T122" s="212">
        <f>T123+T135+T139+T155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83</v>
      </c>
      <c r="AT122" s="214" t="s">
        <v>75</v>
      </c>
      <c r="AU122" s="214" t="s">
        <v>76</v>
      </c>
      <c r="AY122" s="213" t="s">
        <v>164</v>
      </c>
      <c r="BK122" s="215">
        <f>BK123+BK135+BK139+BK155</f>
        <v>0</v>
      </c>
    </row>
    <row r="123" s="12" customFormat="1" ht="22.8" customHeight="1">
      <c r="A123" s="12"/>
      <c r="B123" s="202"/>
      <c r="C123" s="203"/>
      <c r="D123" s="204" t="s">
        <v>75</v>
      </c>
      <c r="E123" s="216" t="s">
        <v>83</v>
      </c>
      <c r="F123" s="216" t="s">
        <v>268</v>
      </c>
      <c r="G123" s="203"/>
      <c r="H123" s="203"/>
      <c r="I123" s="206"/>
      <c r="J123" s="217">
        <f>BK123</f>
        <v>0</v>
      </c>
      <c r="K123" s="203"/>
      <c r="L123" s="208"/>
      <c r="M123" s="209"/>
      <c r="N123" s="210"/>
      <c r="O123" s="210"/>
      <c r="P123" s="211">
        <f>SUM(P124:P134)</f>
        <v>0</v>
      </c>
      <c r="Q123" s="210"/>
      <c r="R123" s="211">
        <f>SUM(R124:R134)</f>
        <v>0</v>
      </c>
      <c r="S123" s="210"/>
      <c r="T123" s="212">
        <f>SUM(T124:T134)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83</v>
      </c>
      <c r="AT123" s="214" t="s">
        <v>75</v>
      </c>
      <c r="AU123" s="214" t="s">
        <v>83</v>
      </c>
      <c r="AY123" s="213" t="s">
        <v>164</v>
      </c>
      <c r="BK123" s="215">
        <f>SUM(BK124:BK134)</f>
        <v>0</v>
      </c>
    </row>
    <row r="124" s="2" customFormat="1" ht="21.75" customHeight="1">
      <c r="A124" s="38"/>
      <c r="B124" s="39"/>
      <c r="C124" s="218" t="s">
        <v>83</v>
      </c>
      <c r="D124" s="218" t="s">
        <v>166</v>
      </c>
      <c r="E124" s="219" t="s">
        <v>387</v>
      </c>
      <c r="F124" s="220" t="s">
        <v>388</v>
      </c>
      <c r="G124" s="221" t="s">
        <v>169</v>
      </c>
      <c r="H124" s="222">
        <v>181.5</v>
      </c>
      <c r="I124" s="223"/>
      <c r="J124" s="224">
        <f>ROUND(I124*H124,2)</f>
        <v>0</v>
      </c>
      <c r="K124" s="220" t="s">
        <v>1</v>
      </c>
      <c r="L124" s="44"/>
      <c r="M124" s="225" t="s">
        <v>1</v>
      </c>
      <c r="N124" s="226" t="s">
        <v>41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170</v>
      </c>
      <c r="AT124" s="229" t="s">
        <v>166</v>
      </c>
      <c r="AU124" s="229" t="s">
        <v>85</v>
      </c>
      <c r="AY124" s="17" t="s">
        <v>164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83</v>
      </c>
      <c r="BK124" s="230">
        <f>ROUND(I124*H124,2)</f>
        <v>0</v>
      </c>
      <c r="BL124" s="17" t="s">
        <v>170</v>
      </c>
      <c r="BM124" s="229" t="s">
        <v>85</v>
      </c>
    </row>
    <row r="125" s="13" customFormat="1">
      <c r="A125" s="13"/>
      <c r="B125" s="231"/>
      <c r="C125" s="232"/>
      <c r="D125" s="233" t="s">
        <v>172</v>
      </c>
      <c r="E125" s="234" t="s">
        <v>1</v>
      </c>
      <c r="F125" s="235" t="s">
        <v>389</v>
      </c>
      <c r="G125" s="232"/>
      <c r="H125" s="236">
        <v>181.5</v>
      </c>
      <c r="I125" s="237"/>
      <c r="J125" s="232"/>
      <c r="K125" s="232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172</v>
      </c>
      <c r="AU125" s="242" t="s">
        <v>85</v>
      </c>
      <c r="AV125" s="13" t="s">
        <v>85</v>
      </c>
      <c r="AW125" s="13" t="s">
        <v>32</v>
      </c>
      <c r="AX125" s="13" t="s">
        <v>76</v>
      </c>
      <c r="AY125" s="242" t="s">
        <v>164</v>
      </c>
    </row>
    <row r="126" s="15" customFormat="1">
      <c r="A126" s="15"/>
      <c r="B126" s="253"/>
      <c r="C126" s="254"/>
      <c r="D126" s="233" t="s">
        <v>172</v>
      </c>
      <c r="E126" s="255" t="s">
        <v>1</v>
      </c>
      <c r="F126" s="256" t="s">
        <v>201</v>
      </c>
      <c r="G126" s="254"/>
      <c r="H126" s="257">
        <v>181.5</v>
      </c>
      <c r="I126" s="258"/>
      <c r="J126" s="254"/>
      <c r="K126" s="254"/>
      <c r="L126" s="259"/>
      <c r="M126" s="260"/>
      <c r="N126" s="261"/>
      <c r="O126" s="261"/>
      <c r="P126" s="261"/>
      <c r="Q126" s="261"/>
      <c r="R126" s="261"/>
      <c r="S126" s="261"/>
      <c r="T126" s="262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3" t="s">
        <v>172</v>
      </c>
      <c r="AU126" s="263" t="s">
        <v>85</v>
      </c>
      <c r="AV126" s="15" t="s">
        <v>170</v>
      </c>
      <c r="AW126" s="15" t="s">
        <v>32</v>
      </c>
      <c r="AX126" s="15" t="s">
        <v>83</v>
      </c>
      <c r="AY126" s="263" t="s">
        <v>164</v>
      </c>
    </row>
    <row r="127" s="2" customFormat="1" ht="16.5" customHeight="1">
      <c r="A127" s="38"/>
      <c r="B127" s="39"/>
      <c r="C127" s="218" t="s">
        <v>85</v>
      </c>
      <c r="D127" s="218" t="s">
        <v>166</v>
      </c>
      <c r="E127" s="219" t="s">
        <v>275</v>
      </c>
      <c r="F127" s="220" t="s">
        <v>276</v>
      </c>
      <c r="G127" s="221" t="s">
        <v>169</v>
      </c>
      <c r="H127" s="222">
        <v>330</v>
      </c>
      <c r="I127" s="223"/>
      <c r="J127" s="224">
        <f>ROUND(I127*H127,2)</f>
        <v>0</v>
      </c>
      <c r="K127" s="220" t="s">
        <v>1</v>
      </c>
      <c r="L127" s="44"/>
      <c r="M127" s="225" t="s">
        <v>1</v>
      </c>
      <c r="N127" s="226" t="s">
        <v>41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170</v>
      </c>
      <c r="AT127" s="229" t="s">
        <v>166</v>
      </c>
      <c r="AU127" s="229" t="s">
        <v>85</v>
      </c>
      <c r="AY127" s="17" t="s">
        <v>164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83</v>
      </c>
      <c r="BK127" s="230">
        <f>ROUND(I127*H127,2)</f>
        <v>0</v>
      </c>
      <c r="BL127" s="17" t="s">
        <v>170</v>
      </c>
      <c r="BM127" s="229" t="s">
        <v>170</v>
      </c>
    </row>
    <row r="128" s="13" customFormat="1">
      <c r="A128" s="13"/>
      <c r="B128" s="231"/>
      <c r="C128" s="232"/>
      <c r="D128" s="233" t="s">
        <v>172</v>
      </c>
      <c r="E128" s="234" t="s">
        <v>1</v>
      </c>
      <c r="F128" s="235" t="s">
        <v>390</v>
      </c>
      <c r="G128" s="232"/>
      <c r="H128" s="236">
        <v>165</v>
      </c>
      <c r="I128" s="237"/>
      <c r="J128" s="232"/>
      <c r="K128" s="232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172</v>
      </c>
      <c r="AU128" s="242" t="s">
        <v>85</v>
      </c>
      <c r="AV128" s="13" t="s">
        <v>85</v>
      </c>
      <c r="AW128" s="13" t="s">
        <v>32</v>
      </c>
      <c r="AX128" s="13" t="s">
        <v>76</v>
      </c>
      <c r="AY128" s="242" t="s">
        <v>164</v>
      </c>
    </row>
    <row r="129" s="13" customFormat="1">
      <c r="A129" s="13"/>
      <c r="B129" s="231"/>
      <c r="C129" s="232"/>
      <c r="D129" s="233" t="s">
        <v>172</v>
      </c>
      <c r="E129" s="234" t="s">
        <v>1</v>
      </c>
      <c r="F129" s="235" t="s">
        <v>391</v>
      </c>
      <c r="G129" s="232"/>
      <c r="H129" s="236">
        <v>165</v>
      </c>
      <c r="I129" s="237"/>
      <c r="J129" s="232"/>
      <c r="K129" s="232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172</v>
      </c>
      <c r="AU129" s="242" t="s">
        <v>85</v>
      </c>
      <c r="AV129" s="13" t="s">
        <v>85</v>
      </c>
      <c r="AW129" s="13" t="s">
        <v>32</v>
      </c>
      <c r="AX129" s="13" t="s">
        <v>76</v>
      </c>
      <c r="AY129" s="242" t="s">
        <v>164</v>
      </c>
    </row>
    <row r="130" s="15" customFormat="1">
      <c r="A130" s="15"/>
      <c r="B130" s="253"/>
      <c r="C130" s="254"/>
      <c r="D130" s="233" t="s">
        <v>172</v>
      </c>
      <c r="E130" s="255" t="s">
        <v>1</v>
      </c>
      <c r="F130" s="256" t="s">
        <v>261</v>
      </c>
      <c r="G130" s="254"/>
      <c r="H130" s="257">
        <v>330</v>
      </c>
      <c r="I130" s="258"/>
      <c r="J130" s="254"/>
      <c r="K130" s="254"/>
      <c r="L130" s="259"/>
      <c r="M130" s="260"/>
      <c r="N130" s="261"/>
      <c r="O130" s="261"/>
      <c r="P130" s="261"/>
      <c r="Q130" s="261"/>
      <c r="R130" s="261"/>
      <c r="S130" s="261"/>
      <c r="T130" s="262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3" t="s">
        <v>172</v>
      </c>
      <c r="AU130" s="263" t="s">
        <v>85</v>
      </c>
      <c r="AV130" s="15" t="s">
        <v>170</v>
      </c>
      <c r="AW130" s="15" t="s">
        <v>32</v>
      </c>
      <c r="AX130" s="15" t="s">
        <v>83</v>
      </c>
      <c r="AY130" s="263" t="s">
        <v>164</v>
      </c>
    </row>
    <row r="131" s="2" customFormat="1" ht="16.5" customHeight="1">
      <c r="A131" s="38"/>
      <c r="B131" s="39"/>
      <c r="C131" s="218" t="s">
        <v>178</v>
      </c>
      <c r="D131" s="218" t="s">
        <v>166</v>
      </c>
      <c r="E131" s="219" t="s">
        <v>183</v>
      </c>
      <c r="F131" s="220" t="s">
        <v>184</v>
      </c>
      <c r="G131" s="221" t="s">
        <v>185</v>
      </c>
      <c r="H131" s="222">
        <v>47</v>
      </c>
      <c r="I131" s="223"/>
      <c r="J131" s="224">
        <f>ROUND(I131*H131,2)</f>
        <v>0</v>
      </c>
      <c r="K131" s="220" t="s">
        <v>1</v>
      </c>
      <c r="L131" s="44"/>
      <c r="M131" s="225" t="s">
        <v>1</v>
      </c>
      <c r="N131" s="226" t="s">
        <v>41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170</v>
      </c>
      <c r="AT131" s="229" t="s">
        <v>166</v>
      </c>
      <c r="AU131" s="229" t="s">
        <v>85</v>
      </c>
      <c r="AY131" s="17" t="s">
        <v>164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83</v>
      </c>
      <c r="BK131" s="230">
        <f>ROUND(I131*H131,2)</f>
        <v>0</v>
      </c>
      <c r="BL131" s="17" t="s">
        <v>170</v>
      </c>
      <c r="BM131" s="229" t="s">
        <v>194</v>
      </c>
    </row>
    <row r="132" s="13" customFormat="1">
      <c r="A132" s="13"/>
      <c r="B132" s="231"/>
      <c r="C132" s="232"/>
      <c r="D132" s="233" t="s">
        <v>172</v>
      </c>
      <c r="E132" s="234" t="s">
        <v>1</v>
      </c>
      <c r="F132" s="235" t="s">
        <v>392</v>
      </c>
      <c r="G132" s="232"/>
      <c r="H132" s="236">
        <v>47</v>
      </c>
      <c r="I132" s="237"/>
      <c r="J132" s="232"/>
      <c r="K132" s="232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172</v>
      </c>
      <c r="AU132" s="242" t="s">
        <v>85</v>
      </c>
      <c r="AV132" s="13" t="s">
        <v>85</v>
      </c>
      <c r="AW132" s="13" t="s">
        <v>32</v>
      </c>
      <c r="AX132" s="13" t="s">
        <v>76</v>
      </c>
      <c r="AY132" s="242" t="s">
        <v>164</v>
      </c>
    </row>
    <row r="133" s="15" customFormat="1">
      <c r="A133" s="15"/>
      <c r="B133" s="253"/>
      <c r="C133" s="254"/>
      <c r="D133" s="233" t="s">
        <v>172</v>
      </c>
      <c r="E133" s="255" t="s">
        <v>1</v>
      </c>
      <c r="F133" s="256" t="s">
        <v>201</v>
      </c>
      <c r="G133" s="254"/>
      <c r="H133" s="257">
        <v>47</v>
      </c>
      <c r="I133" s="258"/>
      <c r="J133" s="254"/>
      <c r="K133" s="254"/>
      <c r="L133" s="259"/>
      <c r="M133" s="260"/>
      <c r="N133" s="261"/>
      <c r="O133" s="261"/>
      <c r="P133" s="261"/>
      <c r="Q133" s="261"/>
      <c r="R133" s="261"/>
      <c r="S133" s="261"/>
      <c r="T133" s="262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3" t="s">
        <v>172</v>
      </c>
      <c r="AU133" s="263" t="s">
        <v>85</v>
      </c>
      <c r="AV133" s="15" t="s">
        <v>170</v>
      </c>
      <c r="AW133" s="15" t="s">
        <v>32</v>
      </c>
      <c r="AX133" s="15" t="s">
        <v>83</v>
      </c>
      <c r="AY133" s="263" t="s">
        <v>164</v>
      </c>
    </row>
    <row r="134" s="2" customFormat="1" ht="24.15" customHeight="1">
      <c r="A134" s="38"/>
      <c r="B134" s="39"/>
      <c r="C134" s="218" t="s">
        <v>170</v>
      </c>
      <c r="D134" s="218" t="s">
        <v>166</v>
      </c>
      <c r="E134" s="219" t="s">
        <v>204</v>
      </c>
      <c r="F134" s="220" t="s">
        <v>205</v>
      </c>
      <c r="G134" s="221" t="s">
        <v>191</v>
      </c>
      <c r="H134" s="222">
        <v>27.225000000000001</v>
      </c>
      <c r="I134" s="223"/>
      <c r="J134" s="224">
        <f>ROUND(I134*H134,2)</f>
        <v>0</v>
      </c>
      <c r="K134" s="220" t="s">
        <v>1</v>
      </c>
      <c r="L134" s="44"/>
      <c r="M134" s="225" t="s">
        <v>1</v>
      </c>
      <c r="N134" s="226" t="s">
        <v>41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170</v>
      </c>
      <c r="AT134" s="229" t="s">
        <v>166</v>
      </c>
      <c r="AU134" s="229" t="s">
        <v>85</v>
      </c>
      <c r="AY134" s="17" t="s">
        <v>164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83</v>
      </c>
      <c r="BK134" s="230">
        <f>ROUND(I134*H134,2)</f>
        <v>0</v>
      </c>
      <c r="BL134" s="17" t="s">
        <v>170</v>
      </c>
      <c r="BM134" s="229" t="s">
        <v>211</v>
      </c>
    </row>
    <row r="135" s="12" customFormat="1" ht="22.8" customHeight="1">
      <c r="A135" s="12"/>
      <c r="B135" s="202"/>
      <c r="C135" s="203"/>
      <c r="D135" s="204" t="s">
        <v>75</v>
      </c>
      <c r="E135" s="216" t="s">
        <v>209</v>
      </c>
      <c r="F135" s="216" t="s">
        <v>255</v>
      </c>
      <c r="G135" s="203"/>
      <c r="H135" s="203"/>
      <c r="I135" s="206"/>
      <c r="J135" s="217">
        <f>BK135</f>
        <v>0</v>
      </c>
      <c r="K135" s="203"/>
      <c r="L135" s="208"/>
      <c r="M135" s="209"/>
      <c r="N135" s="210"/>
      <c r="O135" s="210"/>
      <c r="P135" s="211">
        <f>SUM(P136:P138)</f>
        <v>0</v>
      </c>
      <c r="Q135" s="210"/>
      <c r="R135" s="211">
        <f>SUM(R136:R138)</f>
        <v>0</v>
      </c>
      <c r="S135" s="210"/>
      <c r="T135" s="212">
        <f>SUM(T136:T138)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3" t="s">
        <v>83</v>
      </c>
      <c r="AT135" s="214" t="s">
        <v>75</v>
      </c>
      <c r="AU135" s="214" t="s">
        <v>83</v>
      </c>
      <c r="AY135" s="213" t="s">
        <v>164</v>
      </c>
      <c r="BK135" s="215">
        <f>SUM(BK136:BK138)</f>
        <v>0</v>
      </c>
    </row>
    <row r="136" s="2" customFormat="1" ht="16.5" customHeight="1">
      <c r="A136" s="38"/>
      <c r="B136" s="39"/>
      <c r="C136" s="218" t="s">
        <v>188</v>
      </c>
      <c r="D136" s="218" t="s">
        <v>166</v>
      </c>
      <c r="E136" s="219" t="s">
        <v>212</v>
      </c>
      <c r="F136" s="220" t="s">
        <v>213</v>
      </c>
      <c r="G136" s="221" t="s">
        <v>185</v>
      </c>
      <c r="H136" s="222">
        <v>5</v>
      </c>
      <c r="I136" s="223"/>
      <c r="J136" s="224">
        <f>ROUND(I136*H136,2)</f>
        <v>0</v>
      </c>
      <c r="K136" s="220" t="s">
        <v>1</v>
      </c>
      <c r="L136" s="44"/>
      <c r="M136" s="225" t="s">
        <v>1</v>
      </c>
      <c r="N136" s="226" t="s">
        <v>41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170</v>
      </c>
      <c r="AT136" s="229" t="s">
        <v>166</v>
      </c>
      <c r="AU136" s="229" t="s">
        <v>85</v>
      </c>
      <c r="AY136" s="17" t="s">
        <v>164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83</v>
      </c>
      <c r="BK136" s="230">
        <f>ROUND(I136*H136,2)</f>
        <v>0</v>
      </c>
      <c r="BL136" s="17" t="s">
        <v>170</v>
      </c>
      <c r="BM136" s="229" t="s">
        <v>224</v>
      </c>
    </row>
    <row r="137" s="13" customFormat="1">
      <c r="A137" s="13"/>
      <c r="B137" s="231"/>
      <c r="C137" s="232"/>
      <c r="D137" s="233" t="s">
        <v>172</v>
      </c>
      <c r="E137" s="234" t="s">
        <v>1</v>
      </c>
      <c r="F137" s="235" t="s">
        <v>393</v>
      </c>
      <c r="G137" s="232"/>
      <c r="H137" s="236">
        <v>5</v>
      </c>
      <c r="I137" s="237"/>
      <c r="J137" s="232"/>
      <c r="K137" s="232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172</v>
      </c>
      <c r="AU137" s="242" t="s">
        <v>85</v>
      </c>
      <c r="AV137" s="13" t="s">
        <v>85</v>
      </c>
      <c r="AW137" s="13" t="s">
        <v>32</v>
      </c>
      <c r="AX137" s="13" t="s">
        <v>76</v>
      </c>
      <c r="AY137" s="242" t="s">
        <v>164</v>
      </c>
    </row>
    <row r="138" s="15" customFormat="1">
      <c r="A138" s="15"/>
      <c r="B138" s="253"/>
      <c r="C138" s="254"/>
      <c r="D138" s="233" t="s">
        <v>172</v>
      </c>
      <c r="E138" s="255" t="s">
        <v>1</v>
      </c>
      <c r="F138" s="256" t="s">
        <v>201</v>
      </c>
      <c r="G138" s="254"/>
      <c r="H138" s="257">
        <v>5</v>
      </c>
      <c r="I138" s="258"/>
      <c r="J138" s="254"/>
      <c r="K138" s="254"/>
      <c r="L138" s="259"/>
      <c r="M138" s="260"/>
      <c r="N138" s="261"/>
      <c r="O138" s="261"/>
      <c r="P138" s="261"/>
      <c r="Q138" s="261"/>
      <c r="R138" s="261"/>
      <c r="S138" s="261"/>
      <c r="T138" s="262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3" t="s">
        <v>172</v>
      </c>
      <c r="AU138" s="263" t="s">
        <v>85</v>
      </c>
      <c r="AV138" s="15" t="s">
        <v>170</v>
      </c>
      <c r="AW138" s="15" t="s">
        <v>32</v>
      </c>
      <c r="AX138" s="15" t="s">
        <v>83</v>
      </c>
      <c r="AY138" s="263" t="s">
        <v>164</v>
      </c>
    </row>
    <row r="139" s="12" customFormat="1" ht="22.8" customHeight="1">
      <c r="A139" s="12"/>
      <c r="B139" s="202"/>
      <c r="C139" s="203"/>
      <c r="D139" s="204" t="s">
        <v>75</v>
      </c>
      <c r="E139" s="216" t="s">
        <v>216</v>
      </c>
      <c r="F139" s="216" t="s">
        <v>262</v>
      </c>
      <c r="G139" s="203"/>
      <c r="H139" s="203"/>
      <c r="I139" s="206"/>
      <c r="J139" s="217">
        <f>BK139</f>
        <v>0</v>
      </c>
      <c r="K139" s="203"/>
      <c r="L139" s="208"/>
      <c r="M139" s="209"/>
      <c r="N139" s="210"/>
      <c r="O139" s="210"/>
      <c r="P139" s="211">
        <f>SUM(P140:P154)</f>
        <v>0</v>
      </c>
      <c r="Q139" s="210"/>
      <c r="R139" s="211">
        <f>SUM(R140:R154)</f>
        <v>0</v>
      </c>
      <c r="S139" s="210"/>
      <c r="T139" s="212">
        <f>SUM(T140:T154)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3" t="s">
        <v>83</v>
      </c>
      <c r="AT139" s="214" t="s">
        <v>75</v>
      </c>
      <c r="AU139" s="214" t="s">
        <v>83</v>
      </c>
      <c r="AY139" s="213" t="s">
        <v>164</v>
      </c>
      <c r="BK139" s="215">
        <f>SUM(BK140:BK154)</f>
        <v>0</v>
      </c>
    </row>
    <row r="140" s="2" customFormat="1" ht="16.5" customHeight="1">
      <c r="A140" s="38"/>
      <c r="B140" s="39"/>
      <c r="C140" s="218" t="s">
        <v>194</v>
      </c>
      <c r="D140" s="218" t="s">
        <v>166</v>
      </c>
      <c r="E140" s="219" t="s">
        <v>218</v>
      </c>
      <c r="F140" s="220" t="s">
        <v>219</v>
      </c>
      <c r="G140" s="221" t="s">
        <v>220</v>
      </c>
      <c r="H140" s="222">
        <v>75.900000000000006</v>
      </c>
      <c r="I140" s="223"/>
      <c r="J140" s="224">
        <f>ROUND(I140*H140,2)</f>
        <v>0</v>
      </c>
      <c r="K140" s="220" t="s">
        <v>1</v>
      </c>
      <c r="L140" s="44"/>
      <c r="M140" s="225" t="s">
        <v>1</v>
      </c>
      <c r="N140" s="226" t="s">
        <v>41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170</v>
      </c>
      <c r="AT140" s="229" t="s">
        <v>166</v>
      </c>
      <c r="AU140" s="229" t="s">
        <v>85</v>
      </c>
      <c r="AY140" s="17" t="s">
        <v>164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83</v>
      </c>
      <c r="BK140" s="230">
        <f>ROUND(I140*H140,2)</f>
        <v>0</v>
      </c>
      <c r="BL140" s="17" t="s">
        <v>170</v>
      </c>
      <c r="BM140" s="229" t="s">
        <v>235</v>
      </c>
    </row>
    <row r="141" s="13" customFormat="1">
      <c r="A141" s="13"/>
      <c r="B141" s="231"/>
      <c r="C141" s="232"/>
      <c r="D141" s="233" t="s">
        <v>172</v>
      </c>
      <c r="E141" s="234" t="s">
        <v>1</v>
      </c>
      <c r="F141" s="235" t="s">
        <v>394</v>
      </c>
      <c r="G141" s="232"/>
      <c r="H141" s="236">
        <v>75.900000000000006</v>
      </c>
      <c r="I141" s="237"/>
      <c r="J141" s="232"/>
      <c r="K141" s="232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172</v>
      </c>
      <c r="AU141" s="242" t="s">
        <v>85</v>
      </c>
      <c r="AV141" s="13" t="s">
        <v>85</v>
      </c>
      <c r="AW141" s="13" t="s">
        <v>32</v>
      </c>
      <c r="AX141" s="13" t="s">
        <v>76</v>
      </c>
      <c r="AY141" s="242" t="s">
        <v>164</v>
      </c>
    </row>
    <row r="142" s="15" customFormat="1">
      <c r="A142" s="15"/>
      <c r="B142" s="253"/>
      <c r="C142" s="254"/>
      <c r="D142" s="233" t="s">
        <v>172</v>
      </c>
      <c r="E142" s="255" t="s">
        <v>1</v>
      </c>
      <c r="F142" s="256" t="s">
        <v>201</v>
      </c>
      <c r="G142" s="254"/>
      <c r="H142" s="257">
        <v>75.900000000000006</v>
      </c>
      <c r="I142" s="258"/>
      <c r="J142" s="254"/>
      <c r="K142" s="254"/>
      <c r="L142" s="259"/>
      <c r="M142" s="260"/>
      <c r="N142" s="261"/>
      <c r="O142" s="261"/>
      <c r="P142" s="261"/>
      <c r="Q142" s="261"/>
      <c r="R142" s="261"/>
      <c r="S142" s="261"/>
      <c r="T142" s="262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3" t="s">
        <v>172</v>
      </c>
      <c r="AU142" s="263" t="s">
        <v>85</v>
      </c>
      <c r="AV142" s="15" t="s">
        <v>170</v>
      </c>
      <c r="AW142" s="15" t="s">
        <v>32</v>
      </c>
      <c r="AX142" s="15" t="s">
        <v>83</v>
      </c>
      <c r="AY142" s="263" t="s">
        <v>164</v>
      </c>
    </row>
    <row r="143" s="2" customFormat="1" ht="16.5" customHeight="1">
      <c r="A143" s="38"/>
      <c r="B143" s="39"/>
      <c r="C143" s="218" t="s">
        <v>203</v>
      </c>
      <c r="D143" s="218" t="s">
        <v>166</v>
      </c>
      <c r="E143" s="219" t="s">
        <v>225</v>
      </c>
      <c r="F143" s="220" t="s">
        <v>226</v>
      </c>
      <c r="G143" s="221" t="s">
        <v>220</v>
      </c>
      <c r="H143" s="222">
        <v>227.69999999999999</v>
      </c>
      <c r="I143" s="223"/>
      <c r="J143" s="224">
        <f>ROUND(I143*H143,2)</f>
        <v>0</v>
      </c>
      <c r="K143" s="220" t="s">
        <v>1</v>
      </c>
      <c r="L143" s="44"/>
      <c r="M143" s="225" t="s">
        <v>1</v>
      </c>
      <c r="N143" s="226" t="s">
        <v>41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170</v>
      </c>
      <c r="AT143" s="229" t="s">
        <v>166</v>
      </c>
      <c r="AU143" s="229" t="s">
        <v>85</v>
      </c>
      <c r="AY143" s="17" t="s">
        <v>164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83</v>
      </c>
      <c r="BK143" s="230">
        <f>ROUND(I143*H143,2)</f>
        <v>0</v>
      </c>
      <c r="BL143" s="17" t="s">
        <v>170</v>
      </c>
      <c r="BM143" s="229" t="s">
        <v>246</v>
      </c>
    </row>
    <row r="144" s="13" customFormat="1">
      <c r="A144" s="13"/>
      <c r="B144" s="231"/>
      <c r="C144" s="232"/>
      <c r="D144" s="233" t="s">
        <v>172</v>
      </c>
      <c r="E144" s="234" t="s">
        <v>1</v>
      </c>
      <c r="F144" s="235" t="s">
        <v>395</v>
      </c>
      <c r="G144" s="232"/>
      <c r="H144" s="236">
        <v>227.69999999999999</v>
      </c>
      <c r="I144" s="237"/>
      <c r="J144" s="232"/>
      <c r="K144" s="232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172</v>
      </c>
      <c r="AU144" s="242" t="s">
        <v>85</v>
      </c>
      <c r="AV144" s="13" t="s">
        <v>85</v>
      </c>
      <c r="AW144" s="13" t="s">
        <v>32</v>
      </c>
      <c r="AX144" s="13" t="s">
        <v>76</v>
      </c>
      <c r="AY144" s="242" t="s">
        <v>164</v>
      </c>
    </row>
    <row r="145" s="15" customFormat="1">
      <c r="A145" s="15"/>
      <c r="B145" s="253"/>
      <c r="C145" s="254"/>
      <c r="D145" s="233" t="s">
        <v>172</v>
      </c>
      <c r="E145" s="255" t="s">
        <v>1</v>
      </c>
      <c r="F145" s="256" t="s">
        <v>201</v>
      </c>
      <c r="G145" s="254"/>
      <c r="H145" s="257">
        <v>227.69999999999999</v>
      </c>
      <c r="I145" s="258"/>
      <c r="J145" s="254"/>
      <c r="K145" s="254"/>
      <c r="L145" s="259"/>
      <c r="M145" s="260"/>
      <c r="N145" s="261"/>
      <c r="O145" s="261"/>
      <c r="P145" s="261"/>
      <c r="Q145" s="261"/>
      <c r="R145" s="261"/>
      <c r="S145" s="261"/>
      <c r="T145" s="262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3" t="s">
        <v>172</v>
      </c>
      <c r="AU145" s="263" t="s">
        <v>85</v>
      </c>
      <c r="AV145" s="15" t="s">
        <v>170</v>
      </c>
      <c r="AW145" s="15" t="s">
        <v>32</v>
      </c>
      <c r="AX145" s="15" t="s">
        <v>83</v>
      </c>
      <c r="AY145" s="263" t="s">
        <v>164</v>
      </c>
    </row>
    <row r="146" s="2" customFormat="1" ht="16.5" customHeight="1">
      <c r="A146" s="38"/>
      <c r="B146" s="39"/>
      <c r="C146" s="218" t="s">
        <v>211</v>
      </c>
      <c r="D146" s="218" t="s">
        <v>166</v>
      </c>
      <c r="E146" s="219" t="s">
        <v>231</v>
      </c>
      <c r="F146" s="220" t="s">
        <v>232</v>
      </c>
      <c r="G146" s="221" t="s">
        <v>220</v>
      </c>
      <c r="H146" s="222">
        <v>9.6349999999999998</v>
      </c>
      <c r="I146" s="223"/>
      <c r="J146" s="224">
        <f>ROUND(I146*H146,2)</f>
        <v>0</v>
      </c>
      <c r="K146" s="220" t="s">
        <v>1</v>
      </c>
      <c r="L146" s="44"/>
      <c r="M146" s="225" t="s">
        <v>1</v>
      </c>
      <c r="N146" s="226" t="s">
        <v>41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170</v>
      </c>
      <c r="AT146" s="229" t="s">
        <v>166</v>
      </c>
      <c r="AU146" s="229" t="s">
        <v>85</v>
      </c>
      <c r="AY146" s="17" t="s">
        <v>164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83</v>
      </c>
      <c r="BK146" s="230">
        <f>ROUND(I146*H146,2)</f>
        <v>0</v>
      </c>
      <c r="BL146" s="17" t="s">
        <v>170</v>
      </c>
      <c r="BM146" s="229" t="s">
        <v>292</v>
      </c>
    </row>
    <row r="147" s="13" customFormat="1">
      <c r="A147" s="13"/>
      <c r="B147" s="231"/>
      <c r="C147" s="232"/>
      <c r="D147" s="233" t="s">
        <v>172</v>
      </c>
      <c r="E147" s="234" t="s">
        <v>1</v>
      </c>
      <c r="F147" s="235" t="s">
        <v>396</v>
      </c>
      <c r="G147" s="232"/>
      <c r="H147" s="236">
        <v>9.6349999999999998</v>
      </c>
      <c r="I147" s="237"/>
      <c r="J147" s="232"/>
      <c r="K147" s="232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172</v>
      </c>
      <c r="AU147" s="242" t="s">
        <v>85</v>
      </c>
      <c r="AV147" s="13" t="s">
        <v>85</v>
      </c>
      <c r="AW147" s="13" t="s">
        <v>32</v>
      </c>
      <c r="AX147" s="13" t="s">
        <v>76</v>
      </c>
      <c r="AY147" s="242" t="s">
        <v>164</v>
      </c>
    </row>
    <row r="148" s="15" customFormat="1">
      <c r="A148" s="15"/>
      <c r="B148" s="253"/>
      <c r="C148" s="254"/>
      <c r="D148" s="233" t="s">
        <v>172</v>
      </c>
      <c r="E148" s="255" t="s">
        <v>1</v>
      </c>
      <c r="F148" s="256" t="s">
        <v>201</v>
      </c>
      <c r="G148" s="254"/>
      <c r="H148" s="257">
        <v>9.6349999999999998</v>
      </c>
      <c r="I148" s="258"/>
      <c r="J148" s="254"/>
      <c r="K148" s="254"/>
      <c r="L148" s="259"/>
      <c r="M148" s="260"/>
      <c r="N148" s="261"/>
      <c r="O148" s="261"/>
      <c r="P148" s="261"/>
      <c r="Q148" s="261"/>
      <c r="R148" s="261"/>
      <c r="S148" s="261"/>
      <c r="T148" s="262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3" t="s">
        <v>172</v>
      </c>
      <c r="AU148" s="263" t="s">
        <v>85</v>
      </c>
      <c r="AV148" s="15" t="s">
        <v>170</v>
      </c>
      <c r="AW148" s="15" t="s">
        <v>32</v>
      </c>
      <c r="AX148" s="15" t="s">
        <v>83</v>
      </c>
      <c r="AY148" s="263" t="s">
        <v>164</v>
      </c>
    </row>
    <row r="149" s="2" customFormat="1" ht="16.5" customHeight="1">
      <c r="A149" s="38"/>
      <c r="B149" s="39"/>
      <c r="C149" s="218" t="s">
        <v>209</v>
      </c>
      <c r="D149" s="218" t="s">
        <v>166</v>
      </c>
      <c r="E149" s="219" t="s">
        <v>236</v>
      </c>
      <c r="F149" s="220" t="s">
        <v>237</v>
      </c>
      <c r="G149" s="221" t="s">
        <v>220</v>
      </c>
      <c r="H149" s="222">
        <v>568.46500000000003</v>
      </c>
      <c r="I149" s="223"/>
      <c r="J149" s="224">
        <f>ROUND(I149*H149,2)</f>
        <v>0</v>
      </c>
      <c r="K149" s="220" t="s">
        <v>1</v>
      </c>
      <c r="L149" s="44"/>
      <c r="M149" s="225" t="s">
        <v>1</v>
      </c>
      <c r="N149" s="226" t="s">
        <v>41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170</v>
      </c>
      <c r="AT149" s="229" t="s">
        <v>166</v>
      </c>
      <c r="AU149" s="229" t="s">
        <v>85</v>
      </c>
      <c r="AY149" s="17" t="s">
        <v>164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83</v>
      </c>
      <c r="BK149" s="230">
        <f>ROUND(I149*H149,2)</f>
        <v>0</v>
      </c>
      <c r="BL149" s="17" t="s">
        <v>170</v>
      </c>
      <c r="BM149" s="229" t="s">
        <v>293</v>
      </c>
    </row>
    <row r="150" s="13" customFormat="1">
      <c r="A150" s="13"/>
      <c r="B150" s="231"/>
      <c r="C150" s="232"/>
      <c r="D150" s="233" t="s">
        <v>172</v>
      </c>
      <c r="E150" s="234" t="s">
        <v>1</v>
      </c>
      <c r="F150" s="235" t="s">
        <v>397</v>
      </c>
      <c r="G150" s="232"/>
      <c r="H150" s="236">
        <v>568.46500000000003</v>
      </c>
      <c r="I150" s="237"/>
      <c r="J150" s="232"/>
      <c r="K150" s="232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172</v>
      </c>
      <c r="AU150" s="242" t="s">
        <v>85</v>
      </c>
      <c r="AV150" s="13" t="s">
        <v>85</v>
      </c>
      <c r="AW150" s="13" t="s">
        <v>32</v>
      </c>
      <c r="AX150" s="13" t="s">
        <v>76</v>
      </c>
      <c r="AY150" s="242" t="s">
        <v>164</v>
      </c>
    </row>
    <row r="151" s="15" customFormat="1">
      <c r="A151" s="15"/>
      <c r="B151" s="253"/>
      <c r="C151" s="254"/>
      <c r="D151" s="233" t="s">
        <v>172</v>
      </c>
      <c r="E151" s="255" t="s">
        <v>1</v>
      </c>
      <c r="F151" s="256" t="s">
        <v>201</v>
      </c>
      <c r="G151" s="254"/>
      <c r="H151" s="257">
        <v>568.46500000000003</v>
      </c>
      <c r="I151" s="258"/>
      <c r="J151" s="254"/>
      <c r="K151" s="254"/>
      <c r="L151" s="259"/>
      <c r="M151" s="260"/>
      <c r="N151" s="261"/>
      <c r="O151" s="261"/>
      <c r="P151" s="261"/>
      <c r="Q151" s="261"/>
      <c r="R151" s="261"/>
      <c r="S151" s="261"/>
      <c r="T151" s="262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3" t="s">
        <v>172</v>
      </c>
      <c r="AU151" s="263" t="s">
        <v>85</v>
      </c>
      <c r="AV151" s="15" t="s">
        <v>170</v>
      </c>
      <c r="AW151" s="15" t="s">
        <v>32</v>
      </c>
      <c r="AX151" s="15" t="s">
        <v>83</v>
      </c>
      <c r="AY151" s="263" t="s">
        <v>164</v>
      </c>
    </row>
    <row r="152" s="2" customFormat="1" ht="21.75" customHeight="1">
      <c r="A152" s="38"/>
      <c r="B152" s="39"/>
      <c r="C152" s="218" t="s">
        <v>224</v>
      </c>
      <c r="D152" s="218" t="s">
        <v>166</v>
      </c>
      <c r="E152" s="219" t="s">
        <v>241</v>
      </c>
      <c r="F152" s="220" t="s">
        <v>242</v>
      </c>
      <c r="G152" s="221" t="s">
        <v>220</v>
      </c>
      <c r="H152" s="222">
        <v>9.6349999999999998</v>
      </c>
      <c r="I152" s="223"/>
      <c r="J152" s="224">
        <f>ROUND(I152*H152,2)</f>
        <v>0</v>
      </c>
      <c r="K152" s="220" t="s">
        <v>1</v>
      </c>
      <c r="L152" s="44"/>
      <c r="M152" s="225" t="s">
        <v>1</v>
      </c>
      <c r="N152" s="226" t="s">
        <v>41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170</v>
      </c>
      <c r="AT152" s="229" t="s">
        <v>166</v>
      </c>
      <c r="AU152" s="229" t="s">
        <v>85</v>
      </c>
      <c r="AY152" s="17" t="s">
        <v>164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83</v>
      </c>
      <c r="BK152" s="230">
        <f>ROUND(I152*H152,2)</f>
        <v>0</v>
      </c>
      <c r="BL152" s="17" t="s">
        <v>170</v>
      </c>
      <c r="BM152" s="229" t="s">
        <v>296</v>
      </c>
    </row>
    <row r="153" s="13" customFormat="1">
      <c r="A153" s="13"/>
      <c r="B153" s="231"/>
      <c r="C153" s="232"/>
      <c r="D153" s="233" t="s">
        <v>172</v>
      </c>
      <c r="E153" s="234" t="s">
        <v>1</v>
      </c>
      <c r="F153" s="235" t="s">
        <v>396</v>
      </c>
      <c r="G153" s="232"/>
      <c r="H153" s="236">
        <v>9.6349999999999998</v>
      </c>
      <c r="I153" s="237"/>
      <c r="J153" s="232"/>
      <c r="K153" s="232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172</v>
      </c>
      <c r="AU153" s="242" t="s">
        <v>85</v>
      </c>
      <c r="AV153" s="13" t="s">
        <v>85</v>
      </c>
      <c r="AW153" s="13" t="s">
        <v>32</v>
      </c>
      <c r="AX153" s="13" t="s">
        <v>76</v>
      </c>
      <c r="AY153" s="242" t="s">
        <v>164</v>
      </c>
    </row>
    <row r="154" s="15" customFormat="1">
      <c r="A154" s="15"/>
      <c r="B154" s="253"/>
      <c r="C154" s="254"/>
      <c r="D154" s="233" t="s">
        <v>172</v>
      </c>
      <c r="E154" s="255" t="s">
        <v>1</v>
      </c>
      <c r="F154" s="256" t="s">
        <v>201</v>
      </c>
      <c r="G154" s="254"/>
      <c r="H154" s="257">
        <v>9.6349999999999998</v>
      </c>
      <c r="I154" s="258"/>
      <c r="J154" s="254"/>
      <c r="K154" s="254"/>
      <c r="L154" s="259"/>
      <c r="M154" s="260"/>
      <c r="N154" s="261"/>
      <c r="O154" s="261"/>
      <c r="P154" s="261"/>
      <c r="Q154" s="261"/>
      <c r="R154" s="261"/>
      <c r="S154" s="261"/>
      <c r="T154" s="262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3" t="s">
        <v>172</v>
      </c>
      <c r="AU154" s="263" t="s">
        <v>85</v>
      </c>
      <c r="AV154" s="15" t="s">
        <v>170</v>
      </c>
      <c r="AW154" s="15" t="s">
        <v>32</v>
      </c>
      <c r="AX154" s="15" t="s">
        <v>83</v>
      </c>
      <c r="AY154" s="263" t="s">
        <v>164</v>
      </c>
    </row>
    <row r="155" s="12" customFormat="1" ht="22.8" customHeight="1">
      <c r="A155" s="12"/>
      <c r="B155" s="202"/>
      <c r="C155" s="203"/>
      <c r="D155" s="204" t="s">
        <v>75</v>
      </c>
      <c r="E155" s="216" t="s">
        <v>244</v>
      </c>
      <c r="F155" s="216" t="s">
        <v>308</v>
      </c>
      <c r="G155" s="203"/>
      <c r="H155" s="203"/>
      <c r="I155" s="206"/>
      <c r="J155" s="217">
        <f>BK155</f>
        <v>0</v>
      </c>
      <c r="K155" s="203"/>
      <c r="L155" s="208"/>
      <c r="M155" s="209"/>
      <c r="N155" s="210"/>
      <c r="O155" s="210"/>
      <c r="P155" s="211">
        <f>P156</f>
        <v>0</v>
      </c>
      <c r="Q155" s="210"/>
      <c r="R155" s="211">
        <f>R156</f>
        <v>0</v>
      </c>
      <c r="S155" s="210"/>
      <c r="T155" s="212">
        <f>T156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3" t="s">
        <v>83</v>
      </c>
      <c r="AT155" s="214" t="s">
        <v>75</v>
      </c>
      <c r="AU155" s="214" t="s">
        <v>83</v>
      </c>
      <c r="AY155" s="213" t="s">
        <v>164</v>
      </c>
      <c r="BK155" s="215">
        <f>BK156</f>
        <v>0</v>
      </c>
    </row>
    <row r="156" s="2" customFormat="1" ht="21.75" customHeight="1">
      <c r="A156" s="38"/>
      <c r="B156" s="39"/>
      <c r="C156" s="218" t="s">
        <v>230</v>
      </c>
      <c r="D156" s="218" t="s">
        <v>166</v>
      </c>
      <c r="E156" s="219" t="s">
        <v>247</v>
      </c>
      <c r="F156" s="220" t="s">
        <v>248</v>
      </c>
      <c r="G156" s="221" t="s">
        <v>220</v>
      </c>
      <c r="H156" s="222">
        <v>0.025999999999999999</v>
      </c>
      <c r="I156" s="223"/>
      <c r="J156" s="224">
        <f>ROUND(I156*H156,2)</f>
        <v>0</v>
      </c>
      <c r="K156" s="220" t="s">
        <v>1</v>
      </c>
      <c r="L156" s="44"/>
      <c r="M156" s="264" t="s">
        <v>1</v>
      </c>
      <c r="N156" s="265" t="s">
        <v>41</v>
      </c>
      <c r="O156" s="266"/>
      <c r="P156" s="267">
        <f>O156*H156</f>
        <v>0</v>
      </c>
      <c r="Q156" s="267">
        <v>0</v>
      </c>
      <c r="R156" s="267">
        <f>Q156*H156</f>
        <v>0</v>
      </c>
      <c r="S156" s="267">
        <v>0</v>
      </c>
      <c r="T156" s="26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170</v>
      </c>
      <c r="AT156" s="229" t="s">
        <v>166</v>
      </c>
      <c r="AU156" s="229" t="s">
        <v>85</v>
      </c>
      <c r="AY156" s="17" t="s">
        <v>164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83</v>
      </c>
      <c r="BK156" s="230">
        <f>ROUND(I156*H156,2)</f>
        <v>0</v>
      </c>
      <c r="BL156" s="17" t="s">
        <v>170</v>
      </c>
      <c r="BM156" s="229" t="s">
        <v>298</v>
      </c>
    </row>
    <row r="157" s="2" customFormat="1" ht="6.96" customHeight="1">
      <c r="A157" s="38"/>
      <c r="B157" s="66"/>
      <c r="C157" s="67"/>
      <c r="D157" s="67"/>
      <c r="E157" s="67"/>
      <c r="F157" s="67"/>
      <c r="G157" s="67"/>
      <c r="H157" s="67"/>
      <c r="I157" s="67"/>
      <c r="J157" s="67"/>
      <c r="K157" s="67"/>
      <c r="L157" s="44"/>
      <c r="M157" s="38"/>
      <c r="O157" s="38"/>
      <c r="P157" s="38"/>
      <c r="Q157" s="38"/>
      <c r="R157" s="38"/>
      <c r="S157" s="38"/>
      <c r="T157" s="38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</row>
  </sheetData>
  <sheetProtection sheet="1" autoFilter="0" formatColumns="0" formatRows="0" objects="1" scenarios="1" spinCount="100000" saltValue="oqnHaW3/sCrIZRlPzUU7iIC3rFjA/IIUghlJZe+s4jeUtOLIJ127zheyIS/iP27yEwx3YkDES91zgCiVIGCuzQ==" hashValue="iyr0lLoyLHbFybIePd986JI+jbTeJIllYwf4/WBFEXka6Gw3HvL+y1ZTywIZByc6rn2JOzZxj/JnLMpvrAL02Q==" algorithmName="SHA-512" password="C7A2"/>
  <autoFilter ref="C120:K156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131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2021022oL - _II-401, III-36063, III-36066 Lipník, úprava křižovatky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132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398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8. 6. 2022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138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ROUND((SUM(BE118:BE135)),  2)</f>
        <v>0</v>
      </c>
      <c r="G33" s="38"/>
      <c r="H33" s="38"/>
      <c r="I33" s="155">
        <v>0.20999999999999999</v>
      </c>
      <c r="J33" s="154">
        <f>ROUND(((SUM(BE118:BE135))*I33),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ROUND((SUM(BF118:BF135)),  2)</f>
        <v>0</v>
      </c>
      <c r="G34" s="38"/>
      <c r="H34" s="38"/>
      <c r="I34" s="155">
        <v>0.14999999999999999</v>
      </c>
      <c r="J34" s="154">
        <f>ROUND(((SUM(BF118:BF135))*I34),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ROUND((SUM(BG118:BG135)),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ROUND((SUM(BH118:BH135)),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ROUND((SUM(BI118:BI135)),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2021022oL - _II-401, III-36063, III-36066 Lipník, úprava křižovatky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027 - Rozpočet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Obec Lipník u Hrotovic</v>
      </c>
      <c r="G89" s="40"/>
      <c r="H89" s="40"/>
      <c r="I89" s="32" t="s">
        <v>22</v>
      </c>
      <c r="J89" s="79" t="str">
        <f>IF(J12="","",J12)</f>
        <v>8. 6. 2022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Obec Lipník</v>
      </c>
      <c r="G91" s="40"/>
      <c r="H91" s="40"/>
      <c r="I91" s="32" t="s">
        <v>30</v>
      </c>
      <c r="J91" s="36" t="str">
        <f>E21</f>
        <v>TERRA-POZEMKOVÉ ÚPRAVY,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Milan Holotík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140</v>
      </c>
      <c r="D94" s="176"/>
      <c r="E94" s="176"/>
      <c r="F94" s="176"/>
      <c r="G94" s="176"/>
      <c r="H94" s="176"/>
      <c r="I94" s="176"/>
      <c r="J94" s="177" t="s">
        <v>141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142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143</v>
      </c>
    </row>
    <row r="97" s="9" customFormat="1" ht="24.96" customHeight="1">
      <c r="A97" s="9"/>
      <c r="B97" s="179"/>
      <c r="C97" s="180"/>
      <c r="D97" s="181" t="s">
        <v>251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266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149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2021022oL - _II-401, III-36063, III-36066 Lipník, úprava křižovatky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132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SO 027 - Rozpočet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>Obec Lipník u Hrotovic</v>
      </c>
      <c r="G112" s="40"/>
      <c r="H112" s="40"/>
      <c r="I112" s="32" t="s">
        <v>22</v>
      </c>
      <c r="J112" s="79" t="str">
        <f>IF(J12="","",J12)</f>
        <v>8. 6. 2022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40.05" customHeight="1">
      <c r="A114" s="38"/>
      <c r="B114" s="39"/>
      <c r="C114" s="32" t="s">
        <v>24</v>
      </c>
      <c r="D114" s="40"/>
      <c r="E114" s="40"/>
      <c r="F114" s="27" t="str">
        <f>E15</f>
        <v>Obec Lipník</v>
      </c>
      <c r="G114" s="40"/>
      <c r="H114" s="40"/>
      <c r="I114" s="32" t="s">
        <v>30</v>
      </c>
      <c r="J114" s="36" t="str">
        <f>E21</f>
        <v>TERRA-POZEMKOVÉ ÚPRAVY, s.r.o.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28</v>
      </c>
      <c r="D115" s="40"/>
      <c r="E115" s="40"/>
      <c r="F115" s="27" t="str">
        <f>IF(E18="","",E18)</f>
        <v>Vyplň údaj</v>
      </c>
      <c r="G115" s="40"/>
      <c r="H115" s="40"/>
      <c r="I115" s="32" t="s">
        <v>33</v>
      </c>
      <c r="J115" s="36" t="str">
        <f>E24</f>
        <v xml:space="preserve"> Milan Holotík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150</v>
      </c>
      <c r="D117" s="194" t="s">
        <v>61</v>
      </c>
      <c r="E117" s="194" t="s">
        <v>57</v>
      </c>
      <c r="F117" s="194" t="s">
        <v>58</v>
      </c>
      <c r="G117" s="194" t="s">
        <v>151</v>
      </c>
      <c r="H117" s="194" t="s">
        <v>152</v>
      </c>
      <c r="I117" s="194" t="s">
        <v>153</v>
      </c>
      <c r="J117" s="194" t="s">
        <v>141</v>
      </c>
      <c r="K117" s="195" t="s">
        <v>154</v>
      </c>
      <c r="L117" s="196"/>
      <c r="M117" s="100" t="s">
        <v>1</v>
      </c>
      <c r="N117" s="101" t="s">
        <v>40</v>
      </c>
      <c r="O117" s="101" t="s">
        <v>155</v>
      </c>
      <c r="P117" s="101" t="s">
        <v>156</v>
      </c>
      <c r="Q117" s="101" t="s">
        <v>157</v>
      </c>
      <c r="R117" s="101" t="s">
        <v>158</v>
      </c>
      <c r="S117" s="101" t="s">
        <v>159</v>
      </c>
      <c r="T117" s="102" t="s">
        <v>160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161</v>
      </c>
      <c r="D118" s="40"/>
      <c r="E118" s="40"/>
      <c r="F118" s="40"/>
      <c r="G118" s="40"/>
      <c r="H118" s="40"/>
      <c r="I118" s="40"/>
      <c r="J118" s="197">
        <f>BK118</f>
        <v>0</v>
      </c>
      <c r="K118" s="40"/>
      <c r="L118" s="44"/>
      <c r="M118" s="103"/>
      <c r="N118" s="198"/>
      <c r="O118" s="104"/>
      <c r="P118" s="199">
        <f>P119</f>
        <v>0</v>
      </c>
      <c r="Q118" s="104"/>
      <c r="R118" s="199">
        <f>R119</f>
        <v>0</v>
      </c>
      <c r="S118" s="104"/>
      <c r="T118" s="200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75</v>
      </c>
      <c r="AU118" s="17" t="s">
        <v>143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75</v>
      </c>
      <c r="E119" s="205" t="s">
        <v>162</v>
      </c>
      <c r="F119" s="205" t="s">
        <v>254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0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83</v>
      </c>
      <c r="AT119" s="214" t="s">
        <v>75</v>
      </c>
      <c r="AU119" s="214" t="s">
        <v>76</v>
      </c>
      <c r="AY119" s="213" t="s">
        <v>164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75</v>
      </c>
      <c r="E120" s="216" t="s">
        <v>83</v>
      </c>
      <c r="F120" s="216" t="s">
        <v>268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SUM(P121:P135)</f>
        <v>0</v>
      </c>
      <c r="Q120" s="210"/>
      <c r="R120" s="211">
        <f>SUM(R121:R135)</f>
        <v>0</v>
      </c>
      <c r="S120" s="210"/>
      <c r="T120" s="212">
        <f>SUM(T121:T135)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83</v>
      </c>
      <c r="AT120" s="214" t="s">
        <v>75</v>
      </c>
      <c r="AU120" s="214" t="s">
        <v>83</v>
      </c>
      <c r="AY120" s="213" t="s">
        <v>164</v>
      </c>
      <c r="BK120" s="215">
        <f>SUM(BK121:BK135)</f>
        <v>0</v>
      </c>
    </row>
    <row r="121" s="2" customFormat="1" ht="16.5" customHeight="1">
      <c r="A121" s="38"/>
      <c r="B121" s="39"/>
      <c r="C121" s="218" t="s">
        <v>83</v>
      </c>
      <c r="D121" s="218" t="s">
        <v>166</v>
      </c>
      <c r="E121" s="219" t="s">
        <v>279</v>
      </c>
      <c r="F121" s="220" t="s">
        <v>280</v>
      </c>
      <c r="G121" s="221" t="s">
        <v>169</v>
      </c>
      <c r="H121" s="222">
        <v>10</v>
      </c>
      <c r="I121" s="223"/>
      <c r="J121" s="224">
        <f>ROUND(I121*H121,2)</f>
        <v>0</v>
      </c>
      <c r="K121" s="220" t="s">
        <v>1</v>
      </c>
      <c r="L121" s="44"/>
      <c r="M121" s="225" t="s">
        <v>1</v>
      </c>
      <c r="N121" s="226" t="s">
        <v>41</v>
      </c>
      <c r="O121" s="91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9" t="s">
        <v>170</v>
      </c>
      <c r="AT121" s="229" t="s">
        <v>166</v>
      </c>
      <c r="AU121" s="229" t="s">
        <v>85</v>
      </c>
      <c r="AY121" s="17" t="s">
        <v>164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83</v>
      </c>
      <c r="BK121" s="230">
        <f>ROUND(I121*H121,2)</f>
        <v>0</v>
      </c>
      <c r="BL121" s="17" t="s">
        <v>170</v>
      </c>
      <c r="BM121" s="229" t="s">
        <v>85</v>
      </c>
    </row>
    <row r="122" s="13" customFormat="1">
      <c r="A122" s="13"/>
      <c r="B122" s="231"/>
      <c r="C122" s="232"/>
      <c r="D122" s="233" t="s">
        <v>172</v>
      </c>
      <c r="E122" s="234" t="s">
        <v>1</v>
      </c>
      <c r="F122" s="235" t="s">
        <v>399</v>
      </c>
      <c r="G122" s="232"/>
      <c r="H122" s="236">
        <v>10</v>
      </c>
      <c r="I122" s="237"/>
      <c r="J122" s="232"/>
      <c r="K122" s="232"/>
      <c r="L122" s="238"/>
      <c r="M122" s="239"/>
      <c r="N122" s="240"/>
      <c r="O122" s="240"/>
      <c r="P122" s="240"/>
      <c r="Q122" s="240"/>
      <c r="R122" s="240"/>
      <c r="S122" s="240"/>
      <c r="T122" s="24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2" t="s">
        <v>172</v>
      </c>
      <c r="AU122" s="242" t="s">
        <v>85</v>
      </c>
      <c r="AV122" s="13" t="s">
        <v>85</v>
      </c>
      <c r="AW122" s="13" t="s">
        <v>32</v>
      </c>
      <c r="AX122" s="13" t="s">
        <v>76</v>
      </c>
      <c r="AY122" s="242" t="s">
        <v>164</v>
      </c>
    </row>
    <row r="123" s="15" customFormat="1">
      <c r="A123" s="15"/>
      <c r="B123" s="253"/>
      <c r="C123" s="254"/>
      <c r="D123" s="233" t="s">
        <v>172</v>
      </c>
      <c r="E123" s="255" t="s">
        <v>1</v>
      </c>
      <c r="F123" s="256" t="s">
        <v>201</v>
      </c>
      <c r="G123" s="254"/>
      <c r="H123" s="257">
        <v>10</v>
      </c>
      <c r="I123" s="258"/>
      <c r="J123" s="254"/>
      <c r="K123" s="254"/>
      <c r="L123" s="259"/>
      <c r="M123" s="260"/>
      <c r="N123" s="261"/>
      <c r="O123" s="261"/>
      <c r="P123" s="261"/>
      <c r="Q123" s="261"/>
      <c r="R123" s="261"/>
      <c r="S123" s="261"/>
      <c r="T123" s="262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63" t="s">
        <v>172</v>
      </c>
      <c r="AU123" s="263" t="s">
        <v>85</v>
      </c>
      <c r="AV123" s="15" t="s">
        <v>170</v>
      </c>
      <c r="AW123" s="15" t="s">
        <v>32</v>
      </c>
      <c r="AX123" s="15" t="s">
        <v>83</v>
      </c>
      <c r="AY123" s="263" t="s">
        <v>164</v>
      </c>
    </row>
    <row r="124" s="2" customFormat="1" ht="21.75" customHeight="1">
      <c r="A124" s="38"/>
      <c r="B124" s="39"/>
      <c r="C124" s="218" t="s">
        <v>85</v>
      </c>
      <c r="D124" s="218" t="s">
        <v>166</v>
      </c>
      <c r="E124" s="219" t="s">
        <v>282</v>
      </c>
      <c r="F124" s="220" t="s">
        <v>283</v>
      </c>
      <c r="G124" s="221" t="s">
        <v>191</v>
      </c>
      <c r="H124" s="222">
        <v>1.925</v>
      </c>
      <c r="I124" s="223"/>
      <c r="J124" s="224">
        <f>ROUND(I124*H124,2)</f>
        <v>0</v>
      </c>
      <c r="K124" s="220" t="s">
        <v>1</v>
      </c>
      <c r="L124" s="44"/>
      <c r="M124" s="225" t="s">
        <v>1</v>
      </c>
      <c r="N124" s="226" t="s">
        <v>41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170</v>
      </c>
      <c r="AT124" s="229" t="s">
        <v>166</v>
      </c>
      <c r="AU124" s="229" t="s">
        <v>85</v>
      </c>
      <c r="AY124" s="17" t="s">
        <v>164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83</v>
      </c>
      <c r="BK124" s="230">
        <f>ROUND(I124*H124,2)</f>
        <v>0</v>
      </c>
      <c r="BL124" s="17" t="s">
        <v>170</v>
      </c>
      <c r="BM124" s="229" t="s">
        <v>170</v>
      </c>
    </row>
    <row r="125" s="14" customFormat="1">
      <c r="A125" s="14"/>
      <c r="B125" s="243"/>
      <c r="C125" s="244"/>
      <c r="D125" s="233" t="s">
        <v>172</v>
      </c>
      <c r="E125" s="245" t="s">
        <v>1</v>
      </c>
      <c r="F125" s="246" t="s">
        <v>284</v>
      </c>
      <c r="G125" s="244"/>
      <c r="H125" s="245" t="s">
        <v>1</v>
      </c>
      <c r="I125" s="247"/>
      <c r="J125" s="244"/>
      <c r="K125" s="244"/>
      <c r="L125" s="248"/>
      <c r="M125" s="249"/>
      <c r="N125" s="250"/>
      <c r="O125" s="250"/>
      <c r="P125" s="250"/>
      <c r="Q125" s="250"/>
      <c r="R125" s="250"/>
      <c r="S125" s="250"/>
      <c r="T125" s="251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2" t="s">
        <v>172</v>
      </c>
      <c r="AU125" s="252" t="s">
        <v>85</v>
      </c>
      <c r="AV125" s="14" t="s">
        <v>83</v>
      </c>
      <c r="AW125" s="14" t="s">
        <v>32</v>
      </c>
      <c r="AX125" s="14" t="s">
        <v>76</v>
      </c>
      <c r="AY125" s="252" t="s">
        <v>164</v>
      </c>
    </row>
    <row r="126" s="13" customFormat="1">
      <c r="A126" s="13"/>
      <c r="B126" s="231"/>
      <c r="C126" s="232"/>
      <c r="D126" s="233" t="s">
        <v>172</v>
      </c>
      <c r="E126" s="234" t="s">
        <v>1</v>
      </c>
      <c r="F126" s="235" t="s">
        <v>400</v>
      </c>
      <c r="G126" s="232"/>
      <c r="H126" s="236">
        <v>1.925</v>
      </c>
      <c r="I126" s="237"/>
      <c r="J126" s="232"/>
      <c r="K126" s="232"/>
      <c r="L126" s="238"/>
      <c r="M126" s="239"/>
      <c r="N126" s="240"/>
      <c r="O126" s="240"/>
      <c r="P126" s="240"/>
      <c r="Q126" s="240"/>
      <c r="R126" s="240"/>
      <c r="S126" s="240"/>
      <c r="T126" s="24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2" t="s">
        <v>172</v>
      </c>
      <c r="AU126" s="242" t="s">
        <v>85</v>
      </c>
      <c r="AV126" s="13" t="s">
        <v>85</v>
      </c>
      <c r="AW126" s="13" t="s">
        <v>32</v>
      </c>
      <c r="AX126" s="13" t="s">
        <v>76</v>
      </c>
      <c r="AY126" s="242" t="s">
        <v>164</v>
      </c>
    </row>
    <row r="127" s="15" customFormat="1">
      <c r="A127" s="15"/>
      <c r="B127" s="253"/>
      <c r="C127" s="254"/>
      <c r="D127" s="233" t="s">
        <v>172</v>
      </c>
      <c r="E127" s="255" t="s">
        <v>1</v>
      </c>
      <c r="F127" s="256" t="s">
        <v>201</v>
      </c>
      <c r="G127" s="254"/>
      <c r="H127" s="257">
        <v>1.925</v>
      </c>
      <c r="I127" s="258"/>
      <c r="J127" s="254"/>
      <c r="K127" s="254"/>
      <c r="L127" s="259"/>
      <c r="M127" s="260"/>
      <c r="N127" s="261"/>
      <c r="O127" s="261"/>
      <c r="P127" s="261"/>
      <c r="Q127" s="261"/>
      <c r="R127" s="261"/>
      <c r="S127" s="261"/>
      <c r="T127" s="262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3" t="s">
        <v>172</v>
      </c>
      <c r="AU127" s="263" t="s">
        <v>85</v>
      </c>
      <c r="AV127" s="15" t="s">
        <v>170</v>
      </c>
      <c r="AW127" s="15" t="s">
        <v>32</v>
      </c>
      <c r="AX127" s="15" t="s">
        <v>83</v>
      </c>
      <c r="AY127" s="263" t="s">
        <v>164</v>
      </c>
    </row>
    <row r="128" s="2" customFormat="1" ht="24.15" customHeight="1">
      <c r="A128" s="38"/>
      <c r="B128" s="39"/>
      <c r="C128" s="218" t="s">
        <v>178</v>
      </c>
      <c r="D128" s="218" t="s">
        <v>166</v>
      </c>
      <c r="E128" s="219" t="s">
        <v>287</v>
      </c>
      <c r="F128" s="220" t="s">
        <v>288</v>
      </c>
      <c r="G128" s="221" t="s">
        <v>191</v>
      </c>
      <c r="H128" s="222">
        <v>0.82499999999999996</v>
      </c>
      <c r="I128" s="223"/>
      <c r="J128" s="224">
        <f>ROUND(I128*H128,2)</f>
        <v>0</v>
      </c>
      <c r="K128" s="220" t="s">
        <v>1</v>
      </c>
      <c r="L128" s="44"/>
      <c r="M128" s="225" t="s">
        <v>1</v>
      </c>
      <c r="N128" s="226" t="s">
        <v>41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170</v>
      </c>
      <c r="AT128" s="229" t="s">
        <v>166</v>
      </c>
      <c r="AU128" s="229" t="s">
        <v>85</v>
      </c>
      <c r="AY128" s="17" t="s">
        <v>164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83</v>
      </c>
      <c r="BK128" s="230">
        <f>ROUND(I128*H128,2)</f>
        <v>0</v>
      </c>
      <c r="BL128" s="17" t="s">
        <v>170</v>
      </c>
      <c r="BM128" s="229" t="s">
        <v>194</v>
      </c>
    </row>
    <row r="129" s="14" customFormat="1">
      <c r="A129" s="14"/>
      <c r="B129" s="243"/>
      <c r="C129" s="244"/>
      <c r="D129" s="233" t="s">
        <v>172</v>
      </c>
      <c r="E129" s="245" t="s">
        <v>1</v>
      </c>
      <c r="F129" s="246" t="s">
        <v>289</v>
      </c>
      <c r="G129" s="244"/>
      <c r="H129" s="245" t="s">
        <v>1</v>
      </c>
      <c r="I129" s="247"/>
      <c r="J129" s="244"/>
      <c r="K129" s="244"/>
      <c r="L129" s="248"/>
      <c r="M129" s="249"/>
      <c r="N129" s="250"/>
      <c r="O129" s="250"/>
      <c r="P129" s="250"/>
      <c r="Q129" s="250"/>
      <c r="R129" s="250"/>
      <c r="S129" s="250"/>
      <c r="T129" s="25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2" t="s">
        <v>172</v>
      </c>
      <c r="AU129" s="252" t="s">
        <v>85</v>
      </c>
      <c r="AV129" s="14" t="s">
        <v>83</v>
      </c>
      <c r="AW129" s="14" t="s">
        <v>32</v>
      </c>
      <c r="AX129" s="14" t="s">
        <v>76</v>
      </c>
      <c r="AY129" s="252" t="s">
        <v>164</v>
      </c>
    </row>
    <row r="130" s="13" customFormat="1">
      <c r="A130" s="13"/>
      <c r="B130" s="231"/>
      <c r="C130" s="232"/>
      <c r="D130" s="233" t="s">
        <v>172</v>
      </c>
      <c r="E130" s="234" t="s">
        <v>1</v>
      </c>
      <c r="F130" s="235" t="s">
        <v>401</v>
      </c>
      <c r="G130" s="232"/>
      <c r="H130" s="236">
        <v>0.82499999999999996</v>
      </c>
      <c r="I130" s="237"/>
      <c r="J130" s="232"/>
      <c r="K130" s="232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172</v>
      </c>
      <c r="AU130" s="242" t="s">
        <v>85</v>
      </c>
      <c r="AV130" s="13" t="s">
        <v>85</v>
      </c>
      <c r="AW130" s="13" t="s">
        <v>32</v>
      </c>
      <c r="AX130" s="13" t="s">
        <v>76</v>
      </c>
      <c r="AY130" s="242" t="s">
        <v>164</v>
      </c>
    </row>
    <row r="131" s="15" customFormat="1">
      <c r="A131" s="15"/>
      <c r="B131" s="253"/>
      <c r="C131" s="254"/>
      <c r="D131" s="233" t="s">
        <v>172</v>
      </c>
      <c r="E131" s="255" t="s">
        <v>1</v>
      </c>
      <c r="F131" s="256" t="s">
        <v>201</v>
      </c>
      <c r="G131" s="254"/>
      <c r="H131" s="257">
        <v>0.82499999999999996</v>
      </c>
      <c r="I131" s="258"/>
      <c r="J131" s="254"/>
      <c r="K131" s="254"/>
      <c r="L131" s="259"/>
      <c r="M131" s="260"/>
      <c r="N131" s="261"/>
      <c r="O131" s="261"/>
      <c r="P131" s="261"/>
      <c r="Q131" s="261"/>
      <c r="R131" s="261"/>
      <c r="S131" s="261"/>
      <c r="T131" s="262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3" t="s">
        <v>172</v>
      </c>
      <c r="AU131" s="263" t="s">
        <v>85</v>
      </c>
      <c r="AV131" s="15" t="s">
        <v>170</v>
      </c>
      <c r="AW131" s="15" t="s">
        <v>32</v>
      </c>
      <c r="AX131" s="15" t="s">
        <v>83</v>
      </c>
      <c r="AY131" s="263" t="s">
        <v>164</v>
      </c>
    </row>
    <row r="132" s="2" customFormat="1" ht="24.15" customHeight="1">
      <c r="A132" s="38"/>
      <c r="B132" s="39"/>
      <c r="C132" s="218" t="s">
        <v>170</v>
      </c>
      <c r="D132" s="218" t="s">
        <v>166</v>
      </c>
      <c r="E132" s="219" t="s">
        <v>195</v>
      </c>
      <c r="F132" s="220" t="s">
        <v>196</v>
      </c>
      <c r="G132" s="221" t="s">
        <v>191</v>
      </c>
      <c r="H132" s="222">
        <v>2.75</v>
      </c>
      <c r="I132" s="223"/>
      <c r="J132" s="224">
        <f>ROUND(I132*H132,2)</f>
        <v>0</v>
      </c>
      <c r="K132" s="220" t="s">
        <v>1</v>
      </c>
      <c r="L132" s="44"/>
      <c r="M132" s="225" t="s">
        <v>1</v>
      </c>
      <c r="N132" s="226" t="s">
        <v>41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170</v>
      </c>
      <c r="AT132" s="229" t="s">
        <v>166</v>
      </c>
      <c r="AU132" s="229" t="s">
        <v>85</v>
      </c>
      <c r="AY132" s="17" t="s">
        <v>164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83</v>
      </c>
      <c r="BK132" s="230">
        <f>ROUND(I132*H132,2)</f>
        <v>0</v>
      </c>
      <c r="BL132" s="17" t="s">
        <v>170</v>
      </c>
      <c r="BM132" s="229" t="s">
        <v>211</v>
      </c>
    </row>
    <row r="133" s="2" customFormat="1" ht="21.75" customHeight="1">
      <c r="A133" s="38"/>
      <c r="B133" s="39"/>
      <c r="C133" s="218" t="s">
        <v>188</v>
      </c>
      <c r="D133" s="218" t="s">
        <v>166</v>
      </c>
      <c r="E133" s="219" t="s">
        <v>294</v>
      </c>
      <c r="F133" s="220" t="s">
        <v>295</v>
      </c>
      <c r="G133" s="221" t="s">
        <v>191</v>
      </c>
      <c r="H133" s="222">
        <v>1</v>
      </c>
      <c r="I133" s="223"/>
      <c r="J133" s="224">
        <f>ROUND(I133*H133,2)</f>
        <v>0</v>
      </c>
      <c r="K133" s="220" t="s">
        <v>1</v>
      </c>
      <c r="L133" s="44"/>
      <c r="M133" s="225" t="s">
        <v>1</v>
      </c>
      <c r="N133" s="226" t="s">
        <v>41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170</v>
      </c>
      <c r="AT133" s="229" t="s">
        <v>166</v>
      </c>
      <c r="AU133" s="229" t="s">
        <v>85</v>
      </c>
      <c r="AY133" s="17" t="s">
        <v>164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83</v>
      </c>
      <c r="BK133" s="230">
        <f>ROUND(I133*H133,2)</f>
        <v>0</v>
      </c>
      <c r="BL133" s="17" t="s">
        <v>170</v>
      </c>
      <c r="BM133" s="229" t="s">
        <v>224</v>
      </c>
    </row>
    <row r="134" s="13" customFormat="1">
      <c r="A134" s="13"/>
      <c r="B134" s="231"/>
      <c r="C134" s="232"/>
      <c r="D134" s="233" t="s">
        <v>172</v>
      </c>
      <c r="E134" s="234" t="s">
        <v>1</v>
      </c>
      <c r="F134" s="235" t="s">
        <v>402</v>
      </c>
      <c r="G134" s="232"/>
      <c r="H134" s="236">
        <v>1</v>
      </c>
      <c r="I134" s="237"/>
      <c r="J134" s="232"/>
      <c r="K134" s="232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172</v>
      </c>
      <c r="AU134" s="242" t="s">
        <v>85</v>
      </c>
      <c r="AV134" s="13" t="s">
        <v>85</v>
      </c>
      <c r="AW134" s="13" t="s">
        <v>32</v>
      </c>
      <c r="AX134" s="13" t="s">
        <v>76</v>
      </c>
      <c r="AY134" s="242" t="s">
        <v>164</v>
      </c>
    </row>
    <row r="135" s="15" customFormat="1">
      <c r="A135" s="15"/>
      <c r="B135" s="253"/>
      <c r="C135" s="254"/>
      <c r="D135" s="233" t="s">
        <v>172</v>
      </c>
      <c r="E135" s="255" t="s">
        <v>1</v>
      </c>
      <c r="F135" s="256" t="s">
        <v>201</v>
      </c>
      <c r="G135" s="254"/>
      <c r="H135" s="257">
        <v>1</v>
      </c>
      <c r="I135" s="258"/>
      <c r="J135" s="254"/>
      <c r="K135" s="254"/>
      <c r="L135" s="259"/>
      <c r="M135" s="269"/>
      <c r="N135" s="270"/>
      <c r="O135" s="270"/>
      <c r="P135" s="270"/>
      <c r="Q135" s="270"/>
      <c r="R135" s="270"/>
      <c r="S135" s="270"/>
      <c r="T135" s="271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3" t="s">
        <v>172</v>
      </c>
      <c r="AU135" s="263" t="s">
        <v>85</v>
      </c>
      <c r="AV135" s="15" t="s">
        <v>170</v>
      </c>
      <c r="AW135" s="15" t="s">
        <v>32</v>
      </c>
      <c r="AX135" s="15" t="s">
        <v>83</v>
      </c>
      <c r="AY135" s="263" t="s">
        <v>164</v>
      </c>
    </row>
    <row r="136" s="2" customFormat="1" ht="6.96" customHeight="1">
      <c r="A136" s="38"/>
      <c r="B136" s="66"/>
      <c r="C136" s="67"/>
      <c r="D136" s="67"/>
      <c r="E136" s="67"/>
      <c r="F136" s="67"/>
      <c r="G136" s="67"/>
      <c r="H136" s="67"/>
      <c r="I136" s="67"/>
      <c r="J136" s="67"/>
      <c r="K136" s="67"/>
      <c r="L136" s="44"/>
      <c r="M136" s="38"/>
      <c r="O136" s="38"/>
      <c r="P136" s="38"/>
      <c r="Q136" s="38"/>
      <c r="R136" s="38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</sheetData>
  <sheetProtection sheet="1" autoFilter="0" formatColumns="0" formatRows="0" objects="1" scenarios="1" spinCount="100000" saltValue="b+pabdY8W5qA17Q1TWat+IDsI+nywQdChAxJvBLTNeSmJIz0p8McHDos7m2vgEuIC7ZfuJ1ciezQT3Kc6QIoEA==" hashValue="Uj3Q3L53lIyrp8b4aRrgbATdXgxZQVPIZDnMxs65VMNNBRSuN0TkCHVFHweiZEU81y85k2vowvtDewBtbRUBKA==" algorithmName="SHA-512" password="C7A2"/>
  <autoFilter ref="C117:K135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FILIP\uzivatel</dc:creator>
  <cp:lastModifiedBy>FILIP\uzivatel</cp:lastModifiedBy>
  <dcterms:created xsi:type="dcterms:W3CDTF">2022-06-16T19:39:54Z</dcterms:created>
  <dcterms:modified xsi:type="dcterms:W3CDTF">2022-06-16T19:40:18Z</dcterms:modified>
</cp:coreProperties>
</file>