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29040" windowHeight="17640" activeTab="0"/>
  </bookViews>
  <sheets>
    <sheet name="List1" sheetId="1" r:id="rId1"/>
  </sheets>
  <externalReferences>
    <externalReference r:id="rId4"/>
  </externalReferences>
  <definedNames>
    <definedName name="_xlnm.Print_Area" localSheetId="0">'List1'!$A$1:$L$89</definedName>
  </definedNames>
  <calcPr calcId="191029"/>
  <extLst/>
</workbook>
</file>

<file path=xl/sharedStrings.xml><?xml version="1.0" encoding="utf-8"?>
<sst xmlns="http://schemas.openxmlformats.org/spreadsheetml/2006/main" count="169" uniqueCount="169">
  <si>
    <t>Předmět plnění</t>
  </si>
  <si>
    <t>Kat. číslo</t>
  </si>
  <si>
    <t>Počet ks v balení</t>
  </si>
  <si>
    <t>Výrobce</t>
  </si>
  <si>
    <t>Třída míry rizika</t>
  </si>
  <si>
    <t>Počet použití</t>
  </si>
  <si>
    <t>Český název předmětu plnění</t>
  </si>
  <si>
    <t>KLEŠTĚ – 8MM (XI) – KLEŠTĚ PROGRASP­_ENDOWRIST</t>
  </si>
  <si>
    <t>KAUTER MONOPOLARNI – 8MM (XI) – NUŽKY_ENDOWRIST</t>
  </si>
  <si>
    <t xml:space="preserve">JEHELEC – 8MM (XI) – VELKÝ_ENDOWRIST </t>
  </si>
  <si>
    <t>KAUTER BIPOLÁRNÍ – 8MM (XI) – MARYLAND_ENDOWRIST</t>
  </si>
  <si>
    <t>PŘÍSLUŠENSTVÍ – ROUŠKY STER. ROBOT. (XI) – NÁSTROJOVÉ RAMENO</t>
  </si>
  <si>
    <t>PŘÍSLUŠENSTVÍ (S/SI/XI) – KRYTKA NA MONOPOLÁRNÍ NŮŽKY</t>
  </si>
  <si>
    <t>PŘÍSLUŠENSTVÍ (S/SI/XI) – TĚSNĚNÍ PRO 5 MM ROBOT. NÁSTROJE</t>
  </si>
  <si>
    <t>PŘÍSLUŠENSTVÍ – ROUŠKY STER. ROBOT. (XI) – SLOUPEK</t>
  </si>
  <si>
    <t xml:space="preserve">JEHELEC – 8MM (XI) – MEGA SE STŘIHEM_ENDOWRIST </t>
  </si>
  <si>
    <t>KAUTER MONOPOLÁRNÍ – 8MM (XI) – HÁČEK_ENDOWRIST</t>
  </si>
  <si>
    <t>KAUTER MONOPOLÁRNÍ – 8MM (XI) – LOPATKA</t>
  </si>
  <si>
    <t>RETRAKTOR – 8MM (XI) – ÚCHOPOVÝ_MALÝ_ENDOWRIST</t>
  </si>
  <si>
    <t>GRASPER – 8MM (XI) – S OKÉNKEM TIP UP_ENDOWRIST</t>
  </si>
  <si>
    <t>PŘÍSLUŠENSTVÍ (XI) – REDUKCE PRO 12 MM STAPLER</t>
  </si>
  <si>
    <t>8mm TROKAR</t>
  </si>
  <si>
    <t>8mm OBTURÁTOR PRO TROKAR</t>
  </si>
  <si>
    <t>KABEL PRO MONOPOLÁRNÍ NÁSTROJ</t>
  </si>
  <si>
    <t>KABEL PRO BIPOLÁRNÍ NÁSTROJ</t>
  </si>
  <si>
    <t>OPTICKÝ OBTURÁTOR</t>
  </si>
  <si>
    <t>8mm TROKAR PRODLOUŽENÝ</t>
  </si>
  <si>
    <t>8mm OBTURÁTOR PRO TROKAR, PRODLOUŽENÝ</t>
  </si>
  <si>
    <t>PLOCHÉ, FENESTROVANÉ KLEŠTĚ - TYP CADIERE</t>
  </si>
  <si>
    <t>KAUTER BIPOLÁRNÍ – 8MM (XI) – KLEŠTĚ S OKÉNKEM­_ENDOWRIST</t>
  </si>
  <si>
    <t>APLIKÁTOR KLIPŮ STŘEDNÍ</t>
  </si>
  <si>
    <t>APLIKÁTOR KLIPŮ VELKÝ</t>
  </si>
  <si>
    <t>APLIKÁTOR KLIPŮ MALÝ</t>
  </si>
  <si>
    <t>BIPOLÁRNÍ DISEKTOR - ZAHNUTÝ ENDOWRIST 8 MM</t>
  </si>
  <si>
    <t>BIPOLÁRNÍ MIKROKLEŠTĚ ENDOWRIST 8 MM</t>
  </si>
  <si>
    <t>BIPOLÁRNÍ GRASPER - DLOUHÝ ENDOWRIST 8 MM</t>
  </si>
  <si>
    <t>JEHELEC  VELKÝ ENDOWRIST 8 MM</t>
  </si>
  <si>
    <t>JEHELEC VELKÝ ENDOWRIST S NŮŽKAMI 8 MM</t>
  </si>
  <si>
    <t>KLEŠTĚ ÚCHOPOVÉ - TENACULUM ENDOWRIST 8 MM</t>
  </si>
  <si>
    <t>KLEŠTĚ ÚCHOPOVÉ - S DLOUHÝM HROTEM ENDOWRIST 8 MM</t>
  </si>
  <si>
    <t>KLEŠTĚ ÚCHOPOVÉ - COBRA ENDOWRIST 8 MM</t>
  </si>
  <si>
    <t>NŮŽKY S HROTEM - POTTS SCISSORS - ENDOWRIST 8 MM</t>
  </si>
  <si>
    <t>NŮŽKY S ŠIROKÝM HROTEM - ROUND TIP - ENDOWRIST 8 MM</t>
  </si>
  <si>
    <t>KLEŠTĚ ÚCHOPOVÉ - RESANO 8 MM</t>
  </si>
  <si>
    <t>MIKROKLEŠTĚ - BLACK DIAMOND - 8 MM</t>
  </si>
  <si>
    <t>KLEŠTĚ ÚCHOPOVÉ - DeBAKEY 8 MM</t>
  </si>
  <si>
    <t>KABEL PRO SIMULÁTOR - KIT</t>
  </si>
  <si>
    <t>ZAVADĚČ NÁSTROJŮ X/Xi</t>
  </si>
  <si>
    <t>SVĚTLOVODNÝ TROKAR UZEMNĚNÝ 8 MM</t>
  </si>
  <si>
    <t>TROKAR OPTICKÝ BEZ OSTŘÍ - DLOUHÝ 8 MM</t>
  </si>
  <si>
    <t>STERILIZAČNÍ KONTEJNER PRO ENDOSKOP</t>
  </si>
  <si>
    <t>AKTIVAČNÍ KABEL - COVIDIEN FORCE TRIAD</t>
  </si>
  <si>
    <t>AKTIVAČNÍ KABEL - ETHICON GEN 11</t>
  </si>
  <si>
    <t>PŘECHODKA K ZAVÁDĚNÍ TROKARU - HASSAN CONE 8 MM</t>
  </si>
  <si>
    <t>PŘECHODKA K ZAVÁDĚNÍ TROKARU - HASSAN CONE 12 MM</t>
  </si>
  <si>
    <t>48360G</t>
  </si>
  <si>
    <t>48360B</t>
  </si>
  <si>
    <t>48345W</t>
  </si>
  <si>
    <t>48345B</t>
  </si>
  <si>
    <t>48345G</t>
  </si>
  <si>
    <t>48360T</t>
  </si>
  <si>
    <t>48345T</t>
  </si>
  <si>
    <t>48345M</t>
  </si>
  <si>
    <t>48360W</t>
  </si>
  <si>
    <t>1) FENESTRATED BIPOLAR FORCEPS X/XI</t>
  </si>
  <si>
    <t>2) PROGRASP FORCEPS X/XI</t>
  </si>
  <si>
    <t>3) HOT SHEARS (MONOPOLAR CURVED SCISSORS) X/XI</t>
  </si>
  <si>
    <t>4) LARGE NEEDLE DRIVER X/XI</t>
  </si>
  <si>
    <t>5) MARYLAND BIPOLAR FORCEPS X/XI</t>
  </si>
  <si>
    <t>6) ARM DRAPE</t>
  </si>
  <si>
    <t>7) TIP COVER ACCESSORY</t>
  </si>
  <si>
    <t>8) 5 MM-8MM CANNULA SEAL</t>
  </si>
  <si>
    <t>9) COLUMN DRAPE</t>
  </si>
  <si>
    <t>NÁHRADNÍ NÁPLŇ SUREFORM 60, ZELENÁ (4,3MM, 6 ŘAD)</t>
  </si>
  <si>
    <t>NÁHRADNÍ NÁPLŇ SUREFORM 60, MODRÁ (3,5MM, 6 ŘAD)</t>
  </si>
  <si>
    <t>NÁSTROJ SUREFORM 60</t>
  </si>
  <si>
    <t>NÁHRADNÍ NÁPLŇ SUREFORM 60, ČERNÁ (4,6MM, 6 ŘAD)</t>
  </si>
  <si>
    <t>NÁSTROJ SUREFORM 45</t>
  </si>
  <si>
    <t>NÁSTROJ SUREFORM 45 SE ZAKŘIVENÝM HROTEM</t>
  </si>
  <si>
    <t>NÁHRADNÍ NÁPLŇ SUREFORM 45, BÍLÁ (2,5MM, 6 ŘAD)</t>
  </si>
  <si>
    <t>NÁHRADNÍ NÁPLŇ SUREFORM 45, MODRÁ (3,5MM, 6 ŘAD)</t>
  </si>
  <si>
    <t>NÁHRADNÍ NÁPLŇ SUREFORM 45, ZELENÁ (4,3MM, 6 ŘAD)</t>
  </si>
  <si>
    <t>NÁHRADNÍ NÁPLŇ SUREFORM 45, ČERNÁ (4,6MM, 6 ŘAD)</t>
  </si>
  <si>
    <t>NÁHRADNÍ NÁPLŇ SUREFORM 45, ŠEDÁ (2,0MM, 6 ŘAD)</t>
  </si>
  <si>
    <t>12MM KANYLA STAPLERU (100MM)</t>
  </si>
  <si>
    <t>12MM TUPÝ OBTURÁTOR PRO STAPLER</t>
  </si>
  <si>
    <t>SACÍ/ IRRIGAČNÍ NÁSTROJ ENDOWRIST</t>
  </si>
  <si>
    <t>12MM BEZBŘITOVÝ OBTURÁTOR PRO STAPLER</t>
  </si>
  <si>
    <t>NÁHRADNÍ NÁPLŇ SUREFORM 60, BÍLÁ (2,5MM, 6 ŘAD)</t>
  </si>
  <si>
    <t>8MM ENDOSKOP PLUS, 0°</t>
  </si>
  <si>
    <t>8MM ENDOSKOP PLUS, 30°</t>
  </si>
  <si>
    <t>STERILIZAČNÍ SÍTO 8MM ENDOSKOPU</t>
  </si>
  <si>
    <t>SADA KONEKTORU K MYCÍMU DEZINFEKTORU PRO ENDOSKOP 8MM</t>
  </si>
  <si>
    <t>POKROČILÝ BIPOLÁRNÍ NÁSTROJ NA ZATAVOVÁNÍ CÉV S MECH. ŘEZEM</t>
  </si>
  <si>
    <t>POKROČILÝ BIPOLÁRNÍ NÁSTROJ NA ZATAVOVÁNÍ CÉV ELEKTRO. ŘEZEM</t>
  </si>
  <si>
    <t>Pomocná</t>
  </si>
  <si>
    <t xml:space="preserve">*Účastník takto podbarvené pole nebude vyplňovat. Výpočet bude proveden automaticky. </t>
  </si>
  <si>
    <t xml:space="preserve">Kód VZP* </t>
  </si>
  <si>
    <t>*V případě, že nabízený materiál nemá VZP kód, účastník ponechá pole prázdné, nebo ho proškrtne.</t>
  </si>
  <si>
    <t>10) MEGA SUTURE CUT NEEDLE DRIVER</t>
  </si>
  <si>
    <t>11) PERMANENT CAUTERY HOOK X/XI</t>
  </si>
  <si>
    <t>12) PERMANENT CAUTERY SPATULA X/XI</t>
  </si>
  <si>
    <t>13) SMALL GRAPTOR (GRASPING RETRACTOR) X/XI</t>
  </si>
  <si>
    <t>14) TIP-UP FENESTRATED GRASPER X/XI</t>
  </si>
  <si>
    <t>15) ENDOWRIST 12-8 MM CANNULA REDUCER</t>
  </si>
  <si>
    <t>16) 8 MM CANNULA</t>
  </si>
  <si>
    <t>17) 8 MM BLUNT OBTURATOR</t>
  </si>
  <si>
    <t>18) MONOPOLAR ENERGY INSTRUMENT CORD (13FT./4M)</t>
  </si>
  <si>
    <t>19) BIPOLAR ENERGY INSTRUMENT CORD (13FT./4M)</t>
  </si>
  <si>
    <t>20) 8 MM BLADELESS OBTURATOR (OPTICAL)</t>
  </si>
  <si>
    <t>21) 8 MM CANNULA, LONG</t>
  </si>
  <si>
    <t>22) 8 MM BLUNT OBTURATOR, LONG</t>
  </si>
  <si>
    <t>23) CADIERE FORCEPS</t>
  </si>
  <si>
    <t xml:space="preserve">24) ENDOWRIST MEDIUM-LARGE CLIP APPLIER </t>
  </si>
  <si>
    <t xml:space="preserve">25) ENDOWRIST LARGE CLIP APPLIER </t>
  </si>
  <si>
    <t xml:space="preserve">26) ENDOWRIST SMALL CLIP APPLIER </t>
  </si>
  <si>
    <t>27) CURVED BIPOLAR DISSECTOR</t>
  </si>
  <si>
    <t>28) MICRO BIPOLAR FORCEPS</t>
  </si>
  <si>
    <t xml:space="preserve">29) LONG BIPOLAR GRASPER </t>
  </si>
  <si>
    <t xml:space="preserve">30) MEGA™ NEEDLE DRIVER     </t>
  </si>
  <si>
    <t>31) LARGE SUTURECUT NEEDLE DRIVER</t>
  </si>
  <si>
    <t>32) TENACULUM FORCEPS</t>
  </si>
  <si>
    <t>33) LONG TIP FORCEPS</t>
  </si>
  <si>
    <t xml:space="preserve">34) COBRA GRASPER            </t>
  </si>
  <si>
    <t>35) POTTS SCISSORS</t>
  </si>
  <si>
    <t>36) ROUND TIP SCISSORS</t>
  </si>
  <si>
    <t>37) RESANO FORCEPS</t>
  </si>
  <si>
    <t>38) BLACK DIAMOND MICRO FORCEPS</t>
  </si>
  <si>
    <t xml:space="preserve">39) DEBAKEY FORCEPS                </t>
  </si>
  <si>
    <t>40) BLUE FIBER CABLE KIT</t>
  </si>
  <si>
    <t>41) INSTRUMENT INTRODUCER</t>
  </si>
  <si>
    <t>42) 8 MM HASSON CONE</t>
  </si>
  <si>
    <t>43) 12 MM HASSON CONE</t>
  </si>
  <si>
    <t>44) 8 MM FLARED / GROUNDED CANNULA</t>
  </si>
  <si>
    <t>45) 8 MM BLADELESS OBTURATOR, LONG (OPTICAL)</t>
  </si>
  <si>
    <t>46) ENDOSCOPE STERILIZATION TRAY</t>
  </si>
  <si>
    <t>47) ENERGY ACTIVATION CABLE, COVIDIEN FORCE TRIAD ESU</t>
  </si>
  <si>
    <t>48) ENERGY ACTIVATION CABLE, ETHICON GEN11 ESU</t>
  </si>
  <si>
    <t>49) SUREFORM 60 INSTRUMENT</t>
  </si>
  <si>
    <t>50) SUREFORM 60 GREEN RELOAD (4,3MM, 6-ROW)</t>
  </si>
  <si>
    <t>51) SUREFORM 60 BLUE RELOAD (3,5MM, 6-ROW)</t>
  </si>
  <si>
    <t>52) SUREFORM 60 BLACK RELOAD (4,6MM, 6-ROW)</t>
  </si>
  <si>
    <t>53) SUREFORM 45</t>
  </si>
  <si>
    <t>55) SUREFORM 45 WHITE RELOAD (2,5MM, 6-ROW)</t>
  </si>
  <si>
    <t>56) SUREFORM 45 BLUE RELOAD (3,5MM, 6-ROW)</t>
  </si>
  <si>
    <t>57) SUREFORM 45 GREEN RELOAD (4,3MM, 6-ROW)</t>
  </si>
  <si>
    <t>58) SUREFORM 45 BLACK RELOAD (4,6MM. 6-ROW)</t>
  </si>
  <si>
    <t xml:space="preserve">59) SUREFORM 45, GREY RELOAD (2,0MM, 6-ROW) </t>
  </si>
  <si>
    <t>60) VESSEL SEALER EXTEND</t>
  </si>
  <si>
    <t xml:space="preserve">61) SYNCHROSEAL </t>
  </si>
  <si>
    <t>62) 12MM AND STAPLER CANNULA (100MM)</t>
  </si>
  <si>
    <t>63) 12MM AND STAPLER BLUNT OBTURATOR</t>
  </si>
  <si>
    <t>64) ENDOWRIST SUCTION IRRIGATOR</t>
  </si>
  <si>
    <t>65) 12MM AND STAPLER BLADELESS OBTURATOR</t>
  </si>
  <si>
    <t>66) SUREFORM 60 WHITE RELOAD (2,5MM, 6-ROW)</t>
  </si>
  <si>
    <t>67) 8MM ENDOSCOPE PLUS, 0°</t>
  </si>
  <si>
    <t>68) 8MM ENDOSCOPE PLUS, 30°</t>
  </si>
  <si>
    <t>69) 8MM ENDOSCOPE STERILLIZATION TRAY</t>
  </si>
  <si>
    <t>70) 8MM ENDOSCOPE WASHER/DISINFECTOR CONNECTOR SET</t>
  </si>
  <si>
    <t>54) SUREFORM 45 CURVED TIP INSTRUMENT</t>
  </si>
  <si>
    <t>Cena za celý předmět plnění za 48 měsíců</t>
  </si>
  <si>
    <t>Předpokládané množství/ 48 měsíců - uvedeno v MJ=ks</t>
  </si>
  <si>
    <t>SUMA ks*cena</t>
  </si>
  <si>
    <r>
      <t xml:space="preserve">71) </t>
    </r>
    <r>
      <rPr>
        <sz val="10"/>
        <color theme="1"/>
        <rFont val="Arial"/>
        <family val="2"/>
      </rPr>
      <t>12MM AND STAPLER CANNULA</t>
    </r>
    <r>
      <rPr>
        <sz val="10"/>
        <color theme="1"/>
        <rFont val="Arial"/>
        <family val="2"/>
      </rPr>
      <t xml:space="preserve"> SEAL</t>
    </r>
  </si>
  <si>
    <t>PŘÍSLUŠENSTVÍ (S/SI/XI) – TĚSNĚNÍ PRO 12 MM ROBOT. NÁSTROJE</t>
  </si>
  <si>
    <t>Cena za kus bez DPH (v CZK)</t>
  </si>
  <si>
    <t>Cena za balení bez DPH (v CZK)</t>
  </si>
  <si>
    <t>Spotřební materiál k robotickému systému da Vinci Xi II.</t>
  </si>
  <si>
    <t>Příloha č. 3 - Specifikace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</si>
</sst>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_-* #,##0.00\ [$€-1]_-;\-* #,##0.00\ [$€-1]_-;_-* &quot;-&quot;??\ [$€-1]_-;_-@_-"/>
  </numFmts>
  <fonts count="10"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2" borderId="0" xfId="0" applyFont="1" applyFill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0" fillId="2" borderId="0" xfId="0" applyNumberFormat="1" applyFont="1" applyFill="1" applyProtection="1">
      <protection locked="0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vertical="center" wrapText="1"/>
      <protection hidden="1"/>
    </xf>
    <xf numFmtId="0" fontId="0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0" fillId="2" borderId="2" xfId="0" applyFont="1" applyFill="1" applyBorder="1" applyProtection="1">
      <protection hidden="1"/>
    </xf>
    <xf numFmtId="0" fontId="0" fillId="3" borderId="5" xfId="0" applyFont="1" applyFill="1" applyBorder="1" applyProtection="1">
      <protection locked="0"/>
    </xf>
    <xf numFmtId="0" fontId="8" fillId="0" borderId="0" xfId="0" applyFont="1"/>
    <xf numFmtId="164" fontId="0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ont="1" applyFill="1" applyBorder="1" applyAlignment="1" applyProtection="1">
      <alignment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hidden="1"/>
    </xf>
    <xf numFmtId="0" fontId="0" fillId="0" borderId="9" xfId="0" applyFont="1" applyBorder="1" applyAlignment="1" applyProtection="1">
      <alignment wrapText="1"/>
      <protection hidden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3" fontId="0" fillId="0" borderId="2" xfId="0" applyNumberFormat="1" applyFont="1" applyBorder="1" applyAlignment="1" applyProtection="1">
      <alignment vertical="center" wrapText="1"/>
      <protection locked="0"/>
    </xf>
    <xf numFmtId="4" fontId="0" fillId="0" borderId="2" xfId="0" applyNumberFormat="1" applyFont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42" fontId="0" fillId="3" borderId="7" xfId="0" applyNumberFormat="1" applyFont="1" applyFill="1" applyBorder="1" applyAlignment="1" applyProtection="1">
      <alignment horizontal="center" vertical="center"/>
      <protection hidden="1"/>
    </xf>
    <xf numFmtId="42" fontId="0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_JIH\Konf.%20I&amp;A%20k%20ramcove%20smlou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ni seznam"/>
      <sheetName val="GYN"/>
      <sheetName val="CHIR"/>
      <sheetName val="URO"/>
      <sheetName val="prislusenstvi"/>
    </sheetNames>
    <sheetDataSet>
      <sheetData sheetId="0">
        <row r="19">
          <cell r="B19">
            <v>471205</v>
          </cell>
          <cell r="C19" t="str">
            <v>Fenestrated Bipolar Forceps</v>
          </cell>
          <cell r="D19">
            <v>53</v>
          </cell>
          <cell r="E19">
            <v>14</v>
          </cell>
          <cell r="F19">
            <v>2856</v>
          </cell>
          <cell r="G19">
            <v>151368</v>
          </cell>
          <cell r="H19" t="str">
            <v>1ks v 1 bal.</v>
          </cell>
          <cell r="I19">
            <v>53</v>
          </cell>
        </row>
        <row r="20">
          <cell r="B20">
            <v>471172</v>
          </cell>
          <cell r="C20" t="str">
            <v>Maryland bipolar forceps</v>
          </cell>
          <cell r="D20">
            <v>30</v>
          </cell>
          <cell r="E20">
            <v>14</v>
          </cell>
          <cell r="F20">
            <v>2856</v>
          </cell>
          <cell r="G20">
            <v>85680</v>
          </cell>
          <cell r="H20" t="str">
            <v>1ks v 1 bal.</v>
          </cell>
          <cell r="I20">
            <v>30</v>
          </cell>
        </row>
        <row r="21">
          <cell r="B21">
            <v>470347</v>
          </cell>
          <cell r="C21" t="str">
            <v>Tip Up Fenestrated Grasper</v>
          </cell>
          <cell r="D21">
            <v>34</v>
          </cell>
          <cell r="E21">
            <v>10</v>
          </cell>
          <cell r="F21">
            <v>2640</v>
          </cell>
          <cell r="G21">
            <v>89760</v>
          </cell>
          <cell r="H21" t="str">
            <v>1ks v 1 bal.</v>
          </cell>
          <cell r="I21">
            <v>34</v>
          </cell>
        </row>
        <row r="22">
          <cell r="B22">
            <v>471006</v>
          </cell>
          <cell r="C22" t="str">
            <v>Large Needle Driver</v>
          </cell>
          <cell r="D22">
            <v>69</v>
          </cell>
          <cell r="E22">
            <v>15</v>
          </cell>
          <cell r="F22">
            <v>2340</v>
          </cell>
          <cell r="G22">
            <v>161460</v>
          </cell>
          <cell r="H22" t="str">
            <v>1ks v 1 bal.</v>
          </cell>
          <cell r="I22">
            <v>69</v>
          </cell>
        </row>
        <row r="23">
          <cell r="B23">
            <v>470183</v>
          </cell>
          <cell r="C23" t="str">
            <v>Permanent cautery hook </v>
          </cell>
          <cell r="D23">
            <v>2</v>
          </cell>
          <cell r="E23">
            <v>10</v>
          </cell>
          <cell r="F23">
            <v>2160</v>
          </cell>
          <cell r="G23">
            <v>4320</v>
          </cell>
          <cell r="H23" t="str">
            <v>1ks v 1 bal.</v>
          </cell>
          <cell r="I23">
            <v>2</v>
          </cell>
        </row>
        <row r="24">
          <cell r="B24">
            <v>470179</v>
          </cell>
          <cell r="C24" t="str">
            <v>Hot Shears (Monopolar Curved Scissors)</v>
          </cell>
          <cell r="D24">
            <v>111</v>
          </cell>
          <cell r="E24">
            <v>10</v>
          </cell>
          <cell r="F24">
            <v>3456</v>
          </cell>
          <cell r="G24">
            <v>383616</v>
          </cell>
          <cell r="H24" t="str">
            <v>1ks v 1 bal.</v>
          </cell>
          <cell r="I24">
            <v>111</v>
          </cell>
        </row>
        <row r="25">
          <cell r="B25">
            <v>480460</v>
          </cell>
          <cell r="C25" t="str">
            <v>Stapler SureForm 60 instrument</v>
          </cell>
          <cell r="D25">
            <v>50</v>
          </cell>
          <cell r="E25">
            <v>1</v>
          </cell>
          <cell r="F25">
            <v>2600</v>
          </cell>
          <cell r="G25">
            <v>130000</v>
          </cell>
          <cell r="H25" t="str">
            <v>6ks v 1 bal.</v>
          </cell>
          <cell r="I25">
            <v>300</v>
          </cell>
        </row>
        <row r="26">
          <cell r="B26" t="str">
            <v>48360B</v>
          </cell>
          <cell r="C26" t="str">
            <v>SureForm 60 blue reload (4.3 mm, 6-row)  </v>
          </cell>
          <cell r="D26">
            <v>60</v>
          </cell>
          <cell r="E26">
            <v>1</v>
          </cell>
          <cell r="F26">
            <v>2200</v>
          </cell>
          <cell r="G26">
            <v>132000</v>
          </cell>
          <cell r="H26" t="str">
            <v>12ks v 1 bal.</v>
          </cell>
          <cell r="I26">
            <v>720</v>
          </cell>
        </row>
        <row r="27">
          <cell r="B27" t="str">
            <v>48360G</v>
          </cell>
          <cell r="C27" t="str">
            <v>SureForm 60 green reload (4.3 mm, 6-row)  </v>
          </cell>
          <cell r="D27">
            <v>10</v>
          </cell>
          <cell r="E27">
            <v>1</v>
          </cell>
          <cell r="F27">
            <v>2200</v>
          </cell>
          <cell r="G27">
            <v>22000</v>
          </cell>
          <cell r="H27" t="str">
            <v>12ks v 1 bal.</v>
          </cell>
          <cell r="I27">
            <v>120</v>
          </cell>
        </row>
        <row r="28">
          <cell r="B28" t="str">
            <v>48360T</v>
          </cell>
          <cell r="C28" t="str">
            <v>SureForm 60 black reload (4.6 mm, 6-row)</v>
          </cell>
          <cell r="D28">
            <v>2</v>
          </cell>
          <cell r="E28">
            <v>1</v>
          </cell>
          <cell r="F28">
            <v>2200</v>
          </cell>
          <cell r="G28">
            <v>4400</v>
          </cell>
          <cell r="H28" t="str">
            <v>12ks v 1 bal.</v>
          </cell>
          <cell r="I28">
            <v>24</v>
          </cell>
        </row>
        <row r="29">
          <cell r="B29">
            <v>480445</v>
          </cell>
          <cell r="C29" t="str">
            <v>SureForm 45 instrument</v>
          </cell>
          <cell r="D29">
            <v>4</v>
          </cell>
          <cell r="E29">
            <v>1</v>
          </cell>
          <cell r="F29">
            <v>2300</v>
          </cell>
          <cell r="G29">
            <v>9200</v>
          </cell>
          <cell r="H29" t="str">
            <v>6ks v 1 bal.</v>
          </cell>
          <cell r="I29">
            <v>24</v>
          </cell>
        </row>
        <row r="30">
          <cell r="B30" t="str">
            <v>48345G</v>
          </cell>
          <cell r="C30" t="str">
            <v>SureForm 45 green reload (4.3 mm, 6-row) </v>
          </cell>
          <cell r="D30">
            <v>3</v>
          </cell>
          <cell r="E30">
            <v>1</v>
          </cell>
          <cell r="F30">
            <v>2000</v>
          </cell>
          <cell r="G30">
            <v>6000</v>
          </cell>
          <cell r="H30" t="str">
            <v>12ks v 1 bal.</v>
          </cell>
          <cell r="I30">
            <v>36</v>
          </cell>
        </row>
        <row r="31">
          <cell r="B31" t="str">
            <v>48345B</v>
          </cell>
          <cell r="C31" t="str">
            <v>SureForm 45 black reload (4.3 mm, 6-row) </v>
          </cell>
          <cell r="D31">
            <v>1</v>
          </cell>
          <cell r="E31">
            <v>1</v>
          </cell>
          <cell r="F31">
            <v>2000</v>
          </cell>
          <cell r="G31">
            <v>2000</v>
          </cell>
          <cell r="H31" t="str">
            <v>12ks v 1 bal.</v>
          </cell>
          <cell r="I31">
            <v>12</v>
          </cell>
        </row>
        <row r="32">
          <cell r="B32">
            <v>480422</v>
          </cell>
          <cell r="C32" t="str">
            <v>Vessel Sealer Extend (VSe)</v>
          </cell>
          <cell r="D32">
            <v>54</v>
          </cell>
          <cell r="E32">
            <v>1</v>
          </cell>
          <cell r="F32">
            <v>4500</v>
          </cell>
          <cell r="G32">
            <v>243000</v>
          </cell>
          <cell r="H32" t="str">
            <v>6 ks v 1 bal.</v>
          </cell>
          <cell r="I32">
            <v>324</v>
          </cell>
        </row>
        <row r="33">
          <cell r="B33">
            <v>470327</v>
          </cell>
          <cell r="C33" t="str">
            <v>Medium-large clip applier</v>
          </cell>
          <cell r="D33">
            <v>1</v>
          </cell>
          <cell r="E33">
            <v>100</v>
          </cell>
          <cell r="F33">
            <v>1512</v>
          </cell>
          <cell r="G33">
            <v>1512</v>
          </cell>
          <cell r="H33" t="str">
            <v>1ks v 1 bal.</v>
          </cell>
          <cell r="I33">
            <v>1</v>
          </cell>
        </row>
        <row r="34">
          <cell r="B34">
            <v>480299</v>
          </cell>
          <cell r="C34" t="str">
            <v>Endowrist suction irrigator</v>
          </cell>
          <cell r="D34">
            <v>1</v>
          </cell>
          <cell r="E34">
            <v>1</v>
          </cell>
          <cell r="F34">
            <v>1716</v>
          </cell>
          <cell r="G34">
            <v>1716</v>
          </cell>
          <cell r="H34" t="str">
            <v>6 ks v 1 bal.</v>
          </cell>
          <cell r="I34">
            <v>6</v>
          </cell>
        </row>
        <row r="35">
          <cell r="B35">
            <v>471093</v>
          </cell>
          <cell r="C35" t="str">
            <v>ProGrasp Forceps</v>
          </cell>
          <cell r="D35">
            <v>46</v>
          </cell>
          <cell r="E35">
            <v>18</v>
          </cell>
          <cell r="F35">
            <v>2376</v>
          </cell>
          <cell r="G35">
            <v>109296</v>
          </cell>
          <cell r="H35" t="str">
            <v>1ks v 1 bal.</v>
          </cell>
          <cell r="I35">
            <v>46</v>
          </cell>
        </row>
        <row r="36">
          <cell r="B36">
            <v>480440</v>
          </cell>
          <cell r="C36" t="str">
            <v>SynchroSeal (SS)</v>
          </cell>
          <cell r="D36">
            <v>3</v>
          </cell>
          <cell r="E36">
            <v>1</v>
          </cell>
          <cell r="F36">
            <v>4500</v>
          </cell>
          <cell r="G36">
            <v>13500</v>
          </cell>
          <cell r="H36" t="str">
            <v>6 ks v 1 bal.</v>
          </cell>
          <cell r="I36">
            <v>18</v>
          </cell>
        </row>
        <row r="37">
          <cell r="B37">
            <v>400180</v>
          </cell>
          <cell r="C37" t="str">
            <v>Tip cover accessory</v>
          </cell>
          <cell r="D37">
            <v>111</v>
          </cell>
          <cell r="E37">
            <v>1</v>
          </cell>
          <cell r="F37">
            <v>240</v>
          </cell>
          <cell r="G37">
            <v>26640</v>
          </cell>
          <cell r="H37" t="str">
            <v>10 ks v 1 bal.</v>
          </cell>
          <cell r="I37">
            <v>1110</v>
          </cell>
        </row>
        <row r="38">
          <cell r="B38">
            <v>470361</v>
          </cell>
          <cell r="C38" t="str">
            <v>5 mm - 8 mm cannula seal</v>
          </cell>
          <cell r="D38">
            <v>4400</v>
          </cell>
          <cell r="E38">
            <v>10</v>
          </cell>
          <cell r="F38">
            <v>216</v>
          </cell>
          <cell r="G38">
            <v>950400</v>
          </cell>
          <cell r="H38" t="str">
            <v>10ks v 1 bal.</v>
          </cell>
          <cell r="I38">
            <v>44000</v>
          </cell>
        </row>
        <row r="39">
          <cell r="B39">
            <v>470380</v>
          </cell>
          <cell r="C39" t="str">
            <v>12 mm and stapler cannula seal</v>
          </cell>
          <cell r="D39">
            <v>32</v>
          </cell>
          <cell r="E39">
            <v>1</v>
          </cell>
          <cell r="F39">
            <v>240</v>
          </cell>
          <cell r="G39">
            <v>7680</v>
          </cell>
          <cell r="H39" t="str">
            <v>10ks v 1 bal.</v>
          </cell>
          <cell r="I39">
            <v>320</v>
          </cell>
        </row>
        <row r="40">
          <cell r="B40">
            <v>470381</v>
          </cell>
          <cell r="C40" t="str">
            <v>12 - 8 mm reducer</v>
          </cell>
          <cell r="D40">
            <v>55</v>
          </cell>
          <cell r="E40">
            <v>1</v>
          </cell>
          <cell r="F40">
            <v>180</v>
          </cell>
          <cell r="G40">
            <v>9900</v>
          </cell>
          <cell r="H40" t="str">
            <v>6 ks v 1 bal.</v>
          </cell>
          <cell r="I40">
            <v>330</v>
          </cell>
        </row>
        <row r="41">
          <cell r="B41">
            <v>470015</v>
          </cell>
          <cell r="C41" t="str">
            <v>Arm drape</v>
          </cell>
          <cell r="D41">
            <v>220</v>
          </cell>
          <cell r="E41">
            <v>1</v>
          </cell>
          <cell r="F41">
            <v>1248</v>
          </cell>
          <cell r="G41">
            <v>274560</v>
          </cell>
          <cell r="H41" t="str">
            <v>20 ks v 1 bal.</v>
          </cell>
          <cell r="I41">
            <v>4400</v>
          </cell>
        </row>
        <row r="42">
          <cell r="B42">
            <v>470341</v>
          </cell>
          <cell r="C42" t="str">
            <v>Column drape</v>
          </cell>
          <cell r="D42">
            <v>5</v>
          </cell>
          <cell r="E42">
            <v>1</v>
          </cell>
          <cell r="F42">
            <v>432</v>
          </cell>
          <cell r="G42">
            <v>2160</v>
          </cell>
          <cell r="H42" t="str">
            <v>20 ks v 1 bal.</v>
          </cell>
          <cell r="I42">
            <v>100</v>
          </cell>
        </row>
        <row r="43">
          <cell r="B43">
            <v>470008</v>
          </cell>
          <cell r="C43" t="str">
            <v>8 mm blunt obturator</v>
          </cell>
          <cell r="D43">
            <v>8</v>
          </cell>
          <cell r="E43" t="str">
            <v>N/A</v>
          </cell>
          <cell r="F43">
            <v>660</v>
          </cell>
          <cell r="G43">
            <v>5280</v>
          </cell>
          <cell r="H43" t="str">
            <v>1ks v 1 bal.</v>
          </cell>
          <cell r="I43">
            <v>8</v>
          </cell>
        </row>
        <row r="44">
          <cell r="B44">
            <v>470359</v>
          </cell>
          <cell r="C44" t="str">
            <v>8 mm bladeless obturator (optical)</v>
          </cell>
          <cell r="D44">
            <v>20</v>
          </cell>
          <cell r="E44">
            <v>1</v>
          </cell>
          <cell r="F44">
            <v>180</v>
          </cell>
          <cell r="G44">
            <v>3600</v>
          </cell>
          <cell r="H44" t="str">
            <v>6 ks v 1 bal.</v>
          </cell>
          <cell r="I44">
            <v>120</v>
          </cell>
        </row>
        <row r="45">
          <cell r="B45">
            <v>470376</v>
          </cell>
          <cell r="C45" t="str">
            <v>12 mm and stapler blunt obturator</v>
          </cell>
          <cell r="D45">
            <v>4</v>
          </cell>
          <cell r="E45" t="str">
            <v>N/A</v>
          </cell>
          <cell r="F45">
            <v>936</v>
          </cell>
          <cell r="G45">
            <v>3744</v>
          </cell>
          <cell r="H45" t="str">
            <v>1ks v 1 bal.</v>
          </cell>
          <cell r="I45">
            <v>4</v>
          </cell>
        </row>
        <row r="46">
          <cell r="B46">
            <v>470395</v>
          </cell>
          <cell r="C46" t="str">
            <v>12 mm and stapler bladeless obturator</v>
          </cell>
          <cell r="D46">
            <v>4</v>
          </cell>
          <cell r="E46" t="str">
            <v>N/A</v>
          </cell>
          <cell r="F46">
            <v>936</v>
          </cell>
          <cell r="G46">
            <v>3744</v>
          </cell>
          <cell r="H46" t="str">
            <v>1ks v 1 bal.</v>
          </cell>
          <cell r="I46">
            <v>4</v>
          </cell>
        </row>
        <row r="47">
          <cell r="B47">
            <v>470375</v>
          </cell>
          <cell r="C47" t="str">
            <v>12 mm and stapler cannula (100 mm)</v>
          </cell>
          <cell r="D47">
            <v>4</v>
          </cell>
          <cell r="E47" t="str">
            <v>N/A</v>
          </cell>
          <cell r="F47">
            <v>1500</v>
          </cell>
          <cell r="G47">
            <v>6000</v>
          </cell>
          <cell r="H47" t="str">
            <v>1ks v 1 bal.</v>
          </cell>
          <cell r="I47">
            <v>4</v>
          </cell>
        </row>
        <row r="48">
          <cell r="B48">
            <v>470002</v>
          </cell>
          <cell r="C48" t="str">
            <v>8 mm cannula</v>
          </cell>
          <cell r="D48">
            <v>28</v>
          </cell>
          <cell r="E48" t="str">
            <v>N/A</v>
          </cell>
          <cell r="F48">
            <v>720</v>
          </cell>
          <cell r="G48">
            <v>20160</v>
          </cell>
          <cell r="H48" t="str">
            <v>1ks v 1 bal.</v>
          </cell>
          <cell r="I48">
            <v>28</v>
          </cell>
        </row>
        <row r="49">
          <cell r="B49">
            <v>470383</v>
          </cell>
          <cell r="C49" t="str">
            <v>Monopolar energy instrument cord (4 m)</v>
          </cell>
          <cell r="D49">
            <v>8</v>
          </cell>
          <cell r="E49" t="str">
            <v>N/A</v>
          </cell>
          <cell r="F49">
            <v>324</v>
          </cell>
          <cell r="G49">
            <v>2592</v>
          </cell>
          <cell r="H49" t="str">
            <v>1ks v 1 bal.</v>
          </cell>
          <cell r="I49">
            <v>8</v>
          </cell>
        </row>
        <row r="50">
          <cell r="B50">
            <v>470384</v>
          </cell>
          <cell r="C50" t="str">
            <v>Bipolar energy instrument cord (5 m)</v>
          </cell>
          <cell r="D50">
            <v>8</v>
          </cell>
          <cell r="E50" t="str">
            <v>N/A</v>
          </cell>
          <cell r="F50">
            <v>324</v>
          </cell>
          <cell r="G50">
            <v>2592</v>
          </cell>
          <cell r="H50" t="str">
            <v>1ks v 1 bal.</v>
          </cell>
          <cell r="I50">
            <v>8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tabSelected="1" view="pageLayout" zoomScale="80" zoomScalePageLayoutView="80" workbookViewId="0" topLeftCell="A1">
      <selection activeCell="A1" sqref="A1:J1"/>
    </sheetView>
  </sheetViews>
  <sheetFormatPr defaultColWidth="9.28125" defaultRowHeight="12.75"/>
  <cols>
    <col min="1" max="1" width="39.8515625" style="3" customWidth="1"/>
    <col min="2" max="2" width="41.140625" style="3" customWidth="1"/>
    <col min="3" max="3" width="11.421875" style="1" customWidth="1"/>
    <col min="4" max="4" width="11.140625" style="30" customWidth="1"/>
    <col min="5" max="5" width="8.7109375" style="30" customWidth="1"/>
    <col min="6" max="6" width="14.00390625" style="30" customWidth="1"/>
    <col min="7" max="7" width="9.28125" style="30" customWidth="1"/>
    <col min="8" max="8" width="8.28125" style="30" customWidth="1"/>
    <col min="9" max="9" width="19.28125" style="3" customWidth="1"/>
    <col min="10" max="11" width="15.00390625" style="1" customWidth="1"/>
    <col min="12" max="12" width="14.7109375" style="3" customWidth="1"/>
    <col min="13" max="13" width="20.28125" style="3" hidden="1" customWidth="1"/>
    <col min="14" max="14" width="19.421875" style="3" customWidth="1"/>
    <col min="15" max="16384" width="9.28125" style="3" customWidth="1"/>
  </cols>
  <sheetData>
    <row r="1" spans="1:11" ht="18">
      <c r="A1" s="45" t="s">
        <v>168</v>
      </c>
      <c r="B1" s="45"/>
      <c r="C1" s="45"/>
      <c r="D1" s="45"/>
      <c r="E1" s="45"/>
      <c r="F1" s="45"/>
      <c r="G1" s="45"/>
      <c r="H1" s="45"/>
      <c r="I1" s="45"/>
      <c r="J1" s="45"/>
      <c r="K1" s="24"/>
    </row>
    <row r="3" spans="1:11" ht="18">
      <c r="A3" s="46" t="s">
        <v>167</v>
      </c>
      <c r="B3" s="46"/>
      <c r="C3" s="46"/>
      <c r="D3" s="46"/>
      <c r="E3" s="47"/>
      <c r="F3" s="47"/>
      <c r="G3" s="47"/>
      <c r="H3" s="47"/>
      <c r="I3" s="47"/>
      <c r="J3" s="47"/>
      <c r="K3" s="25"/>
    </row>
    <row r="4" ht="12" customHeight="1" thickBot="1"/>
    <row r="5" ht="6" customHeight="1" hidden="1" thickBot="1">
      <c r="A5" s="2"/>
    </row>
    <row r="6" spans="1:13" ht="72.75" customHeight="1">
      <c r="A6" s="14" t="s">
        <v>0</v>
      </c>
      <c r="B6" s="4" t="s">
        <v>6</v>
      </c>
      <c r="C6" s="29" t="s">
        <v>1</v>
      </c>
      <c r="D6" s="29" t="s">
        <v>97</v>
      </c>
      <c r="E6" s="31" t="s">
        <v>2</v>
      </c>
      <c r="F6" s="29" t="s">
        <v>3</v>
      </c>
      <c r="G6" s="31" t="s">
        <v>5</v>
      </c>
      <c r="H6" s="31" t="s">
        <v>4</v>
      </c>
      <c r="I6" s="33" t="s">
        <v>161</v>
      </c>
      <c r="J6" s="31" t="s">
        <v>165</v>
      </c>
      <c r="K6" s="26" t="s">
        <v>162</v>
      </c>
      <c r="L6" s="42" t="s">
        <v>166</v>
      </c>
      <c r="M6" s="11" t="s">
        <v>95</v>
      </c>
    </row>
    <row r="7" spans="1:13" ht="28.35" customHeight="1">
      <c r="A7" s="15" t="s">
        <v>64</v>
      </c>
      <c r="B7" s="16" t="s">
        <v>29</v>
      </c>
      <c r="C7" s="5">
        <v>471205</v>
      </c>
      <c r="D7" s="5"/>
      <c r="E7" s="5"/>
      <c r="F7" s="5"/>
      <c r="G7" s="5"/>
      <c r="H7" s="5"/>
      <c r="I7" s="34">
        <f>_xlfn.IFERROR(VLOOKUP(C7,'[1]Kompletni seznam'!$B$19:$I$50,8,FALSE),0)</f>
        <v>53</v>
      </c>
      <c r="J7" s="35"/>
      <c r="K7" s="34"/>
      <c r="L7" s="34"/>
      <c r="M7" s="6">
        <f aca="true" t="shared" si="0" ref="M7:M38">I7*J7</f>
        <v>0</v>
      </c>
    </row>
    <row r="8" spans="1:13" ht="28.35" customHeight="1">
      <c r="A8" s="17" t="s">
        <v>65</v>
      </c>
      <c r="B8" s="18" t="s">
        <v>7</v>
      </c>
      <c r="C8" s="5">
        <v>471093</v>
      </c>
      <c r="D8" s="5"/>
      <c r="E8" s="5"/>
      <c r="F8" s="5"/>
      <c r="G8" s="5"/>
      <c r="H8" s="5"/>
      <c r="I8" s="34">
        <f>_xlfn.IFERROR(VLOOKUP(C8,'[1]Kompletni seznam'!$B$19:$I$50,8,FALSE),0)</f>
        <v>46</v>
      </c>
      <c r="J8" s="35"/>
      <c r="K8" s="34"/>
      <c r="L8" s="34"/>
      <c r="M8" s="6">
        <f t="shared" si="0"/>
        <v>0</v>
      </c>
    </row>
    <row r="9" spans="1:13" ht="28.35" customHeight="1">
      <c r="A9" s="17" t="s">
        <v>66</v>
      </c>
      <c r="B9" s="18" t="s">
        <v>8</v>
      </c>
      <c r="C9" s="5">
        <v>470179</v>
      </c>
      <c r="D9" s="5"/>
      <c r="E9" s="5"/>
      <c r="F9" s="5"/>
      <c r="G9" s="5"/>
      <c r="H9" s="5"/>
      <c r="I9" s="34">
        <f>_xlfn.IFERROR(VLOOKUP(C9,'[1]Kompletni seznam'!$B$19:$I$50,8,FALSE),0)</f>
        <v>111</v>
      </c>
      <c r="J9" s="35"/>
      <c r="K9" s="34"/>
      <c r="L9" s="34"/>
      <c r="M9" s="6">
        <f t="shared" si="0"/>
        <v>0</v>
      </c>
    </row>
    <row r="10" spans="1:13" ht="28.35" customHeight="1">
      <c r="A10" s="17" t="s">
        <v>67</v>
      </c>
      <c r="B10" s="18" t="s">
        <v>9</v>
      </c>
      <c r="C10" s="5">
        <v>471006</v>
      </c>
      <c r="D10" s="5"/>
      <c r="E10" s="5"/>
      <c r="F10" s="5"/>
      <c r="G10" s="5"/>
      <c r="H10" s="5"/>
      <c r="I10" s="34">
        <f>_xlfn.IFERROR(VLOOKUP(C10,'[1]Kompletni seznam'!$B$19:$I$50,8,FALSE),0)</f>
        <v>69</v>
      </c>
      <c r="J10" s="35"/>
      <c r="K10" s="34"/>
      <c r="L10" s="34"/>
      <c r="M10" s="6">
        <f t="shared" si="0"/>
        <v>0</v>
      </c>
    </row>
    <row r="11" spans="1:13" ht="28.35" customHeight="1">
      <c r="A11" s="17" t="s">
        <v>68</v>
      </c>
      <c r="B11" s="18" t="s">
        <v>10</v>
      </c>
      <c r="C11" s="5">
        <v>471172</v>
      </c>
      <c r="D11" s="5"/>
      <c r="E11" s="5"/>
      <c r="F11" s="5"/>
      <c r="G11" s="5"/>
      <c r="H11" s="5"/>
      <c r="I11" s="34">
        <f>_xlfn.IFERROR(VLOOKUP(C11,'[1]Kompletni seznam'!$B$19:$I$50,8,FALSE),0)</f>
        <v>30</v>
      </c>
      <c r="J11" s="35"/>
      <c r="K11" s="34"/>
      <c r="L11" s="34"/>
      <c r="M11" s="6">
        <f t="shared" si="0"/>
        <v>0</v>
      </c>
    </row>
    <row r="12" spans="1:13" ht="28.35" customHeight="1">
      <c r="A12" s="17" t="s">
        <v>69</v>
      </c>
      <c r="B12" s="18" t="s">
        <v>11</v>
      </c>
      <c r="C12" s="5">
        <v>470015</v>
      </c>
      <c r="D12" s="5"/>
      <c r="E12" s="5"/>
      <c r="F12" s="5"/>
      <c r="G12" s="5"/>
      <c r="H12" s="5"/>
      <c r="I12" s="34">
        <f>_xlfn.IFERROR(VLOOKUP(C12,'[1]Kompletni seznam'!$B$19:$I$50,8,FALSE),0)</f>
        <v>4400</v>
      </c>
      <c r="J12" s="35"/>
      <c r="K12" s="34"/>
      <c r="L12" s="34"/>
      <c r="M12" s="6">
        <f t="shared" si="0"/>
        <v>0</v>
      </c>
    </row>
    <row r="13" spans="1:13" ht="28.35" customHeight="1">
      <c r="A13" s="17" t="s">
        <v>70</v>
      </c>
      <c r="B13" s="18" t="s">
        <v>12</v>
      </c>
      <c r="C13" s="5">
        <v>400180</v>
      </c>
      <c r="D13" s="5"/>
      <c r="E13" s="5"/>
      <c r="F13" s="5"/>
      <c r="G13" s="5"/>
      <c r="H13" s="5"/>
      <c r="I13" s="34">
        <f>_xlfn.IFERROR(VLOOKUP(C13,'[1]Kompletni seznam'!$B$19:$I$50,8,FALSE),0)</f>
        <v>1110</v>
      </c>
      <c r="J13" s="35"/>
      <c r="K13" s="34"/>
      <c r="L13" s="34"/>
      <c r="M13" s="6">
        <f t="shared" si="0"/>
        <v>0</v>
      </c>
    </row>
    <row r="14" spans="1:13" ht="28.35" customHeight="1">
      <c r="A14" s="17" t="s">
        <v>71</v>
      </c>
      <c r="B14" s="18" t="s">
        <v>13</v>
      </c>
      <c r="C14" s="5">
        <v>470361</v>
      </c>
      <c r="D14" s="5"/>
      <c r="E14" s="5"/>
      <c r="F14" s="5"/>
      <c r="G14" s="5"/>
      <c r="H14" s="5"/>
      <c r="I14" s="34">
        <f>_xlfn.IFERROR(VLOOKUP(C14,'[1]Kompletni seznam'!$B$19:$I$50,8,FALSE),0)</f>
        <v>44000</v>
      </c>
      <c r="J14" s="35"/>
      <c r="K14" s="34"/>
      <c r="L14" s="34"/>
      <c r="M14" s="6">
        <f t="shared" si="0"/>
        <v>0</v>
      </c>
    </row>
    <row r="15" spans="1:13" ht="28.35" customHeight="1">
      <c r="A15" s="17" t="s">
        <v>72</v>
      </c>
      <c r="B15" s="18" t="s">
        <v>14</v>
      </c>
      <c r="C15" s="5">
        <v>470341</v>
      </c>
      <c r="D15" s="5"/>
      <c r="E15" s="5"/>
      <c r="F15" s="5"/>
      <c r="G15" s="5"/>
      <c r="H15" s="5"/>
      <c r="I15" s="34">
        <f>_xlfn.IFERROR(VLOOKUP(C15,'[1]Kompletni seznam'!$B$19:$I$50,8,FALSE),0)</f>
        <v>100</v>
      </c>
      <c r="J15" s="35"/>
      <c r="K15" s="34"/>
      <c r="L15" s="34"/>
      <c r="M15" s="6">
        <f t="shared" si="0"/>
        <v>0</v>
      </c>
    </row>
    <row r="16" spans="1:13" ht="28.35" customHeight="1">
      <c r="A16" s="17" t="s">
        <v>99</v>
      </c>
      <c r="B16" s="18" t="s">
        <v>15</v>
      </c>
      <c r="C16" s="5">
        <v>471309</v>
      </c>
      <c r="D16" s="5"/>
      <c r="E16" s="5"/>
      <c r="F16" s="5"/>
      <c r="G16" s="5"/>
      <c r="H16" s="5"/>
      <c r="I16" s="34">
        <v>1</v>
      </c>
      <c r="J16" s="35"/>
      <c r="K16" s="34"/>
      <c r="L16" s="34"/>
      <c r="M16" s="6">
        <f t="shared" si="0"/>
        <v>0</v>
      </c>
    </row>
    <row r="17" spans="1:13" ht="28.35" customHeight="1">
      <c r="A17" s="17" t="s">
        <v>100</v>
      </c>
      <c r="B17" s="18" t="s">
        <v>16</v>
      </c>
      <c r="C17" s="5">
        <v>470183</v>
      </c>
      <c r="D17" s="5"/>
      <c r="E17" s="5"/>
      <c r="F17" s="5"/>
      <c r="G17" s="5"/>
      <c r="H17" s="5"/>
      <c r="I17" s="34">
        <f>_xlfn.IFERROR(VLOOKUP(C17,'[1]Kompletni seznam'!$B$19:$I$50,8,FALSE),0)</f>
        <v>2</v>
      </c>
      <c r="J17" s="35"/>
      <c r="K17" s="34"/>
      <c r="L17" s="34"/>
      <c r="M17" s="6">
        <f t="shared" si="0"/>
        <v>0</v>
      </c>
    </row>
    <row r="18" spans="1:13" ht="28.35" customHeight="1">
      <c r="A18" s="17" t="s">
        <v>101</v>
      </c>
      <c r="B18" s="18" t="s">
        <v>17</v>
      </c>
      <c r="C18" s="5">
        <v>470184</v>
      </c>
      <c r="D18" s="5"/>
      <c r="E18" s="5"/>
      <c r="F18" s="5"/>
      <c r="G18" s="5"/>
      <c r="H18" s="5"/>
      <c r="I18" s="34">
        <v>1</v>
      </c>
      <c r="J18" s="35"/>
      <c r="K18" s="34"/>
      <c r="L18" s="34"/>
      <c r="M18" s="6">
        <f t="shared" si="0"/>
        <v>0</v>
      </c>
    </row>
    <row r="19" spans="1:13" ht="28.35" customHeight="1">
      <c r="A19" s="17" t="s">
        <v>102</v>
      </c>
      <c r="B19" s="18" t="s">
        <v>18</v>
      </c>
      <c r="C19" s="5">
        <v>470318</v>
      </c>
      <c r="D19" s="5"/>
      <c r="E19" s="5"/>
      <c r="F19" s="5"/>
      <c r="G19" s="5"/>
      <c r="H19" s="5"/>
      <c r="I19" s="34">
        <v>1</v>
      </c>
      <c r="J19" s="35"/>
      <c r="K19" s="34"/>
      <c r="L19" s="34"/>
      <c r="M19" s="6">
        <f t="shared" si="0"/>
        <v>0</v>
      </c>
    </row>
    <row r="20" spans="1:13" ht="28.35" customHeight="1">
      <c r="A20" s="17" t="s">
        <v>103</v>
      </c>
      <c r="B20" s="18" t="s">
        <v>19</v>
      </c>
      <c r="C20" s="5">
        <v>470347</v>
      </c>
      <c r="D20" s="5"/>
      <c r="E20" s="5"/>
      <c r="F20" s="5"/>
      <c r="G20" s="5"/>
      <c r="H20" s="5"/>
      <c r="I20" s="34">
        <f>_xlfn.IFERROR(VLOOKUP(C20,'[1]Kompletni seznam'!$B$19:$I$50,8,FALSE),0)</f>
        <v>34</v>
      </c>
      <c r="J20" s="35"/>
      <c r="K20" s="34"/>
      <c r="L20" s="34"/>
      <c r="M20" s="6">
        <f t="shared" si="0"/>
        <v>0</v>
      </c>
    </row>
    <row r="21" spans="1:13" ht="28.35" customHeight="1">
      <c r="A21" s="19" t="s">
        <v>104</v>
      </c>
      <c r="B21" s="18" t="s">
        <v>20</v>
      </c>
      <c r="C21" s="5">
        <v>470381</v>
      </c>
      <c r="D21" s="5"/>
      <c r="E21" s="5"/>
      <c r="F21" s="5"/>
      <c r="G21" s="5"/>
      <c r="H21" s="5"/>
      <c r="I21" s="34">
        <f>_xlfn.IFERROR(VLOOKUP(C21,'[1]Kompletni seznam'!$B$19:$I$50,8,FALSE),0)</f>
        <v>330</v>
      </c>
      <c r="J21" s="35"/>
      <c r="K21" s="34"/>
      <c r="L21" s="34"/>
      <c r="M21" s="6">
        <f t="shared" si="0"/>
        <v>0</v>
      </c>
    </row>
    <row r="22" spans="1:13" ht="12.75">
      <c r="A22" s="19" t="s">
        <v>105</v>
      </c>
      <c r="B22" s="18" t="s">
        <v>21</v>
      </c>
      <c r="C22" s="5">
        <v>470002</v>
      </c>
      <c r="D22" s="5"/>
      <c r="E22" s="5"/>
      <c r="F22" s="5"/>
      <c r="G22" s="5"/>
      <c r="H22" s="5"/>
      <c r="I22" s="34">
        <f>_xlfn.IFERROR(VLOOKUP(C22,'[1]Kompletni seznam'!$B$19:$I$50,8,FALSE),0)</f>
        <v>28</v>
      </c>
      <c r="J22" s="35"/>
      <c r="K22" s="34"/>
      <c r="L22" s="34"/>
      <c r="M22" s="6">
        <f t="shared" si="0"/>
        <v>0</v>
      </c>
    </row>
    <row r="23" spans="1:13" ht="12.75">
      <c r="A23" s="19" t="s">
        <v>106</v>
      </c>
      <c r="B23" s="18" t="s">
        <v>22</v>
      </c>
      <c r="C23" s="5">
        <v>470008</v>
      </c>
      <c r="D23" s="5"/>
      <c r="E23" s="5"/>
      <c r="F23" s="5"/>
      <c r="G23" s="5"/>
      <c r="H23" s="5"/>
      <c r="I23" s="34">
        <f>_xlfn.IFERROR(VLOOKUP(C23,'[1]Kompletni seznam'!$B$19:$I$50,8,FALSE),0)</f>
        <v>8</v>
      </c>
      <c r="J23" s="35"/>
      <c r="K23" s="34"/>
      <c r="L23" s="34"/>
      <c r="M23" s="6">
        <f t="shared" si="0"/>
        <v>0</v>
      </c>
    </row>
    <row r="24" spans="1:13" ht="25.5">
      <c r="A24" s="19" t="s">
        <v>107</v>
      </c>
      <c r="B24" s="18" t="s">
        <v>23</v>
      </c>
      <c r="C24" s="5">
        <v>470383</v>
      </c>
      <c r="D24" s="5"/>
      <c r="E24" s="5"/>
      <c r="F24" s="5"/>
      <c r="G24" s="5"/>
      <c r="H24" s="5"/>
      <c r="I24" s="34">
        <f>_xlfn.IFERROR(VLOOKUP(C24,'[1]Kompletni seznam'!$B$19:$I$50,8,FALSE),0)</f>
        <v>8</v>
      </c>
      <c r="J24" s="35"/>
      <c r="K24" s="34"/>
      <c r="L24" s="34"/>
      <c r="M24" s="6">
        <f t="shared" si="0"/>
        <v>0</v>
      </c>
    </row>
    <row r="25" spans="1:13" ht="25.5">
      <c r="A25" s="19" t="s">
        <v>108</v>
      </c>
      <c r="B25" s="18" t="s">
        <v>24</v>
      </c>
      <c r="C25" s="5">
        <v>470384</v>
      </c>
      <c r="D25" s="5"/>
      <c r="E25" s="5"/>
      <c r="F25" s="5"/>
      <c r="G25" s="5"/>
      <c r="H25" s="5"/>
      <c r="I25" s="34">
        <f>_xlfn.IFERROR(VLOOKUP(C25,'[1]Kompletni seznam'!$B$19:$I$50,8,FALSE),0)</f>
        <v>8</v>
      </c>
      <c r="J25" s="35"/>
      <c r="K25" s="34"/>
      <c r="L25" s="34"/>
      <c r="M25" s="6">
        <f t="shared" si="0"/>
        <v>0</v>
      </c>
    </row>
    <row r="26" spans="1:13" ht="25.5">
      <c r="A26" s="19" t="s">
        <v>109</v>
      </c>
      <c r="B26" s="18" t="s">
        <v>25</v>
      </c>
      <c r="C26" s="5">
        <v>470359</v>
      </c>
      <c r="D26" s="5"/>
      <c r="E26" s="5"/>
      <c r="F26" s="5"/>
      <c r="G26" s="5"/>
      <c r="H26" s="5"/>
      <c r="I26" s="34">
        <f>_xlfn.IFERROR(VLOOKUP(C26,'[1]Kompletni seznam'!$B$19:$I$50,8,FALSE),0)</f>
        <v>120</v>
      </c>
      <c r="J26" s="35"/>
      <c r="K26" s="34"/>
      <c r="L26" s="34"/>
      <c r="M26" s="6">
        <f t="shared" si="0"/>
        <v>0</v>
      </c>
    </row>
    <row r="27" spans="1:13" ht="12.75">
      <c r="A27" s="19" t="s">
        <v>110</v>
      </c>
      <c r="B27" s="18" t="s">
        <v>26</v>
      </c>
      <c r="C27" s="5">
        <v>470004</v>
      </c>
      <c r="D27" s="5"/>
      <c r="E27" s="5"/>
      <c r="F27" s="5"/>
      <c r="G27" s="5"/>
      <c r="H27" s="5"/>
      <c r="I27" s="34">
        <v>1</v>
      </c>
      <c r="J27" s="35"/>
      <c r="K27" s="34"/>
      <c r="L27" s="34"/>
      <c r="M27" s="6">
        <f t="shared" si="0"/>
        <v>0</v>
      </c>
    </row>
    <row r="28" spans="1:13" ht="28.35" customHeight="1">
      <c r="A28" s="19" t="s">
        <v>111</v>
      </c>
      <c r="B28" s="18" t="s">
        <v>27</v>
      </c>
      <c r="C28" s="5">
        <v>470009</v>
      </c>
      <c r="D28" s="5"/>
      <c r="E28" s="5"/>
      <c r="F28" s="5"/>
      <c r="G28" s="5"/>
      <c r="H28" s="5"/>
      <c r="I28" s="34">
        <v>1</v>
      </c>
      <c r="J28" s="35"/>
      <c r="K28" s="34"/>
      <c r="L28" s="34"/>
      <c r="M28" s="6">
        <f t="shared" si="0"/>
        <v>0</v>
      </c>
    </row>
    <row r="29" spans="1:13" ht="28.35" customHeight="1">
      <c r="A29" s="19" t="s">
        <v>112</v>
      </c>
      <c r="B29" s="18" t="s">
        <v>28</v>
      </c>
      <c r="C29" s="5">
        <v>471049</v>
      </c>
      <c r="D29" s="5"/>
      <c r="E29" s="5"/>
      <c r="F29" s="5"/>
      <c r="G29" s="5"/>
      <c r="H29" s="5"/>
      <c r="I29" s="34">
        <v>1</v>
      </c>
      <c r="J29" s="35"/>
      <c r="K29" s="34"/>
      <c r="L29" s="34"/>
      <c r="M29" s="6">
        <f t="shared" si="0"/>
        <v>0</v>
      </c>
    </row>
    <row r="30" spans="1:13" ht="25.5">
      <c r="A30" s="19" t="s">
        <v>113</v>
      </c>
      <c r="B30" s="18" t="s">
        <v>30</v>
      </c>
      <c r="C30" s="5">
        <v>470327</v>
      </c>
      <c r="D30" s="5"/>
      <c r="E30" s="5"/>
      <c r="F30" s="5"/>
      <c r="G30" s="5"/>
      <c r="H30" s="5"/>
      <c r="I30" s="34">
        <f>_xlfn.IFERROR(VLOOKUP(C30,'[1]Kompletni seznam'!$B$19:$I$50,8,FALSE),0)</f>
        <v>1</v>
      </c>
      <c r="J30" s="35"/>
      <c r="K30" s="34"/>
      <c r="L30" s="34"/>
      <c r="M30" s="6">
        <f t="shared" si="0"/>
        <v>0</v>
      </c>
    </row>
    <row r="31" spans="1:13" ht="12.75">
      <c r="A31" s="19" t="s">
        <v>114</v>
      </c>
      <c r="B31" s="18" t="s">
        <v>31</v>
      </c>
      <c r="C31" s="5">
        <v>470230</v>
      </c>
      <c r="D31" s="5"/>
      <c r="E31" s="5"/>
      <c r="F31" s="5"/>
      <c r="G31" s="5"/>
      <c r="H31" s="5"/>
      <c r="I31" s="34">
        <v>1</v>
      </c>
      <c r="J31" s="35"/>
      <c r="K31" s="34"/>
      <c r="L31" s="34"/>
      <c r="M31" s="6">
        <f t="shared" si="0"/>
        <v>0</v>
      </c>
    </row>
    <row r="32" spans="1:13" ht="12.75">
      <c r="A32" s="19" t="s">
        <v>115</v>
      </c>
      <c r="B32" s="18" t="s">
        <v>32</v>
      </c>
      <c r="C32" s="5">
        <v>470401</v>
      </c>
      <c r="D32" s="5"/>
      <c r="E32" s="5"/>
      <c r="F32" s="5"/>
      <c r="G32" s="5"/>
      <c r="H32" s="5"/>
      <c r="I32" s="34">
        <v>1</v>
      </c>
      <c r="J32" s="35"/>
      <c r="K32" s="34"/>
      <c r="L32" s="34"/>
      <c r="M32" s="6">
        <f t="shared" si="0"/>
        <v>0</v>
      </c>
    </row>
    <row r="33" spans="1:14" ht="28.35" customHeight="1">
      <c r="A33" s="19" t="s">
        <v>116</v>
      </c>
      <c r="B33" s="16" t="s">
        <v>33</v>
      </c>
      <c r="C33" s="5">
        <v>471344</v>
      </c>
      <c r="D33" s="5"/>
      <c r="E33" s="5"/>
      <c r="F33" s="5"/>
      <c r="G33" s="5"/>
      <c r="H33" s="5"/>
      <c r="I33" s="34">
        <v>1</v>
      </c>
      <c r="J33" s="35"/>
      <c r="K33" s="34"/>
      <c r="L33" s="34"/>
      <c r="M33" s="6">
        <f t="shared" si="0"/>
        <v>0</v>
      </c>
      <c r="N33" s="6"/>
    </row>
    <row r="34" spans="1:14" ht="18.75" customHeight="1">
      <c r="A34" s="19" t="s">
        <v>117</v>
      </c>
      <c r="B34" s="16" t="s">
        <v>34</v>
      </c>
      <c r="C34" s="5">
        <v>471171</v>
      </c>
      <c r="D34" s="5"/>
      <c r="E34" s="5"/>
      <c r="F34" s="5"/>
      <c r="G34" s="5"/>
      <c r="H34" s="5"/>
      <c r="I34" s="34">
        <v>1</v>
      </c>
      <c r="J34" s="35"/>
      <c r="K34" s="34"/>
      <c r="L34" s="34"/>
      <c r="M34" s="6">
        <f t="shared" si="0"/>
        <v>0</v>
      </c>
      <c r="N34" s="6"/>
    </row>
    <row r="35" spans="1:14" ht="28.35" customHeight="1">
      <c r="A35" s="19" t="s">
        <v>118</v>
      </c>
      <c r="B35" s="16" t="s">
        <v>35</v>
      </c>
      <c r="C35" s="5">
        <v>471400</v>
      </c>
      <c r="D35" s="5"/>
      <c r="E35" s="5"/>
      <c r="F35" s="5"/>
      <c r="G35" s="5"/>
      <c r="H35" s="5"/>
      <c r="I35" s="34">
        <v>1</v>
      </c>
      <c r="J35" s="35"/>
      <c r="K35" s="34"/>
      <c r="L35" s="34"/>
      <c r="M35" s="6">
        <f t="shared" si="0"/>
        <v>0</v>
      </c>
      <c r="N35" s="6"/>
    </row>
    <row r="36" spans="1:14" ht="28.35" customHeight="1">
      <c r="A36" s="17" t="s">
        <v>119</v>
      </c>
      <c r="B36" s="16" t="s">
        <v>36</v>
      </c>
      <c r="C36" s="5">
        <v>470194</v>
      </c>
      <c r="D36" s="5"/>
      <c r="E36" s="5"/>
      <c r="F36" s="5"/>
      <c r="G36" s="5"/>
      <c r="H36" s="5"/>
      <c r="I36" s="34">
        <v>1</v>
      </c>
      <c r="J36" s="35"/>
      <c r="K36" s="34"/>
      <c r="L36" s="34"/>
      <c r="M36" s="6">
        <f t="shared" si="0"/>
        <v>0</v>
      </c>
      <c r="N36" s="6"/>
    </row>
    <row r="37" spans="1:14" ht="28.35" customHeight="1">
      <c r="A37" s="17" t="s">
        <v>120</v>
      </c>
      <c r="B37" s="16" t="s">
        <v>37</v>
      </c>
      <c r="C37" s="5">
        <v>471296</v>
      </c>
      <c r="D37" s="5"/>
      <c r="E37" s="5"/>
      <c r="F37" s="5"/>
      <c r="G37" s="5"/>
      <c r="H37" s="5"/>
      <c r="I37" s="34">
        <v>1</v>
      </c>
      <c r="J37" s="35"/>
      <c r="K37" s="34"/>
      <c r="L37" s="34"/>
      <c r="M37" s="6">
        <f t="shared" si="0"/>
        <v>0</v>
      </c>
      <c r="N37" s="6"/>
    </row>
    <row r="38" spans="1:14" ht="28.35" customHeight="1">
      <c r="A38" s="17" t="s">
        <v>121</v>
      </c>
      <c r="B38" s="16" t="s">
        <v>38</v>
      </c>
      <c r="C38" s="5">
        <v>470207</v>
      </c>
      <c r="D38" s="5"/>
      <c r="E38" s="5"/>
      <c r="F38" s="5"/>
      <c r="G38" s="5"/>
      <c r="H38" s="5"/>
      <c r="I38" s="34">
        <v>1</v>
      </c>
      <c r="J38" s="35"/>
      <c r="K38" s="34"/>
      <c r="L38" s="34"/>
      <c r="M38" s="6">
        <f t="shared" si="0"/>
        <v>0</v>
      </c>
      <c r="N38" s="6"/>
    </row>
    <row r="39" spans="1:14" ht="28.35" customHeight="1">
      <c r="A39" s="17" t="s">
        <v>122</v>
      </c>
      <c r="B39" s="16" t="s">
        <v>39</v>
      </c>
      <c r="C39" s="5">
        <v>471048</v>
      </c>
      <c r="D39" s="5"/>
      <c r="E39" s="5"/>
      <c r="F39" s="5"/>
      <c r="G39" s="5"/>
      <c r="H39" s="5"/>
      <c r="I39" s="34">
        <v>1</v>
      </c>
      <c r="J39" s="35"/>
      <c r="K39" s="34"/>
      <c r="L39" s="34"/>
      <c r="M39" s="6">
        <f aca="true" t="shared" si="1" ref="M39:M70">I39*J39</f>
        <v>0</v>
      </c>
      <c r="N39" s="6"/>
    </row>
    <row r="40" spans="1:14" ht="28.35" customHeight="1">
      <c r="A40" s="17" t="s">
        <v>123</v>
      </c>
      <c r="B40" s="16" t="s">
        <v>40</v>
      </c>
      <c r="C40" s="5">
        <v>471190</v>
      </c>
      <c r="D40" s="5"/>
      <c r="E40" s="5"/>
      <c r="F40" s="5"/>
      <c r="G40" s="5"/>
      <c r="H40" s="5"/>
      <c r="I40" s="34">
        <v>1</v>
      </c>
      <c r="J40" s="35"/>
      <c r="K40" s="34"/>
      <c r="L40" s="34"/>
      <c r="M40" s="6">
        <f t="shared" si="1"/>
        <v>0</v>
      </c>
      <c r="N40" s="6"/>
    </row>
    <row r="41" spans="1:14" ht="25.5">
      <c r="A41" s="17" t="s">
        <v>124</v>
      </c>
      <c r="B41" s="16" t="s">
        <v>41</v>
      </c>
      <c r="C41" s="5">
        <v>470001</v>
      </c>
      <c r="D41" s="5"/>
      <c r="E41" s="5"/>
      <c r="F41" s="5"/>
      <c r="G41" s="5"/>
      <c r="H41" s="5"/>
      <c r="I41" s="34">
        <v>1</v>
      </c>
      <c r="J41" s="35"/>
      <c r="K41" s="34"/>
      <c r="L41" s="34"/>
      <c r="M41" s="6">
        <f t="shared" si="1"/>
        <v>0</v>
      </c>
      <c r="N41" s="6"/>
    </row>
    <row r="42" spans="1:14" ht="25.5">
      <c r="A42" s="17" t="s">
        <v>125</v>
      </c>
      <c r="B42" s="16" t="s">
        <v>42</v>
      </c>
      <c r="C42" s="5">
        <v>470007</v>
      </c>
      <c r="D42" s="5"/>
      <c r="E42" s="5"/>
      <c r="F42" s="5"/>
      <c r="G42" s="5"/>
      <c r="H42" s="5"/>
      <c r="I42" s="34">
        <v>1</v>
      </c>
      <c r="J42" s="35"/>
      <c r="K42" s="34"/>
      <c r="L42" s="34"/>
      <c r="M42" s="6">
        <f t="shared" si="1"/>
        <v>0</v>
      </c>
      <c r="N42" s="6"/>
    </row>
    <row r="43" spans="1:14" ht="12.75">
      <c r="A43" s="17" t="s">
        <v>126</v>
      </c>
      <c r="B43" s="16" t="s">
        <v>43</v>
      </c>
      <c r="C43" s="5">
        <v>470181</v>
      </c>
      <c r="D43" s="5"/>
      <c r="E43" s="5"/>
      <c r="F43" s="5"/>
      <c r="G43" s="5"/>
      <c r="H43" s="5"/>
      <c r="I43" s="34">
        <v>1</v>
      </c>
      <c r="J43" s="35"/>
      <c r="K43" s="34"/>
      <c r="L43" s="34"/>
      <c r="M43" s="6">
        <f t="shared" si="1"/>
        <v>0</v>
      </c>
      <c r="N43" s="6"/>
    </row>
    <row r="44" spans="1:14" ht="12.75">
      <c r="A44" s="17" t="s">
        <v>127</v>
      </c>
      <c r="B44" s="16" t="s">
        <v>44</v>
      </c>
      <c r="C44" s="5">
        <v>470033</v>
      </c>
      <c r="D44" s="5"/>
      <c r="E44" s="5"/>
      <c r="F44" s="5"/>
      <c r="G44" s="5"/>
      <c r="H44" s="5"/>
      <c r="I44" s="34">
        <v>1</v>
      </c>
      <c r="J44" s="35"/>
      <c r="K44" s="34"/>
      <c r="L44" s="34"/>
      <c r="M44" s="6">
        <f t="shared" si="1"/>
        <v>0</v>
      </c>
      <c r="N44" s="6"/>
    </row>
    <row r="45" spans="1:14" ht="12.75">
      <c r="A45" s="17" t="s">
        <v>128</v>
      </c>
      <c r="B45" s="16" t="s">
        <v>45</v>
      </c>
      <c r="C45" s="5">
        <v>470036</v>
      </c>
      <c r="D45" s="5"/>
      <c r="E45" s="5"/>
      <c r="F45" s="5"/>
      <c r="G45" s="5"/>
      <c r="H45" s="5"/>
      <c r="I45" s="34">
        <v>1</v>
      </c>
      <c r="J45" s="35"/>
      <c r="K45" s="34"/>
      <c r="L45" s="34"/>
      <c r="M45" s="6">
        <f t="shared" si="1"/>
        <v>0</v>
      </c>
      <c r="N45" s="6"/>
    </row>
    <row r="46" spans="1:14" ht="12.75">
      <c r="A46" s="17" t="s">
        <v>129</v>
      </c>
      <c r="B46" s="16" t="s">
        <v>46</v>
      </c>
      <c r="C46" s="5">
        <v>380989</v>
      </c>
      <c r="D46" s="5"/>
      <c r="E46" s="5"/>
      <c r="F46" s="5"/>
      <c r="G46" s="5"/>
      <c r="H46" s="5"/>
      <c r="I46" s="34">
        <v>1</v>
      </c>
      <c r="J46" s="35"/>
      <c r="K46" s="34"/>
      <c r="L46" s="34"/>
      <c r="M46" s="6">
        <f t="shared" si="1"/>
        <v>0</v>
      </c>
      <c r="N46" s="6"/>
    </row>
    <row r="47" spans="1:14" ht="12.75">
      <c r="A47" s="17" t="s">
        <v>130</v>
      </c>
      <c r="B47" s="16" t="s">
        <v>47</v>
      </c>
      <c r="C47" s="5">
        <v>342562</v>
      </c>
      <c r="D47" s="5"/>
      <c r="E47" s="5"/>
      <c r="F47" s="5"/>
      <c r="G47" s="5"/>
      <c r="H47" s="5"/>
      <c r="I47" s="34">
        <v>1</v>
      </c>
      <c r="J47" s="35"/>
      <c r="K47" s="34"/>
      <c r="L47" s="34"/>
      <c r="M47" s="6">
        <f t="shared" si="1"/>
        <v>0</v>
      </c>
      <c r="N47" s="6"/>
    </row>
    <row r="48" spans="1:14" ht="28.35" customHeight="1">
      <c r="A48" s="17" t="s">
        <v>131</v>
      </c>
      <c r="B48" s="16" t="s">
        <v>53</v>
      </c>
      <c r="C48" s="5">
        <v>470398</v>
      </c>
      <c r="D48" s="5"/>
      <c r="E48" s="5"/>
      <c r="F48" s="5"/>
      <c r="G48" s="5"/>
      <c r="H48" s="5"/>
      <c r="I48" s="34">
        <v>1</v>
      </c>
      <c r="J48" s="35"/>
      <c r="K48" s="34"/>
      <c r="L48" s="34"/>
      <c r="M48" s="6">
        <f t="shared" si="1"/>
        <v>0</v>
      </c>
      <c r="N48" s="6"/>
    </row>
    <row r="49" spans="1:14" ht="28.35" customHeight="1">
      <c r="A49" s="17" t="s">
        <v>132</v>
      </c>
      <c r="B49" s="16" t="s">
        <v>54</v>
      </c>
      <c r="C49" s="5">
        <v>470399</v>
      </c>
      <c r="D49" s="5"/>
      <c r="E49" s="5"/>
      <c r="F49" s="5"/>
      <c r="G49" s="5"/>
      <c r="H49" s="5"/>
      <c r="I49" s="34">
        <v>1</v>
      </c>
      <c r="J49" s="35"/>
      <c r="K49" s="34"/>
      <c r="L49" s="34"/>
      <c r="M49" s="6">
        <f t="shared" si="1"/>
        <v>0</v>
      </c>
      <c r="N49" s="6"/>
    </row>
    <row r="50" spans="1:14" ht="12.75">
      <c r="A50" s="17" t="s">
        <v>133</v>
      </c>
      <c r="B50" s="16" t="s">
        <v>48</v>
      </c>
      <c r="C50" s="5">
        <v>470319</v>
      </c>
      <c r="D50" s="5"/>
      <c r="E50" s="5"/>
      <c r="F50" s="5"/>
      <c r="G50" s="5"/>
      <c r="H50" s="5"/>
      <c r="I50" s="34">
        <v>1</v>
      </c>
      <c r="J50" s="35"/>
      <c r="K50" s="34"/>
      <c r="L50" s="34"/>
      <c r="M50" s="6">
        <f t="shared" si="1"/>
        <v>0</v>
      </c>
      <c r="N50" s="6"/>
    </row>
    <row r="51" spans="1:14" ht="28.35" customHeight="1">
      <c r="A51" s="17" t="s">
        <v>134</v>
      </c>
      <c r="B51" s="16" t="s">
        <v>49</v>
      </c>
      <c r="C51" s="5">
        <v>470360</v>
      </c>
      <c r="D51" s="5"/>
      <c r="E51" s="5"/>
      <c r="F51" s="5"/>
      <c r="G51" s="5"/>
      <c r="H51" s="5"/>
      <c r="I51" s="34">
        <v>6</v>
      </c>
      <c r="J51" s="35"/>
      <c r="K51" s="34"/>
      <c r="L51" s="34"/>
      <c r="M51" s="6">
        <f t="shared" si="1"/>
        <v>0</v>
      </c>
      <c r="N51" s="6"/>
    </row>
    <row r="52" spans="1:14" ht="21" customHeight="1">
      <c r="A52" s="15" t="s">
        <v>135</v>
      </c>
      <c r="B52" s="16" t="s">
        <v>50</v>
      </c>
      <c r="C52" s="5">
        <v>400498</v>
      </c>
      <c r="D52" s="5"/>
      <c r="E52" s="5"/>
      <c r="F52" s="5"/>
      <c r="G52" s="5"/>
      <c r="H52" s="5"/>
      <c r="I52" s="34">
        <v>1</v>
      </c>
      <c r="J52" s="35"/>
      <c r="K52" s="34"/>
      <c r="L52" s="34"/>
      <c r="M52" s="6">
        <f t="shared" si="1"/>
        <v>0</v>
      </c>
      <c r="N52" s="6"/>
    </row>
    <row r="53" spans="1:14" ht="28.35" customHeight="1">
      <c r="A53" s="17" t="s">
        <v>136</v>
      </c>
      <c r="B53" s="16" t="s">
        <v>51</v>
      </c>
      <c r="C53" s="5">
        <v>371716</v>
      </c>
      <c r="D53" s="5"/>
      <c r="E53" s="5"/>
      <c r="F53" s="5"/>
      <c r="G53" s="5"/>
      <c r="H53" s="5"/>
      <c r="I53" s="34">
        <v>1</v>
      </c>
      <c r="J53" s="35"/>
      <c r="K53" s="34"/>
      <c r="L53" s="34"/>
      <c r="M53" s="6">
        <f t="shared" si="1"/>
        <v>0</v>
      </c>
      <c r="N53" s="6"/>
    </row>
    <row r="54" spans="1:14" ht="25.5">
      <c r="A54" s="17" t="s">
        <v>137</v>
      </c>
      <c r="B54" s="16" t="s">
        <v>52</v>
      </c>
      <c r="C54" s="5">
        <v>371870</v>
      </c>
      <c r="D54" s="5"/>
      <c r="E54" s="5"/>
      <c r="F54" s="5"/>
      <c r="G54" s="5"/>
      <c r="H54" s="5"/>
      <c r="I54" s="34">
        <v>1</v>
      </c>
      <c r="J54" s="35"/>
      <c r="K54" s="34"/>
      <c r="L54" s="34"/>
      <c r="M54" s="6">
        <f t="shared" si="1"/>
        <v>0</v>
      </c>
      <c r="N54" s="6"/>
    </row>
    <row r="55" spans="1:14" ht="12.75">
      <c r="A55" s="15" t="s">
        <v>138</v>
      </c>
      <c r="B55" s="16" t="s">
        <v>75</v>
      </c>
      <c r="C55" s="5">
        <v>480460</v>
      </c>
      <c r="D55" s="5"/>
      <c r="E55" s="5"/>
      <c r="F55" s="5"/>
      <c r="G55" s="5"/>
      <c r="H55" s="5"/>
      <c r="I55" s="34">
        <f>_xlfn.IFERROR(VLOOKUP(C55,'[1]Kompletni seznam'!$B$19:$I$50,8,FALSE),0)</f>
        <v>300</v>
      </c>
      <c r="J55" s="35"/>
      <c r="K55" s="34"/>
      <c r="L55" s="34"/>
      <c r="M55" s="6">
        <f t="shared" si="1"/>
        <v>0</v>
      </c>
      <c r="N55" s="6"/>
    </row>
    <row r="56" spans="1:14" ht="28.35" customHeight="1">
      <c r="A56" s="15" t="s">
        <v>139</v>
      </c>
      <c r="B56" s="16" t="s">
        <v>73</v>
      </c>
      <c r="C56" s="5" t="s">
        <v>55</v>
      </c>
      <c r="D56" s="5"/>
      <c r="E56" s="5"/>
      <c r="F56" s="5"/>
      <c r="G56" s="5"/>
      <c r="H56" s="5"/>
      <c r="I56" s="34">
        <f>_xlfn.IFERROR(VLOOKUP(C56,'[1]Kompletni seznam'!$B$19:$I$50,8,FALSE),0)</f>
        <v>120</v>
      </c>
      <c r="J56" s="35"/>
      <c r="K56" s="34"/>
      <c r="L56" s="34"/>
      <c r="M56" s="6">
        <f t="shared" si="1"/>
        <v>0</v>
      </c>
      <c r="N56" s="6"/>
    </row>
    <row r="57" spans="1:14" ht="28.35" customHeight="1">
      <c r="A57" s="15" t="s">
        <v>140</v>
      </c>
      <c r="B57" s="16" t="s">
        <v>74</v>
      </c>
      <c r="C57" s="5" t="s">
        <v>56</v>
      </c>
      <c r="D57" s="5"/>
      <c r="E57" s="5"/>
      <c r="F57" s="5"/>
      <c r="G57" s="5"/>
      <c r="H57" s="5"/>
      <c r="I57" s="34">
        <f>_xlfn.IFERROR(VLOOKUP(C57,'[1]Kompletni seznam'!$B$19:$I$50,8,FALSE),0)</f>
        <v>720</v>
      </c>
      <c r="J57" s="35"/>
      <c r="K57" s="34"/>
      <c r="L57" s="34"/>
      <c r="M57" s="6">
        <f t="shared" si="1"/>
        <v>0</v>
      </c>
      <c r="N57" s="6"/>
    </row>
    <row r="58" spans="1:14" ht="28.35" customHeight="1">
      <c r="A58" s="15" t="s">
        <v>141</v>
      </c>
      <c r="B58" s="16" t="s">
        <v>76</v>
      </c>
      <c r="C58" s="5" t="s">
        <v>60</v>
      </c>
      <c r="D58" s="5"/>
      <c r="E58" s="5"/>
      <c r="F58" s="5"/>
      <c r="G58" s="5"/>
      <c r="H58" s="5"/>
      <c r="I58" s="34">
        <f>_xlfn.IFERROR(VLOOKUP(C58,'[1]Kompletni seznam'!$B$19:$I$50,8,FALSE),0)</f>
        <v>24</v>
      </c>
      <c r="J58" s="35"/>
      <c r="K58" s="34"/>
      <c r="L58" s="34"/>
      <c r="M58" s="6">
        <f t="shared" si="1"/>
        <v>0</v>
      </c>
      <c r="N58" s="6"/>
    </row>
    <row r="59" spans="1:14" ht="12.75">
      <c r="A59" s="15" t="s">
        <v>142</v>
      </c>
      <c r="B59" s="16" t="s">
        <v>77</v>
      </c>
      <c r="C59" s="5">
        <v>480445</v>
      </c>
      <c r="D59" s="5"/>
      <c r="E59" s="5"/>
      <c r="F59" s="5"/>
      <c r="G59" s="5"/>
      <c r="H59" s="5"/>
      <c r="I59" s="34">
        <f>_xlfn.IFERROR(VLOOKUP(C59,'[1]Kompletni seznam'!$B$19:$I$50,8,FALSE),0)</f>
        <v>24</v>
      </c>
      <c r="J59" s="35"/>
      <c r="K59" s="34"/>
      <c r="L59" s="34"/>
      <c r="M59" s="6">
        <f t="shared" si="1"/>
        <v>0</v>
      </c>
      <c r="N59" s="6"/>
    </row>
    <row r="60" spans="1:14" ht="28.35" customHeight="1">
      <c r="A60" s="15" t="s">
        <v>159</v>
      </c>
      <c r="B60" s="16" t="s">
        <v>78</v>
      </c>
      <c r="C60" s="5">
        <v>480545</v>
      </c>
      <c r="D60" s="5"/>
      <c r="E60" s="5"/>
      <c r="F60" s="5"/>
      <c r="G60" s="5"/>
      <c r="H60" s="5"/>
      <c r="I60" s="34">
        <v>6</v>
      </c>
      <c r="J60" s="35"/>
      <c r="K60" s="34"/>
      <c r="L60" s="34"/>
      <c r="M60" s="6">
        <f t="shared" si="1"/>
        <v>0</v>
      </c>
      <c r="N60" s="6"/>
    </row>
    <row r="61" spans="1:14" ht="28.35" customHeight="1">
      <c r="A61" s="15" t="s">
        <v>143</v>
      </c>
      <c r="B61" s="16" t="s">
        <v>79</v>
      </c>
      <c r="C61" s="5" t="s">
        <v>57</v>
      </c>
      <c r="D61" s="5"/>
      <c r="E61" s="5"/>
      <c r="F61" s="5"/>
      <c r="G61" s="5"/>
      <c r="H61" s="5"/>
      <c r="I61" s="34">
        <v>12</v>
      </c>
      <c r="J61" s="35"/>
      <c r="K61" s="34"/>
      <c r="L61" s="34"/>
      <c r="M61" s="6">
        <f t="shared" si="1"/>
        <v>0</v>
      </c>
      <c r="N61" s="6"/>
    </row>
    <row r="62" spans="1:14" ht="28.35" customHeight="1">
      <c r="A62" s="15" t="s">
        <v>144</v>
      </c>
      <c r="B62" s="16" t="s">
        <v>80</v>
      </c>
      <c r="C62" s="5" t="s">
        <v>58</v>
      </c>
      <c r="D62" s="5"/>
      <c r="E62" s="5"/>
      <c r="F62" s="5"/>
      <c r="G62" s="5"/>
      <c r="H62" s="5"/>
      <c r="I62" s="34">
        <f>_xlfn.IFERROR(VLOOKUP(C62,'[1]Kompletni seznam'!$B$19:$I$50,8,FALSE),0)</f>
        <v>12</v>
      </c>
      <c r="J62" s="35"/>
      <c r="K62" s="34"/>
      <c r="L62" s="34"/>
      <c r="M62" s="6">
        <f t="shared" si="1"/>
        <v>0</v>
      </c>
      <c r="N62" s="6"/>
    </row>
    <row r="63" spans="1:14" ht="28.35" customHeight="1">
      <c r="A63" s="15" t="s">
        <v>145</v>
      </c>
      <c r="B63" s="16" t="s">
        <v>81</v>
      </c>
      <c r="C63" s="5" t="s">
        <v>59</v>
      </c>
      <c r="D63" s="5"/>
      <c r="E63" s="5"/>
      <c r="F63" s="5"/>
      <c r="G63" s="5"/>
      <c r="H63" s="5"/>
      <c r="I63" s="34">
        <f>_xlfn.IFERROR(VLOOKUP(C63,'[1]Kompletni seznam'!$B$19:$I$50,8,FALSE),0)</f>
        <v>36</v>
      </c>
      <c r="J63" s="35"/>
      <c r="K63" s="34"/>
      <c r="L63" s="34"/>
      <c r="M63" s="6">
        <f t="shared" si="1"/>
        <v>0</v>
      </c>
      <c r="N63" s="6"/>
    </row>
    <row r="64" spans="1:14" ht="28.35" customHeight="1">
      <c r="A64" s="15" t="s">
        <v>146</v>
      </c>
      <c r="B64" s="16" t="s">
        <v>82</v>
      </c>
      <c r="C64" s="5" t="s">
        <v>61</v>
      </c>
      <c r="D64" s="5"/>
      <c r="E64" s="5"/>
      <c r="F64" s="5"/>
      <c r="G64" s="5"/>
      <c r="H64" s="5"/>
      <c r="I64" s="34">
        <v>12</v>
      </c>
      <c r="J64" s="35"/>
      <c r="K64" s="34"/>
      <c r="L64" s="34"/>
      <c r="M64" s="6">
        <f t="shared" si="1"/>
        <v>0</v>
      </c>
      <c r="N64" s="6"/>
    </row>
    <row r="65" spans="1:14" ht="28.35" customHeight="1">
      <c r="A65" s="15" t="s">
        <v>147</v>
      </c>
      <c r="B65" s="16" t="s">
        <v>83</v>
      </c>
      <c r="C65" s="5" t="s">
        <v>62</v>
      </c>
      <c r="D65" s="5"/>
      <c r="E65" s="5"/>
      <c r="F65" s="5"/>
      <c r="G65" s="5"/>
      <c r="H65" s="5"/>
      <c r="I65" s="34">
        <v>12</v>
      </c>
      <c r="J65" s="35"/>
      <c r="K65" s="34"/>
      <c r="L65" s="34"/>
      <c r="M65" s="6">
        <f t="shared" si="1"/>
        <v>0</v>
      </c>
      <c r="N65" s="6"/>
    </row>
    <row r="66" spans="1:14" ht="25.5">
      <c r="A66" s="15" t="s">
        <v>148</v>
      </c>
      <c r="B66" s="16" t="s">
        <v>93</v>
      </c>
      <c r="C66" s="5">
        <v>480422</v>
      </c>
      <c r="D66" s="5"/>
      <c r="E66" s="5"/>
      <c r="F66" s="5"/>
      <c r="G66" s="5"/>
      <c r="H66" s="5"/>
      <c r="I66" s="34">
        <f>_xlfn.IFERROR(VLOOKUP(C66,'[1]Kompletni seznam'!$B$19:$I$50,8,FALSE),0)</f>
        <v>324</v>
      </c>
      <c r="J66" s="35"/>
      <c r="K66" s="34"/>
      <c r="L66" s="34"/>
      <c r="M66" s="6">
        <f t="shared" si="1"/>
        <v>0</v>
      </c>
      <c r="N66" s="6"/>
    </row>
    <row r="67" spans="1:14" ht="25.5">
      <c r="A67" s="15" t="s">
        <v>149</v>
      </c>
      <c r="B67" s="16" t="s">
        <v>94</v>
      </c>
      <c r="C67" s="5">
        <v>480440</v>
      </c>
      <c r="D67" s="5"/>
      <c r="E67" s="5"/>
      <c r="F67" s="5"/>
      <c r="G67" s="5"/>
      <c r="H67" s="5"/>
      <c r="I67" s="34">
        <f>_xlfn.IFERROR(VLOOKUP(C67,'[1]Kompletni seznam'!$B$19:$I$50,8,FALSE),0)</f>
        <v>18</v>
      </c>
      <c r="J67" s="35"/>
      <c r="K67" s="34"/>
      <c r="L67" s="34"/>
      <c r="M67" s="6">
        <f t="shared" si="1"/>
        <v>0</v>
      </c>
      <c r="N67" s="6"/>
    </row>
    <row r="68" spans="1:14" ht="25.5">
      <c r="A68" s="15" t="s">
        <v>150</v>
      </c>
      <c r="B68" s="16" t="s">
        <v>84</v>
      </c>
      <c r="C68" s="5">
        <v>470375</v>
      </c>
      <c r="D68" s="5"/>
      <c r="E68" s="5"/>
      <c r="F68" s="5"/>
      <c r="G68" s="5"/>
      <c r="H68" s="5"/>
      <c r="I68" s="34">
        <f>_xlfn.IFERROR(VLOOKUP(C68,'[1]Kompletni seznam'!$B$19:$I$50,8,FALSE),0)</f>
        <v>4</v>
      </c>
      <c r="J68" s="35"/>
      <c r="K68" s="34"/>
      <c r="L68" s="34"/>
      <c r="M68" s="6">
        <f t="shared" si="1"/>
        <v>0</v>
      </c>
      <c r="N68" s="6"/>
    </row>
    <row r="69" spans="1:14" ht="25.5">
      <c r="A69" s="15" t="s">
        <v>151</v>
      </c>
      <c r="B69" s="20" t="s">
        <v>85</v>
      </c>
      <c r="C69" s="28">
        <v>470376</v>
      </c>
      <c r="D69" s="5"/>
      <c r="E69" s="5"/>
      <c r="F69" s="5"/>
      <c r="G69" s="5"/>
      <c r="H69" s="5"/>
      <c r="I69" s="34">
        <f>_xlfn.IFERROR(VLOOKUP(C69,'[1]Kompletni seznam'!$B$19:$I$50,8,FALSE),0)</f>
        <v>4</v>
      </c>
      <c r="J69" s="35"/>
      <c r="K69" s="34"/>
      <c r="L69" s="34"/>
      <c r="M69" s="6">
        <f t="shared" si="1"/>
        <v>0</v>
      </c>
      <c r="N69" s="6"/>
    </row>
    <row r="70" spans="1:15" ht="12.75">
      <c r="A70" s="17" t="s">
        <v>152</v>
      </c>
      <c r="B70" s="20" t="s">
        <v>86</v>
      </c>
      <c r="C70" s="28">
        <v>480299</v>
      </c>
      <c r="D70" s="5"/>
      <c r="E70" s="5"/>
      <c r="F70" s="5"/>
      <c r="G70" s="5"/>
      <c r="H70" s="5"/>
      <c r="I70" s="34">
        <f>_xlfn.IFERROR(VLOOKUP(C70,'[1]Kompletni seznam'!$B$19:$I$50,8,FALSE),0)</f>
        <v>6</v>
      </c>
      <c r="J70" s="35"/>
      <c r="K70" s="34"/>
      <c r="L70" s="34"/>
      <c r="M70" s="6">
        <f t="shared" si="1"/>
        <v>0</v>
      </c>
      <c r="N70" s="6"/>
      <c r="O70" s="7"/>
    </row>
    <row r="71" spans="1:15" ht="25.5">
      <c r="A71" s="17" t="s">
        <v>153</v>
      </c>
      <c r="B71" s="20" t="s">
        <v>87</v>
      </c>
      <c r="C71" s="28">
        <v>470395</v>
      </c>
      <c r="D71" s="5"/>
      <c r="E71" s="5"/>
      <c r="F71" s="5"/>
      <c r="G71" s="5"/>
      <c r="H71" s="5"/>
      <c r="I71" s="34">
        <f>_xlfn.IFERROR(VLOOKUP(C71,'[1]Kompletni seznam'!$B$19:$I$50,8,FALSE),0)</f>
        <v>4</v>
      </c>
      <c r="J71" s="35"/>
      <c r="K71" s="34"/>
      <c r="L71" s="34"/>
      <c r="M71" s="6">
        <f aca="true" t="shared" si="2" ref="M71:M77">I71*J71</f>
        <v>0</v>
      </c>
      <c r="N71" s="6"/>
      <c r="O71" s="7"/>
    </row>
    <row r="72" spans="1:14" ht="25.5">
      <c r="A72" s="17" t="s">
        <v>154</v>
      </c>
      <c r="B72" s="16" t="s">
        <v>88</v>
      </c>
      <c r="C72" s="28" t="s">
        <v>63</v>
      </c>
      <c r="D72" s="5"/>
      <c r="E72" s="5"/>
      <c r="F72" s="5"/>
      <c r="G72" s="5"/>
      <c r="H72" s="5"/>
      <c r="I72" s="34">
        <v>12</v>
      </c>
      <c r="J72" s="35"/>
      <c r="K72" s="34"/>
      <c r="L72" s="34"/>
      <c r="M72" s="6">
        <f t="shared" si="2"/>
        <v>0</v>
      </c>
      <c r="N72" s="6"/>
    </row>
    <row r="73" spans="1:14" ht="12.75">
      <c r="A73" s="17" t="s">
        <v>155</v>
      </c>
      <c r="B73" s="20" t="s">
        <v>89</v>
      </c>
      <c r="C73" s="28">
        <v>470056</v>
      </c>
      <c r="D73" s="5"/>
      <c r="E73" s="5"/>
      <c r="F73" s="5"/>
      <c r="G73" s="5"/>
      <c r="H73" s="5"/>
      <c r="I73" s="34">
        <v>1</v>
      </c>
      <c r="J73" s="35"/>
      <c r="K73" s="34"/>
      <c r="L73" s="34"/>
      <c r="M73" s="6">
        <f t="shared" si="2"/>
        <v>0</v>
      </c>
      <c r="N73" s="6"/>
    </row>
    <row r="74" spans="1:14" ht="21" customHeight="1">
      <c r="A74" s="17" t="s">
        <v>156</v>
      </c>
      <c r="B74" s="20" t="s">
        <v>90</v>
      </c>
      <c r="C74" s="28">
        <v>470057</v>
      </c>
      <c r="D74" s="5"/>
      <c r="E74" s="5"/>
      <c r="F74" s="5"/>
      <c r="G74" s="5"/>
      <c r="H74" s="5"/>
      <c r="I74" s="34">
        <v>1</v>
      </c>
      <c r="J74" s="35"/>
      <c r="K74" s="34"/>
      <c r="L74" s="34"/>
      <c r="M74" s="6">
        <f t="shared" si="2"/>
        <v>0</v>
      </c>
      <c r="N74" s="6"/>
    </row>
    <row r="75" spans="1:14" ht="22.5" customHeight="1">
      <c r="A75" s="17" t="s">
        <v>157</v>
      </c>
      <c r="B75" s="20" t="s">
        <v>91</v>
      </c>
      <c r="C75" s="28">
        <v>400498</v>
      </c>
      <c r="D75" s="5"/>
      <c r="E75" s="5"/>
      <c r="F75" s="5"/>
      <c r="G75" s="5"/>
      <c r="H75" s="5"/>
      <c r="I75" s="34">
        <v>1</v>
      </c>
      <c r="J75" s="35"/>
      <c r="K75" s="34"/>
      <c r="L75" s="34"/>
      <c r="M75" s="6">
        <f t="shared" si="2"/>
        <v>0</v>
      </c>
      <c r="N75" s="8"/>
    </row>
    <row r="76" spans="1:14" ht="25.5">
      <c r="A76" s="17" t="s">
        <v>158</v>
      </c>
      <c r="B76" s="27" t="s">
        <v>92</v>
      </c>
      <c r="C76" s="28">
        <v>400482</v>
      </c>
      <c r="D76" s="5"/>
      <c r="E76" s="5"/>
      <c r="F76" s="5"/>
      <c r="G76" s="5"/>
      <c r="H76" s="5"/>
      <c r="I76" s="34">
        <v>1</v>
      </c>
      <c r="J76" s="35"/>
      <c r="K76" s="34"/>
      <c r="L76" s="34"/>
      <c r="M76" s="6"/>
      <c r="N76" s="8"/>
    </row>
    <row r="77" spans="1:14" ht="26.25" thickBot="1">
      <c r="A77" s="36" t="s">
        <v>163</v>
      </c>
      <c r="B77" s="37" t="s">
        <v>164</v>
      </c>
      <c r="C77" s="38">
        <v>470380</v>
      </c>
      <c r="D77" s="39"/>
      <c r="E77" s="39"/>
      <c r="F77" s="39"/>
      <c r="G77" s="39"/>
      <c r="H77" s="39"/>
      <c r="I77" s="40">
        <f>_xlfn.IFERROR(VLOOKUP(C77,'[1]Kompletni seznam'!$B$19:$I$50,8,FALSE),0)</f>
        <v>320</v>
      </c>
      <c r="J77" s="41"/>
      <c r="K77" s="40"/>
      <c r="L77" s="40"/>
      <c r="M77" s="6">
        <f t="shared" si="2"/>
        <v>0</v>
      </c>
      <c r="N77" s="8"/>
    </row>
    <row r="78" spans="1:14" ht="21" customHeight="1">
      <c r="A78" s="9"/>
      <c r="B78" s="1"/>
      <c r="C78" s="10"/>
      <c r="D78" s="10"/>
      <c r="E78" s="10"/>
      <c r="F78" s="10"/>
      <c r="G78" s="10"/>
      <c r="H78" s="10"/>
      <c r="I78" s="11"/>
      <c r="J78" s="11"/>
      <c r="K78" s="11"/>
      <c r="L78" s="1"/>
      <c r="M78" s="6"/>
      <c r="N78" s="8"/>
    </row>
    <row r="79" spans="1:14" s="1" customFormat="1" ht="20.65" customHeight="1">
      <c r="A79" s="12" t="s">
        <v>98</v>
      </c>
      <c r="C79" s="10"/>
      <c r="D79" s="10"/>
      <c r="E79" s="10"/>
      <c r="F79" s="10"/>
      <c r="G79" s="10"/>
      <c r="H79" s="10"/>
      <c r="M79" s="13">
        <f>SUM(M7:M77)</f>
        <v>0</v>
      </c>
      <c r="N79" s="13"/>
    </row>
    <row r="80" spans="1:10" s="1" customFormat="1" ht="24.75" customHeight="1">
      <c r="A80" s="49" t="s">
        <v>96</v>
      </c>
      <c r="B80" s="49"/>
      <c r="C80" s="48" t="s">
        <v>160</v>
      </c>
      <c r="D80" s="48"/>
      <c r="E80" s="48"/>
      <c r="F80" s="48"/>
      <c r="G80" s="10"/>
      <c r="H80" s="10"/>
      <c r="I80" s="3"/>
      <c r="J80" s="3"/>
    </row>
    <row r="81" spans="2:4" ht="13.5" thickBot="1">
      <c r="B81" s="48"/>
      <c r="C81" s="48"/>
      <c r="D81" s="48"/>
    </row>
    <row r="82" spans="2:6" ht="31.5" customHeight="1" thickBot="1">
      <c r="B82" s="23"/>
      <c r="C82" s="21"/>
      <c r="D82" s="32"/>
      <c r="E82" s="43">
        <f>SUM(K7:K77)</f>
        <v>0</v>
      </c>
      <c r="F82" s="44"/>
    </row>
    <row r="85" ht="14.25">
      <c r="A85" s="22"/>
    </row>
    <row r="86" ht="60.75" customHeight="1">
      <c r="A86"/>
    </row>
    <row r="87" ht="14.25">
      <c r="A87" s="22"/>
    </row>
    <row r="88" ht="14.25">
      <c r="A88" s="22"/>
    </row>
    <row r="92" ht="4.15" customHeight="1"/>
  </sheetData>
  <mergeCells count="6">
    <mergeCell ref="E82:F82"/>
    <mergeCell ref="A1:J1"/>
    <mergeCell ref="A3:J3"/>
    <mergeCell ref="B81:D81"/>
    <mergeCell ref="C80:F80"/>
    <mergeCell ref="A80:B80"/>
  </mergeCells>
  <printOptions/>
  <pageMargins left="0.3937007874015748" right="0.15748031496062992" top="0.5118110236220472" bottom="0.3937007874015748" header="0.15748031496062992" footer="0.35433070866141736"/>
  <pageSetup fitToHeight="0" fitToWidth="1" horizontalDpi="600" verticalDpi="600" orientation="landscape" paperSize="9" scale="61" r:id="rId1"/>
  <headerFooter alignWithMargins="0">
    <oddHeader>&amp;C
&amp;RPříloha č. 2 ZD
Nemocnice Jihlava - Spotřební materiál  k robotickému systému da Vinci Xi</oddHeader>
  </headerFooter>
  <ignoredErrors>
    <ignoredError sqref="I7:I77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3" ma:contentTypeDescription="Vytvoří nový dokument" ma:contentTypeScope="" ma:versionID="85ee04e012cac54e19eefa7b26c361fe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642f996bd8e38db6a5859f26dc6315cf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A630A-0E74-49ED-9325-4B64458082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BE031-0BF7-4563-A222-196224BA3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</dc:creator>
  <cp:keywords/>
  <dc:description/>
  <cp:lastModifiedBy>Pysková Veronika,Ing.</cp:lastModifiedBy>
  <cp:lastPrinted>2022-11-29T12:30:35Z</cp:lastPrinted>
  <dcterms:created xsi:type="dcterms:W3CDTF">2013-08-27T12:48:25Z</dcterms:created>
  <dcterms:modified xsi:type="dcterms:W3CDTF">2023-01-03T12:43:02Z</dcterms:modified>
  <cp:category/>
  <cp:version/>
  <cp:contentType/>
  <cp:contentStatus/>
</cp:coreProperties>
</file>